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O:\Provozní\AAA_STAVEBNÍ PD NZM\DPS_Rekonstrukce MLF sálu_duben 2021_Sehyl\vyhlášení 5_2022\"/>
    </mc:Choice>
  </mc:AlternateContent>
  <xr:revisionPtr revIDLastSave="0" documentId="8_{DCDF1B7F-3D0C-41A7-85C2-8BA7AE69CD8E}" xr6:coauthVersionLast="47" xr6:coauthVersionMax="47" xr10:uidLastSave="{00000000-0000-0000-0000-000000000000}"/>
  <bookViews>
    <workbookView xWindow="20370" yWindow="-120" windowWidth="29040" windowHeight="15840" xr2:uid="{00000000-000D-0000-FFFF-FFFF00000000}"/>
  </bookViews>
  <sheets>
    <sheet name="Rekapitulace stavby" sheetId="1" r:id="rId1"/>
    <sheet name="D.1.1.1 - Stavební práce" sheetId="2" r:id="rId2"/>
    <sheet name="D.1.1.2 - Prostorová akus..." sheetId="3" r:id="rId3"/>
    <sheet name="D.1.4.1 - Zdravotně techn..." sheetId="4" r:id="rId4"/>
    <sheet name="D.1.4.2 - Vzduchotechnika..." sheetId="5" r:id="rId5"/>
    <sheet name="D.1.4.3 - EPS, požární ro..." sheetId="6" r:id="rId6"/>
    <sheet name="D.1.4.4 - Vytápění" sheetId="7" r:id="rId7"/>
    <sheet name="D.1.4.5 - Silnoproudá ins..." sheetId="8" r:id="rId8"/>
    <sheet name="D.1.4.6 - Slaboproud" sheetId="9" r:id="rId9"/>
    <sheet name="D.1.4.7 - AVT" sheetId="10" r:id="rId10"/>
    <sheet name="D.1.9 - Vedlejší rozpočto..." sheetId="11" r:id="rId11"/>
  </sheets>
  <definedNames>
    <definedName name="_xlnm._FilterDatabase" localSheetId="1" hidden="1">'D.1.1.1 - Stavební práce'!$C$139:$K$914</definedName>
    <definedName name="_xlnm._FilterDatabase" localSheetId="2" hidden="1">'D.1.1.2 - Prostorová akus...'!$C$122:$K$163</definedName>
    <definedName name="_xlnm._FilterDatabase" localSheetId="3" hidden="1">'D.1.4.1 - Zdravotně techn...'!$C$123:$K$300</definedName>
    <definedName name="_xlnm._FilterDatabase" localSheetId="4" hidden="1">'D.1.4.2 - Vzduchotechnika...'!$C$127:$K$343</definedName>
    <definedName name="_xlnm._FilterDatabase" localSheetId="5" hidden="1">'D.1.4.3 - EPS, požární ro...'!$C$126:$K$176</definedName>
    <definedName name="_xlnm._FilterDatabase" localSheetId="6" hidden="1">'D.1.4.4 - Vytápění'!$C$124:$K$173</definedName>
    <definedName name="_xlnm._FilterDatabase" localSheetId="7" hidden="1">'D.1.4.5 - Silnoproudá ins...'!$C$131:$K$447</definedName>
    <definedName name="_xlnm._FilterDatabase" localSheetId="8" hidden="1">'D.1.4.6 - Slaboproud'!$C$123:$K$191</definedName>
    <definedName name="_xlnm._FilterDatabase" localSheetId="9" hidden="1">'D.1.4.7 - AVT'!$C$121:$K$214</definedName>
    <definedName name="_xlnm._FilterDatabase" localSheetId="10" hidden="1">'D.1.9 - Vedlejší rozpočto...'!$C$120:$K$151</definedName>
    <definedName name="_xlnm.Print_Titles" localSheetId="1">'D.1.1.1 - Stavební práce'!$139:$139</definedName>
    <definedName name="_xlnm.Print_Titles" localSheetId="2">'D.1.1.2 - Prostorová akus...'!$122:$122</definedName>
    <definedName name="_xlnm.Print_Titles" localSheetId="3">'D.1.4.1 - Zdravotně techn...'!$123:$123</definedName>
    <definedName name="_xlnm.Print_Titles" localSheetId="4">'D.1.4.2 - Vzduchotechnika...'!$127:$127</definedName>
    <definedName name="_xlnm.Print_Titles" localSheetId="5">'D.1.4.3 - EPS, požární ro...'!$126:$126</definedName>
    <definedName name="_xlnm.Print_Titles" localSheetId="6">'D.1.4.4 - Vytápění'!$124:$124</definedName>
    <definedName name="_xlnm.Print_Titles" localSheetId="7">'D.1.4.5 - Silnoproudá ins...'!$131:$131</definedName>
    <definedName name="_xlnm.Print_Titles" localSheetId="8">'D.1.4.6 - Slaboproud'!$123:$123</definedName>
    <definedName name="_xlnm.Print_Titles" localSheetId="9">'D.1.4.7 - AVT'!$121:$121</definedName>
    <definedName name="_xlnm.Print_Titles" localSheetId="10">'D.1.9 - Vedlejší rozpočto...'!$120:$120</definedName>
    <definedName name="_xlnm.Print_Titles" localSheetId="0">'Rekapitulace stavby'!$92:$92</definedName>
    <definedName name="_xlnm.Print_Area" localSheetId="1">'D.1.1.1 - Stavební práce'!$C$4:$J$76,'D.1.1.1 - Stavební práce'!$C$82:$J$119,'D.1.1.1 - Stavební práce'!$C$125:$K$914</definedName>
    <definedName name="_xlnm.Print_Area" localSheetId="2">'D.1.1.2 - Prostorová akus...'!$C$4:$J$76,'D.1.1.2 - Prostorová akus...'!$C$82:$J$102,'D.1.1.2 - Prostorová akus...'!$C$108:$K$163</definedName>
    <definedName name="_xlnm.Print_Area" localSheetId="3">'D.1.4.1 - Zdravotně techn...'!$C$4:$J$76,'D.1.4.1 - Zdravotně techn...'!$C$82:$J$103,'D.1.4.1 - Zdravotně techn...'!$C$109:$K$300</definedName>
    <definedName name="_xlnm.Print_Area" localSheetId="4">'D.1.4.2 - Vzduchotechnika...'!$C$4:$J$76,'D.1.4.2 - Vzduchotechnika...'!$C$82:$J$107,'D.1.4.2 - Vzduchotechnika...'!$C$113:$K$343</definedName>
    <definedName name="_xlnm.Print_Area" localSheetId="5">'D.1.4.3 - EPS, požární ro...'!$C$4:$J$76,'D.1.4.3 - EPS, požární ro...'!$C$82:$J$106,'D.1.4.3 - EPS, požární ro...'!$C$112:$K$176</definedName>
    <definedName name="_xlnm.Print_Area" localSheetId="6">'D.1.4.4 - Vytápění'!$C$4:$J$76,'D.1.4.4 - Vytápění'!$C$82:$J$104,'D.1.4.4 - Vytápění'!$C$110:$K$173</definedName>
    <definedName name="_xlnm.Print_Area" localSheetId="7">'D.1.4.5 - Silnoproudá ins...'!$C$4:$J$76,'D.1.4.5 - Silnoproudá ins...'!$C$82:$J$111,'D.1.4.5 - Silnoproudá ins...'!$C$117:$K$447</definedName>
    <definedName name="_xlnm.Print_Area" localSheetId="8">'D.1.4.6 - Slaboproud'!$C$4:$J$76,'D.1.4.6 - Slaboproud'!$C$82:$J$103,'D.1.4.6 - Slaboproud'!$C$109:$K$191</definedName>
    <definedName name="_xlnm.Print_Area" localSheetId="9">'D.1.4.7 - AVT'!$C$4:$J$76,'D.1.4.7 - AVT'!$C$82:$J$101,'D.1.4.7 - AVT'!$C$107:$K$214</definedName>
    <definedName name="_xlnm.Print_Area" localSheetId="10">'D.1.9 - Vedlejší rozpočto...'!$C$4:$J$76,'D.1.9 - Vedlejší rozpočto...'!$C$82:$J$102,'D.1.9 - Vedlejší rozpočto...'!$C$108:$K$151</definedName>
    <definedName name="_xlnm.Print_Area" localSheetId="0">'Rekapitulace stavby'!$D$4:$AO$76,'Rekapitulace stavby'!$C$82:$AQ$107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7" i="11" l="1"/>
  <c r="J36" i="11"/>
  <c r="AY106" i="1" s="1"/>
  <c r="J35" i="11"/>
  <c r="AX106" i="1"/>
  <c r="BI148" i="11"/>
  <c r="BH148" i="11"/>
  <c r="BG148" i="11"/>
  <c r="BF148" i="11"/>
  <c r="T148" i="11"/>
  <c r="T147" i="11" s="1"/>
  <c r="R148" i="11"/>
  <c r="R147" i="11"/>
  <c r="P148" i="11"/>
  <c r="P147" i="11" s="1"/>
  <c r="BI143" i="11"/>
  <c r="BH143" i="11"/>
  <c r="BG143" i="11"/>
  <c r="BF143" i="11"/>
  <c r="T143" i="11"/>
  <c r="R143" i="11"/>
  <c r="P143" i="11"/>
  <c r="BI139" i="11"/>
  <c r="BH139" i="11"/>
  <c r="BG139" i="11"/>
  <c r="BF139" i="11"/>
  <c r="T139" i="11"/>
  <c r="R139" i="11"/>
  <c r="P139" i="11"/>
  <c r="BI134" i="11"/>
  <c r="BH134" i="11"/>
  <c r="BG134" i="11"/>
  <c r="BF134" i="11"/>
  <c r="T134" i="11"/>
  <c r="T133" i="11" s="1"/>
  <c r="R134" i="11"/>
  <c r="R133" i="11"/>
  <c r="P134" i="11"/>
  <c r="P133" i="11" s="1"/>
  <c r="BI128" i="11"/>
  <c r="BH128" i="11"/>
  <c r="BG128" i="11"/>
  <c r="BF128" i="11"/>
  <c r="T128" i="11"/>
  <c r="R128" i="11"/>
  <c r="P128" i="11"/>
  <c r="BI124" i="11"/>
  <c r="BH124" i="11"/>
  <c r="BG124" i="11"/>
  <c r="BF124" i="11"/>
  <c r="T124" i="11"/>
  <c r="R124" i="11"/>
  <c r="P124" i="11"/>
  <c r="J118" i="11"/>
  <c r="J117" i="11"/>
  <c r="F117" i="11"/>
  <c r="F115" i="11"/>
  <c r="E113" i="11"/>
  <c r="J92" i="11"/>
  <c r="J91" i="11"/>
  <c r="F91" i="11"/>
  <c r="F89" i="11"/>
  <c r="E87" i="11"/>
  <c r="J18" i="11"/>
  <c r="E18" i="11"/>
  <c r="F118" i="11"/>
  <c r="J17" i="11"/>
  <c r="J12" i="11"/>
  <c r="J89" i="11"/>
  <c r="E7" i="11"/>
  <c r="E85" i="11" s="1"/>
  <c r="J39" i="10"/>
  <c r="J38" i="10"/>
  <c r="AY105" i="1"/>
  <c r="J37" i="10"/>
  <c r="AX105" i="1"/>
  <c r="BI212" i="10"/>
  <c r="BH212" i="10"/>
  <c r="BG212" i="10"/>
  <c r="BF212" i="10"/>
  <c r="T212" i="10"/>
  <c r="R212" i="10"/>
  <c r="P212" i="10"/>
  <c r="BI209" i="10"/>
  <c r="BH209" i="10"/>
  <c r="BG209" i="10"/>
  <c r="BF209" i="10"/>
  <c r="T209" i="10"/>
  <c r="R209" i="10"/>
  <c r="P209" i="10"/>
  <c r="BI206" i="10"/>
  <c r="BH206" i="10"/>
  <c r="BG206" i="10"/>
  <c r="BF206" i="10"/>
  <c r="T206" i="10"/>
  <c r="R206" i="10"/>
  <c r="P206" i="10"/>
  <c r="BI203" i="10"/>
  <c r="BH203" i="10"/>
  <c r="BG203" i="10"/>
  <c r="BF203" i="10"/>
  <c r="T203" i="10"/>
  <c r="R203" i="10"/>
  <c r="P203" i="10"/>
  <c r="BI200" i="10"/>
  <c r="BH200" i="10"/>
  <c r="BG200" i="10"/>
  <c r="BF200" i="10"/>
  <c r="T200" i="10"/>
  <c r="R200" i="10"/>
  <c r="P200" i="10"/>
  <c r="BI197" i="10"/>
  <c r="BH197" i="10"/>
  <c r="BG197" i="10"/>
  <c r="BF197" i="10"/>
  <c r="T197" i="10"/>
  <c r="R197" i="10"/>
  <c r="P197" i="10"/>
  <c r="BI194" i="10"/>
  <c r="BH194" i="10"/>
  <c r="BG194" i="10"/>
  <c r="BF194" i="10"/>
  <c r="T194" i="10"/>
  <c r="R194" i="10"/>
  <c r="P194" i="10"/>
  <c r="BI191" i="10"/>
  <c r="BH191" i="10"/>
  <c r="BG191" i="10"/>
  <c r="BF191" i="10"/>
  <c r="T191" i="10"/>
  <c r="R191" i="10"/>
  <c r="P191" i="10"/>
  <c r="BI188" i="10"/>
  <c r="BH188" i="10"/>
  <c r="BG188" i="10"/>
  <c r="BF188" i="10"/>
  <c r="T188" i="10"/>
  <c r="R188" i="10"/>
  <c r="P188" i="10"/>
  <c r="BI185" i="10"/>
  <c r="BH185" i="10"/>
  <c r="BG185" i="10"/>
  <c r="BF185" i="10"/>
  <c r="T185" i="10"/>
  <c r="R185" i="10"/>
  <c r="P185" i="10"/>
  <c r="BI182" i="10"/>
  <c r="BH182" i="10"/>
  <c r="BG182" i="10"/>
  <c r="BF182" i="10"/>
  <c r="T182" i="10"/>
  <c r="R182" i="10"/>
  <c r="P182" i="10"/>
  <c r="BI179" i="10"/>
  <c r="BH179" i="10"/>
  <c r="BG179" i="10"/>
  <c r="BF179" i="10"/>
  <c r="T179" i="10"/>
  <c r="R179" i="10"/>
  <c r="P179" i="10"/>
  <c r="BI176" i="10"/>
  <c r="BH176" i="10"/>
  <c r="BG176" i="10"/>
  <c r="BF176" i="10"/>
  <c r="T176" i="10"/>
  <c r="R176" i="10"/>
  <c r="P176" i="10"/>
  <c r="BI173" i="10"/>
  <c r="BH173" i="10"/>
  <c r="BG173" i="10"/>
  <c r="BF173" i="10"/>
  <c r="T173" i="10"/>
  <c r="R173" i="10"/>
  <c r="P173" i="10"/>
  <c r="BI170" i="10"/>
  <c r="BH170" i="10"/>
  <c r="BG170" i="10"/>
  <c r="BF170" i="10"/>
  <c r="T170" i="10"/>
  <c r="R170" i="10"/>
  <c r="P170" i="10"/>
  <c r="BI167" i="10"/>
  <c r="BH167" i="10"/>
  <c r="BG167" i="10"/>
  <c r="BF167" i="10"/>
  <c r="T167" i="10"/>
  <c r="R167" i="10"/>
  <c r="P167" i="10"/>
  <c r="BI164" i="10"/>
  <c r="BH164" i="10"/>
  <c r="BG164" i="10"/>
  <c r="BF164" i="10"/>
  <c r="T164" i="10"/>
  <c r="R164" i="10"/>
  <c r="P164" i="10"/>
  <c r="BI161" i="10"/>
  <c r="BH161" i="10"/>
  <c r="BG161" i="10"/>
  <c r="BF161" i="10"/>
  <c r="T161" i="10"/>
  <c r="R161" i="10"/>
  <c r="P161" i="10"/>
  <c r="BI158" i="10"/>
  <c r="BH158" i="10"/>
  <c r="BG158" i="10"/>
  <c r="BF158" i="10"/>
  <c r="T158" i="10"/>
  <c r="R158" i="10"/>
  <c r="P158" i="10"/>
  <c r="BI155" i="10"/>
  <c r="BH155" i="10"/>
  <c r="BG155" i="10"/>
  <c r="BF155" i="10"/>
  <c r="T155" i="10"/>
  <c r="R155" i="10"/>
  <c r="P155" i="10"/>
  <c r="BI152" i="10"/>
  <c r="BH152" i="10"/>
  <c r="BG152" i="10"/>
  <c r="BF152" i="10"/>
  <c r="T152" i="10"/>
  <c r="R152" i="10"/>
  <c r="P152" i="10"/>
  <c r="BI149" i="10"/>
  <c r="BH149" i="10"/>
  <c r="BG149" i="10"/>
  <c r="BF149" i="10"/>
  <c r="T149" i="10"/>
  <c r="R149" i="10"/>
  <c r="P149" i="10"/>
  <c r="BI146" i="10"/>
  <c r="BH146" i="10"/>
  <c r="BG146" i="10"/>
  <c r="BF146" i="10"/>
  <c r="T146" i="10"/>
  <c r="R146" i="10"/>
  <c r="P146" i="10"/>
  <c r="BI143" i="10"/>
  <c r="BH143" i="10"/>
  <c r="BG143" i="10"/>
  <c r="BF143" i="10"/>
  <c r="T143" i="10"/>
  <c r="R143" i="10"/>
  <c r="P143" i="10"/>
  <c r="BI140" i="10"/>
  <c r="BH140" i="10"/>
  <c r="BG140" i="10"/>
  <c r="BF140" i="10"/>
  <c r="T140" i="10"/>
  <c r="R140" i="10"/>
  <c r="P140" i="10"/>
  <c r="BI137" i="10"/>
  <c r="BH137" i="10"/>
  <c r="BG137" i="10"/>
  <c r="BF137" i="10"/>
  <c r="T137" i="10"/>
  <c r="R137" i="10"/>
  <c r="P137" i="10"/>
  <c r="BI134" i="10"/>
  <c r="BH134" i="10"/>
  <c r="BG134" i="10"/>
  <c r="BF134" i="10"/>
  <c r="T134" i="10"/>
  <c r="R134" i="10"/>
  <c r="P134" i="10"/>
  <c r="BI131" i="10"/>
  <c r="BH131" i="10"/>
  <c r="BG131" i="10"/>
  <c r="BF131" i="10"/>
  <c r="T131" i="10"/>
  <c r="R131" i="10"/>
  <c r="P131" i="10"/>
  <c r="BI128" i="10"/>
  <c r="BH128" i="10"/>
  <c r="BG128" i="10"/>
  <c r="BF128" i="10"/>
  <c r="T128" i="10"/>
  <c r="R128" i="10"/>
  <c r="P128" i="10"/>
  <c r="BI125" i="10"/>
  <c r="BH125" i="10"/>
  <c r="BG125" i="10"/>
  <c r="BF125" i="10"/>
  <c r="T125" i="10"/>
  <c r="R125" i="10"/>
  <c r="P125" i="10"/>
  <c r="J119" i="10"/>
  <c r="J118" i="10"/>
  <c r="F118" i="10"/>
  <c r="F116" i="10"/>
  <c r="E114" i="10"/>
  <c r="J94" i="10"/>
  <c r="J93" i="10"/>
  <c r="F93" i="10"/>
  <c r="F91" i="10"/>
  <c r="E89" i="10"/>
  <c r="J20" i="10"/>
  <c r="E20" i="10"/>
  <c r="F119" i="10" s="1"/>
  <c r="J19" i="10"/>
  <c r="J14" i="10"/>
  <c r="J116" i="10"/>
  <c r="E7" i="10"/>
  <c r="E110" i="10" s="1"/>
  <c r="J39" i="9"/>
  <c r="J38" i="9"/>
  <c r="AY104" i="1" s="1"/>
  <c r="J37" i="9"/>
  <c r="AX104" i="1"/>
  <c r="BI190" i="9"/>
  <c r="BH190" i="9"/>
  <c r="BG190" i="9"/>
  <c r="BF190" i="9"/>
  <c r="T190" i="9"/>
  <c r="T189" i="9" s="1"/>
  <c r="R190" i="9"/>
  <c r="R189" i="9"/>
  <c r="P190" i="9"/>
  <c r="P189" i="9" s="1"/>
  <c r="BI187" i="9"/>
  <c r="BH187" i="9"/>
  <c r="BG187" i="9"/>
  <c r="BF187" i="9"/>
  <c r="T187" i="9"/>
  <c r="R187" i="9"/>
  <c r="P187" i="9"/>
  <c r="BI185" i="9"/>
  <c r="BH185" i="9"/>
  <c r="BG185" i="9"/>
  <c r="BF185" i="9"/>
  <c r="T185" i="9"/>
  <c r="R185" i="9"/>
  <c r="P185" i="9"/>
  <c r="BI183" i="9"/>
  <c r="BH183" i="9"/>
  <c r="BG183" i="9"/>
  <c r="BF183" i="9"/>
  <c r="T183" i="9"/>
  <c r="R183" i="9"/>
  <c r="P183" i="9"/>
  <c r="BI181" i="9"/>
  <c r="BH181" i="9"/>
  <c r="BG181" i="9"/>
  <c r="BF181" i="9"/>
  <c r="T181" i="9"/>
  <c r="R181" i="9"/>
  <c r="P181" i="9"/>
  <c r="BI179" i="9"/>
  <c r="BH179" i="9"/>
  <c r="BG179" i="9"/>
  <c r="BF179" i="9"/>
  <c r="T179" i="9"/>
  <c r="R179" i="9"/>
  <c r="P179" i="9"/>
  <c r="BI177" i="9"/>
  <c r="BH177" i="9"/>
  <c r="BG177" i="9"/>
  <c r="BF177" i="9"/>
  <c r="T177" i="9"/>
  <c r="R177" i="9"/>
  <c r="P177" i="9"/>
  <c r="BI174" i="9"/>
  <c r="BH174" i="9"/>
  <c r="BG174" i="9"/>
  <c r="BF174" i="9"/>
  <c r="T174" i="9"/>
  <c r="R174" i="9"/>
  <c r="P174" i="9"/>
  <c r="BI172" i="9"/>
  <c r="BH172" i="9"/>
  <c r="BG172" i="9"/>
  <c r="BF172" i="9"/>
  <c r="T172" i="9"/>
  <c r="R172" i="9"/>
  <c r="P172" i="9"/>
  <c r="BI169" i="9"/>
  <c r="BH169" i="9"/>
  <c r="BG169" i="9"/>
  <c r="BF169" i="9"/>
  <c r="T169" i="9"/>
  <c r="R169" i="9"/>
  <c r="P169" i="9"/>
  <c r="BI167" i="9"/>
  <c r="BH167" i="9"/>
  <c r="BG167" i="9"/>
  <c r="BF167" i="9"/>
  <c r="T167" i="9"/>
  <c r="R167" i="9"/>
  <c r="P167" i="9"/>
  <c r="BI165" i="9"/>
  <c r="BH165" i="9"/>
  <c r="BG165" i="9"/>
  <c r="BF165" i="9"/>
  <c r="T165" i="9"/>
  <c r="R165" i="9"/>
  <c r="P165" i="9"/>
  <c r="BI163" i="9"/>
  <c r="BH163" i="9"/>
  <c r="BG163" i="9"/>
  <c r="BF163" i="9"/>
  <c r="T163" i="9"/>
  <c r="R163" i="9"/>
  <c r="P163" i="9"/>
  <c r="BI161" i="9"/>
  <c r="BH161" i="9"/>
  <c r="BG161" i="9"/>
  <c r="BF161" i="9"/>
  <c r="T161" i="9"/>
  <c r="R161" i="9"/>
  <c r="P161" i="9"/>
  <c r="BI159" i="9"/>
  <c r="BH159" i="9"/>
  <c r="BG159" i="9"/>
  <c r="BF159" i="9"/>
  <c r="T159" i="9"/>
  <c r="R159" i="9"/>
  <c r="P159" i="9"/>
  <c r="BI157" i="9"/>
  <c r="BH157" i="9"/>
  <c r="BG157" i="9"/>
  <c r="BF157" i="9"/>
  <c r="T157" i="9"/>
  <c r="R157" i="9"/>
  <c r="P157" i="9"/>
  <c r="BI155" i="9"/>
  <c r="BH155" i="9"/>
  <c r="BG155" i="9"/>
  <c r="BF155" i="9"/>
  <c r="T155" i="9"/>
  <c r="R155" i="9"/>
  <c r="P155" i="9"/>
  <c r="BI153" i="9"/>
  <c r="BH153" i="9"/>
  <c r="BG153" i="9"/>
  <c r="BF153" i="9"/>
  <c r="T153" i="9"/>
  <c r="R153" i="9"/>
  <c r="P153" i="9"/>
  <c r="BI151" i="9"/>
  <c r="BH151" i="9"/>
  <c r="BG151" i="9"/>
  <c r="BF151" i="9"/>
  <c r="T151" i="9"/>
  <c r="R151" i="9"/>
  <c r="P151" i="9"/>
  <c r="BI149" i="9"/>
  <c r="BH149" i="9"/>
  <c r="BG149" i="9"/>
  <c r="BF149" i="9"/>
  <c r="T149" i="9"/>
  <c r="R149" i="9"/>
  <c r="P149" i="9"/>
  <c r="BI147" i="9"/>
  <c r="BH147" i="9"/>
  <c r="BG147" i="9"/>
  <c r="BF147" i="9"/>
  <c r="T147" i="9"/>
  <c r="R147" i="9"/>
  <c r="P147" i="9"/>
  <c r="BI145" i="9"/>
  <c r="BH145" i="9"/>
  <c r="BG145" i="9"/>
  <c r="BF145" i="9"/>
  <c r="T145" i="9"/>
  <c r="R145" i="9"/>
  <c r="P145" i="9"/>
  <c r="BI143" i="9"/>
  <c r="BH143" i="9"/>
  <c r="BG143" i="9"/>
  <c r="BF143" i="9"/>
  <c r="T143" i="9"/>
  <c r="R143" i="9"/>
  <c r="P143" i="9"/>
  <c r="BI140" i="9"/>
  <c r="BH140" i="9"/>
  <c r="BG140" i="9"/>
  <c r="BF140" i="9"/>
  <c r="T140" i="9"/>
  <c r="R140" i="9"/>
  <c r="P140" i="9"/>
  <c r="BI138" i="9"/>
  <c r="BH138" i="9"/>
  <c r="BG138" i="9"/>
  <c r="BF138" i="9"/>
  <c r="T138" i="9"/>
  <c r="R138" i="9"/>
  <c r="P138" i="9"/>
  <c r="BI136" i="9"/>
  <c r="BH136" i="9"/>
  <c r="BG136" i="9"/>
  <c r="BF136" i="9"/>
  <c r="T136" i="9"/>
  <c r="R136" i="9"/>
  <c r="P136" i="9"/>
  <c r="BI134" i="9"/>
  <c r="BH134" i="9"/>
  <c r="BG134" i="9"/>
  <c r="BF134" i="9"/>
  <c r="T134" i="9"/>
  <c r="R134" i="9"/>
  <c r="P134" i="9"/>
  <c r="BI131" i="9"/>
  <c r="BH131" i="9"/>
  <c r="BG131" i="9"/>
  <c r="BF131" i="9"/>
  <c r="T131" i="9"/>
  <c r="R131" i="9"/>
  <c r="P131" i="9"/>
  <c r="BI129" i="9"/>
  <c r="BH129" i="9"/>
  <c r="BG129" i="9"/>
  <c r="BF129" i="9"/>
  <c r="T129" i="9"/>
  <c r="R129" i="9"/>
  <c r="P129" i="9"/>
  <c r="BI127" i="9"/>
  <c r="BH127" i="9"/>
  <c r="BG127" i="9"/>
  <c r="BF127" i="9"/>
  <c r="T127" i="9"/>
  <c r="R127" i="9"/>
  <c r="P127" i="9"/>
  <c r="J121" i="9"/>
  <c r="J120" i="9"/>
  <c r="F120" i="9"/>
  <c r="F118" i="9"/>
  <c r="E116" i="9"/>
  <c r="J94" i="9"/>
  <c r="J93" i="9"/>
  <c r="F93" i="9"/>
  <c r="F91" i="9"/>
  <c r="E89" i="9"/>
  <c r="J20" i="9"/>
  <c r="E20" i="9"/>
  <c r="F94" i="9" s="1"/>
  <c r="J19" i="9"/>
  <c r="J14" i="9"/>
  <c r="J118" i="9"/>
  <c r="E7" i="9"/>
  <c r="E112" i="9" s="1"/>
  <c r="J39" i="8"/>
  <c r="J38" i="8"/>
  <c r="AY103" i="1" s="1"/>
  <c r="J37" i="8"/>
  <c r="AX103" i="1"/>
  <c r="BI446" i="8"/>
  <c r="BH446" i="8"/>
  <c r="BG446" i="8"/>
  <c r="BF446" i="8"/>
  <c r="T446" i="8"/>
  <c r="T445" i="8" s="1"/>
  <c r="R446" i="8"/>
  <c r="R445" i="8"/>
  <c r="P446" i="8"/>
  <c r="P445" i="8" s="1"/>
  <c r="BI442" i="8"/>
  <c r="BH442" i="8"/>
  <c r="BG442" i="8"/>
  <c r="BF442" i="8"/>
  <c r="T442" i="8"/>
  <c r="R442" i="8"/>
  <c r="P442" i="8"/>
  <c r="BI440" i="8"/>
  <c r="BH440" i="8"/>
  <c r="BG440" i="8"/>
  <c r="BF440" i="8"/>
  <c r="T440" i="8"/>
  <c r="R440" i="8"/>
  <c r="P440" i="8"/>
  <c r="BI438" i="8"/>
  <c r="BH438" i="8"/>
  <c r="BG438" i="8"/>
  <c r="BF438" i="8"/>
  <c r="T438" i="8"/>
  <c r="R438" i="8"/>
  <c r="P438" i="8"/>
  <c r="BI436" i="8"/>
  <c r="BH436" i="8"/>
  <c r="BG436" i="8"/>
  <c r="BF436" i="8"/>
  <c r="T436" i="8"/>
  <c r="R436" i="8"/>
  <c r="P436" i="8"/>
  <c r="BI434" i="8"/>
  <c r="BH434" i="8"/>
  <c r="BG434" i="8"/>
  <c r="BF434" i="8"/>
  <c r="T434" i="8"/>
  <c r="R434" i="8"/>
  <c r="P434" i="8"/>
  <c r="BI432" i="8"/>
  <c r="BH432" i="8"/>
  <c r="BG432" i="8"/>
  <c r="BF432" i="8"/>
  <c r="T432" i="8"/>
  <c r="R432" i="8"/>
  <c r="P432" i="8"/>
  <c r="BI430" i="8"/>
  <c r="BH430" i="8"/>
  <c r="BG430" i="8"/>
  <c r="BF430" i="8"/>
  <c r="T430" i="8"/>
  <c r="R430" i="8"/>
  <c r="P430" i="8"/>
  <c r="BI428" i="8"/>
  <c r="BH428" i="8"/>
  <c r="BG428" i="8"/>
  <c r="BF428" i="8"/>
  <c r="T428" i="8"/>
  <c r="R428" i="8"/>
  <c r="P428" i="8"/>
  <c r="BI426" i="8"/>
  <c r="BH426" i="8"/>
  <c r="BG426" i="8"/>
  <c r="BF426" i="8"/>
  <c r="T426" i="8"/>
  <c r="R426" i="8"/>
  <c r="P426" i="8"/>
  <c r="BI424" i="8"/>
  <c r="BH424" i="8"/>
  <c r="BG424" i="8"/>
  <c r="BF424" i="8"/>
  <c r="T424" i="8"/>
  <c r="R424" i="8"/>
  <c r="P424" i="8"/>
  <c r="BI422" i="8"/>
  <c r="BH422" i="8"/>
  <c r="BG422" i="8"/>
  <c r="BF422" i="8"/>
  <c r="T422" i="8"/>
  <c r="R422" i="8"/>
  <c r="P422" i="8"/>
  <c r="BI420" i="8"/>
  <c r="BH420" i="8"/>
  <c r="BG420" i="8"/>
  <c r="BF420" i="8"/>
  <c r="T420" i="8"/>
  <c r="R420" i="8"/>
  <c r="P420" i="8"/>
  <c r="BI418" i="8"/>
  <c r="BH418" i="8"/>
  <c r="BG418" i="8"/>
  <c r="BF418" i="8"/>
  <c r="T418" i="8"/>
  <c r="R418" i="8"/>
  <c r="P418" i="8"/>
  <c r="BI416" i="8"/>
  <c r="BH416" i="8"/>
  <c r="BG416" i="8"/>
  <c r="BF416" i="8"/>
  <c r="T416" i="8"/>
  <c r="R416" i="8"/>
  <c r="P416" i="8"/>
  <c r="BI414" i="8"/>
  <c r="BH414" i="8"/>
  <c r="BG414" i="8"/>
  <c r="BF414" i="8"/>
  <c r="T414" i="8"/>
  <c r="R414" i="8"/>
  <c r="P414" i="8"/>
  <c r="BI410" i="8"/>
  <c r="BH410" i="8"/>
  <c r="BG410" i="8"/>
  <c r="BF410" i="8"/>
  <c r="T410" i="8"/>
  <c r="R410" i="8"/>
  <c r="P410" i="8"/>
  <c r="BI408" i="8"/>
  <c r="BH408" i="8"/>
  <c r="BG408" i="8"/>
  <c r="BF408" i="8"/>
  <c r="T408" i="8"/>
  <c r="R408" i="8"/>
  <c r="P408" i="8"/>
  <c r="BI406" i="8"/>
  <c r="BH406" i="8"/>
  <c r="BG406" i="8"/>
  <c r="BF406" i="8"/>
  <c r="T406" i="8"/>
  <c r="R406" i="8"/>
  <c r="P406" i="8"/>
  <c r="BI404" i="8"/>
  <c r="BH404" i="8"/>
  <c r="BG404" i="8"/>
  <c r="BF404" i="8"/>
  <c r="T404" i="8"/>
  <c r="R404" i="8"/>
  <c r="P404" i="8"/>
  <c r="BI402" i="8"/>
  <c r="BH402" i="8"/>
  <c r="BG402" i="8"/>
  <c r="BF402" i="8"/>
  <c r="T402" i="8"/>
  <c r="R402" i="8"/>
  <c r="P402" i="8"/>
  <c r="BI400" i="8"/>
  <c r="BH400" i="8"/>
  <c r="BG400" i="8"/>
  <c r="BF400" i="8"/>
  <c r="T400" i="8"/>
  <c r="R400" i="8"/>
  <c r="P400" i="8"/>
  <c r="BI397" i="8"/>
  <c r="BH397" i="8"/>
  <c r="BG397" i="8"/>
  <c r="BF397" i="8"/>
  <c r="T397" i="8"/>
  <c r="R397" i="8"/>
  <c r="P397" i="8"/>
  <c r="BI394" i="8"/>
  <c r="BH394" i="8"/>
  <c r="BG394" i="8"/>
  <c r="BF394" i="8"/>
  <c r="T394" i="8"/>
  <c r="R394" i="8"/>
  <c r="P394" i="8"/>
  <c r="BI391" i="8"/>
  <c r="BH391" i="8"/>
  <c r="BG391" i="8"/>
  <c r="BF391" i="8"/>
  <c r="T391" i="8"/>
  <c r="R391" i="8"/>
  <c r="P391" i="8"/>
  <c r="BI388" i="8"/>
  <c r="BH388" i="8"/>
  <c r="BG388" i="8"/>
  <c r="BF388" i="8"/>
  <c r="T388" i="8"/>
  <c r="R388" i="8"/>
  <c r="P388" i="8"/>
  <c r="BI385" i="8"/>
  <c r="BH385" i="8"/>
  <c r="BG385" i="8"/>
  <c r="BF385" i="8"/>
  <c r="T385" i="8"/>
  <c r="R385" i="8"/>
  <c r="P385" i="8"/>
  <c r="BI382" i="8"/>
  <c r="BH382" i="8"/>
  <c r="BG382" i="8"/>
  <c r="BF382" i="8"/>
  <c r="T382" i="8"/>
  <c r="R382" i="8"/>
  <c r="P382" i="8"/>
  <c r="BI379" i="8"/>
  <c r="BH379" i="8"/>
  <c r="BG379" i="8"/>
  <c r="BF379" i="8"/>
  <c r="T379" i="8"/>
  <c r="R379" i="8"/>
  <c r="P379" i="8"/>
  <c r="BI376" i="8"/>
  <c r="BH376" i="8"/>
  <c r="BG376" i="8"/>
  <c r="BF376" i="8"/>
  <c r="T376" i="8"/>
  <c r="R376" i="8"/>
  <c r="P376" i="8"/>
  <c r="BI373" i="8"/>
  <c r="BH373" i="8"/>
  <c r="BG373" i="8"/>
  <c r="BF373" i="8"/>
  <c r="T373" i="8"/>
  <c r="R373" i="8"/>
  <c r="P373" i="8"/>
  <c r="BI370" i="8"/>
  <c r="BH370" i="8"/>
  <c r="BG370" i="8"/>
  <c r="BF370" i="8"/>
  <c r="T370" i="8"/>
  <c r="R370" i="8"/>
  <c r="P370" i="8"/>
  <c r="BI368" i="8"/>
  <c r="BH368" i="8"/>
  <c r="BG368" i="8"/>
  <c r="BF368" i="8"/>
  <c r="T368" i="8"/>
  <c r="R368" i="8"/>
  <c r="P368" i="8"/>
  <c r="BI366" i="8"/>
  <c r="BH366" i="8"/>
  <c r="BG366" i="8"/>
  <c r="BF366" i="8"/>
  <c r="T366" i="8"/>
  <c r="R366" i="8"/>
  <c r="P366" i="8"/>
  <c r="BI364" i="8"/>
  <c r="BH364" i="8"/>
  <c r="BG364" i="8"/>
  <c r="BF364" i="8"/>
  <c r="T364" i="8"/>
  <c r="R364" i="8"/>
  <c r="P364" i="8"/>
  <c r="BI362" i="8"/>
  <c r="BH362" i="8"/>
  <c r="BG362" i="8"/>
  <c r="BF362" i="8"/>
  <c r="T362" i="8"/>
  <c r="R362" i="8"/>
  <c r="P362" i="8"/>
  <c r="BI360" i="8"/>
  <c r="BH360" i="8"/>
  <c r="BG360" i="8"/>
  <c r="BF360" i="8"/>
  <c r="T360" i="8"/>
  <c r="R360" i="8"/>
  <c r="P360" i="8"/>
  <c r="BI357" i="8"/>
  <c r="BH357" i="8"/>
  <c r="BG357" i="8"/>
  <c r="BF357" i="8"/>
  <c r="T357" i="8"/>
  <c r="R357" i="8"/>
  <c r="P357" i="8"/>
  <c r="BI354" i="8"/>
  <c r="BH354" i="8"/>
  <c r="BG354" i="8"/>
  <c r="BF354" i="8"/>
  <c r="T354" i="8"/>
  <c r="R354" i="8"/>
  <c r="P354" i="8"/>
  <c r="BI352" i="8"/>
  <c r="BH352" i="8"/>
  <c r="BG352" i="8"/>
  <c r="BF352" i="8"/>
  <c r="T352" i="8"/>
  <c r="R352" i="8"/>
  <c r="P352" i="8"/>
  <c r="BI349" i="8"/>
  <c r="BH349" i="8"/>
  <c r="BG349" i="8"/>
  <c r="BF349" i="8"/>
  <c r="T349" i="8"/>
  <c r="R349" i="8"/>
  <c r="P349" i="8"/>
  <c r="BI346" i="8"/>
  <c r="BH346" i="8"/>
  <c r="BG346" i="8"/>
  <c r="BF346" i="8"/>
  <c r="T346" i="8"/>
  <c r="R346" i="8"/>
  <c r="P346" i="8"/>
  <c r="BI342" i="8"/>
  <c r="BH342" i="8"/>
  <c r="BG342" i="8"/>
  <c r="BF342" i="8"/>
  <c r="T342" i="8"/>
  <c r="R342" i="8"/>
  <c r="P342" i="8"/>
  <c r="BI340" i="8"/>
  <c r="BH340" i="8"/>
  <c r="BG340" i="8"/>
  <c r="BF340" i="8"/>
  <c r="T340" i="8"/>
  <c r="R340" i="8"/>
  <c r="P340" i="8"/>
  <c r="BI338" i="8"/>
  <c r="BH338" i="8"/>
  <c r="BG338" i="8"/>
  <c r="BF338" i="8"/>
  <c r="T338" i="8"/>
  <c r="R338" i="8"/>
  <c r="P338" i="8"/>
  <c r="BI336" i="8"/>
  <c r="BH336" i="8"/>
  <c r="BG336" i="8"/>
  <c r="BF336" i="8"/>
  <c r="T336" i="8"/>
  <c r="R336" i="8"/>
  <c r="P336" i="8"/>
  <c r="BI334" i="8"/>
  <c r="BH334" i="8"/>
  <c r="BG334" i="8"/>
  <c r="BF334" i="8"/>
  <c r="T334" i="8"/>
  <c r="R334" i="8"/>
  <c r="P334" i="8"/>
  <c r="BI332" i="8"/>
  <c r="BH332" i="8"/>
  <c r="BG332" i="8"/>
  <c r="BF332" i="8"/>
  <c r="T332" i="8"/>
  <c r="R332" i="8"/>
  <c r="P332" i="8"/>
  <c r="BI330" i="8"/>
  <c r="BH330" i="8"/>
  <c r="BG330" i="8"/>
  <c r="BF330" i="8"/>
  <c r="T330" i="8"/>
  <c r="R330" i="8"/>
  <c r="P330" i="8"/>
  <c r="BI328" i="8"/>
  <c r="BH328" i="8"/>
  <c r="BG328" i="8"/>
  <c r="BF328" i="8"/>
  <c r="T328" i="8"/>
  <c r="R328" i="8"/>
  <c r="P328" i="8"/>
  <c r="BI326" i="8"/>
  <c r="BH326" i="8"/>
  <c r="BG326" i="8"/>
  <c r="BF326" i="8"/>
  <c r="T326" i="8"/>
  <c r="R326" i="8"/>
  <c r="P326" i="8"/>
  <c r="BI324" i="8"/>
  <c r="BH324" i="8"/>
  <c r="BG324" i="8"/>
  <c r="BF324" i="8"/>
  <c r="T324" i="8"/>
  <c r="R324" i="8"/>
  <c r="P324" i="8"/>
  <c r="BI322" i="8"/>
  <c r="BH322" i="8"/>
  <c r="BG322" i="8"/>
  <c r="BF322" i="8"/>
  <c r="T322" i="8"/>
  <c r="R322" i="8"/>
  <c r="P322" i="8"/>
  <c r="BI319" i="8"/>
  <c r="BH319" i="8"/>
  <c r="BG319" i="8"/>
  <c r="BF319" i="8"/>
  <c r="T319" i="8"/>
  <c r="R319" i="8"/>
  <c r="P319" i="8"/>
  <c r="BI315" i="8"/>
  <c r="BH315" i="8"/>
  <c r="BG315" i="8"/>
  <c r="BF315" i="8"/>
  <c r="T315" i="8"/>
  <c r="R315" i="8"/>
  <c r="P315" i="8"/>
  <c r="BI313" i="8"/>
  <c r="BH313" i="8"/>
  <c r="BG313" i="8"/>
  <c r="BF313" i="8"/>
  <c r="T313" i="8"/>
  <c r="R313" i="8"/>
  <c r="P313" i="8"/>
  <c r="BI311" i="8"/>
  <c r="BH311" i="8"/>
  <c r="BG311" i="8"/>
  <c r="BF311" i="8"/>
  <c r="T311" i="8"/>
  <c r="R311" i="8"/>
  <c r="P311" i="8"/>
  <c r="BI309" i="8"/>
  <c r="BH309" i="8"/>
  <c r="BG309" i="8"/>
  <c r="BF309" i="8"/>
  <c r="T309" i="8"/>
  <c r="R309" i="8"/>
  <c r="P309" i="8"/>
  <c r="BI307" i="8"/>
  <c r="BH307" i="8"/>
  <c r="BG307" i="8"/>
  <c r="BF307" i="8"/>
  <c r="T307" i="8"/>
  <c r="R307" i="8"/>
  <c r="P307" i="8"/>
  <c r="BI305" i="8"/>
  <c r="BH305" i="8"/>
  <c r="BG305" i="8"/>
  <c r="BF305" i="8"/>
  <c r="T305" i="8"/>
  <c r="R305" i="8"/>
  <c r="P305" i="8"/>
  <c r="BI303" i="8"/>
  <c r="BH303" i="8"/>
  <c r="BG303" i="8"/>
  <c r="BF303" i="8"/>
  <c r="T303" i="8"/>
  <c r="R303" i="8"/>
  <c r="P303" i="8"/>
  <c r="BI301" i="8"/>
  <c r="BH301" i="8"/>
  <c r="BG301" i="8"/>
  <c r="BF301" i="8"/>
  <c r="T301" i="8"/>
  <c r="R301" i="8"/>
  <c r="P301" i="8"/>
  <c r="BI299" i="8"/>
  <c r="BH299" i="8"/>
  <c r="BG299" i="8"/>
  <c r="BF299" i="8"/>
  <c r="T299" i="8"/>
  <c r="R299" i="8"/>
  <c r="P299" i="8"/>
  <c r="BI297" i="8"/>
  <c r="BH297" i="8"/>
  <c r="BG297" i="8"/>
  <c r="BF297" i="8"/>
  <c r="T297" i="8"/>
  <c r="R297" i="8"/>
  <c r="P297" i="8"/>
  <c r="BI295" i="8"/>
  <c r="BH295" i="8"/>
  <c r="BG295" i="8"/>
  <c r="BF295" i="8"/>
  <c r="T295" i="8"/>
  <c r="R295" i="8"/>
  <c r="P295" i="8"/>
  <c r="BI293" i="8"/>
  <c r="BH293" i="8"/>
  <c r="BG293" i="8"/>
  <c r="BF293" i="8"/>
  <c r="T293" i="8"/>
  <c r="R293" i="8"/>
  <c r="P293" i="8"/>
  <c r="BI291" i="8"/>
  <c r="BH291" i="8"/>
  <c r="BG291" i="8"/>
  <c r="BF291" i="8"/>
  <c r="T291" i="8"/>
  <c r="R291" i="8"/>
  <c r="P291" i="8"/>
  <c r="BI289" i="8"/>
  <c r="BH289" i="8"/>
  <c r="BG289" i="8"/>
  <c r="BF289" i="8"/>
  <c r="T289" i="8"/>
  <c r="R289" i="8"/>
  <c r="P289" i="8"/>
  <c r="BI287" i="8"/>
  <c r="BH287" i="8"/>
  <c r="BG287" i="8"/>
  <c r="BF287" i="8"/>
  <c r="T287" i="8"/>
  <c r="R287" i="8"/>
  <c r="P287" i="8"/>
  <c r="BI285" i="8"/>
  <c r="BH285" i="8"/>
  <c r="BG285" i="8"/>
  <c r="BF285" i="8"/>
  <c r="T285" i="8"/>
  <c r="R285" i="8"/>
  <c r="P285" i="8"/>
  <c r="BI283" i="8"/>
  <c r="BH283" i="8"/>
  <c r="BG283" i="8"/>
  <c r="BF283" i="8"/>
  <c r="T283" i="8"/>
  <c r="R283" i="8"/>
  <c r="P283" i="8"/>
  <c r="BI281" i="8"/>
  <c r="BH281" i="8"/>
  <c r="BG281" i="8"/>
  <c r="BF281" i="8"/>
  <c r="T281" i="8"/>
  <c r="R281" i="8"/>
  <c r="P281" i="8"/>
  <c r="BI279" i="8"/>
  <c r="BH279" i="8"/>
  <c r="BG279" i="8"/>
  <c r="BF279" i="8"/>
  <c r="T279" i="8"/>
  <c r="R279" i="8"/>
  <c r="P279" i="8"/>
  <c r="BI277" i="8"/>
  <c r="BH277" i="8"/>
  <c r="BG277" i="8"/>
  <c r="BF277" i="8"/>
  <c r="T277" i="8"/>
  <c r="R277" i="8"/>
  <c r="P277" i="8"/>
  <c r="BI275" i="8"/>
  <c r="BH275" i="8"/>
  <c r="BG275" i="8"/>
  <c r="BF275" i="8"/>
  <c r="T275" i="8"/>
  <c r="R275" i="8"/>
  <c r="P275" i="8"/>
  <c r="BI273" i="8"/>
  <c r="BH273" i="8"/>
  <c r="BG273" i="8"/>
  <c r="BF273" i="8"/>
  <c r="T273" i="8"/>
  <c r="R273" i="8"/>
  <c r="P273" i="8"/>
  <c r="BI271" i="8"/>
  <c r="BH271" i="8"/>
  <c r="BG271" i="8"/>
  <c r="BF271" i="8"/>
  <c r="T271" i="8"/>
  <c r="R271" i="8"/>
  <c r="P271" i="8"/>
  <c r="BI269" i="8"/>
  <c r="BH269" i="8"/>
  <c r="BG269" i="8"/>
  <c r="BF269" i="8"/>
  <c r="T269" i="8"/>
  <c r="R269" i="8"/>
  <c r="P269" i="8"/>
  <c r="BI267" i="8"/>
  <c r="BH267" i="8"/>
  <c r="BG267" i="8"/>
  <c r="BF267" i="8"/>
  <c r="T267" i="8"/>
  <c r="R267" i="8"/>
  <c r="P267" i="8"/>
  <c r="BI265" i="8"/>
  <c r="BH265" i="8"/>
  <c r="BG265" i="8"/>
  <c r="BF265" i="8"/>
  <c r="T265" i="8"/>
  <c r="R265" i="8"/>
  <c r="P265" i="8"/>
  <c r="BI263" i="8"/>
  <c r="BH263" i="8"/>
  <c r="BG263" i="8"/>
  <c r="BF263" i="8"/>
  <c r="T263" i="8"/>
  <c r="R263" i="8"/>
  <c r="P263" i="8"/>
  <c r="BI260" i="8"/>
  <c r="BH260" i="8"/>
  <c r="BG260" i="8"/>
  <c r="BF260" i="8"/>
  <c r="T260" i="8"/>
  <c r="R260" i="8"/>
  <c r="P260" i="8"/>
  <c r="BI258" i="8"/>
  <c r="BH258" i="8"/>
  <c r="BG258" i="8"/>
  <c r="BF258" i="8"/>
  <c r="T258" i="8"/>
  <c r="R258" i="8"/>
  <c r="P258" i="8"/>
  <c r="BI256" i="8"/>
  <c r="BH256" i="8"/>
  <c r="BG256" i="8"/>
  <c r="BF256" i="8"/>
  <c r="T256" i="8"/>
  <c r="R256" i="8"/>
  <c r="P256" i="8"/>
  <c r="BI254" i="8"/>
  <c r="BH254" i="8"/>
  <c r="BG254" i="8"/>
  <c r="BF254" i="8"/>
  <c r="T254" i="8"/>
  <c r="R254" i="8"/>
  <c r="P254" i="8"/>
  <c r="BI252" i="8"/>
  <c r="BH252" i="8"/>
  <c r="BG252" i="8"/>
  <c r="BF252" i="8"/>
  <c r="T252" i="8"/>
  <c r="R252" i="8"/>
  <c r="P252" i="8"/>
  <c r="BI250" i="8"/>
  <c r="BH250" i="8"/>
  <c r="BG250" i="8"/>
  <c r="BF250" i="8"/>
  <c r="T250" i="8"/>
  <c r="R250" i="8"/>
  <c r="P250" i="8"/>
  <c r="BI246" i="8"/>
  <c r="BH246" i="8"/>
  <c r="BG246" i="8"/>
  <c r="BF246" i="8"/>
  <c r="T246" i="8"/>
  <c r="R246" i="8"/>
  <c r="P246" i="8"/>
  <c r="BI244" i="8"/>
  <c r="BH244" i="8"/>
  <c r="BG244" i="8"/>
  <c r="BF244" i="8"/>
  <c r="T244" i="8"/>
  <c r="R244" i="8"/>
  <c r="P244" i="8"/>
  <c r="BI242" i="8"/>
  <c r="BH242" i="8"/>
  <c r="BG242" i="8"/>
  <c r="BF242" i="8"/>
  <c r="T242" i="8"/>
  <c r="R242" i="8"/>
  <c r="P242" i="8"/>
  <c r="BI240" i="8"/>
  <c r="BH240" i="8"/>
  <c r="BG240" i="8"/>
  <c r="BF240" i="8"/>
  <c r="T240" i="8"/>
  <c r="R240" i="8"/>
  <c r="P240" i="8"/>
  <c r="BI238" i="8"/>
  <c r="BH238" i="8"/>
  <c r="BG238" i="8"/>
  <c r="BF238" i="8"/>
  <c r="T238" i="8"/>
  <c r="R238" i="8"/>
  <c r="P238" i="8"/>
  <c r="BI235" i="8"/>
  <c r="BH235" i="8"/>
  <c r="BG235" i="8"/>
  <c r="BF235" i="8"/>
  <c r="T235" i="8"/>
  <c r="R235" i="8"/>
  <c r="P235" i="8"/>
  <c r="BI233" i="8"/>
  <c r="BH233" i="8"/>
  <c r="BG233" i="8"/>
  <c r="BF233" i="8"/>
  <c r="T233" i="8"/>
  <c r="R233" i="8"/>
  <c r="P233" i="8"/>
  <c r="BI231" i="8"/>
  <c r="BH231" i="8"/>
  <c r="BG231" i="8"/>
  <c r="BF231" i="8"/>
  <c r="T231" i="8"/>
  <c r="R231" i="8"/>
  <c r="P231" i="8"/>
  <c r="BI229" i="8"/>
  <c r="BH229" i="8"/>
  <c r="BG229" i="8"/>
  <c r="BF229" i="8"/>
  <c r="T229" i="8"/>
  <c r="R229" i="8"/>
  <c r="P229" i="8"/>
  <c r="BI227" i="8"/>
  <c r="BH227" i="8"/>
  <c r="BG227" i="8"/>
  <c r="BF227" i="8"/>
  <c r="T227" i="8"/>
  <c r="R227" i="8"/>
  <c r="P227" i="8"/>
  <c r="BI225" i="8"/>
  <c r="BH225" i="8"/>
  <c r="BG225" i="8"/>
  <c r="BF225" i="8"/>
  <c r="T225" i="8"/>
  <c r="R225" i="8"/>
  <c r="P225" i="8"/>
  <c r="BI223" i="8"/>
  <c r="BH223" i="8"/>
  <c r="BG223" i="8"/>
  <c r="BF223" i="8"/>
  <c r="T223" i="8"/>
  <c r="R223" i="8"/>
  <c r="P223" i="8"/>
  <c r="BI221" i="8"/>
  <c r="BH221" i="8"/>
  <c r="BG221" i="8"/>
  <c r="BF221" i="8"/>
  <c r="T221" i="8"/>
  <c r="R221" i="8"/>
  <c r="P221" i="8"/>
  <c r="BI219" i="8"/>
  <c r="BH219" i="8"/>
  <c r="BG219" i="8"/>
  <c r="BF219" i="8"/>
  <c r="T219" i="8"/>
  <c r="R219" i="8"/>
  <c r="P219" i="8"/>
  <c r="BI217" i="8"/>
  <c r="BH217" i="8"/>
  <c r="BG217" i="8"/>
  <c r="BF217" i="8"/>
  <c r="T217" i="8"/>
  <c r="R217" i="8"/>
  <c r="P217" i="8"/>
  <c r="BI215" i="8"/>
  <c r="BH215" i="8"/>
  <c r="BG215" i="8"/>
  <c r="BF215" i="8"/>
  <c r="T215" i="8"/>
  <c r="R215" i="8"/>
  <c r="P215" i="8"/>
  <c r="BI211" i="8"/>
  <c r="BH211" i="8"/>
  <c r="BG211" i="8"/>
  <c r="BF211" i="8"/>
  <c r="T211" i="8"/>
  <c r="R211" i="8"/>
  <c r="P211" i="8"/>
  <c r="BI209" i="8"/>
  <c r="BH209" i="8"/>
  <c r="BG209" i="8"/>
  <c r="BF209" i="8"/>
  <c r="T209" i="8"/>
  <c r="R209" i="8"/>
  <c r="P209" i="8"/>
  <c r="BI207" i="8"/>
  <c r="BH207" i="8"/>
  <c r="BG207" i="8"/>
  <c r="BF207" i="8"/>
  <c r="T207" i="8"/>
  <c r="R207" i="8"/>
  <c r="P207" i="8"/>
  <c r="BI205" i="8"/>
  <c r="BH205" i="8"/>
  <c r="BG205" i="8"/>
  <c r="BF205" i="8"/>
  <c r="T205" i="8"/>
  <c r="R205" i="8"/>
  <c r="P205" i="8"/>
  <c r="BI203" i="8"/>
  <c r="BH203" i="8"/>
  <c r="BG203" i="8"/>
  <c r="BF203" i="8"/>
  <c r="T203" i="8"/>
  <c r="R203" i="8"/>
  <c r="P203" i="8"/>
  <c r="BI201" i="8"/>
  <c r="BH201" i="8"/>
  <c r="BG201" i="8"/>
  <c r="BF201" i="8"/>
  <c r="T201" i="8"/>
  <c r="R201" i="8"/>
  <c r="P201" i="8"/>
  <c r="BI198" i="8"/>
  <c r="BH198" i="8"/>
  <c r="BG198" i="8"/>
  <c r="BF198" i="8"/>
  <c r="T198" i="8"/>
  <c r="R198" i="8"/>
  <c r="P198" i="8"/>
  <c r="BI196" i="8"/>
  <c r="BH196" i="8"/>
  <c r="BG196" i="8"/>
  <c r="BF196" i="8"/>
  <c r="T196" i="8"/>
  <c r="R196" i="8"/>
  <c r="P196" i="8"/>
  <c r="BI194" i="8"/>
  <c r="BH194" i="8"/>
  <c r="BG194" i="8"/>
  <c r="BF194" i="8"/>
  <c r="T194" i="8"/>
  <c r="R194" i="8"/>
  <c r="P194" i="8"/>
  <c r="BI192" i="8"/>
  <c r="BH192" i="8"/>
  <c r="BG192" i="8"/>
  <c r="BF192" i="8"/>
  <c r="T192" i="8"/>
  <c r="R192" i="8"/>
  <c r="P192" i="8"/>
  <c r="BI190" i="8"/>
  <c r="BH190" i="8"/>
  <c r="BG190" i="8"/>
  <c r="BF190" i="8"/>
  <c r="T190" i="8"/>
  <c r="R190" i="8"/>
  <c r="P190" i="8"/>
  <c r="BI188" i="8"/>
  <c r="BH188" i="8"/>
  <c r="BG188" i="8"/>
  <c r="BF188" i="8"/>
  <c r="T188" i="8"/>
  <c r="R188" i="8"/>
  <c r="P188" i="8"/>
  <c r="BI186" i="8"/>
  <c r="BH186" i="8"/>
  <c r="BG186" i="8"/>
  <c r="BF186" i="8"/>
  <c r="T186" i="8"/>
  <c r="R186" i="8"/>
  <c r="P186" i="8"/>
  <c r="BI184" i="8"/>
  <c r="BH184" i="8"/>
  <c r="BG184" i="8"/>
  <c r="BF184" i="8"/>
  <c r="T184" i="8"/>
  <c r="R184" i="8"/>
  <c r="P184" i="8"/>
  <c r="BI182" i="8"/>
  <c r="BH182" i="8"/>
  <c r="BG182" i="8"/>
  <c r="BF182" i="8"/>
  <c r="T182" i="8"/>
  <c r="R182" i="8"/>
  <c r="P182" i="8"/>
  <c r="BI180" i="8"/>
  <c r="BH180" i="8"/>
  <c r="BG180" i="8"/>
  <c r="BF180" i="8"/>
  <c r="T180" i="8"/>
  <c r="R180" i="8"/>
  <c r="P180" i="8"/>
  <c r="BI178" i="8"/>
  <c r="BH178" i="8"/>
  <c r="BG178" i="8"/>
  <c r="BF178" i="8"/>
  <c r="T178" i="8"/>
  <c r="R178" i="8"/>
  <c r="P178" i="8"/>
  <c r="BI175" i="8"/>
  <c r="BH175" i="8"/>
  <c r="BG175" i="8"/>
  <c r="BF175" i="8"/>
  <c r="T175" i="8"/>
  <c r="R175" i="8"/>
  <c r="P175" i="8"/>
  <c r="BI172" i="8"/>
  <c r="BH172" i="8"/>
  <c r="BG172" i="8"/>
  <c r="BF172" i="8"/>
  <c r="T172" i="8"/>
  <c r="R172" i="8"/>
  <c r="P172" i="8"/>
  <c r="BI170" i="8"/>
  <c r="BH170" i="8"/>
  <c r="BG170" i="8"/>
  <c r="BF170" i="8"/>
  <c r="T170" i="8"/>
  <c r="R170" i="8"/>
  <c r="P170" i="8"/>
  <c r="BI168" i="8"/>
  <c r="BH168" i="8"/>
  <c r="BG168" i="8"/>
  <c r="BF168" i="8"/>
  <c r="T168" i="8"/>
  <c r="R168" i="8"/>
  <c r="P168" i="8"/>
  <c r="BI166" i="8"/>
  <c r="BH166" i="8"/>
  <c r="BG166" i="8"/>
  <c r="BF166" i="8"/>
  <c r="T166" i="8"/>
  <c r="R166" i="8"/>
  <c r="P166" i="8"/>
  <c r="BI164" i="8"/>
  <c r="BH164" i="8"/>
  <c r="BG164" i="8"/>
  <c r="BF164" i="8"/>
  <c r="T164" i="8"/>
  <c r="R164" i="8"/>
  <c r="P164" i="8"/>
  <c r="BI162" i="8"/>
  <c r="BH162" i="8"/>
  <c r="BG162" i="8"/>
  <c r="BF162" i="8"/>
  <c r="T162" i="8"/>
  <c r="R162" i="8"/>
  <c r="P162" i="8"/>
  <c r="BI160" i="8"/>
  <c r="BH160" i="8"/>
  <c r="BG160" i="8"/>
  <c r="BF160" i="8"/>
  <c r="T160" i="8"/>
  <c r="R160" i="8"/>
  <c r="P160" i="8"/>
  <c r="BI158" i="8"/>
  <c r="BH158" i="8"/>
  <c r="BG158" i="8"/>
  <c r="BF158" i="8"/>
  <c r="T158" i="8"/>
  <c r="R158" i="8"/>
  <c r="P158" i="8"/>
  <c r="BI156" i="8"/>
  <c r="BH156" i="8"/>
  <c r="BG156" i="8"/>
  <c r="BF156" i="8"/>
  <c r="T156" i="8"/>
  <c r="R156" i="8"/>
  <c r="P156" i="8"/>
  <c r="BI154" i="8"/>
  <c r="BH154" i="8"/>
  <c r="BG154" i="8"/>
  <c r="BF154" i="8"/>
  <c r="T154" i="8"/>
  <c r="R154" i="8"/>
  <c r="P154" i="8"/>
  <c r="BI152" i="8"/>
  <c r="BH152" i="8"/>
  <c r="BG152" i="8"/>
  <c r="BF152" i="8"/>
  <c r="T152" i="8"/>
  <c r="R152" i="8"/>
  <c r="P152" i="8"/>
  <c r="BI150" i="8"/>
  <c r="BH150" i="8"/>
  <c r="BG150" i="8"/>
  <c r="BF150" i="8"/>
  <c r="T150" i="8"/>
  <c r="R150" i="8"/>
  <c r="P150" i="8"/>
  <c r="BI147" i="8"/>
  <c r="BH147" i="8"/>
  <c r="BG147" i="8"/>
  <c r="BF147" i="8"/>
  <c r="T147" i="8"/>
  <c r="R147" i="8"/>
  <c r="P147" i="8"/>
  <c r="BI143" i="8"/>
  <c r="BH143" i="8"/>
  <c r="BG143" i="8"/>
  <c r="BF143" i="8"/>
  <c r="T143" i="8"/>
  <c r="R143" i="8"/>
  <c r="P143" i="8"/>
  <c r="BI140" i="8"/>
  <c r="BH140" i="8"/>
  <c r="BG140" i="8"/>
  <c r="BF140" i="8"/>
  <c r="T140" i="8"/>
  <c r="R140" i="8"/>
  <c r="P140" i="8"/>
  <c r="BI135" i="8"/>
  <c r="BH135" i="8"/>
  <c r="BG135" i="8"/>
  <c r="BF135" i="8"/>
  <c r="T135" i="8"/>
  <c r="T134" i="8"/>
  <c r="R135" i="8"/>
  <c r="R134" i="8"/>
  <c r="P135" i="8"/>
  <c r="P134" i="8"/>
  <c r="J129" i="8"/>
  <c r="J128" i="8"/>
  <c r="F128" i="8"/>
  <c r="F126" i="8"/>
  <c r="E124" i="8"/>
  <c r="J94" i="8"/>
  <c r="J93" i="8"/>
  <c r="F93" i="8"/>
  <c r="F91" i="8"/>
  <c r="E89" i="8"/>
  <c r="J20" i="8"/>
  <c r="E20" i="8"/>
  <c r="F129" i="8" s="1"/>
  <c r="J19" i="8"/>
  <c r="J14" i="8"/>
  <c r="J91" i="8"/>
  <c r="E7" i="8"/>
  <c r="E120" i="8" s="1"/>
  <c r="J39" i="7"/>
  <c r="J38" i="7"/>
  <c r="AY102" i="1" s="1"/>
  <c r="J37" i="7"/>
  <c r="AX102" i="1"/>
  <c r="BI170" i="7"/>
  <c r="BH170" i="7"/>
  <c r="BG170" i="7"/>
  <c r="BF170" i="7"/>
  <c r="T170" i="7"/>
  <c r="R170" i="7"/>
  <c r="P170" i="7"/>
  <c r="BI168" i="7"/>
  <c r="BH168" i="7"/>
  <c r="BG168" i="7"/>
  <c r="BF168" i="7"/>
  <c r="T168" i="7"/>
  <c r="R168" i="7"/>
  <c r="P168" i="7"/>
  <c r="BI166" i="7"/>
  <c r="BH166" i="7"/>
  <c r="BG166" i="7"/>
  <c r="BF166" i="7"/>
  <c r="T166" i="7"/>
  <c r="R166" i="7"/>
  <c r="P166" i="7"/>
  <c r="BI164" i="7"/>
  <c r="BH164" i="7"/>
  <c r="BG164" i="7"/>
  <c r="BF164" i="7"/>
  <c r="T164" i="7"/>
  <c r="R164" i="7"/>
  <c r="P164" i="7"/>
  <c r="BI162" i="7"/>
  <c r="BH162" i="7"/>
  <c r="BG162" i="7"/>
  <c r="BF162" i="7"/>
  <c r="T162" i="7"/>
  <c r="R162" i="7"/>
  <c r="P162" i="7"/>
  <c r="BI157" i="7"/>
  <c r="BH157" i="7"/>
  <c r="BG157" i="7"/>
  <c r="BF157" i="7"/>
  <c r="T157" i="7"/>
  <c r="R157" i="7"/>
  <c r="P157" i="7"/>
  <c r="BI155" i="7"/>
  <c r="BH155" i="7"/>
  <c r="BG155" i="7"/>
  <c r="BF155" i="7"/>
  <c r="T155" i="7"/>
  <c r="R155" i="7"/>
  <c r="P155" i="7"/>
  <c r="BI153" i="7"/>
  <c r="BH153" i="7"/>
  <c r="BG153" i="7"/>
  <c r="BF153" i="7"/>
  <c r="T153" i="7"/>
  <c r="R153" i="7"/>
  <c r="P153" i="7"/>
  <c r="BI148" i="7"/>
  <c r="BH148" i="7"/>
  <c r="BG148" i="7"/>
  <c r="BF148" i="7"/>
  <c r="T148" i="7"/>
  <c r="R148" i="7"/>
  <c r="P148" i="7"/>
  <c r="BI143" i="7"/>
  <c r="BH143" i="7"/>
  <c r="BG143" i="7"/>
  <c r="BF143" i="7"/>
  <c r="T143" i="7"/>
  <c r="R143" i="7"/>
  <c r="P143" i="7"/>
  <c r="BI141" i="7"/>
  <c r="BH141" i="7"/>
  <c r="BG141" i="7"/>
  <c r="BF141" i="7"/>
  <c r="T141" i="7"/>
  <c r="R141" i="7"/>
  <c r="P141" i="7"/>
  <c r="BI139" i="7"/>
  <c r="BH139" i="7"/>
  <c r="BG139" i="7"/>
  <c r="BF139" i="7"/>
  <c r="T139" i="7"/>
  <c r="R139" i="7"/>
  <c r="P139" i="7"/>
  <c r="BI137" i="7"/>
  <c r="BH137" i="7"/>
  <c r="BG137" i="7"/>
  <c r="BF137" i="7"/>
  <c r="T137" i="7"/>
  <c r="R137" i="7"/>
  <c r="P137" i="7"/>
  <c r="BI132" i="7"/>
  <c r="BH132" i="7"/>
  <c r="BG132" i="7"/>
  <c r="BF132" i="7"/>
  <c r="T132" i="7"/>
  <c r="R132" i="7"/>
  <c r="P132" i="7"/>
  <c r="BI130" i="7"/>
  <c r="BH130" i="7"/>
  <c r="BG130" i="7"/>
  <c r="BF130" i="7"/>
  <c r="T130" i="7"/>
  <c r="R130" i="7"/>
  <c r="P130" i="7"/>
  <c r="BI128" i="7"/>
  <c r="BH128" i="7"/>
  <c r="BG128" i="7"/>
  <c r="BF128" i="7"/>
  <c r="T128" i="7"/>
  <c r="R128" i="7"/>
  <c r="P128" i="7"/>
  <c r="J122" i="7"/>
  <c r="J121" i="7"/>
  <c r="F121" i="7"/>
  <c r="F119" i="7"/>
  <c r="E117" i="7"/>
  <c r="J94" i="7"/>
  <c r="J93" i="7"/>
  <c r="F93" i="7"/>
  <c r="F91" i="7"/>
  <c r="E89" i="7"/>
  <c r="J20" i="7"/>
  <c r="E20" i="7"/>
  <c r="F94" i="7"/>
  <c r="J19" i="7"/>
  <c r="J14" i="7"/>
  <c r="J119" i="7"/>
  <c r="E7" i="7"/>
  <c r="E85" i="7" s="1"/>
  <c r="J39" i="6"/>
  <c r="J38" i="6"/>
  <c r="AY101" i="1"/>
  <c r="J37" i="6"/>
  <c r="AX101" i="1"/>
  <c r="BI175" i="6"/>
  <c r="BH175" i="6"/>
  <c r="BG175" i="6"/>
  <c r="BF175" i="6"/>
  <c r="T175" i="6"/>
  <c r="R175" i="6"/>
  <c r="P175" i="6"/>
  <c r="BI173" i="6"/>
  <c r="BH173" i="6"/>
  <c r="BG173" i="6"/>
  <c r="BF173" i="6"/>
  <c r="T173" i="6"/>
  <c r="R173" i="6"/>
  <c r="P173" i="6"/>
  <c r="BI170" i="6"/>
  <c r="BH170" i="6"/>
  <c r="BG170" i="6"/>
  <c r="BF170" i="6"/>
  <c r="T170" i="6"/>
  <c r="R170" i="6"/>
  <c r="P170" i="6"/>
  <c r="BI168" i="6"/>
  <c r="BH168" i="6"/>
  <c r="BG168" i="6"/>
  <c r="BF168" i="6"/>
  <c r="T168" i="6"/>
  <c r="R168" i="6"/>
  <c r="P168" i="6"/>
  <c r="BI165" i="6"/>
  <c r="BH165" i="6"/>
  <c r="BG165" i="6"/>
  <c r="BF165" i="6"/>
  <c r="T165" i="6"/>
  <c r="R165" i="6"/>
  <c r="P165" i="6"/>
  <c r="BI163" i="6"/>
  <c r="BH163" i="6"/>
  <c r="BG163" i="6"/>
  <c r="BF163" i="6"/>
  <c r="T163" i="6"/>
  <c r="R163" i="6"/>
  <c r="P163" i="6"/>
  <c r="BI161" i="6"/>
  <c r="BH161" i="6"/>
  <c r="BG161" i="6"/>
  <c r="BF161" i="6"/>
  <c r="T161" i="6"/>
  <c r="R161" i="6"/>
  <c r="P161" i="6"/>
  <c r="BI159" i="6"/>
  <c r="BH159" i="6"/>
  <c r="BG159" i="6"/>
  <c r="BF159" i="6"/>
  <c r="T159" i="6"/>
  <c r="R159" i="6"/>
  <c r="P159" i="6"/>
  <c r="BI157" i="6"/>
  <c r="BH157" i="6"/>
  <c r="BG157" i="6"/>
  <c r="BF157" i="6"/>
  <c r="T157" i="6"/>
  <c r="R157" i="6"/>
  <c r="P157" i="6"/>
  <c r="BI155" i="6"/>
  <c r="BH155" i="6"/>
  <c r="BG155" i="6"/>
  <c r="BF155" i="6"/>
  <c r="T155" i="6"/>
  <c r="R155" i="6"/>
  <c r="P155" i="6"/>
  <c r="BI152" i="6"/>
  <c r="BH152" i="6"/>
  <c r="BG152" i="6"/>
  <c r="BF152" i="6"/>
  <c r="T152" i="6"/>
  <c r="R152" i="6"/>
  <c r="P152" i="6"/>
  <c r="BI150" i="6"/>
  <c r="BH150" i="6"/>
  <c r="BG150" i="6"/>
  <c r="BF150" i="6"/>
  <c r="T150" i="6"/>
  <c r="R150" i="6"/>
  <c r="P150" i="6"/>
  <c r="BI147" i="6"/>
  <c r="BH147" i="6"/>
  <c r="BG147" i="6"/>
  <c r="BF147" i="6"/>
  <c r="T147" i="6"/>
  <c r="R147" i="6"/>
  <c r="P147" i="6"/>
  <c r="BI145" i="6"/>
  <c r="BH145" i="6"/>
  <c r="BG145" i="6"/>
  <c r="BF145" i="6"/>
  <c r="T145" i="6"/>
  <c r="R145" i="6"/>
  <c r="P145" i="6"/>
  <c r="BI143" i="6"/>
  <c r="BH143" i="6"/>
  <c r="BG143" i="6"/>
  <c r="BF143" i="6"/>
  <c r="T143" i="6"/>
  <c r="R143" i="6"/>
  <c r="P143" i="6"/>
  <c r="BI141" i="6"/>
  <c r="BH141" i="6"/>
  <c r="BG141" i="6"/>
  <c r="BF141" i="6"/>
  <c r="T141" i="6"/>
  <c r="R141" i="6"/>
  <c r="P141" i="6"/>
  <c r="BI139" i="6"/>
  <c r="BH139" i="6"/>
  <c r="BG139" i="6"/>
  <c r="BF139" i="6"/>
  <c r="T139" i="6"/>
  <c r="R139" i="6"/>
  <c r="P139" i="6"/>
  <c r="BI136" i="6"/>
  <c r="BH136" i="6"/>
  <c r="BG136" i="6"/>
  <c r="BF136" i="6"/>
  <c r="T136" i="6"/>
  <c r="R136" i="6"/>
  <c r="P136" i="6"/>
  <c r="BI134" i="6"/>
  <c r="BH134" i="6"/>
  <c r="BG134" i="6"/>
  <c r="BF134" i="6"/>
  <c r="T134" i="6"/>
  <c r="R134" i="6"/>
  <c r="P134" i="6"/>
  <c r="BI132" i="6"/>
  <c r="BH132" i="6"/>
  <c r="BG132" i="6"/>
  <c r="BF132" i="6"/>
  <c r="T132" i="6"/>
  <c r="R132" i="6"/>
  <c r="P132" i="6"/>
  <c r="BI130" i="6"/>
  <c r="BH130" i="6"/>
  <c r="BG130" i="6"/>
  <c r="BF130" i="6"/>
  <c r="T130" i="6"/>
  <c r="R130" i="6"/>
  <c r="P130" i="6"/>
  <c r="J124" i="6"/>
  <c r="J123" i="6"/>
  <c r="F123" i="6"/>
  <c r="F121" i="6"/>
  <c r="E119" i="6"/>
  <c r="J94" i="6"/>
  <c r="J93" i="6"/>
  <c r="F93" i="6"/>
  <c r="F91" i="6"/>
  <c r="E89" i="6"/>
  <c r="J20" i="6"/>
  <c r="E20" i="6"/>
  <c r="F94" i="6" s="1"/>
  <c r="J19" i="6"/>
  <c r="J14" i="6"/>
  <c r="J121" i="6" s="1"/>
  <c r="E7" i="6"/>
  <c r="E85" i="6"/>
  <c r="J39" i="5"/>
  <c r="J38" i="5"/>
  <c r="AY100" i="1"/>
  <c r="J37" i="5"/>
  <c r="AX100" i="1"/>
  <c r="BI341" i="5"/>
  <c r="BH341" i="5"/>
  <c r="BG341" i="5"/>
  <c r="BF341" i="5"/>
  <c r="T341" i="5"/>
  <c r="T340" i="5"/>
  <c r="R341" i="5"/>
  <c r="R340" i="5"/>
  <c r="P341" i="5"/>
  <c r="P340" i="5" s="1"/>
  <c r="BI338" i="5"/>
  <c r="BH338" i="5"/>
  <c r="BG338" i="5"/>
  <c r="BF338" i="5"/>
  <c r="T338" i="5"/>
  <c r="R338" i="5"/>
  <c r="P338" i="5"/>
  <c r="BI336" i="5"/>
  <c r="BH336" i="5"/>
  <c r="BG336" i="5"/>
  <c r="BF336" i="5"/>
  <c r="T336" i="5"/>
  <c r="R336" i="5"/>
  <c r="P336" i="5"/>
  <c r="BI334" i="5"/>
  <c r="BH334" i="5"/>
  <c r="BG334" i="5"/>
  <c r="BF334" i="5"/>
  <c r="T334" i="5"/>
  <c r="R334" i="5"/>
  <c r="P334" i="5"/>
  <c r="BI332" i="5"/>
  <c r="BH332" i="5"/>
  <c r="BG332" i="5"/>
  <c r="BF332" i="5"/>
  <c r="T332" i="5"/>
  <c r="R332" i="5"/>
  <c r="P332" i="5"/>
  <c r="BI330" i="5"/>
  <c r="BH330" i="5"/>
  <c r="BG330" i="5"/>
  <c r="BF330" i="5"/>
  <c r="T330" i="5"/>
  <c r="R330" i="5"/>
  <c r="P330" i="5"/>
  <c r="BI328" i="5"/>
  <c r="BH328" i="5"/>
  <c r="BG328" i="5"/>
  <c r="BF328" i="5"/>
  <c r="T328" i="5"/>
  <c r="R328" i="5"/>
  <c r="P328" i="5"/>
  <c r="BI326" i="5"/>
  <c r="BH326" i="5"/>
  <c r="BG326" i="5"/>
  <c r="BF326" i="5"/>
  <c r="T326" i="5"/>
  <c r="R326" i="5"/>
  <c r="P326" i="5"/>
  <c r="BI324" i="5"/>
  <c r="BH324" i="5"/>
  <c r="BG324" i="5"/>
  <c r="BF324" i="5"/>
  <c r="T324" i="5"/>
  <c r="R324" i="5"/>
  <c r="P324" i="5"/>
  <c r="BI322" i="5"/>
  <c r="BH322" i="5"/>
  <c r="BG322" i="5"/>
  <c r="BF322" i="5"/>
  <c r="T322" i="5"/>
  <c r="R322" i="5"/>
  <c r="P322" i="5"/>
  <c r="BI320" i="5"/>
  <c r="BH320" i="5"/>
  <c r="BG320" i="5"/>
  <c r="BF320" i="5"/>
  <c r="T320" i="5"/>
  <c r="R320" i="5"/>
  <c r="P320" i="5"/>
  <c r="BI318" i="5"/>
  <c r="BH318" i="5"/>
  <c r="BG318" i="5"/>
  <c r="BF318" i="5"/>
  <c r="T318" i="5"/>
  <c r="R318" i="5"/>
  <c r="P318" i="5"/>
  <c r="BI316" i="5"/>
  <c r="BH316" i="5"/>
  <c r="BG316" i="5"/>
  <c r="BF316" i="5"/>
  <c r="T316" i="5"/>
  <c r="R316" i="5"/>
  <c r="P316" i="5"/>
  <c r="BI313" i="5"/>
  <c r="BH313" i="5"/>
  <c r="BG313" i="5"/>
  <c r="BF313" i="5"/>
  <c r="T313" i="5"/>
  <c r="R313" i="5"/>
  <c r="P313" i="5"/>
  <c r="BI311" i="5"/>
  <c r="BH311" i="5"/>
  <c r="BG311" i="5"/>
  <c r="BF311" i="5"/>
  <c r="T311" i="5"/>
  <c r="R311" i="5"/>
  <c r="P311" i="5"/>
  <c r="BI308" i="5"/>
  <c r="BH308" i="5"/>
  <c r="BG308" i="5"/>
  <c r="BF308" i="5"/>
  <c r="T308" i="5"/>
  <c r="R308" i="5"/>
  <c r="P308" i="5"/>
  <c r="BI305" i="5"/>
  <c r="BH305" i="5"/>
  <c r="BG305" i="5"/>
  <c r="BF305" i="5"/>
  <c r="T305" i="5"/>
  <c r="R305" i="5"/>
  <c r="P305" i="5"/>
  <c r="BI302" i="5"/>
  <c r="BH302" i="5"/>
  <c r="BG302" i="5"/>
  <c r="BF302" i="5"/>
  <c r="T302" i="5"/>
  <c r="R302" i="5"/>
  <c r="P302" i="5"/>
  <c r="BI300" i="5"/>
  <c r="BH300" i="5"/>
  <c r="BG300" i="5"/>
  <c r="BF300" i="5"/>
  <c r="T300" i="5"/>
  <c r="R300" i="5"/>
  <c r="P300" i="5"/>
  <c r="BI298" i="5"/>
  <c r="BH298" i="5"/>
  <c r="BG298" i="5"/>
  <c r="BF298" i="5"/>
  <c r="T298" i="5"/>
  <c r="R298" i="5"/>
  <c r="P298" i="5"/>
  <c r="BI296" i="5"/>
  <c r="BH296" i="5"/>
  <c r="BG296" i="5"/>
  <c r="BF296" i="5"/>
  <c r="T296" i="5"/>
  <c r="R296" i="5"/>
  <c r="P296" i="5"/>
  <c r="BI294" i="5"/>
  <c r="BH294" i="5"/>
  <c r="BG294" i="5"/>
  <c r="BF294" i="5"/>
  <c r="T294" i="5"/>
  <c r="R294" i="5"/>
  <c r="P294" i="5"/>
  <c r="BI292" i="5"/>
  <c r="BH292" i="5"/>
  <c r="BG292" i="5"/>
  <c r="BF292" i="5"/>
  <c r="T292" i="5"/>
  <c r="R292" i="5"/>
  <c r="P292" i="5"/>
  <c r="BI289" i="5"/>
  <c r="BH289" i="5"/>
  <c r="BG289" i="5"/>
  <c r="BF289" i="5"/>
  <c r="T289" i="5"/>
  <c r="R289" i="5"/>
  <c r="P289" i="5"/>
  <c r="BI287" i="5"/>
  <c r="BH287" i="5"/>
  <c r="BG287" i="5"/>
  <c r="BF287" i="5"/>
  <c r="T287" i="5"/>
  <c r="R287" i="5"/>
  <c r="P287" i="5"/>
  <c r="BI285" i="5"/>
  <c r="BH285" i="5"/>
  <c r="BG285" i="5"/>
  <c r="BF285" i="5"/>
  <c r="T285" i="5"/>
  <c r="R285" i="5"/>
  <c r="P285" i="5"/>
  <c r="BI282" i="5"/>
  <c r="BH282" i="5"/>
  <c r="BG282" i="5"/>
  <c r="BF282" i="5"/>
  <c r="T282" i="5"/>
  <c r="R282" i="5"/>
  <c r="P282" i="5"/>
  <c r="BI279" i="5"/>
  <c r="BH279" i="5"/>
  <c r="BG279" i="5"/>
  <c r="BF279" i="5"/>
  <c r="T279" i="5"/>
  <c r="R279" i="5"/>
  <c r="P279" i="5"/>
  <c r="BI276" i="5"/>
  <c r="BH276" i="5"/>
  <c r="BG276" i="5"/>
  <c r="BF276" i="5"/>
  <c r="T276" i="5"/>
  <c r="R276" i="5"/>
  <c r="P276" i="5"/>
  <c r="BI273" i="5"/>
  <c r="BH273" i="5"/>
  <c r="BG273" i="5"/>
  <c r="BF273" i="5"/>
  <c r="T273" i="5"/>
  <c r="R273" i="5"/>
  <c r="P273" i="5"/>
  <c r="BI270" i="5"/>
  <c r="BH270" i="5"/>
  <c r="BG270" i="5"/>
  <c r="BF270" i="5"/>
  <c r="T270" i="5"/>
  <c r="R270" i="5"/>
  <c r="P270" i="5"/>
  <c r="BI268" i="5"/>
  <c r="BH268" i="5"/>
  <c r="BG268" i="5"/>
  <c r="BF268" i="5"/>
  <c r="T268" i="5"/>
  <c r="R268" i="5"/>
  <c r="P268" i="5"/>
  <c r="BI266" i="5"/>
  <c r="BH266" i="5"/>
  <c r="BG266" i="5"/>
  <c r="BF266" i="5"/>
  <c r="T266" i="5"/>
  <c r="R266" i="5"/>
  <c r="P266" i="5"/>
  <c r="BI264" i="5"/>
  <c r="BH264" i="5"/>
  <c r="BG264" i="5"/>
  <c r="BF264" i="5"/>
  <c r="T264" i="5"/>
  <c r="R264" i="5"/>
  <c r="P264" i="5"/>
  <c r="BI262" i="5"/>
  <c r="BH262" i="5"/>
  <c r="BG262" i="5"/>
  <c r="BF262" i="5"/>
  <c r="T262" i="5"/>
  <c r="R262" i="5"/>
  <c r="P262" i="5"/>
  <c r="BI260" i="5"/>
  <c r="BH260" i="5"/>
  <c r="BG260" i="5"/>
  <c r="BF260" i="5"/>
  <c r="T260" i="5"/>
  <c r="R260" i="5"/>
  <c r="P260" i="5"/>
  <c r="BI257" i="5"/>
  <c r="BH257" i="5"/>
  <c r="BG257" i="5"/>
  <c r="BF257" i="5"/>
  <c r="T257" i="5"/>
  <c r="R257" i="5"/>
  <c r="P257" i="5"/>
  <c r="BI255" i="5"/>
  <c r="BH255" i="5"/>
  <c r="BG255" i="5"/>
  <c r="BF255" i="5"/>
  <c r="T255" i="5"/>
  <c r="R255" i="5"/>
  <c r="P255" i="5"/>
  <c r="BI252" i="5"/>
  <c r="BH252" i="5"/>
  <c r="BG252" i="5"/>
  <c r="BF252" i="5"/>
  <c r="T252" i="5"/>
  <c r="R252" i="5"/>
  <c r="P252" i="5"/>
  <c r="BI249" i="5"/>
  <c r="BH249" i="5"/>
  <c r="BG249" i="5"/>
  <c r="BF249" i="5"/>
  <c r="T249" i="5"/>
  <c r="R249" i="5"/>
  <c r="P249" i="5"/>
  <c r="BI246" i="5"/>
  <c r="BH246" i="5"/>
  <c r="BG246" i="5"/>
  <c r="BF246" i="5"/>
  <c r="T246" i="5"/>
  <c r="R246" i="5"/>
  <c r="P246" i="5"/>
  <c r="BI243" i="5"/>
  <c r="BH243" i="5"/>
  <c r="BG243" i="5"/>
  <c r="BF243" i="5"/>
  <c r="T243" i="5"/>
  <c r="R243" i="5"/>
  <c r="P243" i="5"/>
  <c r="BI240" i="5"/>
  <c r="BH240" i="5"/>
  <c r="BG240" i="5"/>
  <c r="BF240" i="5"/>
  <c r="T240" i="5"/>
  <c r="R240" i="5"/>
  <c r="P240" i="5"/>
  <c r="BI237" i="5"/>
  <c r="BH237" i="5"/>
  <c r="BG237" i="5"/>
  <c r="BF237" i="5"/>
  <c r="T237" i="5"/>
  <c r="R237" i="5"/>
  <c r="P237" i="5"/>
  <c r="BI234" i="5"/>
  <c r="BH234" i="5"/>
  <c r="BG234" i="5"/>
  <c r="BF234" i="5"/>
  <c r="T234" i="5"/>
  <c r="R234" i="5"/>
  <c r="P234" i="5"/>
  <c r="BI231" i="5"/>
  <c r="BH231" i="5"/>
  <c r="BG231" i="5"/>
  <c r="BF231" i="5"/>
  <c r="T231" i="5"/>
  <c r="R231" i="5"/>
  <c r="P231" i="5"/>
  <c r="BI229" i="5"/>
  <c r="BH229" i="5"/>
  <c r="BG229" i="5"/>
  <c r="BF229" i="5"/>
  <c r="T229" i="5"/>
  <c r="R229" i="5"/>
  <c r="P229" i="5"/>
  <c r="BI227" i="5"/>
  <c r="BH227" i="5"/>
  <c r="BG227" i="5"/>
  <c r="BF227" i="5"/>
  <c r="T227" i="5"/>
  <c r="R227" i="5"/>
  <c r="P227" i="5"/>
  <c r="BI225" i="5"/>
  <c r="BH225" i="5"/>
  <c r="BG225" i="5"/>
  <c r="BF225" i="5"/>
  <c r="T225" i="5"/>
  <c r="R225" i="5"/>
  <c r="P225" i="5"/>
  <c r="BI223" i="5"/>
  <c r="BH223" i="5"/>
  <c r="BG223" i="5"/>
  <c r="BF223" i="5"/>
  <c r="T223" i="5"/>
  <c r="R223" i="5"/>
  <c r="P223" i="5"/>
  <c r="BI221" i="5"/>
  <c r="BH221" i="5"/>
  <c r="BG221" i="5"/>
  <c r="BF221" i="5"/>
  <c r="T221" i="5"/>
  <c r="R221" i="5"/>
  <c r="P221" i="5"/>
  <c r="BI218" i="5"/>
  <c r="BH218" i="5"/>
  <c r="BG218" i="5"/>
  <c r="BF218" i="5"/>
  <c r="T218" i="5"/>
  <c r="R218" i="5"/>
  <c r="P218" i="5"/>
  <c r="BI216" i="5"/>
  <c r="BH216" i="5"/>
  <c r="BG216" i="5"/>
  <c r="BF216" i="5"/>
  <c r="T216" i="5"/>
  <c r="R216" i="5"/>
  <c r="P216" i="5"/>
  <c r="BI214" i="5"/>
  <c r="BH214" i="5"/>
  <c r="BG214" i="5"/>
  <c r="BF214" i="5"/>
  <c r="T214" i="5"/>
  <c r="R214" i="5"/>
  <c r="P214" i="5"/>
  <c r="BI211" i="5"/>
  <c r="BH211" i="5"/>
  <c r="BG211" i="5"/>
  <c r="BF211" i="5"/>
  <c r="T211" i="5"/>
  <c r="R211" i="5"/>
  <c r="P211" i="5"/>
  <c r="BI208" i="5"/>
  <c r="BH208" i="5"/>
  <c r="BG208" i="5"/>
  <c r="BF208" i="5"/>
  <c r="T208" i="5"/>
  <c r="R208" i="5"/>
  <c r="P208" i="5"/>
  <c r="BI205" i="5"/>
  <c r="BH205" i="5"/>
  <c r="BG205" i="5"/>
  <c r="BF205" i="5"/>
  <c r="T205" i="5"/>
  <c r="R205" i="5"/>
  <c r="P205" i="5"/>
  <c r="BI202" i="5"/>
  <c r="BH202" i="5"/>
  <c r="BG202" i="5"/>
  <c r="BF202" i="5"/>
  <c r="T202" i="5"/>
  <c r="R202" i="5"/>
  <c r="P202" i="5"/>
  <c r="BI199" i="5"/>
  <c r="BH199" i="5"/>
  <c r="BG199" i="5"/>
  <c r="BF199" i="5"/>
  <c r="T199" i="5"/>
  <c r="R199" i="5"/>
  <c r="P199" i="5"/>
  <c r="BI196" i="5"/>
  <c r="BH196" i="5"/>
  <c r="BG196" i="5"/>
  <c r="BF196" i="5"/>
  <c r="T196" i="5"/>
  <c r="R196" i="5"/>
  <c r="P196" i="5"/>
  <c r="BI194" i="5"/>
  <c r="BH194" i="5"/>
  <c r="BG194" i="5"/>
  <c r="BF194" i="5"/>
  <c r="T194" i="5"/>
  <c r="R194" i="5"/>
  <c r="P194" i="5"/>
  <c r="BI192" i="5"/>
  <c r="BH192" i="5"/>
  <c r="BG192" i="5"/>
  <c r="BF192" i="5"/>
  <c r="T192" i="5"/>
  <c r="R192" i="5"/>
  <c r="P192" i="5"/>
  <c r="BI190" i="5"/>
  <c r="BH190" i="5"/>
  <c r="BG190" i="5"/>
  <c r="BF190" i="5"/>
  <c r="T190" i="5"/>
  <c r="R190" i="5"/>
  <c r="P190" i="5"/>
  <c r="BI188" i="5"/>
  <c r="BH188" i="5"/>
  <c r="BG188" i="5"/>
  <c r="BF188" i="5"/>
  <c r="T188" i="5"/>
  <c r="R188" i="5"/>
  <c r="P188" i="5"/>
  <c r="BI186" i="5"/>
  <c r="BH186" i="5"/>
  <c r="BG186" i="5"/>
  <c r="BF186" i="5"/>
  <c r="T186" i="5"/>
  <c r="R186" i="5"/>
  <c r="P186" i="5"/>
  <c r="BI183" i="5"/>
  <c r="BH183" i="5"/>
  <c r="BG183" i="5"/>
  <c r="BF183" i="5"/>
  <c r="T183" i="5"/>
  <c r="R183" i="5"/>
  <c r="P183" i="5"/>
  <c r="BI180" i="5"/>
  <c r="BH180" i="5"/>
  <c r="BG180" i="5"/>
  <c r="BF180" i="5"/>
  <c r="T180" i="5"/>
  <c r="R180" i="5"/>
  <c r="P180" i="5"/>
  <c r="BI178" i="5"/>
  <c r="BH178" i="5"/>
  <c r="BG178" i="5"/>
  <c r="BF178" i="5"/>
  <c r="T178" i="5"/>
  <c r="R178" i="5"/>
  <c r="P178" i="5"/>
  <c r="BI176" i="5"/>
  <c r="BH176" i="5"/>
  <c r="BG176" i="5"/>
  <c r="BF176" i="5"/>
  <c r="T176" i="5"/>
  <c r="R176" i="5"/>
  <c r="P176" i="5"/>
  <c r="BI173" i="5"/>
  <c r="BH173" i="5"/>
  <c r="BG173" i="5"/>
  <c r="BF173" i="5"/>
  <c r="T173" i="5"/>
  <c r="R173" i="5"/>
  <c r="P173" i="5"/>
  <c r="BI170" i="5"/>
  <c r="BH170" i="5"/>
  <c r="BG170" i="5"/>
  <c r="BF170" i="5"/>
  <c r="T170" i="5"/>
  <c r="R170" i="5"/>
  <c r="P170" i="5"/>
  <c r="BI167" i="5"/>
  <c r="BH167" i="5"/>
  <c r="BG167" i="5"/>
  <c r="BF167" i="5"/>
  <c r="T167" i="5"/>
  <c r="R167" i="5"/>
  <c r="P167" i="5"/>
  <c r="BI164" i="5"/>
  <c r="BH164" i="5"/>
  <c r="BG164" i="5"/>
  <c r="BF164" i="5"/>
  <c r="T164" i="5"/>
  <c r="R164" i="5"/>
  <c r="P164" i="5"/>
  <c r="BI161" i="5"/>
  <c r="BH161" i="5"/>
  <c r="BG161" i="5"/>
  <c r="BF161" i="5"/>
  <c r="T161" i="5"/>
  <c r="R161" i="5"/>
  <c r="P161" i="5"/>
  <c r="BI158" i="5"/>
  <c r="BH158" i="5"/>
  <c r="BG158" i="5"/>
  <c r="BF158" i="5"/>
  <c r="T158" i="5"/>
  <c r="R158" i="5"/>
  <c r="P158" i="5"/>
  <c r="BI156" i="5"/>
  <c r="BH156" i="5"/>
  <c r="BG156" i="5"/>
  <c r="BF156" i="5"/>
  <c r="T156" i="5"/>
  <c r="R156" i="5"/>
  <c r="P156" i="5"/>
  <c r="BI154" i="5"/>
  <c r="BH154" i="5"/>
  <c r="BG154" i="5"/>
  <c r="BF154" i="5"/>
  <c r="T154" i="5"/>
  <c r="R154" i="5"/>
  <c r="P154" i="5"/>
  <c r="BI152" i="5"/>
  <c r="BH152" i="5"/>
  <c r="BG152" i="5"/>
  <c r="BF152" i="5"/>
  <c r="T152" i="5"/>
  <c r="R152" i="5"/>
  <c r="P152" i="5"/>
  <c r="BI150" i="5"/>
  <c r="BH150" i="5"/>
  <c r="BG150" i="5"/>
  <c r="BF150" i="5"/>
  <c r="T150" i="5"/>
  <c r="R150" i="5"/>
  <c r="P150" i="5"/>
  <c r="BI148" i="5"/>
  <c r="BH148" i="5"/>
  <c r="BG148" i="5"/>
  <c r="BF148" i="5"/>
  <c r="T148" i="5"/>
  <c r="R148" i="5"/>
  <c r="P148" i="5"/>
  <c r="BI146" i="5"/>
  <c r="BH146" i="5"/>
  <c r="BG146" i="5"/>
  <c r="BF146" i="5"/>
  <c r="T146" i="5"/>
  <c r="R146" i="5"/>
  <c r="P146" i="5"/>
  <c r="BI143" i="5"/>
  <c r="BH143" i="5"/>
  <c r="BG143" i="5"/>
  <c r="BF143" i="5"/>
  <c r="T143" i="5"/>
  <c r="R143" i="5"/>
  <c r="P143" i="5"/>
  <c r="BI140" i="5"/>
  <c r="BH140" i="5"/>
  <c r="BG140" i="5"/>
  <c r="BF140" i="5"/>
  <c r="T140" i="5"/>
  <c r="R140" i="5"/>
  <c r="P140" i="5"/>
  <c r="BI137" i="5"/>
  <c r="BH137" i="5"/>
  <c r="BG137" i="5"/>
  <c r="BF137" i="5"/>
  <c r="T137" i="5"/>
  <c r="R137" i="5"/>
  <c r="P137" i="5"/>
  <c r="BI134" i="5"/>
  <c r="BH134" i="5"/>
  <c r="BG134" i="5"/>
  <c r="BF134" i="5"/>
  <c r="T134" i="5"/>
  <c r="R134" i="5"/>
  <c r="P134" i="5"/>
  <c r="BI131" i="5"/>
  <c r="BH131" i="5"/>
  <c r="BG131" i="5"/>
  <c r="BF131" i="5"/>
  <c r="T131" i="5"/>
  <c r="R131" i="5"/>
  <c r="P131" i="5"/>
  <c r="J125" i="5"/>
  <c r="J124" i="5"/>
  <c r="F124" i="5"/>
  <c r="F122" i="5"/>
  <c r="E120" i="5"/>
  <c r="J94" i="5"/>
  <c r="J93" i="5"/>
  <c r="F93" i="5"/>
  <c r="F91" i="5"/>
  <c r="E89" i="5"/>
  <c r="J20" i="5"/>
  <c r="E20" i="5"/>
  <c r="F94" i="5" s="1"/>
  <c r="J19" i="5"/>
  <c r="J14" i="5"/>
  <c r="J122" i="5" s="1"/>
  <c r="E7" i="5"/>
  <c r="E85" i="5"/>
  <c r="J39" i="4"/>
  <c r="J38" i="4"/>
  <c r="AY99" i="1"/>
  <c r="J37" i="4"/>
  <c r="AX99" i="1"/>
  <c r="BI298" i="4"/>
  <c r="BH298" i="4"/>
  <c r="BG298" i="4"/>
  <c r="BF298" i="4"/>
  <c r="T298" i="4"/>
  <c r="R298" i="4"/>
  <c r="P298" i="4"/>
  <c r="BI296" i="4"/>
  <c r="BH296" i="4"/>
  <c r="BG296" i="4"/>
  <c r="BF296" i="4"/>
  <c r="T296" i="4"/>
  <c r="R296" i="4"/>
  <c r="P296" i="4"/>
  <c r="BI292" i="4"/>
  <c r="BH292" i="4"/>
  <c r="BG292" i="4"/>
  <c r="BF292" i="4"/>
  <c r="T292" i="4"/>
  <c r="R292" i="4"/>
  <c r="P292" i="4"/>
  <c r="BI288" i="4"/>
  <c r="BH288" i="4"/>
  <c r="BG288" i="4"/>
  <c r="BF288" i="4"/>
  <c r="T288" i="4"/>
  <c r="R288" i="4"/>
  <c r="P288" i="4"/>
  <c r="BI285" i="4"/>
  <c r="BH285" i="4"/>
  <c r="BG285" i="4"/>
  <c r="BF285" i="4"/>
  <c r="T285" i="4"/>
  <c r="R285" i="4"/>
  <c r="P285" i="4"/>
  <c r="BI281" i="4"/>
  <c r="BH281" i="4"/>
  <c r="BG281" i="4"/>
  <c r="BF281" i="4"/>
  <c r="T281" i="4"/>
  <c r="R281" i="4"/>
  <c r="P281" i="4"/>
  <c r="BI278" i="4"/>
  <c r="BH278" i="4"/>
  <c r="BG278" i="4"/>
  <c r="BF278" i="4"/>
  <c r="T278" i="4"/>
  <c r="R278" i="4"/>
  <c r="P278" i="4"/>
  <c r="BI275" i="4"/>
  <c r="BH275" i="4"/>
  <c r="BG275" i="4"/>
  <c r="BF275" i="4"/>
  <c r="T275" i="4"/>
  <c r="R275" i="4"/>
  <c r="P275" i="4"/>
  <c r="BI271" i="4"/>
  <c r="BH271" i="4"/>
  <c r="BG271" i="4"/>
  <c r="BF271" i="4"/>
  <c r="T271" i="4"/>
  <c r="R271" i="4"/>
  <c r="P271" i="4"/>
  <c r="BI267" i="4"/>
  <c r="BH267" i="4"/>
  <c r="BG267" i="4"/>
  <c r="BF267" i="4"/>
  <c r="T267" i="4"/>
  <c r="R267" i="4"/>
  <c r="P267" i="4"/>
  <c r="BI263" i="4"/>
  <c r="BH263" i="4"/>
  <c r="BG263" i="4"/>
  <c r="BF263" i="4"/>
  <c r="T263" i="4"/>
  <c r="R263" i="4"/>
  <c r="P263" i="4"/>
  <c r="BI259" i="4"/>
  <c r="BH259" i="4"/>
  <c r="BG259" i="4"/>
  <c r="BF259" i="4"/>
  <c r="T259" i="4"/>
  <c r="R259" i="4"/>
  <c r="P259" i="4"/>
  <c r="BI257" i="4"/>
  <c r="BH257" i="4"/>
  <c r="BG257" i="4"/>
  <c r="BF257" i="4"/>
  <c r="T257" i="4"/>
  <c r="R257" i="4"/>
  <c r="P257" i="4"/>
  <c r="BI255" i="4"/>
  <c r="BH255" i="4"/>
  <c r="BG255" i="4"/>
  <c r="BF255" i="4"/>
  <c r="T255" i="4"/>
  <c r="R255" i="4"/>
  <c r="P255" i="4"/>
  <c r="BI246" i="4"/>
  <c r="BH246" i="4"/>
  <c r="BG246" i="4"/>
  <c r="BF246" i="4"/>
  <c r="T246" i="4"/>
  <c r="R246" i="4"/>
  <c r="P246" i="4"/>
  <c r="BI242" i="4"/>
  <c r="BH242" i="4"/>
  <c r="BG242" i="4"/>
  <c r="BF242" i="4"/>
  <c r="T242" i="4"/>
  <c r="R242" i="4"/>
  <c r="P242" i="4"/>
  <c r="BI240" i="4"/>
  <c r="BH240" i="4"/>
  <c r="BG240" i="4"/>
  <c r="BF240" i="4"/>
  <c r="T240" i="4"/>
  <c r="R240" i="4"/>
  <c r="P240" i="4"/>
  <c r="BI237" i="4"/>
  <c r="BH237" i="4"/>
  <c r="BG237" i="4"/>
  <c r="BF237" i="4"/>
  <c r="T237" i="4"/>
  <c r="R237" i="4"/>
  <c r="P237" i="4"/>
  <c r="BI235" i="4"/>
  <c r="BH235" i="4"/>
  <c r="BG235" i="4"/>
  <c r="BF235" i="4"/>
  <c r="T235" i="4"/>
  <c r="R235" i="4"/>
  <c r="P235" i="4"/>
  <c r="BI232" i="4"/>
  <c r="BH232" i="4"/>
  <c r="BG232" i="4"/>
  <c r="BF232" i="4"/>
  <c r="T232" i="4"/>
  <c r="R232" i="4"/>
  <c r="P232" i="4"/>
  <c r="BI229" i="4"/>
  <c r="BH229" i="4"/>
  <c r="BG229" i="4"/>
  <c r="BF229" i="4"/>
  <c r="T229" i="4"/>
  <c r="R229" i="4"/>
  <c r="P229" i="4"/>
  <c r="BI225" i="4"/>
  <c r="BH225" i="4"/>
  <c r="BG225" i="4"/>
  <c r="BF225" i="4"/>
  <c r="T225" i="4"/>
  <c r="R225" i="4"/>
  <c r="P225" i="4"/>
  <c r="BI221" i="4"/>
  <c r="BH221" i="4"/>
  <c r="BG221" i="4"/>
  <c r="BF221" i="4"/>
  <c r="T221" i="4"/>
  <c r="R221" i="4"/>
  <c r="P221" i="4"/>
  <c r="BI217" i="4"/>
  <c r="BH217" i="4"/>
  <c r="BG217" i="4"/>
  <c r="BF217" i="4"/>
  <c r="T217" i="4"/>
  <c r="R217" i="4"/>
  <c r="P217" i="4"/>
  <c r="BI213" i="4"/>
  <c r="BH213" i="4"/>
  <c r="BG213" i="4"/>
  <c r="BF213" i="4"/>
  <c r="T213" i="4"/>
  <c r="R213" i="4"/>
  <c r="P213" i="4"/>
  <c r="BI209" i="4"/>
  <c r="BH209" i="4"/>
  <c r="BG209" i="4"/>
  <c r="BF209" i="4"/>
  <c r="T209" i="4"/>
  <c r="R209" i="4"/>
  <c r="P209" i="4"/>
  <c r="BI206" i="4"/>
  <c r="BH206" i="4"/>
  <c r="BG206" i="4"/>
  <c r="BF206" i="4"/>
  <c r="T206" i="4"/>
  <c r="R206" i="4"/>
  <c r="P206" i="4"/>
  <c r="BI203" i="4"/>
  <c r="BH203" i="4"/>
  <c r="BG203" i="4"/>
  <c r="BF203" i="4"/>
  <c r="T203" i="4"/>
  <c r="R203" i="4"/>
  <c r="P203" i="4"/>
  <c r="BI200" i="4"/>
  <c r="BH200" i="4"/>
  <c r="BG200" i="4"/>
  <c r="BF200" i="4"/>
  <c r="T200" i="4"/>
  <c r="R200" i="4"/>
  <c r="P200" i="4"/>
  <c r="BI195" i="4"/>
  <c r="BH195" i="4"/>
  <c r="BG195" i="4"/>
  <c r="BF195" i="4"/>
  <c r="T195" i="4"/>
  <c r="R195" i="4"/>
  <c r="P195" i="4"/>
  <c r="BI191" i="4"/>
  <c r="BH191" i="4"/>
  <c r="BG191" i="4"/>
  <c r="BF191" i="4"/>
  <c r="T191" i="4"/>
  <c r="R191" i="4"/>
  <c r="P191" i="4"/>
  <c r="BI189" i="4"/>
  <c r="BH189" i="4"/>
  <c r="BG189" i="4"/>
  <c r="BF189" i="4"/>
  <c r="T189" i="4"/>
  <c r="R189" i="4"/>
  <c r="P189" i="4"/>
  <c r="BI187" i="4"/>
  <c r="BH187" i="4"/>
  <c r="BG187" i="4"/>
  <c r="BF187" i="4"/>
  <c r="T187" i="4"/>
  <c r="R187" i="4"/>
  <c r="P187" i="4"/>
  <c r="BI183" i="4"/>
  <c r="BH183" i="4"/>
  <c r="BG183" i="4"/>
  <c r="BF183" i="4"/>
  <c r="T183" i="4"/>
  <c r="R183" i="4"/>
  <c r="P183" i="4"/>
  <c r="BI180" i="4"/>
  <c r="BH180" i="4"/>
  <c r="BG180" i="4"/>
  <c r="BF180" i="4"/>
  <c r="T180" i="4"/>
  <c r="R180" i="4"/>
  <c r="P180" i="4"/>
  <c r="BI178" i="4"/>
  <c r="BH178" i="4"/>
  <c r="BG178" i="4"/>
  <c r="BF178" i="4"/>
  <c r="T178" i="4"/>
  <c r="R178" i="4"/>
  <c r="P178" i="4"/>
  <c r="BI176" i="4"/>
  <c r="BH176" i="4"/>
  <c r="BG176" i="4"/>
  <c r="BF176" i="4"/>
  <c r="T176" i="4"/>
  <c r="R176" i="4"/>
  <c r="P176" i="4"/>
  <c r="BI174" i="4"/>
  <c r="BH174" i="4"/>
  <c r="BG174" i="4"/>
  <c r="BF174" i="4"/>
  <c r="T174" i="4"/>
  <c r="R174" i="4"/>
  <c r="P174" i="4"/>
  <c r="BI171" i="4"/>
  <c r="BH171" i="4"/>
  <c r="BG171" i="4"/>
  <c r="BF171" i="4"/>
  <c r="T171" i="4"/>
  <c r="R171" i="4"/>
  <c r="P171" i="4"/>
  <c r="BI169" i="4"/>
  <c r="BH169" i="4"/>
  <c r="BG169" i="4"/>
  <c r="BF169" i="4"/>
  <c r="T169" i="4"/>
  <c r="R169" i="4"/>
  <c r="P169" i="4"/>
  <c r="BI167" i="4"/>
  <c r="BH167" i="4"/>
  <c r="BG167" i="4"/>
  <c r="BF167" i="4"/>
  <c r="T167" i="4"/>
  <c r="R167" i="4"/>
  <c r="P167" i="4"/>
  <c r="BI165" i="4"/>
  <c r="BH165" i="4"/>
  <c r="BG165" i="4"/>
  <c r="BF165" i="4"/>
  <c r="T165" i="4"/>
  <c r="R165" i="4"/>
  <c r="P165" i="4"/>
  <c r="BI163" i="4"/>
  <c r="BH163" i="4"/>
  <c r="BG163" i="4"/>
  <c r="BF163" i="4"/>
  <c r="T163" i="4"/>
  <c r="R163" i="4"/>
  <c r="P163" i="4"/>
  <c r="BI161" i="4"/>
  <c r="BH161" i="4"/>
  <c r="BG161" i="4"/>
  <c r="BF161" i="4"/>
  <c r="T161" i="4"/>
  <c r="R161" i="4"/>
  <c r="P161" i="4"/>
  <c r="BI159" i="4"/>
  <c r="BH159" i="4"/>
  <c r="BG159" i="4"/>
  <c r="BF159" i="4"/>
  <c r="T159" i="4"/>
  <c r="R159" i="4"/>
  <c r="P159" i="4"/>
  <c r="BI157" i="4"/>
  <c r="BH157" i="4"/>
  <c r="BG157" i="4"/>
  <c r="BF157" i="4"/>
  <c r="T157" i="4"/>
  <c r="R157" i="4"/>
  <c r="P157" i="4"/>
  <c r="BI155" i="4"/>
  <c r="BH155" i="4"/>
  <c r="BG155" i="4"/>
  <c r="BF155" i="4"/>
  <c r="T155" i="4"/>
  <c r="R155" i="4"/>
  <c r="P155" i="4"/>
  <c r="BI153" i="4"/>
  <c r="BH153" i="4"/>
  <c r="BG153" i="4"/>
  <c r="BF153" i="4"/>
  <c r="T153" i="4"/>
  <c r="R153" i="4"/>
  <c r="P153" i="4"/>
  <c r="BI148" i="4"/>
  <c r="BH148" i="4"/>
  <c r="BG148" i="4"/>
  <c r="BF148" i="4"/>
  <c r="T148" i="4"/>
  <c r="R148" i="4"/>
  <c r="P148" i="4"/>
  <c r="BI144" i="4"/>
  <c r="BH144" i="4"/>
  <c r="BG144" i="4"/>
  <c r="BF144" i="4"/>
  <c r="T144" i="4"/>
  <c r="R144" i="4"/>
  <c r="P144" i="4"/>
  <c r="BI141" i="4"/>
  <c r="BH141" i="4"/>
  <c r="BG141" i="4"/>
  <c r="BF141" i="4"/>
  <c r="T141" i="4"/>
  <c r="R141" i="4"/>
  <c r="P141" i="4"/>
  <c r="BI137" i="4"/>
  <c r="BH137" i="4"/>
  <c r="BG137" i="4"/>
  <c r="BF137" i="4"/>
  <c r="T137" i="4"/>
  <c r="R137" i="4"/>
  <c r="P137" i="4"/>
  <c r="BI133" i="4"/>
  <c r="BH133" i="4"/>
  <c r="BG133" i="4"/>
  <c r="BF133" i="4"/>
  <c r="T133" i="4"/>
  <c r="R133" i="4"/>
  <c r="P133" i="4"/>
  <c r="BI129" i="4"/>
  <c r="BH129" i="4"/>
  <c r="BG129" i="4"/>
  <c r="BF129" i="4"/>
  <c r="T129" i="4"/>
  <c r="R129" i="4"/>
  <c r="P129" i="4"/>
  <c r="BI127" i="4"/>
  <c r="BH127" i="4"/>
  <c r="BG127" i="4"/>
  <c r="BF127" i="4"/>
  <c r="T127" i="4"/>
  <c r="R127" i="4"/>
  <c r="P127" i="4"/>
  <c r="J121" i="4"/>
  <c r="J120" i="4"/>
  <c r="F120" i="4"/>
  <c r="F118" i="4"/>
  <c r="E116" i="4"/>
  <c r="J94" i="4"/>
  <c r="J93" i="4"/>
  <c r="F93" i="4"/>
  <c r="F91" i="4"/>
  <c r="E89" i="4"/>
  <c r="J20" i="4"/>
  <c r="E20" i="4"/>
  <c r="F121" i="4"/>
  <c r="J19" i="4"/>
  <c r="J14" i="4"/>
  <c r="J91" i="4" s="1"/>
  <c r="E7" i="4"/>
  <c r="E85" i="4"/>
  <c r="J39" i="3"/>
  <c r="J38" i="3"/>
  <c r="AY97" i="1"/>
  <c r="J37" i="3"/>
  <c r="AX97" i="1"/>
  <c r="BI161" i="3"/>
  <c r="BH161" i="3"/>
  <c r="BG161" i="3"/>
  <c r="BF161" i="3"/>
  <c r="T161" i="3"/>
  <c r="R161" i="3"/>
  <c r="P161" i="3"/>
  <c r="BI158" i="3"/>
  <c r="BH158" i="3"/>
  <c r="BG158" i="3"/>
  <c r="BF158" i="3"/>
  <c r="T158" i="3"/>
  <c r="R158" i="3"/>
  <c r="P158" i="3"/>
  <c r="BI155" i="3"/>
  <c r="BH155" i="3"/>
  <c r="BG155" i="3"/>
  <c r="BF155" i="3"/>
  <c r="T155" i="3"/>
  <c r="R155" i="3"/>
  <c r="P155" i="3"/>
  <c r="BI151" i="3"/>
  <c r="BH151" i="3"/>
  <c r="BG151" i="3"/>
  <c r="BF151" i="3"/>
  <c r="T151" i="3"/>
  <c r="R151" i="3"/>
  <c r="P151" i="3"/>
  <c r="BI148" i="3"/>
  <c r="BH148" i="3"/>
  <c r="BG148" i="3"/>
  <c r="BF148" i="3"/>
  <c r="T148" i="3"/>
  <c r="R148" i="3"/>
  <c r="P148" i="3"/>
  <c r="BI145" i="3"/>
  <c r="BH145" i="3"/>
  <c r="BG145" i="3"/>
  <c r="BF145" i="3"/>
  <c r="T145" i="3"/>
  <c r="R145" i="3"/>
  <c r="P145" i="3"/>
  <c r="BI142" i="3"/>
  <c r="BH142" i="3"/>
  <c r="BG142" i="3"/>
  <c r="BF142" i="3"/>
  <c r="T142" i="3"/>
  <c r="R142" i="3"/>
  <c r="P142" i="3"/>
  <c r="BI140" i="3"/>
  <c r="BH140" i="3"/>
  <c r="BG140" i="3"/>
  <c r="BF140" i="3"/>
  <c r="T140" i="3"/>
  <c r="R140" i="3"/>
  <c r="P140" i="3"/>
  <c r="BI138" i="3"/>
  <c r="BH138" i="3"/>
  <c r="BG138" i="3"/>
  <c r="BF138" i="3"/>
  <c r="T138" i="3"/>
  <c r="R138" i="3"/>
  <c r="P138" i="3"/>
  <c r="BI135" i="3"/>
  <c r="BH135" i="3"/>
  <c r="BG135" i="3"/>
  <c r="BF135" i="3"/>
  <c r="T135" i="3"/>
  <c r="R135" i="3"/>
  <c r="P135" i="3"/>
  <c r="BI132" i="3"/>
  <c r="BH132" i="3"/>
  <c r="BG132" i="3"/>
  <c r="BF132" i="3"/>
  <c r="T132" i="3"/>
  <c r="R132" i="3"/>
  <c r="P132" i="3"/>
  <c r="BI129" i="3"/>
  <c r="BH129" i="3"/>
  <c r="BG129" i="3"/>
  <c r="BF129" i="3"/>
  <c r="T129" i="3"/>
  <c r="R129" i="3"/>
  <c r="P129" i="3"/>
  <c r="BI126" i="3"/>
  <c r="BH126" i="3"/>
  <c r="BG126" i="3"/>
  <c r="BF126" i="3"/>
  <c r="T126" i="3"/>
  <c r="R126" i="3"/>
  <c r="P126" i="3"/>
  <c r="J120" i="3"/>
  <c r="J119" i="3"/>
  <c r="F119" i="3"/>
  <c r="F117" i="3"/>
  <c r="E115" i="3"/>
  <c r="J94" i="3"/>
  <c r="J93" i="3"/>
  <c r="F93" i="3"/>
  <c r="F91" i="3"/>
  <c r="E89" i="3"/>
  <c r="J20" i="3"/>
  <c r="E20" i="3"/>
  <c r="F120" i="3"/>
  <c r="J19" i="3"/>
  <c r="J14" i="3"/>
  <c r="J91" i="3"/>
  <c r="E7" i="3"/>
  <c r="E111" i="3" s="1"/>
  <c r="J39" i="2"/>
  <c r="J38" i="2"/>
  <c r="AY96" i="1"/>
  <c r="J37" i="2"/>
  <c r="AX96" i="1"/>
  <c r="BI912" i="2"/>
  <c r="BH912" i="2"/>
  <c r="BG912" i="2"/>
  <c r="BF912" i="2"/>
  <c r="T912" i="2"/>
  <c r="R912" i="2"/>
  <c r="P912" i="2"/>
  <c r="BI909" i="2"/>
  <c r="BH909" i="2"/>
  <c r="BG909" i="2"/>
  <c r="BF909" i="2"/>
  <c r="T909" i="2"/>
  <c r="R909" i="2"/>
  <c r="P909" i="2"/>
  <c r="BI906" i="2"/>
  <c r="BH906" i="2"/>
  <c r="BG906" i="2"/>
  <c r="BF906" i="2"/>
  <c r="T906" i="2"/>
  <c r="R906" i="2"/>
  <c r="P906" i="2"/>
  <c r="BI900" i="2"/>
  <c r="BH900" i="2"/>
  <c r="BG900" i="2"/>
  <c r="BF900" i="2"/>
  <c r="T900" i="2"/>
  <c r="R900" i="2"/>
  <c r="P900" i="2"/>
  <c r="BI898" i="2"/>
  <c r="BH898" i="2"/>
  <c r="BG898" i="2"/>
  <c r="BF898" i="2"/>
  <c r="T898" i="2"/>
  <c r="R898" i="2"/>
  <c r="P898" i="2"/>
  <c r="BI864" i="2"/>
  <c r="BH864" i="2"/>
  <c r="BG864" i="2"/>
  <c r="BF864" i="2"/>
  <c r="T864" i="2"/>
  <c r="R864" i="2"/>
  <c r="P864" i="2"/>
  <c r="BI859" i="2"/>
  <c r="BH859" i="2"/>
  <c r="BG859" i="2"/>
  <c r="BF859" i="2"/>
  <c r="T859" i="2"/>
  <c r="R859" i="2"/>
  <c r="P859" i="2"/>
  <c r="BI855" i="2"/>
  <c r="BH855" i="2"/>
  <c r="BG855" i="2"/>
  <c r="BF855" i="2"/>
  <c r="T855" i="2"/>
  <c r="R855" i="2"/>
  <c r="P855" i="2"/>
  <c r="BI852" i="2"/>
  <c r="BH852" i="2"/>
  <c r="BG852" i="2"/>
  <c r="BF852" i="2"/>
  <c r="T852" i="2"/>
  <c r="R852" i="2"/>
  <c r="P852" i="2"/>
  <c r="BI849" i="2"/>
  <c r="BH849" i="2"/>
  <c r="BG849" i="2"/>
  <c r="BF849" i="2"/>
  <c r="T849" i="2"/>
  <c r="R849" i="2"/>
  <c r="P849" i="2"/>
  <c r="BI844" i="2"/>
  <c r="BH844" i="2"/>
  <c r="BG844" i="2"/>
  <c r="BF844" i="2"/>
  <c r="T844" i="2"/>
  <c r="R844" i="2"/>
  <c r="P844" i="2"/>
  <c r="BI840" i="2"/>
  <c r="BH840" i="2"/>
  <c r="BG840" i="2"/>
  <c r="BF840" i="2"/>
  <c r="T840" i="2"/>
  <c r="R840" i="2"/>
  <c r="P840" i="2"/>
  <c r="BI835" i="2"/>
  <c r="BH835" i="2"/>
  <c r="BG835" i="2"/>
  <c r="BF835" i="2"/>
  <c r="T835" i="2"/>
  <c r="R835" i="2"/>
  <c r="P835" i="2"/>
  <c r="BI832" i="2"/>
  <c r="BH832" i="2"/>
  <c r="BG832" i="2"/>
  <c r="BF832" i="2"/>
  <c r="T832" i="2"/>
  <c r="R832" i="2"/>
  <c r="P832" i="2"/>
  <c r="BI825" i="2"/>
  <c r="BH825" i="2"/>
  <c r="BG825" i="2"/>
  <c r="BF825" i="2"/>
  <c r="T825" i="2"/>
  <c r="R825" i="2"/>
  <c r="P825" i="2"/>
  <c r="BI822" i="2"/>
  <c r="BH822" i="2"/>
  <c r="BG822" i="2"/>
  <c r="BF822" i="2"/>
  <c r="T822" i="2"/>
  <c r="R822" i="2"/>
  <c r="P822" i="2"/>
  <c r="BI814" i="2"/>
  <c r="BH814" i="2"/>
  <c r="BG814" i="2"/>
  <c r="BF814" i="2"/>
  <c r="T814" i="2"/>
  <c r="R814" i="2"/>
  <c r="P814" i="2"/>
  <c r="BI811" i="2"/>
  <c r="BH811" i="2"/>
  <c r="BG811" i="2"/>
  <c r="BF811" i="2"/>
  <c r="T811" i="2"/>
  <c r="R811" i="2"/>
  <c r="P811" i="2"/>
  <c r="BI804" i="2"/>
  <c r="BH804" i="2"/>
  <c r="BG804" i="2"/>
  <c r="BF804" i="2"/>
  <c r="T804" i="2"/>
  <c r="R804" i="2"/>
  <c r="P804" i="2"/>
  <c r="BI799" i="2"/>
  <c r="BH799" i="2"/>
  <c r="BG799" i="2"/>
  <c r="BF799" i="2"/>
  <c r="T799" i="2"/>
  <c r="R799" i="2"/>
  <c r="P799" i="2"/>
  <c r="BI796" i="2"/>
  <c r="BH796" i="2"/>
  <c r="BG796" i="2"/>
  <c r="BF796" i="2"/>
  <c r="T796" i="2"/>
  <c r="R796" i="2"/>
  <c r="P796" i="2"/>
  <c r="BI793" i="2"/>
  <c r="BH793" i="2"/>
  <c r="BG793" i="2"/>
  <c r="BF793" i="2"/>
  <c r="T793" i="2"/>
  <c r="R793" i="2"/>
  <c r="P793" i="2"/>
  <c r="BI790" i="2"/>
  <c r="BH790" i="2"/>
  <c r="BG790" i="2"/>
  <c r="BF790" i="2"/>
  <c r="T790" i="2"/>
  <c r="R790" i="2"/>
  <c r="P790" i="2"/>
  <c r="BI784" i="2"/>
  <c r="BH784" i="2"/>
  <c r="BG784" i="2"/>
  <c r="BF784" i="2"/>
  <c r="T784" i="2"/>
  <c r="R784" i="2"/>
  <c r="P784" i="2"/>
  <c r="BI781" i="2"/>
  <c r="BH781" i="2"/>
  <c r="BG781" i="2"/>
  <c r="BF781" i="2"/>
  <c r="T781" i="2"/>
  <c r="R781" i="2"/>
  <c r="P781" i="2"/>
  <c r="BI775" i="2"/>
  <c r="BH775" i="2"/>
  <c r="BG775" i="2"/>
  <c r="BF775" i="2"/>
  <c r="T775" i="2"/>
  <c r="R775" i="2"/>
  <c r="P775" i="2"/>
  <c r="BI772" i="2"/>
  <c r="BH772" i="2"/>
  <c r="BG772" i="2"/>
  <c r="BF772" i="2"/>
  <c r="T772" i="2"/>
  <c r="R772" i="2"/>
  <c r="P772" i="2"/>
  <c r="BI767" i="2"/>
  <c r="BH767" i="2"/>
  <c r="BG767" i="2"/>
  <c r="BF767" i="2"/>
  <c r="T767" i="2"/>
  <c r="R767" i="2"/>
  <c r="P767" i="2"/>
  <c r="BI763" i="2"/>
  <c r="BH763" i="2"/>
  <c r="BG763" i="2"/>
  <c r="BF763" i="2"/>
  <c r="T763" i="2"/>
  <c r="R763" i="2"/>
  <c r="P763" i="2"/>
  <c r="BI759" i="2"/>
  <c r="BH759" i="2"/>
  <c r="BG759" i="2"/>
  <c r="BF759" i="2"/>
  <c r="T759" i="2"/>
  <c r="R759" i="2"/>
  <c r="P759" i="2"/>
  <c r="BI755" i="2"/>
  <c r="BH755" i="2"/>
  <c r="BG755" i="2"/>
  <c r="BF755" i="2"/>
  <c r="T755" i="2"/>
  <c r="R755" i="2"/>
  <c r="P755" i="2"/>
  <c r="BI745" i="2"/>
  <c r="BH745" i="2"/>
  <c r="BG745" i="2"/>
  <c r="BF745" i="2"/>
  <c r="T745" i="2"/>
  <c r="R745" i="2"/>
  <c r="P745" i="2"/>
  <c r="BI740" i="2"/>
  <c r="BH740" i="2"/>
  <c r="BG740" i="2"/>
  <c r="BF740" i="2"/>
  <c r="T740" i="2"/>
  <c r="R740" i="2"/>
  <c r="P740" i="2"/>
  <c r="BI736" i="2"/>
  <c r="BH736" i="2"/>
  <c r="BG736" i="2"/>
  <c r="BF736" i="2"/>
  <c r="T736" i="2"/>
  <c r="R736" i="2"/>
  <c r="P736" i="2"/>
  <c r="BI732" i="2"/>
  <c r="BH732" i="2"/>
  <c r="BG732" i="2"/>
  <c r="BF732" i="2"/>
  <c r="T732" i="2"/>
  <c r="R732" i="2"/>
  <c r="P732" i="2"/>
  <c r="BI728" i="2"/>
  <c r="BH728" i="2"/>
  <c r="BG728" i="2"/>
  <c r="BF728" i="2"/>
  <c r="T728" i="2"/>
  <c r="R728" i="2"/>
  <c r="P728" i="2"/>
  <c r="BI724" i="2"/>
  <c r="BH724" i="2"/>
  <c r="BG724" i="2"/>
  <c r="BF724" i="2"/>
  <c r="T724" i="2"/>
  <c r="R724" i="2"/>
  <c r="P724" i="2"/>
  <c r="BI713" i="2"/>
  <c r="BH713" i="2"/>
  <c r="BG713" i="2"/>
  <c r="BF713" i="2"/>
  <c r="T713" i="2"/>
  <c r="R713" i="2"/>
  <c r="P713" i="2"/>
  <c r="BI708" i="2"/>
  <c r="BH708" i="2"/>
  <c r="BG708" i="2"/>
  <c r="BF708" i="2"/>
  <c r="T708" i="2"/>
  <c r="R708" i="2"/>
  <c r="P708" i="2"/>
  <c r="BI705" i="2"/>
  <c r="BH705" i="2"/>
  <c r="BG705" i="2"/>
  <c r="BF705" i="2"/>
  <c r="T705" i="2"/>
  <c r="R705" i="2"/>
  <c r="P705" i="2"/>
  <c r="BI694" i="2"/>
  <c r="BH694" i="2"/>
  <c r="BG694" i="2"/>
  <c r="BF694" i="2"/>
  <c r="T694" i="2"/>
  <c r="R694" i="2"/>
  <c r="P694" i="2"/>
  <c r="BI691" i="2"/>
  <c r="BH691" i="2"/>
  <c r="BG691" i="2"/>
  <c r="BF691" i="2"/>
  <c r="T691" i="2"/>
  <c r="R691" i="2"/>
  <c r="P691" i="2"/>
  <c r="BI689" i="2"/>
  <c r="BH689" i="2"/>
  <c r="BG689" i="2"/>
  <c r="BF689" i="2"/>
  <c r="T689" i="2"/>
  <c r="R689" i="2"/>
  <c r="P689" i="2"/>
  <c r="BI687" i="2"/>
  <c r="BH687" i="2"/>
  <c r="BG687" i="2"/>
  <c r="BF687" i="2"/>
  <c r="T687" i="2"/>
  <c r="R687" i="2"/>
  <c r="P687" i="2"/>
  <c r="BI685" i="2"/>
  <c r="BH685" i="2"/>
  <c r="BG685" i="2"/>
  <c r="BF685" i="2"/>
  <c r="T685" i="2"/>
  <c r="R685" i="2"/>
  <c r="P685" i="2"/>
  <c r="BI683" i="2"/>
  <c r="BH683" i="2"/>
  <c r="BG683" i="2"/>
  <c r="BF683" i="2"/>
  <c r="T683" i="2"/>
  <c r="R683" i="2"/>
  <c r="P683" i="2"/>
  <c r="BI681" i="2"/>
  <c r="BH681" i="2"/>
  <c r="BG681" i="2"/>
  <c r="BF681" i="2"/>
  <c r="T681" i="2"/>
  <c r="R681" i="2"/>
  <c r="P681" i="2"/>
  <c r="BI676" i="2"/>
  <c r="BH676" i="2"/>
  <c r="BG676" i="2"/>
  <c r="BF676" i="2"/>
  <c r="T676" i="2"/>
  <c r="R676" i="2"/>
  <c r="P676" i="2"/>
  <c r="BI673" i="2"/>
  <c r="BH673" i="2"/>
  <c r="BG673" i="2"/>
  <c r="BF673" i="2"/>
  <c r="T673" i="2"/>
  <c r="R673" i="2"/>
  <c r="P673" i="2"/>
  <c r="BI670" i="2"/>
  <c r="BH670" i="2"/>
  <c r="BG670" i="2"/>
  <c r="BF670" i="2"/>
  <c r="T670" i="2"/>
  <c r="R670" i="2"/>
  <c r="P670" i="2"/>
  <c r="BI667" i="2"/>
  <c r="BH667" i="2"/>
  <c r="BG667" i="2"/>
  <c r="BF667" i="2"/>
  <c r="T667" i="2"/>
  <c r="R667" i="2"/>
  <c r="P667" i="2"/>
  <c r="BI664" i="2"/>
  <c r="BH664" i="2"/>
  <c r="BG664" i="2"/>
  <c r="BF664" i="2"/>
  <c r="T664" i="2"/>
  <c r="R664" i="2"/>
  <c r="P664" i="2"/>
  <c r="BI659" i="2"/>
  <c r="BH659" i="2"/>
  <c r="BG659" i="2"/>
  <c r="BF659" i="2"/>
  <c r="T659" i="2"/>
  <c r="R659" i="2"/>
  <c r="P659" i="2"/>
  <c r="BI657" i="2"/>
  <c r="BH657" i="2"/>
  <c r="BG657" i="2"/>
  <c r="BF657" i="2"/>
  <c r="T657" i="2"/>
  <c r="R657" i="2"/>
  <c r="P657" i="2"/>
  <c r="BI653" i="2"/>
  <c r="BH653" i="2"/>
  <c r="BG653" i="2"/>
  <c r="BF653" i="2"/>
  <c r="T653" i="2"/>
  <c r="R653" i="2"/>
  <c r="P653" i="2"/>
  <c r="BI650" i="2"/>
  <c r="BH650" i="2"/>
  <c r="BG650" i="2"/>
  <c r="BF650" i="2"/>
  <c r="T650" i="2"/>
  <c r="R650" i="2"/>
  <c r="P650" i="2"/>
  <c r="BI647" i="2"/>
  <c r="BH647" i="2"/>
  <c r="BG647" i="2"/>
  <c r="BF647" i="2"/>
  <c r="T647" i="2"/>
  <c r="R647" i="2"/>
  <c r="P647" i="2"/>
  <c r="BI644" i="2"/>
  <c r="BH644" i="2"/>
  <c r="BG644" i="2"/>
  <c r="BF644" i="2"/>
  <c r="T644" i="2"/>
  <c r="R644" i="2"/>
  <c r="P644" i="2"/>
  <c r="BI638" i="2"/>
  <c r="BH638" i="2"/>
  <c r="BG638" i="2"/>
  <c r="BF638" i="2"/>
  <c r="T638" i="2"/>
  <c r="R638" i="2"/>
  <c r="P638" i="2"/>
  <c r="BI633" i="2"/>
  <c r="BH633" i="2"/>
  <c r="BG633" i="2"/>
  <c r="BF633" i="2"/>
  <c r="T633" i="2"/>
  <c r="R633" i="2"/>
  <c r="P633" i="2"/>
  <c r="BI630" i="2"/>
  <c r="BH630" i="2"/>
  <c r="BG630" i="2"/>
  <c r="BF630" i="2"/>
  <c r="T630" i="2"/>
  <c r="R630" i="2"/>
  <c r="P630" i="2"/>
  <c r="BI627" i="2"/>
  <c r="BH627" i="2"/>
  <c r="BG627" i="2"/>
  <c r="BF627" i="2"/>
  <c r="T627" i="2"/>
  <c r="R627" i="2"/>
  <c r="P627" i="2"/>
  <c r="BI624" i="2"/>
  <c r="BH624" i="2"/>
  <c r="BG624" i="2"/>
  <c r="BF624" i="2"/>
  <c r="T624" i="2"/>
  <c r="R624" i="2"/>
  <c r="P624" i="2"/>
  <c r="BI621" i="2"/>
  <c r="BH621" i="2"/>
  <c r="BG621" i="2"/>
  <c r="BF621" i="2"/>
  <c r="T621" i="2"/>
  <c r="R621" i="2"/>
  <c r="P621" i="2"/>
  <c r="BI618" i="2"/>
  <c r="BH618" i="2"/>
  <c r="BG618" i="2"/>
  <c r="BF618" i="2"/>
  <c r="T618" i="2"/>
  <c r="R618" i="2"/>
  <c r="P618" i="2"/>
  <c r="BI614" i="2"/>
  <c r="BH614" i="2"/>
  <c r="BG614" i="2"/>
  <c r="BF614" i="2"/>
  <c r="T614" i="2"/>
  <c r="R614" i="2"/>
  <c r="P614" i="2"/>
  <c r="BI610" i="2"/>
  <c r="BH610" i="2"/>
  <c r="BG610" i="2"/>
  <c r="BF610" i="2"/>
  <c r="T610" i="2"/>
  <c r="R610" i="2"/>
  <c r="P610" i="2"/>
  <c r="BI605" i="2"/>
  <c r="BH605" i="2"/>
  <c r="BG605" i="2"/>
  <c r="BF605" i="2"/>
  <c r="T605" i="2"/>
  <c r="R605" i="2"/>
  <c r="P605" i="2"/>
  <c r="BI602" i="2"/>
  <c r="BH602" i="2"/>
  <c r="BG602" i="2"/>
  <c r="BF602" i="2"/>
  <c r="T602" i="2"/>
  <c r="R602" i="2"/>
  <c r="P602" i="2"/>
  <c r="BI599" i="2"/>
  <c r="BH599" i="2"/>
  <c r="BG599" i="2"/>
  <c r="BF599" i="2"/>
  <c r="T599" i="2"/>
  <c r="R599" i="2"/>
  <c r="P599" i="2"/>
  <c r="BI592" i="2"/>
  <c r="BH592" i="2"/>
  <c r="BG592" i="2"/>
  <c r="BF592" i="2"/>
  <c r="T592" i="2"/>
  <c r="R592" i="2"/>
  <c r="P592" i="2"/>
  <c r="BI587" i="2"/>
  <c r="BH587" i="2"/>
  <c r="BG587" i="2"/>
  <c r="BF587" i="2"/>
  <c r="T587" i="2"/>
  <c r="R587" i="2"/>
  <c r="P587" i="2"/>
  <c r="BI582" i="2"/>
  <c r="BH582" i="2"/>
  <c r="BG582" i="2"/>
  <c r="BF582" i="2"/>
  <c r="T582" i="2"/>
  <c r="R582" i="2"/>
  <c r="P582" i="2"/>
  <c r="BI577" i="2"/>
  <c r="BH577" i="2"/>
  <c r="BG577" i="2"/>
  <c r="BF577" i="2"/>
  <c r="T577" i="2"/>
  <c r="R577" i="2"/>
  <c r="P577" i="2"/>
  <c r="BI573" i="2"/>
  <c r="BH573" i="2"/>
  <c r="BG573" i="2"/>
  <c r="BF573" i="2"/>
  <c r="T573" i="2"/>
  <c r="R573" i="2"/>
  <c r="P573" i="2"/>
  <c r="BI567" i="2"/>
  <c r="BH567" i="2"/>
  <c r="BG567" i="2"/>
  <c r="BF567" i="2"/>
  <c r="T567" i="2"/>
  <c r="R567" i="2"/>
  <c r="P567" i="2"/>
  <c r="BI561" i="2"/>
  <c r="BH561" i="2"/>
  <c r="BG561" i="2"/>
  <c r="BF561" i="2"/>
  <c r="T561" i="2"/>
  <c r="R561" i="2"/>
  <c r="P561" i="2"/>
  <c r="BI555" i="2"/>
  <c r="BH555" i="2"/>
  <c r="BG555" i="2"/>
  <c r="BF555" i="2"/>
  <c r="T555" i="2"/>
  <c r="R555" i="2"/>
  <c r="P555" i="2"/>
  <c r="BI551" i="2"/>
  <c r="BH551" i="2"/>
  <c r="BG551" i="2"/>
  <c r="BF551" i="2"/>
  <c r="T551" i="2"/>
  <c r="R551" i="2"/>
  <c r="P551" i="2"/>
  <c r="BI543" i="2"/>
  <c r="BH543" i="2"/>
  <c r="BG543" i="2"/>
  <c r="BF543" i="2"/>
  <c r="T543" i="2"/>
  <c r="R543" i="2"/>
  <c r="P543" i="2"/>
  <c r="BI537" i="2"/>
  <c r="BH537" i="2"/>
  <c r="BG537" i="2"/>
  <c r="BF537" i="2"/>
  <c r="T537" i="2"/>
  <c r="R537" i="2"/>
  <c r="P537" i="2"/>
  <c r="BI532" i="2"/>
  <c r="BH532" i="2"/>
  <c r="BG532" i="2"/>
  <c r="BF532" i="2"/>
  <c r="T532" i="2"/>
  <c r="R532" i="2"/>
  <c r="P532" i="2"/>
  <c r="BI529" i="2"/>
  <c r="BH529" i="2"/>
  <c r="BG529" i="2"/>
  <c r="BF529" i="2"/>
  <c r="T529" i="2"/>
  <c r="R529" i="2"/>
  <c r="P529" i="2"/>
  <c r="BI523" i="2"/>
  <c r="BH523" i="2"/>
  <c r="BG523" i="2"/>
  <c r="BF523" i="2"/>
  <c r="T523" i="2"/>
  <c r="R523" i="2"/>
  <c r="P523" i="2"/>
  <c r="BI518" i="2"/>
  <c r="BH518" i="2"/>
  <c r="BG518" i="2"/>
  <c r="BF518" i="2"/>
  <c r="T518" i="2"/>
  <c r="R518" i="2"/>
  <c r="P518" i="2"/>
  <c r="BI512" i="2"/>
  <c r="BH512" i="2"/>
  <c r="BG512" i="2"/>
  <c r="BF512" i="2"/>
  <c r="T512" i="2"/>
  <c r="R512" i="2"/>
  <c r="P512" i="2"/>
  <c r="BI504" i="2"/>
  <c r="BH504" i="2"/>
  <c r="BG504" i="2"/>
  <c r="BF504" i="2"/>
  <c r="T504" i="2"/>
  <c r="R504" i="2"/>
  <c r="P504" i="2"/>
  <c r="BI498" i="2"/>
  <c r="BH498" i="2"/>
  <c r="BG498" i="2"/>
  <c r="BF498" i="2"/>
  <c r="T498" i="2"/>
  <c r="R498" i="2"/>
  <c r="P498" i="2"/>
  <c r="BI491" i="2"/>
  <c r="BH491" i="2"/>
  <c r="BG491" i="2"/>
  <c r="BF491" i="2"/>
  <c r="T491" i="2"/>
  <c r="R491" i="2"/>
  <c r="P491" i="2"/>
  <c r="BI485" i="2"/>
  <c r="BH485" i="2"/>
  <c r="BG485" i="2"/>
  <c r="BF485" i="2"/>
  <c r="T485" i="2"/>
  <c r="R485" i="2"/>
  <c r="P485" i="2"/>
  <c r="BI479" i="2"/>
  <c r="BH479" i="2"/>
  <c r="BG479" i="2"/>
  <c r="BF479" i="2"/>
  <c r="T479" i="2"/>
  <c r="R479" i="2"/>
  <c r="P479" i="2"/>
  <c r="BI474" i="2"/>
  <c r="BH474" i="2"/>
  <c r="BG474" i="2"/>
  <c r="BF474" i="2"/>
  <c r="T474" i="2"/>
  <c r="R474" i="2"/>
  <c r="P474" i="2"/>
  <c r="BI469" i="2"/>
  <c r="BH469" i="2"/>
  <c r="BG469" i="2"/>
  <c r="BF469" i="2"/>
  <c r="T469" i="2"/>
  <c r="R469" i="2"/>
  <c r="P469" i="2"/>
  <c r="BI463" i="2"/>
  <c r="BH463" i="2"/>
  <c r="BG463" i="2"/>
  <c r="BF463" i="2"/>
  <c r="T463" i="2"/>
  <c r="T462" i="2"/>
  <c r="R463" i="2"/>
  <c r="R462" i="2" s="1"/>
  <c r="P463" i="2"/>
  <c r="P462" i="2"/>
  <c r="BI458" i="2"/>
  <c r="BH458" i="2"/>
  <c r="BG458" i="2"/>
  <c r="BF458" i="2"/>
  <c r="T458" i="2"/>
  <c r="R458" i="2"/>
  <c r="P458" i="2"/>
  <c r="BI454" i="2"/>
  <c r="BH454" i="2"/>
  <c r="BG454" i="2"/>
  <c r="BF454" i="2"/>
  <c r="T454" i="2"/>
  <c r="R454" i="2"/>
  <c r="P454" i="2"/>
  <c r="BI448" i="2"/>
  <c r="BH448" i="2"/>
  <c r="BG448" i="2"/>
  <c r="BF448" i="2"/>
  <c r="T448" i="2"/>
  <c r="R448" i="2"/>
  <c r="P448" i="2"/>
  <c r="BI444" i="2"/>
  <c r="BH444" i="2"/>
  <c r="BG444" i="2"/>
  <c r="BF444" i="2"/>
  <c r="T444" i="2"/>
  <c r="R444" i="2"/>
  <c r="P444" i="2"/>
  <c r="BI439" i="2"/>
  <c r="BH439" i="2"/>
  <c r="BG439" i="2"/>
  <c r="BF439" i="2"/>
  <c r="T439" i="2"/>
  <c r="R439" i="2"/>
  <c r="P439" i="2"/>
  <c r="BI435" i="2"/>
  <c r="BH435" i="2"/>
  <c r="BG435" i="2"/>
  <c r="BF435" i="2"/>
  <c r="T435" i="2"/>
  <c r="R435" i="2"/>
  <c r="P435" i="2"/>
  <c r="BI427" i="2"/>
  <c r="BH427" i="2"/>
  <c r="BG427" i="2"/>
  <c r="BF427" i="2"/>
  <c r="T427" i="2"/>
  <c r="R427" i="2"/>
  <c r="P427" i="2"/>
  <c r="BI419" i="2"/>
  <c r="BH419" i="2"/>
  <c r="BG419" i="2"/>
  <c r="BF419" i="2"/>
  <c r="T419" i="2"/>
  <c r="R419" i="2"/>
  <c r="P419" i="2"/>
  <c r="BI417" i="2"/>
  <c r="BH417" i="2"/>
  <c r="BG417" i="2"/>
  <c r="BF417" i="2"/>
  <c r="T417" i="2"/>
  <c r="R417" i="2"/>
  <c r="P417" i="2"/>
  <c r="BI412" i="2"/>
  <c r="BH412" i="2"/>
  <c r="BG412" i="2"/>
  <c r="BF412" i="2"/>
  <c r="T412" i="2"/>
  <c r="R412" i="2"/>
  <c r="P412" i="2"/>
  <c r="BI406" i="2"/>
  <c r="BH406" i="2"/>
  <c r="BG406" i="2"/>
  <c r="BF406" i="2"/>
  <c r="T406" i="2"/>
  <c r="R406" i="2"/>
  <c r="P406" i="2"/>
  <c r="BI401" i="2"/>
  <c r="BH401" i="2"/>
  <c r="BG401" i="2"/>
  <c r="BF401" i="2"/>
  <c r="T401" i="2"/>
  <c r="R401" i="2"/>
  <c r="P401" i="2"/>
  <c r="BI396" i="2"/>
  <c r="BH396" i="2"/>
  <c r="BG396" i="2"/>
  <c r="BF396" i="2"/>
  <c r="T396" i="2"/>
  <c r="R396" i="2"/>
  <c r="P396" i="2"/>
  <c r="BI388" i="2"/>
  <c r="BH388" i="2"/>
  <c r="BG388" i="2"/>
  <c r="BF388" i="2"/>
  <c r="T388" i="2"/>
  <c r="R388" i="2"/>
  <c r="P388" i="2"/>
  <c r="BI384" i="2"/>
  <c r="BH384" i="2"/>
  <c r="BG384" i="2"/>
  <c r="BF384" i="2"/>
  <c r="T384" i="2"/>
  <c r="R384" i="2"/>
  <c r="P384" i="2"/>
  <c r="BI374" i="2"/>
  <c r="BH374" i="2"/>
  <c r="BG374" i="2"/>
  <c r="BF374" i="2"/>
  <c r="T374" i="2"/>
  <c r="R374" i="2"/>
  <c r="P374" i="2"/>
  <c r="BI366" i="2"/>
  <c r="BH366" i="2"/>
  <c r="BG366" i="2"/>
  <c r="BF366" i="2"/>
  <c r="T366" i="2"/>
  <c r="R366" i="2"/>
  <c r="P366" i="2"/>
  <c r="BI356" i="2"/>
  <c r="BH356" i="2"/>
  <c r="BG356" i="2"/>
  <c r="BF356" i="2"/>
  <c r="T356" i="2"/>
  <c r="R356" i="2"/>
  <c r="P356" i="2"/>
  <c r="BI353" i="2"/>
  <c r="BH353" i="2"/>
  <c r="BG353" i="2"/>
  <c r="BF353" i="2"/>
  <c r="T353" i="2"/>
  <c r="R353" i="2"/>
  <c r="P353" i="2"/>
  <c r="BI350" i="2"/>
  <c r="BH350" i="2"/>
  <c r="BG350" i="2"/>
  <c r="BF350" i="2"/>
  <c r="T350" i="2"/>
  <c r="R350" i="2"/>
  <c r="P350" i="2"/>
  <c r="BI345" i="2"/>
  <c r="BH345" i="2"/>
  <c r="BG345" i="2"/>
  <c r="BF345" i="2"/>
  <c r="T345" i="2"/>
  <c r="R345" i="2"/>
  <c r="P345" i="2"/>
  <c r="BI339" i="2"/>
  <c r="BH339" i="2"/>
  <c r="BG339" i="2"/>
  <c r="BF339" i="2"/>
  <c r="T339" i="2"/>
  <c r="R339" i="2"/>
  <c r="P339" i="2"/>
  <c r="BI333" i="2"/>
  <c r="BH333" i="2"/>
  <c r="BG333" i="2"/>
  <c r="BF333" i="2"/>
  <c r="T333" i="2"/>
  <c r="R333" i="2"/>
  <c r="P333" i="2"/>
  <c r="BI318" i="2"/>
  <c r="BH318" i="2"/>
  <c r="BG318" i="2"/>
  <c r="BF318" i="2"/>
  <c r="T318" i="2"/>
  <c r="R318" i="2"/>
  <c r="P318" i="2"/>
  <c r="BI313" i="2"/>
  <c r="BH313" i="2"/>
  <c r="BG313" i="2"/>
  <c r="BF313" i="2"/>
  <c r="T313" i="2"/>
  <c r="R313" i="2"/>
  <c r="P313" i="2"/>
  <c r="BI308" i="2"/>
  <c r="BH308" i="2"/>
  <c r="BG308" i="2"/>
  <c r="BF308" i="2"/>
  <c r="T308" i="2"/>
  <c r="R308" i="2"/>
  <c r="P308" i="2"/>
  <c r="BI303" i="2"/>
  <c r="BH303" i="2"/>
  <c r="BG303" i="2"/>
  <c r="BF303" i="2"/>
  <c r="T303" i="2"/>
  <c r="R303" i="2"/>
  <c r="P303" i="2"/>
  <c r="BI298" i="2"/>
  <c r="BH298" i="2"/>
  <c r="BG298" i="2"/>
  <c r="BF298" i="2"/>
  <c r="T298" i="2"/>
  <c r="R298" i="2"/>
  <c r="P298" i="2"/>
  <c r="BI292" i="2"/>
  <c r="BH292" i="2"/>
  <c r="BG292" i="2"/>
  <c r="BF292" i="2"/>
  <c r="T292" i="2"/>
  <c r="R292" i="2"/>
  <c r="P292" i="2"/>
  <c r="BI288" i="2"/>
  <c r="BH288" i="2"/>
  <c r="BG288" i="2"/>
  <c r="BF288" i="2"/>
  <c r="T288" i="2"/>
  <c r="T266" i="2"/>
  <c r="R288" i="2"/>
  <c r="P288" i="2"/>
  <c r="P266" i="2"/>
  <c r="BI267" i="2"/>
  <c r="BH267" i="2"/>
  <c r="BG267" i="2"/>
  <c r="BF267" i="2"/>
  <c r="T267" i="2"/>
  <c r="R267" i="2"/>
  <c r="R266" i="2" s="1"/>
  <c r="P267" i="2"/>
  <c r="BI245" i="2"/>
  <c r="BH245" i="2"/>
  <c r="BG245" i="2"/>
  <c r="BF245" i="2"/>
  <c r="T245" i="2"/>
  <c r="T244" i="2" s="1"/>
  <c r="R245" i="2"/>
  <c r="R244" i="2"/>
  <c r="P245" i="2"/>
  <c r="P244" i="2" s="1"/>
  <c r="BI232" i="2"/>
  <c r="BH232" i="2"/>
  <c r="BG232" i="2"/>
  <c r="BF232" i="2"/>
  <c r="T232" i="2"/>
  <c r="T231" i="2"/>
  <c r="R232" i="2"/>
  <c r="R231" i="2" s="1"/>
  <c r="P232" i="2"/>
  <c r="P231" i="2"/>
  <c r="BI228" i="2"/>
  <c r="BH228" i="2"/>
  <c r="BG228" i="2"/>
  <c r="BF228" i="2"/>
  <c r="T228" i="2"/>
  <c r="R228" i="2"/>
  <c r="P228" i="2"/>
  <c r="BI219" i="2"/>
  <c r="BH219" i="2"/>
  <c r="BG219" i="2"/>
  <c r="BF219" i="2"/>
  <c r="T219" i="2"/>
  <c r="R219" i="2"/>
  <c r="P219" i="2"/>
  <c r="BI213" i="2"/>
  <c r="BH213" i="2"/>
  <c r="BG213" i="2"/>
  <c r="BF213" i="2"/>
  <c r="T213" i="2"/>
  <c r="R213" i="2"/>
  <c r="P213" i="2"/>
  <c r="BI204" i="2"/>
  <c r="BH204" i="2"/>
  <c r="BG204" i="2"/>
  <c r="BF204" i="2"/>
  <c r="T204" i="2"/>
  <c r="R204" i="2"/>
  <c r="P204" i="2"/>
  <c r="BI199" i="2"/>
  <c r="BH199" i="2"/>
  <c r="BG199" i="2"/>
  <c r="BF199" i="2"/>
  <c r="T199" i="2"/>
  <c r="R199" i="2"/>
  <c r="P199" i="2"/>
  <c r="BI191" i="2"/>
  <c r="BH191" i="2"/>
  <c r="BG191" i="2"/>
  <c r="BF191" i="2"/>
  <c r="T191" i="2"/>
  <c r="R191" i="2"/>
  <c r="P191" i="2"/>
  <c r="BI188" i="2"/>
  <c r="BH188" i="2"/>
  <c r="BG188" i="2"/>
  <c r="BF188" i="2"/>
  <c r="T188" i="2"/>
  <c r="R188" i="2"/>
  <c r="P188" i="2"/>
  <c r="BI182" i="2"/>
  <c r="BH182" i="2"/>
  <c r="BG182" i="2"/>
  <c r="BF182" i="2"/>
  <c r="T182" i="2"/>
  <c r="R182" i="2"/>
  <c r="P182" i="2"/>
  <c r="BI176" i="2"/>
  <c r="BH176" i="2"/>
  <c r="BG176" i="2"/>
  <c r="BF176" i="2"/>
  <c r="T176" i="2"/>
  <c r="R176" i="2"/>
  <c r="P176" i="2"/>
  <c r="BI172" i="2"/>
  <c r="BH172" i="2"/>
  <c r="BG172" i="2"/>
  <c r="BF172" i="2"/>
  <c r="T172" i="2"/>
  <c r="R172" i="2"/>
  <c r="P172" i="2"/>
  <c r="BI165" i="2"/>
  <c r="BH165" i="2"/>
  <c r="BG165" i="2"/>
  <c r="BF165" i="2"/>
  <c r="T165" i="2"/>
  <c r="R165" i="2"/>
  <c r="P165" i="2"/>
  <c r="BI160" i="2"/>
  <c r="BH160" i="2"/>
  <c r="BG160" i="2"/>
  <c r="BF160" i="2"/>
  <c r="T160" i="2"/>
  <c r="R160" i="2"/>
  <c r="P160" i="2"/>
  <c r="BI155" i="2"/>
  <c r="BH155" i="2"/>
  <c r="BG155" i="2"/>
  <c r="BF155" i="2"/>
  <c r="T155" i="2"/>
  <c r="R155" i="2"/>
  <c r="P155" i="2"/>
  <c r="BI149" i="2"/>
  <c r="BH149" i="2"/>
  <c r="BG149" i="2"/>
  <c r="BF149" i="2"/>
  <c r="T149" i="2"/>
  <c r="R149" i="2"/>
  <c r="P149" i="2"/>
  <c r="BI143" i="2"/>
  <c r="BH143" i="2"/>
  <c r="BG143" i="2"/>
  <c r="BF143" i="2"/>
  <c r="T143" i="2"/>
  <c r="R143" i="2"/>
  <c r="P143" i="2"/>
  <c r="J137" i="2"/>
  <c r="J136" i="2"/>
  <c r="F136" i="2"/>
  <c r="F134" i="2"/>
  <c r="E132" i="2"/>
  <c r="J94" i="2"/>
  <c r="J93" i="2"/>
  <c r="F93" i="2"/>
  <c r="F91" i="2"/>
  <c r="E89" i="2"/>
  <c r="J20" i="2"/>
  <c r="E20" i="2"/>
  <c r="F137" i="2" s="1"/>
  <c r="J19" i="2"/>
  <c r="J14" i="2"/>
  <c r="J91" i="2"/>
  <c r="E7" i="2"/>
  <c r="E128" i="2" s="1"/>
  <c r="L90" i="1"/>
  <c r="AM90" i="1"/>
  <c r="AM89" i="1"/>
  <c r="L89" i="1"/>
  <c r="AM87" i="1"/>
  <c r="L87" i="1"/>
  <c r="L85" i="1"/>
  <c r="L84" i="1"/>
  <c r="BK543" i="2"/>
  <c r="BK388" i="2"/>
  <c r="BK333" i="2"/>
  <c r="J292" i="2"/>
  <c r="BK228" i="2"/>
  <c r="J204" i="2"/>
  <c r="J176" i="2"/>
  <c r="J149" i="2"/>
  <c r="J912" i="2"/>
  <c r="J900" i="2"/>
  <c r="J859" i="2"/>
  <c r="BK835" i="2"/>
  <c r="BK811" i="2"/>
  <c r="J759" i="2"/>
  <c r="BK732" i="2"/>
  <c r="BK708" i="2"/>
  <c r="BK689" i="2"/>
  <c r="BK676" i="2"/>
  <c r="J653" i="2"/>
  <c r="BK630" i="2"/>
  <c r="J621" i="2"/>
  <c r="BK602" i="2"/>
  <c r="J561" i="2"/>
  <c r="BK529" i="2"/>
  <c r="J491" i="2"/>
  <c r="J474" i="2"/>
  <c r="J458" i="2"/>
  <c r="J444" i="2"/>
  <c r="J427" i="2"/>
  <c r="BK412" i="2"/>
  <c r="J388" i="2"/>
  <c r="J356" i="2"/>
  <c r="BK345" i="2"/>
  <c r="BK313" i="2"/>
  <c r="BK292" i="2"/>
  <c r="J213" i="2"/>
  <c r="J188" i="2"/>
  <c r="J172" i="2"/>
  <c r="BK149" i="2"/>
  <c r="AS95" i="1"/>
  <c r="BK822" i="2"/>
  <c r="J784" i="2"/>
  <c r="J728" i="2"/>
  <c r="BK681" i="2"/>
  <c r="J657" i="2"/>
  <c r="J638" i="2"/>
  <c r="BK627" i="2"/>
  <c r="J614" i="2"/>
  <c r="BK582" i="2"/>
  <c r="BK555" i="2"/>
  <c r="BK532" i="2"/>
  <c r="BK512" i="2"/>
  <c r="BK491" i="2"/>
  <c r="BK474" i="2"/>
  <c r="BK458" i="2"/>
  <c r="BK444" i="2"/>
  <c r="BK427" i="2"/>
  <c r="BK406" i="2"/>
  <c r="J374" i="2"/>
  <c r="J345" i="2"/>
  <c r="J318" i="2"/>
  <c r="J298" i="2"/>
  <c r="BK245" i="2"/>
  <c r="BK219" i="2"/>
  <c r="BK188" i="2"/>
  <c r="BK160" i="2"/>
  <c r="BK825" i="2"/>
  <c r="BK796" i="2"/>
  <c r="BK784" i="2"/>
  <c r="BK772" i="2"/>
  <c r="BK763" i="2"/>
  <c r="BK745" i="2"/>
  <c r="J689" i="2"/>
  <c r="J676" i="2"/>
  <c r="BK644" i="2"/>
  <c r="J587" i="2"/>
  <c r="BK573" i="2"/>
  <c r="J161" i="3"/>
  <c r="J145" i="3"/>
  <c r="BK132" i="3"/>
  <c r="J129" i="3"/>
  <c r="J148" i="3"/>
  <c r="J135" i="3"/>
  <c r="J158" i="3"/>
  <c r="BK142" i="3"/>
  <c r="J132" i="3"/>
  <c r="J275" i="4"/>
  <c r="BK259" i="4"/>
  <c r="BK242" i="4"/>
  <c r="J235" i="4"/>
  <c r="BK217" i="4"/>
  <c r="BK203" i="4"/>
  <c r="J191" i="4"/>
  <c r="BK169" i="4"/>
  <c r="BK161" i="4"/>
  <c r="J129" i="4"/>
  <c r="BK292" i="4"/>
  <c r="BK275" i="4"/>
  <c r="J257" i="4"/>
  <c r="BK237" i="4"/>
  <c r="J229" i="4"/>
  <c r="BK209" i="4"/>
  <c r="BK191" i="4"/>
  <c r="BK183" i="4"/>
  <c r="J163" i="4"/>
  <c r="J144" i="4"/>
  <c r="BK232" i="4"/>
  <c r="J225" i="4"/>
  <c r="J189" i="4"/>
  <c r="BK180" i="4"/>
  <c r="J159" i="4"/>
  <c r="BK148" i="4"/>
  <c r="BK137" i="4"/>
  <c r="J242" i="4"/>
  <c r="J200" i="4"/>
  <c r="BK174" i="4"/>
  <c r="BK159" i="4"/>
  <c r="J153" i="4"/>
  <c r="J133" i="4"/>
  <c r="J330" i="5"/>
  <c r="BK324" i="5"/>
  <c r="BK311" i="5"/>
  <c r="BK300" i="5"/>
  <c r="BK289" i="5"/>
  <c r="J282" i="5"/>
  <c r="BK270" i="5"/>
  <c r="J264" i="5"/>
  <c r="BK243" i="5"/>
  <c r="BK205" i="5"/>
  <c r="J183" i="5"/>
  <c r="J161" i="5"/>
  <c r="BK150" i="5"/>
  <c r="J140" i="5"/>
  <c r="BK326" i="5"/>
  <c r="J316" i="5"/>
  <c r="BK308" i="5"/>
  <c r="J257" i="5"/>
  <c r="BK249" i="5"/>
  <c r="BK237" i="5"/>
  <c r="J229" i="5"/>
  <c r="BK223" i="5"/>
  <c r="J214" i="5"/>
  <c r="J205" i="5"/>
  <c r="J194" i="5"/>
  <c r="BK188" i="5"/>
  <c r="BK178" i="5"/>
  <c r="BK170" i="5"/>
  <c r="BK161" i="5"/>
  <c r="BK341" i="5"/>
  <c r="J338" i="5"/>
  <c r="J334" i="5"/>
  <c r="J328" i="5"/>
  <c r="BK318" i="5"/>
  <c r="BK302" i="5"/>
  <c r="J289" i="5"/>
  <c r="J273" i="5"/>
  <c r="J266" i="5"/>
  <c r="J260" i="5"/>
  <c r="J249" i="5"/>
  <c r="J237" i="5"/>
  <c r="J234" i="5"/>
  <c r="J227" i="5"/>
  <c r="BK221" i="5"/>
  <c r="J211" i="5"/>
  <c r="BK199" i="5"/>
  <c r="J192" i="5"/>
  <c r="BK180" i="5"/>
  <c r="J170" i="5"/>
  <c r="J152" i="5"/>
  <c r="J143" i="5"/>
  <c r="J164" i="5"/>
  <c r="BK148" i="5"/>
  <c r="BK134" i="5"/>
  <c r="BK173" i="6"/>
  <c r="J161" i="6"/>
  <c r="J152" i="6"/>
  <c r="BK143" i="6"/>
  <c r="J136" i="6"/>
  <c r="J173" i="6"/>
  <c r="J150" i="6"/>
  <c r="J134" i="6"/>
  <c r="J157" i="6"/>
  <c r="BK145" i="6"/>
  <c r="J132" i="6"/>
  <c r="J165" i="6"/>
  <c r="J145" i="6"/>
  <c r="BK132" i="6"/>
  <c r="BK166" i="7"/>
  <c r="J157" i="7"/>
  <c r="BK148" i="7"/>
  <c r="BK130" i="7"/>
  <c r="J166" i="7"/>
  <c r="BK157" i="7"/>
  <c r="J137" i="7"/>
  <c r="J168" i="7"/>
  <c r="BK143" i="7"/>
  <c r="J170" i="7"/>
  <c r="J139" i="7"/>
  <c r="BK373" i="8"/>
  <c r="J366" i="8"/>
  <c r="BK357" i="8"/>
  <c r="BK342" i="8"/>
  <c r="J334" i="8"/>
  <c r="J326" i="8"/>
  <c r="BK319" i="8"/>
  <c r="J307" i="8"/>
  <c r="J293" i="8"/>
  <c r="BK279" i="8"/>
  <c r="J252" i="8"/>
  <c r="J242" i="8"/>
  <c r="BK235" i="8"/>
  <c r="BK219" i="8"/>
  <c r="BK209" i="8"/>
  <c r="J198" i="8"/>
  <c r="BK186" i="8"/>
  <c r="J170" i="8"/>
  <c r="BK156" i="8"/>
  <c r="J140" i="8"/>
  <c r="BK438" i="8"/>
  <c r="J430" i="8"/>
  <c r="BK424" i="8"/>
  <c r="J414" i="8"/>
  <c r="J402" i="8"/>
  <c r="BK376" i="8"/>
  <c r="BK346" i="8"/>
  <c r="BK336" i="8"/>
  <c r="J328" i="8"/>
  <c r="J315" i="8"/>
  <c r="BK301" i="8"/>
  <c r="J295" i="8"/>
  <c r="J287" i="8"/>
  <c r="J279" i="8"/>
  <c r="BK267" i="8"/>
  <c r="J256" i="8"/>
  <c r="BK225" i="8"/>
  <c r="BK196" i="8"/>
  <c r="BK188" i="8"/>
  <c r="BK170" i="8"/>
  <c r="J162" i="8"/>
  <c r="BK150" i="8"/>
  <c r="J446" i="8"/>
  <c r="BK430" i="8"/>
  <c r="BK422" i="8"/>
  <c r="BK400" i="8"/>
  <c r="J391" i="8"/>
  <c r="J305" i="8"/>
  <c r="BK293" i="8"/>
  <c r="J283" i="8"/>
  <c r="J273" i="8"/>
  <c r="J269" i="8"/>
  <c r="BK260" i="8"/>
  <c r="BK252" i="8"/>
  <c r="BK244" i="8"/>
  <c r="BK231" i="8"/>
  <c r="J221" i="8"/>
  <c r="J205" i="8"/>
  <c r="BK190" i="8"/>
  <c r="J178" i="8"/>
  <c r="BK154" i="8"/>
  <c r="BK140" i="8"/>
  <c r="J438" i="8"/>
  <c r="BK420" i="8"/>
  <c r="BK414" i="8"/>
  <c r="BK402" i="8"/>
  <c r="J394" i="8"/>
  <c r="BK388" i="8"/>
  <c r="J373" i="8"/>
  <c r="BK368" i="8"/>
  <c r="BK360" i="8"/>
  <c r="BK352" i="8"/>
  <c r="J342" i="8"/>
  <c r="BK332" i="8"/>
  <c r="J322" i="8"/>
  <c r="BK307" i="8"/>
  <c r="BK299" i="8"/>
  <c r="BK287" i="8"/>
  <c r="BK273" i="8"/>
  <c r="J267" i="8"/>
  <c r="BK256" i="8"/>
  <c r="BK229" i="8"/>
  <c r="J223" i="8"/>
  <c r="J211" i="8"/>
  <c r="J203" i="8"/>
  <c r="J182" i="8"/>
  <c r="J172" i="8"/>
  <c r="BK164" i="8"/>
  <c r="J152" i="8"/>
  <c r="J190" i="9"/>
  <c r="J167" i="9"/>
  <c r="BK153" i="9"/>
  <c r="BK140" i="9"/>
  <c r="BK183" i="9"/>
  <c r="BK155" i="9"/>
  <c r="J136" i="9"/>
  <c r="J129" i="9"/>
  <c r="J185" i="9"/>
  <c r="BK174" i="9"/>
  <c r="BK167" i="9"/>
  <c r="J155" i="9"/>
  <c r="BK136" i="9"/>
  <c r="BK185" i="9"/>
  <c r="J179" i="9"/>
  <c r="J165" i="9"/>
  <c r="J161" i="9"/>
  <c r="BK149" i="9"/>
  <c r="J143" i="9"/>
  <c r="BK131" i="9"/>
  <c r="J203" i="10"/>
  <c r="J173" i="10"/>
  <c r="J155" i="10"/>
  <c r="J209" i="10"/>
  <c r="BK185" i="10"/>
  <c r="J170" i="10"/>
  <c r="BK155" i="10"/>
  <c r="J146" i="10"/>
  <c r="J137" i="10"/>
  <c r="BK212" i="10"/>
  <c r="J194" i="10"/>
  <c r="BK182" i="10"/>
  <c r="BK167" i="10"/>
  <c r="J140" i="10"/>
  <c r="BK203" i="10"/>
  <c r="BK194" i="10"/>
  <c r="J182" i="10"/>
  <c r="BK146" i="10"/>
  <c r="J128" i="10"/>
  <c r="BK139" i="11"/>
  <c r="J148" i="11"/>
  <c r="BK128" i="11"/>
  <c r="J134" i="11"/>
  <c r="J909" i="2"/>
  <c r="BK900" i="2"/>
  <c r="BK864" i="2"/>
  <c r="BK855" i="2"/>
  <c r="J849" i="2"/>
  <c r="J822" i="2"/>
  <c r="BK799" i="2"/>
  <c r="J796" i="2"/>
  <c r="J775" i="2"/>
  <c r="J745" i="2"/>
  <c r="J736" i="2"/>
  <c r="BK728" i="2"/>
  <c r="J713" i="2"/>
  <c r="J694" i="2"/>
  <c r="J687" i="2"/>
  <c r="J673" i="2"/>
  <c r="J667" i="2"/>
  <c r="J659" i="2"/>
  <c r="J650" i="2"/>
  <c r="BK621" i="2"/>
  <c r="BK610" i="2"/>
  <c r="J599" i="2"/>
  <c r="BK561" i="2"/>
  <c r="J537" i="2"/>
  <c r="J412" i="2"/>
  <c r="BK366" i="2"/>
  <c r="BK356" i="2"/>
  <c r="BK303" i="2"/>
  <c r="J245" i="2"/>
  <c r="BK213" i="2"/>
  <c r="J191" i="2"/>
  <c r="J160" i="2"/>
  <c r="J143" i="2"/>
  <c r="BK909" i="2"/>
  <c r="BK898" i="2"/>
  <c r="J855" i="2"/>
  <c r="J832" i="2"/>
  <c r="BK781" i="2"/>
  <c r="BK755" i="2"/>
  <c r="J705" i="2"/>
  <c r="J683" i="2"/>
  <c r="BK673" i="2"/>
  <c r="BK657" i="2"/>
  <c r="J627" i="2"/>
  <c r="BK614" i="2"/>
  <c r="BK599" i="2"/>
  <c r="J573" i="2"/>
  <c r="BK523" i="2"/>
  <c r="J504" i="2"/>
  <c r="J485" i="2"/>
  <c r="BK469" i="2"/>
  <c r="BK454" i="2"/>
  <c r="BK439" i="2"/>
  <c r="J419" i="2"/>
  <c r="J406" i="2"/>
  <c r="J384" i="2"/>
  <c r="BK353" i="2"/>
  <c r="BK318" i="2"/>
  <c r="BK298" i="2"/>
  <c r="BK288" i="2"/>
  <c r="BK191" i="2"/>
  <c r="BK176" i="2"/>
  <c r="J155" i="2"/>
  <c r="BK143" i="2"/>
  <c r="BK849" i="2"/>
  <c r="BK844" i="2"/>
  <c r="BK840" i="2"/>
  <c r="BK832" i="2"/>
  <c r="J825" i="2"/>
  <c r="BK790" i="2"/>
  <c r="J767" i="2"/>
  <c r="J724" i="2"/>
  <c r="J664" i="2"/>
  <c r="BK647" i="2"/>
  <c r="BK633" i="2"/>
  <c r="J624" i="2"/>
  <c r="J602" i="2"/>
  <c r="J577" i="2"/>
  <c r="J551" i="2"/>
  <c r="J529" i="2"/>
  <c r="BK504" i="2"/>
  <c r="BK485" i="2"/>
  <c r="J469" i="2"/>
  <c r="J454" i="2"/>
  <c r="J439" i="2"/>
  <c r="BK419" i="2"/>
  <c r="J396" i="2"/>
  <c r="J366" i="2"/>
  <c r="BK339" i="2"/>
  <c r="J313" i="2"/>
  <c r="BK267" i="2"/>
  <c r="BK232" i="2"/>
  <c r="BK199" i="2"/>
  <c r="BK172" i="2"/>
  <c r="J844" i="2"/>
  <c r="J804" i="2"/>
  <c r="BK793" i="2"/>
  <c r="J781" i="2"/>
  <c r="BK759" i="2"/>
  <c r="J708" i="2"/>
  <c r="BK687" i="2"/>
  <c r="J670" i="2"/>
  <c r="BK605" i="2"/>
  <c r="BK577" i="2"/>
  <c r="BK551" i="2"/>
  <c r="BK155" i="3"/>
  <c r="BK140" i="3"/>
  <c r="J126" i="3"/>
  <c r="BK138" i="3"/>
  <c r="BK158" i="3"/>
  <c r="J142" i="3"/>
  <c r="BK129" i="3"/>
  <c r="J155" i="3"/>
  <c r="BK135" i="3"/>
  <c r="J285" i="4"/>
  <c r="J263" i="4"/>
  <c r="J255" i="4"/>
  <c r="J240" i="4"/>
  <c r="J221" i="4"/>
  <c r="BK213" i="4"/>
  <c r="BK200" i="4"/>
  <c r="J176" i="4"/>
  <c r="J167" i="4"/>
  <c r="J137" i="4"/>
  <c r="BK298" i="4"/>
  <c r="BK281" i="4"/>
  <c r="BK267" i="4"/>
  <c r="BK255" i="4"/>
  <c r="BK235" i="4"/>
  <c r="J217" i="4"/>
  <c r="BK206" i="4"/>
  <c r="BK189" i="4"/>
  <c r="J174" i="4"/>
  <c r="BK165" i="4"/>
  <c r="BK153" i="4"/>
  <c r="BK278" i="4"/>
  <c r="BK221" i="4"/>
  <c r="BK187" i="4"/>
  <c r="J178" i="4"/>
  <c r="J157" i="4"/>
  <c r="BK144" i="4"/>
  <c r="BK129" i="4"/>
  <c r="J296" i="4"/>
  <c r="BK285" i="4"/>
  <c r="J278" i="4"/>
  <c r="J267" i="4"/>
  <c r="BK240" i="4"/>
  <c r="J180" i="4"/>
  <c r="BK171" i="4"/>
  <c r="BK157" i="4"/>
  <c r="J148" i="4"/>
  <c r="J127" i="4"/>
  <c r="J332" i="5"/>
  <c r="BK320" i="5"/>
  <c r="J308" i="5"/>
  <c r="J302" i="5"/>
  <c r="J292" i="5"/>
  <c r="J285" i="5"/>
  <c r="J268" i="5"/>
  <c r="J262" i="5"/>
  <c r="J240" i="5"/>
  <c r="BK192" i="5"/>
  <c r="BK164" i="5"/>
  <c r="BK156" i="5"/>
  <c r="BK143" i="5"/>
  <c r="J131" i="5"/>
  <c r="BK322" i="5"/>
  <c r="J313" i="5"/>
  <c r="J305" i="5"/>
  <c r="BK298" i="5"/>
  <c r="J294" i="5"/>
  <c r="J287" i="5"/>
  <c r="BK285" i="5"/>
  <c r="J276" i="5"/>
  <c r="BK260" i="5"/>
  <c r="BK252" i="5"/>
  <c r="BK240" i="5"/>
  <c r="J231" i="5"/>
  <c r="J225" i="5"/>
  <c r="BK218" i="5"/>
  <c r="BK211" i="5"/>
  <c r="BK202" i="5"/>
  <c r="BK196" i="5"/>
  <c r="J186" i="5"/>
  <c r="J176" i="5"/>
  <c r="J167" i="5"/>
  <c r="BK152" i="5"/>
  <c r="J341" i="5"/>
  <c r="BK336" i="5"/>
  <c r="BK332" i="5"/>
  <c r="J326" i="5"/>
  <c r="BK316" i="5"/>
  <c r="BK296" i="5"/>
  <c r="BK282" i="5"/>
  <c r="J270" i="5"/>
  <c r="BK264" i="5"/>
  <c r="BK257" i="5"/>
  <c r="BK246" i="5"/>
  <c r="BK229" i="5"/>
  <c r="J223" i="5"/>
  <c r="BK214" i="5"/>
  <c r="J202" i="5"/>
  <c r="BK194" i="5"/>
  <c r="BK186" i="5"/>
  <c r="BK176" i="5"/>
  <c r="BK154" i="5"/>
  <c r="J148" i="5"/>
  <c r="BK167" i="5"/>
  <c r="J154" i="5"/>
  <c r="J137" i="5"/>
  <c r="BK175" i="6"/>
  <c r="BK163" i="6"/>
  <c r="J155" i="6"/>
  <c r="BK147" i="6"/>
  <c r="J139" i="6"/>
  <c r="J175" i="6"/>
  <c r="BK157" i="6"/>
  <c r="BK136" i="6"/>
  <c r="BK165" i="6"/>
  <c r="BK152" i="6"/>
  <c r="BK139" i="6"/>
  <c r="BK168" i="6"/>
  <c r="J163" i="6"/>
  <c r="J141" i="6"/>
  <c r="BK130" i="6"/>
  <c r="BK164" i="7"/>
  <c r="BK153" i="7"/>
  <c r="BK141" i="7"/>
  <c r="J128" i="7"/>
  <c r="BK162" i="7"/>
  <c r="J153" i="7"/>
  <c r="BK132" i="7"/>
  <c r="J132" i="7"/>
  <c r="BK155" i="7"/>
  <c r="BK442" i="8"/>
  <c r="J422" i="8"/>
  <c r="BK408" i="8"/>
  <c r="J368" i="8"/>
  <c r="BK362" i="8"/>
  <c r="BK349" i="8"/>
  <c r="BK338" i="8"/>
  <c r="BK328" i="8"/>
  <c r="BK324" i="8"/>
  <c r="BK313" i="8"/>
  <c r="J301" i="8"/>
  <c r="J285" i="8"/>
  <c r="J277" i="8"/>
  <c r="BK250" i="8"/>
  <c r="J244" i="8"/>
  <c r="J238" i="8"/>
  <c r="J231" i="8"/>
  <c r="BK215" i="8"/>
  <c r="BK201" i="8"/>
  <c r="J192" i="8"/>
  <c r="BK182" i="8"/>
  <c r="BK172" i="8"/>
  <c r="BK158" i="8"/>
  <c r="J143" i="8"/>
  <c r="J440" i="8"/>
  <c r="J432" i="8"/>
  <c r="J426" i="8"/>
  <c r="BK416" i="8"/>
  <c r="J408" i="8"/>
  <c r="BK385" i="8"/>
  <c r="BK379" i="8"/>
  <c r="J352" i="8"/>
  <c r="J338" i="8"/>
  <c r="BK334" i="8"/>
  <c r="BK326" i="8"/>
  <c r="J311" i="8"/>
  <c r="J299" i="8"/>
  <c r="BK289" i="8"/>
  <c r="BK285" i="8"/>
  <c r="BK277" i="8"/>
  <c r="J260" i="8"/>
  <c r="BK246" i="8"/>
  <c r="BK221" i="8"/>
  <c r="BK192" i="8"/>
  <c r="J186" i="8"/>
  <c r="BK184" i="8"/>
  <c r="J168" i="8"/>
  <c r="BK160" i="8"/>
  <c r="BK135" i="8"/>
  <c r="BK436" i="8"/>
  <c r="J428" i="8"/>
  <c r="J420" i="8"/>
  <c r="BK404" i="8"/>
  <c r="BK394" i="8"/>
  <c r="J376" i="8"/>
  <c r="BK297" i="8"/>
  <c r="J291" i="8"/>
  <c r="BK275" i="8"/>
  <c r="BK271" i="8"/>
  <c r="J263" i="8"/>
  <c r="BK258" i="8"/>
  <c r="BK254" i="8"/>
  <c r="J250" i="8"/>
  <c r="BK242" i="8"/>
  <c r="J229" i="8"/>
  <c r="BK211" i="8"/>
  <c r="J207" i="8"/>
  <c r="J196" i="8"/>
  <c r="J180" i="8"/>
  <c r="J158" i="8"/>
  <c r="BK143" i="8"/>
  <c r="BK446" i="8"/>
  <c r="J436" i="8"/>
  <c r="J418" i="8"/>
  <c r="J410" i="8"/>
  <c r="J400" i="8"/>
  <c r="BK391" i="8"/>
  <c r="J385" i="8"/>
  <c r="J379" i="8"/>
  <c r="BK370" i="8"/>
  <c r="J364" i="8"/>
  <c r="J360" i="8"/>
  <c r="J349" i="8"/>
  <c r="J336" i="8"/>
  <c r="BK330" i="8"/>
  <c r="J319" i="8"/>
  <c r="J309" i="8"/>
  <c r="J303" i="8"/>
  <c r="J289" i="8"/>
  <c r="J281" i="8"/>
  <c r="BK269" i="8"/>
  <c r="J265" i="8"/>
  <c r="J254" i="8"/>
  <c r="J233" i="8"/>
  <c r="J225" i="8"/>
  <c r="BK217" i="8"/>
  <c r="BK207" i="8"/>
  <c r="J201" i="8"/>
  <c r="J184" i="8"/>
  <c r="J175" i="8"/>
  <c r="J166" i="8"/>
  <c r="J154" i="8"/>
  <c r="J150" i="8"/>
  <c r="J187" i="9"/>
  <c r="BK177" i="9"/>
  <c r="J157" i="9"/>
  <c r="J147" i="9"/>
  <c r="BK134" i="9"/>
  <c r="J174" i="9"/>
  <c r="J151" i="9"/>
  <c r="J145" i="9"/>
  <c r="J131" i="9"/>
  <c r="BK187" i="9"/>
  <c r="BK181" i="9"/>
  <c r="J172" i="9"/>
  <c r="J163" i="9"/>
  <c r="J153" i="9"/>
  <c r="BK138" i="9"/>
  <c r="J127" i="9"/>
  <c r="J183" i="9"/>
  <c r="BK172" i="9"/>
  <c r="BK163" i="9"/>
  <c r="BK157" i="9"/>
  <c r="BK145" i="9"/>
  <c r="J138" i="9"/>
  <c r="BK206" i="10"/>
  <c r="J176" i="10"/>
  <c r="BK161" i="10"/>
  <c r="J149" i="10"/>
  <c r="J200" i="10"/>
  <c r="BK176" i="10"/>
  <c r="BK164" i="10"/>
  <c r="J161" i="10"/>
  <c r="BK149" i="10"/>
  <c r="BK140" i="10"/>
  <c r="BK131" i="10"/>
  <c r="J206" i="10"/>
  <c r="BK197" i="10"/>
  <c r="J188" i="10"/>
  <c r="BK170" i="10"/>
  <c r="BK143" i="10"/>
  <c r="J125" i="10"/>
  <c r="J197" i="10"/>
  <c r="J185" i="10"/>
  <c r="BK152" i="10"/>
  <c r="BK134" i="10"/>
  <c r="BK148" i="11"/>
  <c r="BK134" i="11"/>
  <c r="J143" i="11"/>
  <c r="BK124" i="11"/>
  <c r="BK139" i="7"/>
  <c r="J906" i="2"/>
  <c r="J898" i="2"/>
  <c r="BK859" i="2"/>
  <c r="BK852" i="2"/>
  <c r="J840" i="2"/>
  <c r="J811" i="2"/>
  <c r="BK804" i="2"/>
  <c r="J793" i="2"/>
  <c r="J772" i="2"/>
  <c r="BK740" i="2"/>
  <c r="J732" i="2"/>
  <c r="BK724" i="2"/>
  <c r="BK705" i="2"/>
  <c r="J691" i="2"/>
  <c r="BK685" i="2"/>
  <c r="BK670" i="2"/>
  <c r="BK664" i="2"/>
  <c r="BK653" i="2"/>
  <c r="J647" i="2"/>
  <c r="J618" i="2"/>
  <c r="J605" i="2"/>
  <c r="BK587" i="2"/>
  <c r="J555" i="2"/>
  <c r="BK518" i="2"/>
  <c r="J401" i="2"/>
  <c r="BK396" i="2"/>
  <c r="J353" i="2"/>
  <c r="BK308" i="2"/>
  <c r="J267" i="2"/>
  <c r="J219" i="2"/>
  <c r="BK182" i="2"/>
  <c r="BK155" i="2"/>
  <c r="BK912" i="2"/>
  <c r="BK906" i="2"/>
  <c r="J864" i="2"/>
  <c r="J852" i="2"/>
  <c r="BK814" i="2"/>
  <c r="J763" i="2"/>
  <c r="BK736" i="2"/>
  <c r="BK713" i="2"/>
  <c r="BK694" i="2"/>
  <c r="J681" i="2"/>
  <c r="BK667" i="2"/>
  <c r="J633" i="2"/>
  <c r="BK624" i="2"/>
  <c r="J610" i="2"/>
  <c r="BK592" i="2"/>
  <c r="J532" i="2"/>
  <c r="J512" i="2"/>
  <c r="BK498" i="2"/>
  <c r="BK479" i="2"/>
  <c r="J463" i="2"/>
  <c r="BK448" i="2"/>
  <c r="J435" i="2"/>
  <c r="J417" i="2"/>
  <c r="BK401" i="2"/>
  <c r="BK374" i="2"/>
  <c r="J350" i="2"/>
  <c r="J339" i="2"/>
  <c r="J303" i="2"/>
  <c r="J232" i="2"/>
  <c r="J199" i="2"/>
  <c r="J182" i="2"/>
  <c r="BK165" i="2"/>
  <c r="AS98" i="1"/>
  <c r="J814" i="2"/>
  <c r="J740" i="2"/>
  <c r="J685" i="2"/>
  <c r="BK659" i="2"/>
  <c r="J644" i="2"/>
  <c r="J630" i="2"/>
  <c r="BK618" i="2"/>
  <c r="J592" i="2"/>
  <c r="BK567" i="2"/>
  <c r="BK537" i="2"/>
  <c r="J523" i="2"/>
  <c r="J518" i="2"/>
  <c r="J498" i="2"/>
  <c r="J479" i="2"/>
  <c r="BK463" i="2"/>
  <c r="J448" i="2"/>
  <c r="BK435" i="2"/>
  <c r="BK417" i="2"/>
  <c r="BK384" i="2"/>
  <c r="BK350" i="2"/>
  <c r="J333" i="2"/>
  <c r="J308" i="2"/>
  <c r="J288" i="2"/>
  <c r="J228" i="2"/>
  <c r="BK204" i="2"/>
  <c r="J165" i="2"/>
  <c r="J835" i="2"/>
  <c r="J799" i="2"/>
  <c r="J790" i="2"/>
  <c r="BK775" i="2"/>
  <c r="BK767" i="2"/>
  <c r="J755" i="2"/>
  <c r="BK691" i="2"/>
  <c r="BK683" i="2"/>
  <c r="BK650" i="2"/>
  <c r="BK638" i="2"/>
  <c r="J582" i="2"/>
  <c r="J567" i="2"/>
  <c r="J543" i="2"/>
  <c r="J151" i="3"/>
  <c r="J138" i="3"/>
  <c r="BK148" i="3"/>
  <c r="BK161" i="3"/>
  <c r="BK151" i="3"/>
  <c r="J140" i="3"/>
  <c r="BK126" i="3"/>
  <c r="BK145" i="3"/>
  <c r="J292" i="4"/>
  <c r="BK271" i="4"/>
  <c r="BK257" i="4"/>
  <c r="J246" i="4"/>
  <c r="J237" i="4"/>
  <c r="BK225" i="4"/>
  <c r="J206" i="4"/>
  <c r="BK195" i="4"/>
  <c r="J171" i="4"/>
  <c r="BK163" i="4"/>
  <c r="BK133" i="4"/>
  <c r="J298" i="4"/>
  <c r="BK288" i="4"/>
  <c r="J259" i="4"/>
  <c r="BK246" i="4"/>
  <c r="J232" i="4"/>
  <c r="J213" i="4"/>
  <c r="J203" i="4"/>
  <c r="J187" i="4"/>
  <c r="J169" i="4"/>
  <c r="BK167" i="4"/>
  <c r="J161" i="4"/>
  <c r="BK296" i="4"/>
  <c r="BK229" i="4"/>
  <c r="J195" i="4"/>
  <c r="J183" i="4"/>
  <c r="BK176" i="4"/>
  <c r="J155" i="4"/>
  <c r="J141" i="4"/>
  <c r="BK127" i="4"/>
  <c r="J288" i="4"/>
  <c r="J281" i="4"/>
  <c r="J271" i="4"/>
  <c r="BK263" i="4"/>
  <c r="J209" i="4"/>
  <c r="BK178" i="4"/>
  <c r="J165" i="4"/>
  <c r="BK155" i="4"/>
  <c r="BK141" i="4"/>
  <c r="J336" i="5"/>
  <c r="BK328" i="5"/>
  <c r="J318" i="5"/>
  <c r="BK305" i="5"/>
  <c r="J298" i="5"/>
  <c r="BK287" i="5"/>
  <c r="BK279" i="5"/>
  <c r="BK266" i="5"/>
  <c r="BK255" i="5"/>
  <c r="BK216" i="5"/>
  <c r="BK190" i="5"/>
  <c r="J180" i="5"/>
  <c r="BK158" i="5"/>
  <c r="BK146" i="5"/>
  <c r="BK137" i="5"/>
  <c r="J324" i="5"/>
  <c r="J320" i="5"/>
  <c r="J311" i="5"/>
  <c r="J300" i="5"/>
  <c r="J296" i="5"/>
  <c r="BK292" i="5"/>
  <c r="J279" i="5"/>
  <c r="BK273" i="5"/>
  <c r="J255" i="5"/>
  <c r="J246" i="5"/>
  <c r="BK234" i="5"/>
  <c r="BK227" i="5"/>
  <c r="J221" i="5"/>
  <c r="J216" i="5"/>
  <c r="BK208" i="5"/>
  <c r="J199" i="5"/>
  <c r="J190" i="5"/>
  <c r="BK183" i="5"/>
  <c r="BK173" i="5"/>
  <c r="J158" i="5"/>
  <c r="J146" i="5"/>
  <c r="BK338" i="5"/>
  <c r="BK334" i="5"/>
  <c r="BK330" i="5"/>
  <c r="J322" i="5"/>
  <c r="BK313" i="5"/>
  <c r="BK294" i="5"/>
  <c r="BK276" i="5"/>
  <c r="BK268" i="5"/>
  <c r="BK262" i="5"/>
  <c r="J252" i="5"/>
  <c r="J243" i="5"/>
  <c r="BK231" i="5"/>
  <c r="BK225" i="5"/>
  <c r="J218" i="5"/>
  <c r="J208" i="5"/>
  <c r="J196" i="5"/>
  <c r="J188" i="5"/>
  <c r="J178" i="5"/>
  <c r="J173" i="5"/>
  <c r="J150" i="5"/>
  <c r="J134" i="5"/>
  <c r="J156" i="5"/>
  <c r="BK140" i="5"/>
  <c r="BK131" i="5"/>
  <c r="J170" i="6"/>
  <c r="BK159" i="6"/>
  <c r="BK150" i="6"/>
  <c r="BK141" i="6"/>
  <c r="J130" i="6"/>
  <c r="J159" i="6"/>
  <c r="J147" i="6"/>
  <c r="J168" i="6"/>
  <c r="BK155" i="6"/>
  <c r="J143" i="6"/>
  <c r="BK170" i="6"/>
  <c r="BK161" i="6"/>
  <c r="BK134" i="6"/>
  <c r="BK170" i="7"/>
  <c r="J162" i="7"/>
  <c r="J143" i="7"/>
  <c r="BK168" i="7"/>
  <c r="J164" i="7"/>
  <c r="J155" i="7"/>
  <c r="BK128" i="7"/>
  <c r="J148" i="7"/>
  <c r="BK137" i="7"/>
  <c r="J130" i="7"/>
  <c r="J141" i="7"/>
  <c r="BK432" i="8"/>
  <c r="BK406" i="8"/>
  <c r="J370" i="8"/>
  <c r="BK364" i="8"/>
  <c r="BK354" i="8"/>
  <c r="J340" i="8"/>
  <c r="J332" i="8"/>
  <c r="BK322" i="8"/>
  <c r="BK311" i="8"/>
  <c r="BK295" i="8"/>
  <c r="BK265" i="8"/>
  <c r="J246" i="8"/>
  <c r="BK240" i="8"/>
  <c r="BK233" i="8"/>
  <c r="J217" i="8"/>
  <c r="BK203" i="8"/>
  <c r="J194" i="8"/>
  <c r="BK175" i="8"/>
  <c r="BK166" i="8"/>
  <c r="BK152" i="8"/>
  <c r="J135" i="8"/>
  <c r="BK434" i="8"/>
  <c r="BK428" i="8"/>
  <c r="BK418" i="8"/>
  <c r="BK410" i="8"/>
  <c r="J406" i="8"/>
  <c r="BK382" i="8"/>
  <c r="J357" i="8"/>
  <c r="BK340" i="8"/>
  <c r="J330" i="8"/>
  <c r="J313" i="8"/>
  <c r="BK309" i="8"/>
  <c r="J297" i="8"/>
  <c r="BK281" i="8"/>
  <c r="J275" i="8"/>
  <c r="J258" i="8"/>
  <c r="J240" i="8"/>
  <c r="BK223" i="8"/>
  <c r="J219" i="8"/>
  <c r="J190" i="8"/>
  <c r="BK178" i="8"/>
  <c r="J164" i="8"/>
  <c r="J156" i="8"/>
  <c r="BK440" i="8"/>
  <c r="J434" i="8"/>
  <c r="BK426" i="8"/>
  <c r="J397" i="8"/>
  <c r="J388" i="8"/>
  <c r="BK303" i="8"/>
  <c r="J235" i="8"/>
  <c r="J227" i="8"/>
  <c r="J209" i="8"/>
  <c r="BK198" i="8"/>
  <c r="J188" i="8"/>
  <c r="J160" i="8"/>
  <c r="BK147" i="8"/>
  <c r="J442" i="8"/>
  <c r="J424" i="8"/>
  <c r="J416" i="8"/>
  <c r="J404" i="8"/>
  <c r="BK397" i="8"/>
  <c r="J382" i="8"/>
  <c r="BK366" i="8"/>
  <c r="J362" i="8"/>
  <c r="J354" i="8"/>
  <c r="J346" i="8"/>
  <c r="J324" i="8"/>
  <c r="BK315" i="8"/>
  <c r="BK305" i="8"/>
  <c r="BK291" i="8"/>
  <c r="BK283" i="8"/>
  <c r="J271" i="8"/>
  <c r="BK263" i="8"/>
  <c r="BK238" i="8"/>
  <c r="BK227" i="8"/>
  <c r="J215" i="8"/>
  <c r="BK205" i="8"/>
  <c r="BK194" i="8"/>
  <c r="BK180" i="8"/>
  <c r="BK168" i="8"/>
  <c r="BK162" i="8"/>
  <c r="J147" i="8"/>
  <c r="BK179" i="9"/>
  <c r="BK165" i="9"/>
  <c r="BK143" i="9"/>
  <c r="BK129" i="9"/>
  <c r="BK161" i="9"/>
  <c r="J149" i="9"/>
  <c r="J134" i="9"/>
  <c r="BK127" i="9"/>
  <c r="J177" i="9"/>
  <c r="J169" i="9"/>
  <c r="J159" i="9"/>
  <c r="BK151" i="9"/>
  <c r="BK190" i="9"/>
  <c r="J181" i="9"/>
  <c r="BK169" i="9"/>
  <c r="BK159" i="9"/>
  <c r="BK147" i="9"/>
  <c r="J140" i="9"/>
  <c r="J212" i="10"/>
  <c r="BK179" i="10"/>
  <c r="J164" i="10"/>
  <c r="J158" i="10"/>
  <c r="BK128" i="10"/>
  <c r="J191" i="10"/>
  <c r="BK173" i="10"/>
  <c r="J152" i="10"/>
  <c r="J143" i="10"/>
  <c r="J134" i="10"/>
  <c r="BK209" i="10"/>
  <c r="BK191" i="10"/>
  <c r="J179" i="10"/>
  <c r="BK158" i="10"/>
  <c r="J131" i="10"/>
  <c r="BK200" i="10"/>
  <c r="BK188" i="10"/>
  <c r="J167" i="10"/>
  <c r="BK137" i="10"/>
  <c r="BK125" i="10"/>
  <c r="J124" i="11"/>
  <c r="BK143" i="11"/>
  <c r="J139" i="11"/>
  <c r="J128" i="11"/>
  <c r="P142" i="2" l="1"/>
  <c r="BK203" i="2"/>
  <c r="J203" i="2"/>
  <c r="J101" i="2"/>
  <c r="T203" i="2"/>
  <c r="T291" i="2"/>
  <c r="BK478" i="2"/>
  <c r="J478" i="2"/>
  <c r="J109" i="2" s="1"/>
  <c r="R478" i="2"/>
  <c r="P591" i="2"/>
  <c r="BK637" i="2"/>
  <c r="J637" i="2" s="1"/>
  <c r="J111" i="2" s="1"/>
  <c r="R637" i="2"/>
  <c r="P663" i="2"/>
  <c r="BK680" i="2"/>
  <c r="J680" i="2"/>
  <c r="J113" i="2" s="1"/>
  <c r="R680" i="2"/>
  <c r="P693" i="2"/>
  <c r="BK744" i="2"/>
  <c r="J744" i="2" s="1"/>
  <c r="J115" i="2" s="1"/>
  <c r="T744" i="2"/>
  <c r="R803" i="2"/>
  <c r="P839" i="2"/>
  <c r="T839" i="2"/>
  <c r="T863" i="2"/>
  <c r="R125" i="3"/>
  <c r="R124" i="3" s="1"/>
  <c r="R123" i="3" s="1"/>
  <c r="BK154" i="3"/>
  <c r="J154" i="3"/>
  <c r="J101" i="3" s="1"/>
  <c r="R154" i="3"/>
  <c r="BK126" i="4"/>
  <c r="J126" i="4"/>
  <c r="J100" i="4" s="1"/>
  <c r="T126" i="4"/>
  <c r="T199" i="4"/>
  <c r="T270" i="4"/>
  <c r="P130" i="5"/>
  <c r="P160" i="5"/>
  <c r="BK198" i="5"/>
  <c r="J198" i="5" s="1"/>
  <c r="J102" i="5" s="1"/>
  <c r="R198" i="5"/>
  <c r="P233" i="5"/>
  <c r="BK272" i="5"/>
  <c r="J272" i="5" s="1"/>
  <c r="J104" i="5" s="1"/>
  <c r="T272" i="5"/>
  <c r="P304" i="5"/>
  <c r="T304" i="5"/>
  <c r="BK129" i="6"/>
  <c r="J129" i="6" s="1"/>
  <c r="J100" i="6" s="1"/>
  <c r="R129" i="6"/>
  <c r="BK138" i="6"/>
  <c r="J138" i="6" s="1"/>
  <c r="J101" i="6" s="1"/>
  <c r="R138" i="6"/>
  <c r="BK149" i="6"/>
  <c r="J149" i="6" s="1"/>
  <c r="J102" i="6" s="1"/>
  <c r="R149" i="6"/>
  <c r="BK154" i="6"/>
  <c r="J154" i="6" s="1"/>
  <c r="J103" i="6" s="1"/>
  <c r="R154" i="6"/>
  <c r="BK167" i="6"/>
  <c r="J167" i="6" s="1"/>
  <c r="J104" i="6" s="1"/>
  <c r="R167" i="6"/>
  <c r="BK172" i="6"/>
  <c r="J172" i="6" s="1"/>
  <c r="J105" i="6" s="1"/>
  <c r="R172" i="6"/>
  <c r="BK127" i="7"/>
  <c r="J127" i="7" s="1"/>
  <c r="J100" i="7" s="1"/>
  <c r="R127" i="7"/>
  <c r="BK136" i="7"/>
  <c r="J136" i="7" s="1"/>
  <c r="J101" i="7" s="1"/>
  <c r="R136" i="7"/>
  <c r="BK152" i="7"/>
  <c r="J152" i="7" s="1"/>
  <c r="J102" i="7" s="1"/>
  <c r="T152" i="7"/>
  <c r="P161" i="7"/>
  <c r="T161" i="7"/>
  <c r="BK146" i="8"/>
  <c r="J146" i="8" s="1"/>
  <c r="J102" i="8" s="1"/>
  <c r="BK174" i="8"/>
  <c r="J174" i="8"/>
  <c r="J103" i="8" s="1"/>
  <c r="P200" i="8"/>
  <c r="BK214" i="8"/>
  <c r="J214" i="8"/>
  <c r="J105" i="8" s="1"/>
  <c r="T249" i="8"/>
  <c r="R318" i="8"/>
  <c r="P345" i="8"/>
  <c r="R413" i="8"/>
  <c r="P126" i="9"/>
  <c r="R176" i="9"/>
  <c r="P124" i="10"/>
  <c r="P123" i="10" s="1"/>
  <c r="P122" i="10" s="1"/>
  <c r="AU105" i="1" s="1"/>
  <c r="P146" i="8"/>
  <c r="R174" i="8"/>
  <c r="T200" i="8"/>
  <c r="P214" i="8"/>
  <c r="BK249" i="8"/>
  <c r="J249" i="8" s="1"/>
  <c r="J106" i="8" s="1"/>
  <c r="P318" i="8"/>
  <c r="R345" i="8"/>
  <c r="T413" i="8"/>
  <c r="R126" i="9"/>
  <c r="R125" i="9" s="1"/>
  <c r="R124" i="9" s="1"/>
  <c r="P176" i="9"/>
  <c r="BK124" i="10"/>
  <c r="J124" i="10" s="1"/>
  <c r="J100" i="10" s="1"/>
  <c r="P123" i="11"/>
  <c r="T123" i="11"/>
  <c r="R138" i="11"/>
  <c r="BK142" i="2"/>
  <c r="J142" i="2" s="1"/>
  <c r="J100" i="2" s="1"/>
  <c r="T142" i="2"/>
  <c r="T141" i="2"/>
  <c r="R203" i="2"/>
  <c r="P291" i="2"/>
  <c r="P468" i="2"/>
  <c r="T468" i="2"/>
  <c r="T478" i="2"/>
  <c r="R591" i="2"/>
  <c r="T637" i="2"/>
  <c r="R663" i="2"/>
  <c r="P680" i="2"/>
  <c r="T680" i="2"/>
  <c r="T693" i="2"/>
  <c r="R744" i="2"/>
  <c r="P803" i="2"/>
  <c r="BK839" i="2"/>
  <c r="J839" i="2" s="1"/>
  <c r="J117" i="2" s="1"/>
  <c r="R839" i="2"/>
  <c r="P863" i="2"/>
  <c r="P125" i="3"/>
  <c r="P124" i="3"/>
  <c r="P123" i="3" s="1"/>
  <c r="AU97" i="1" s="1"/>
  <c r="T125" i="3"/>
  <c r="T124" i="3"/>
  <c r="T123" i="3" s="1"/>
  <c r="P154" i="3"/>
  <c r="T154" i="3"/>
  <c r="P126" i="4"/>
  <c r="BK199" i="4"/>
  <c r="J199" i="4"/>
  <c r="J101" i="4" s="1"/>
  <c r="R199" i="4"/>
  <c r="R125" i="4" s="1"/>
  <c r="R124" i="4" s="1"/>
  <c r="R270" i="4"/>
  <c r="R130" i="5"/>
  <c r="T130" i="5"/>
  <c r="R160" i="5"/>
  <c r="P198" i="5"/>
  <c r="BK233" i="5"/>
  <c r="J233" i="5" s="1"/>
  <c r="J103" i="5" s="1"/>
  <c r="T233" i="5"/>
  <c r="R272" i="5"/>
  <c r="BK304" i="5"/>
  <c r="J304" i="5"/>
  <c r="J105" i="5" s="1"/>
  <c r="R304" i="5"/>
  <c r="P129" i="6"/>
  <c r="T129" i="6"/>
  <c r="P138" i="6"/>
  <c r="T138" i="6"/>
  <c r="P149" i="6"/>
  <c r="T149" i="6"/>
  <c r="P154" i="6"/>
  <c r="T154" i="6"/>
  <c r="P167" i="6"/>
  <c r="T167" i="6"/>
  <c r="P172" i="6"/>
  <c r="T172" i="6"/>
  <c r="P127" i="7"/>
  <c r="T127" i="7"/>
  <c r="P136" i="7"/>
  <c r="T136" i="7"/>
  <c r="P152" i="7"/>
  <c r="R152" i="7"/>
  <c r="BK161" i="7"/>
  <c r="J161" i="7"/>
  <c r="J103" i="7" s="1"/>
  <c r="R161" i="7"/>
  <c r="T146" i="8"/>
  <c r="T139" i="8"/>
  <c r="T133" i="8" s="1"/>
  <c r="T132" i="8" s="1"/>
  <c r="T174" i="8"/>
  <c r="R200" i="8"/>
  <c r="T214" i="8"/>
  <c r="R249" i="8"/>
  <c r="BK318" i="8"/>
  <c r="J318" i="8"/>
  <c r="J107" i="8" s="1"/>
  <c r="T345" i="8"/>
  <c r="P413" i="8"/>
  <c r="BK126" i="9"/>
  <c r="BK125" i="9" s="1"/>
  <c r="BK176" i="9"/>
  <c r="J176" i="9" s="1"/>
  <c r="J101" i="9" s="1"/>
  <c r="T124" i="10"/>
  <c r="T123" i="10"/>
  <c r="T122" i="10" s="1"/>
  <c r="P138" i="11"/>
  <c r="R142" i="2"/>
  <c r="P203" i="2"/>
  <c r="BK291" i="2"/>
  <c r="J291" i="2"/>
  <c r="J105" i="2" s="1"/>
  <c r="R291" i="2"/>
  <c r="BK468" i="2"/>
  <c r="J468" i="2"/>
  <c r="J108" i="2" s="1"/>
  <c r="R468" i="2"/>
  <c r="P478" i="2"/>
  <c r="BK591" i="2"/>
  <c r="J591" i="2" s="1"/>
  <c r="J110" i="2" s="1"/>
  <c r="T591" i="2"/>
  <c r="P637" i="2"/>
  <c r="BK663" i="2"/>
  <c r="J663" i="2"/>
  <c r="J112" i="2" s="1"/>
  <c r="T663" i="2"/>
  <c r="BK693" i="2"/>
  <c r="J693" i="2"/>
  <c r="J114" i="2" s="1"/>
  <c r="R693" i="2"/>
  <c r="P744" i="2"/>
  <c r="BK803" i="2"/>
  <c r="J803" i="2" s="1"/>
  <c r="J116" i="2" s="1"/>
  <c r="T803" i="2"/>
  <c r="BK863" i="2"/>
  <c r="J863" i="2" s="1"/>
  <c r="J118" i="2" s="1"/>
  <c r="R863" i="2"/>
  <c r="BK125" i="3"/>
  <c r="J125" i="3" s="1"/>
  <c r="J100" i="3" s="1"/>
  <c r="R126" i="4"/>
  <c r="P199" i="4"/>
  <c r="BK270" i="4"/>
  <c r="J270" i="4" s="1"/>
  <c r="J102" i="4" s="1"/>
  <c r="P270" i="4"/>
  <c r="BK130" i="5"/>
  <c r="J130" i="5" s="1"/>
  <c r="J100" i="5" s="1"/>
  <c r="BK160" i="5"/>
  <c r="J160" i="5" s="1"/>
  <c r="J101" i="5" s="1"/>
  <c r="T160" i="5"/>
  <c r="T198" i="5"/>
  <c r="R233" i="5"/>
  <c r="P272" i="5"/>
  <c r="R146" i="8"/>
  <c r="R139" i="8"/>
  <c r="R133" i="8" s="1"/>
  <c r="R132" i="8" s="1"/>
  <c r="P174" i="8"/>
  <c r="P139" i="8" s="1"/>
  <c r="BK200" i="8"/>
  <c r="J200" i="8" s="1"/>
  <c r="J104" i="8" s="1"/>
  <c r="R214" i="8"/>
  <c r="P249" i="8"/>
  <c r="T318" i="8"/>
  <c r="BK345" i="8"/>
  <c r="J345" i="8" s="1"/>
  <c r="J108" i="8"/>
  <c r="BK413" i="8"/>
  <c r="J413" i="8" s="1"/>
  <c r="J109" i="8" s="1"/>
  <c r="T126" i="9"/>
  <c r="T125" i="9" s="1"/>
  <c r="T124" i="9" s="1"/>
  <c r="T176" i="9"/>
  <c r="R124" i="10"/>
  <c r="R123" i="10" s="1"/>
  <c r="R122" i="10" s="1"/>
  <c r="BK123" i="11"/>
  <c r="J123" i="11"/>
  <c r="J98" i="11" s="1"/>
  <c r="R123" i="11"/>
  <c r="R122" i="11" s="1"/>
  <c r="R121" i="11"/>
  <c r="BK138" i="11"/>
  <c r="J138" i="11" s="1"/>
  <c r="J100" i="11" s="1"/>
  <c r="T138" i="11"/>
  <c r="BK244" i="2"/>
  <c r="J244" i="2" s="1"/>
  <c r="J103" i="2" s="1"/>
  <c r="BK139" i="8"/>
  <c r="J139" i="8" s="1"/>
  <c r="J101" i="8" s="1"/>
  <c r="BK189" i="9"/>
  <c r="J189" i="9"/>
  <c r="J102" i="9" s="1"/>
  <c r="BK231" i="2"/>
  <c r="J231" i="2" s="1"/>
  <c r="J102" i="2"/>
  <c r="BK266" i="2"/>
  <c r="J266" i="2" s="1"/>
  <c r="J104" i="2" s="1"/>
  <c r="BK340" i="5"/>
  <c r="J340" i="5" s="1"/>
  <c r="J106" i="5" s="1"/>
  <c r="BK445" i="8"/>
  <c r="J445" i="8"/>
  <c r="J110" i="8" s="1"/>
  <c r="BK147" i="11"/>
  <c r="J147" i="11" s="1"/>
  <c r="J101" i="11"/>
  <c r="BK462" i="2"/>
  <c r="J462" i="2" s="1"/>
  <c r="J106" i="2" s="1"/>
  <c r="BK134" i="8"/>
  <c r="J134" i="8" s="1"/>
  <c r="J100" i="8" s="1"/>
  <c r="BK133" i="11"/>
  <c r="J133" i="11"/>
  <c r="J99" i="11" s="1"/>
  <c r="BK123" i="10"/>
  <c r="BK122" i="10" s="1"/>
  <c r="J122" i="10"/>
  <c r="J98" i="10" s="1"/>
  <c r="E111" i="11"/>
  <c r="F92" i="11"/>
  <c r="J115" i="11"/>
  <c r="BE128" i="11"/>
  <c r="BE143" i="11"/>
  <c r="BE148" i="11"/>
  <c r="BE124" i="11"/>
  <c r="BE134" i="11"/>
  <c r="BE139" i="11"/>
  <c r="E85" i="10"/>
  <c r="BE128" i="10"/>
  <c r="BE134" i="10"/>
  <c r="BE140" i="10"/>
  <c r="BE155" i="10"/>
  <c r="BE158" i="10"/>
  <c r="BE170" i="10"/>
  <c r="BE179" i="10"/>
  <c r="BE206" i="10"/>
  <c r="J126" i="9"/>
  <c r="J100" i="9"/>
  <c r="J91" i="10"/>
  <c r="F94" i="10"/>
  <c r="BE146" i="10"/>
  <c r="BE149" i="10"/>
  <c r="BE152" i="10"/>
  <c r="BE161" i="10"/>
  <c r="BE173" i="10"/>
  <c r="BE182" i="10"/>
  <c r="BE185" i="10"/>
  <c r="BE200" i="10"/>
  <c r="BE212" i="10"/>
  <c r="BE125" i="10"/>
  <c r="BE131" i="10"/>
  <c r="BE203" i="10"/>
  <c r="BE137" i="10"/>
  <c r="BE143" i="10"/>
  <c r="BE164" i="10"/>
  <c r="BE167" i="10"/>
  <c r="BE176" i="10"/>
  <c r="BE188" i="10"/>
  <c r="BE191" i="10"/>
  <c r="BE194" i="10"/>
  <c r="BE197" i="10"/>
  <c r="BE209" i="10"/>
  <c r="E85" i="9"/>
  <c r="J91" i="9"/>
  <c r="F121" i="9"/>
  <c r="BE127" i="9"/>
  <c r="BE131" i="9"/>
  <c r="BE134" i="9"/>
  <c r="BE151" i="9"/>
  <c r="BE153" i="9"/>
  <c r="BE165" i="9"/>
  <c r="BE174" i="9"/>
  <c r="BE129" i="9"/>
  <c r="BE143" i="9"/>
  <c r="BE145" i="9"/>
  <c r="BE155" i="9"/>
  <c r="BE157" i="9"/>
  <c r="BE161" i="9"/>
  <c r="BE190" i="9"/>
  <c r="BE138" i="9"/>
  <c r="BE140" i="9"/>
  <c r="BE167" i="9"/>
  <c r="BE169" i="9"/>
  <c r="BE177" i="9"/>
  <c r="BE179" i="9"/>
  <c r="BE185" i="9"/>
  <c r="BE187" i="9"/>
  <c r="BE136" i="9"/>
  <c r="BE147" i="9"/>
  <c r="BE149" i="9"/>
  <c r="BE159" i="9"/>
  <c r="BE163" i="9"/>
  <c r="BE172" i="9"/>
  <c r="BE181" i="9"/>
  <c r="BE183" i="9"/>
  <c r="BK126" i="7"/>
  <c r="J126" i="7" s="1"/>
  <c r="J99" i="7"/>
  <c r="E85" i="8"/>
  <c r="F94" i="8"/>
  <c r="BE140" i="8"/>
  <c r="BE154" i="8"/>
  <c r="BE156" i="8"/>
  <c r="BE158" i="8"/>
  <c r="BE184" i="8"/>
  <c r="BE186" i="8"/>
  <c r="BE190" i="8"/>
  <c r="BE196" i="8"/>
  <c r="BE198" i="8"/>
  <c r="BE205" i="8"/>
  <c r="BE207" i="8"/>
  <c r="BE219" i="8"/>
  <c r="BE225" i="8"/>
  <c r="BE227" i="8"/>
  <c r="BE229" i="8"/>
  <c r="BE240" i="8"/>
  <c r="BE244" i="8"/>
  <c r="BE246" i="8"/>
  <c r="BE250" i="8"/>
  <c r="BE258" i="8"/>
  <c r="BE275" i="8"/>
  <c r="BE277" i="8"/>
  <c r="BE283" i="8"/>
  <c r="BE293" i="8"/>
  <c r="BE295" i="8"/>
  <c r="BE303" i="8"/>
  <c r="BE311" i="8"/>
  <c r="BE313" i="8"/>
  <c r="BE315" i="8"/>
  <c r="BE319" i="8"/>
  <c r="BE322" i="8"/>
  <c r="BE328" i="8"/>
  <c r="BE334" i="8"/>
  <c r="BE338" i="8"/>
  <c r="BE340" i="8"/>
  <c r="BE342" i="8"/>
  <c r="BE346" i="8"/>
  <c r="BE352" i="8"/>
  <c r="BE360" i="8"/>
  <c r="BE364" i="8"/>
  <c r="BE370" i="8"/>
  <c r="BE379" i="8"/>
  <c r="BE422" i="8"/>
  <c r="BE424" i="8"/>
  <c r="BE428" i="8"/>
  <c r="BE430" i="8"/>
  <c r="BE432" i="8"/>
  <c r="BE446" i="8"/>
  <c r="J126" i="8"/>
  <c r="BE150" i="8"/>
  <c r="BE164" i="8"/>
  <c r="BE166" i="8"/>
  <c r="BE168" i="8"/>
  <c r="BE170" i="8"/>
  <c r="BE182" i="8"/>
  <c r="BE192" i="8"/>
  <c r="BE203" i="8"/>
  <c r="BE215" i="8"/>
  <c r="BE217" i="8"/>
  <c r="BE223" i="8"/>
  <c r="BE233" i="8"/>
  <c r="BE235" i="8"/>
  <c r="BE238" i="8"/>
  <c r="BE263" i="8"/>
  <c r="BE265" i="8"/>
  <c r="BE279" i="8"/>
  <c r="BE285" i="8"/>
  <c r="BE301" i="8"/>
  <c r="BE382" i="8"/>
  <c r="BE402" i="8"/>
  <c r="BE406" i="8"/>
  <c r="BE408" i="8"/>
  <c r="BE414" i="8"/>
  <c r="BE438" i="8"/>
  <c r="BE135" i="8"/>
  <c r="BE143" i="8"/>
  <c r="BE152" i="8"/>
  <c r="BE172" i="8"/>
  <c r="BE175" i="8"/>
  <c r="BE180" i="8"/>
  <c r="BE194" i="8"/>
  <c r="BE209" i="8"/>
  <c r="BE211" i="8"/>
  <c r="BE231" i="8"/>
  <c r="BE242" i="8"/>
  <c r="BE252" i="8"/>
  <c r="BE269" i="8"/>
  <c r="BE271" i="8"/>
  <c r="BE291" i="8"/>
  <c r="BE324" i="8"/>
  <c r="BE330" i="8"/>
  <c r="BE332" i="8"/>
  <c r="BE362" i="8"/>
  <c r="BE373" i="8"/>
  <c r="BE391" i="8"/>
  <c r="BE397" i="8"/>
  <c r="BE404" i="8"/>
  <c r="BE436" i="8"/>
  <c r="BE442" i="8"/>
  <c r="BE147" i="8"/>
  <c r="BE160" i="8"/>
  <c r="BE162" i="8"/>
  <c r="BE178" i="8"/>
  <c r="BE188" i="8"/>
  <c r="BE201" i="8"/>
  <c r="BE221" i="8"/>
  <c r="BE254" i="8"/>
  <c r="BE256" i="8"/>
  <c r="BE260" i="8"/>
  <c r="BE267" i="8"/>
  <c r="BE273" i="8"/>
  <c r="BE281" i="8"/>
  <c r="BE287" i="8"/>
  <c r="BE289" i="8"/>
  <c r="BE297" i="8"/>
  <c r="BE299" i="8"/>
  <c r="BE305" i="8"/>
  <c r="BE307" i="8"/>
  <c r="BE309" i="8"/>
  <c r="BE326" i="8"/>
  <c r="BE336" i="8"/>
  <c r="BE349" i="8"/>
  <c r="BE354" i="8"/>
  <c r="BE357" i="8"/>
  <c r="BE366" i="8"/>
  <c r="BE368" i="8"/>
  <c r="BE376" i="8"/>
  <c r="BE385" i="8"/>
  <c r="BE388" i="8"/>
  <c r="BE394" i="8"/>
  <c r="BE400" i="8"/>
  <c r="BE410" i="8"/>
  <c r="BE416" i="8"/>
  <c r="BE418" i="8"/>
  <c r="BE420" i="8"/>
  <c r="BE426" i="8"/>
  <c r="BE434" i="8"/>
  <c r="BE440" i="8"/>
  <c r="F122" i="7"/>
  <c r="BE128" i="7"/>
  <c r="BE130" i="7"/>
  <c r="BE139" i="7"/>
  <c r="BE141" i="7"/>
  <c r="BE148" i="7"/>
  <c r="BE162" i="7"/>
  <c r="BE166" i="7"/>
  <c r="E113" i="7"/>
  <c r="BE153" i="7"/>
  <c r="BE155" i="7"/>
  <c r="BE157" i="7"/>
  <c r="BE164" i="7"/>
  <c r="BE143" i="7"/>
  <c r="BE170" i="7"/>
  <c r="J91" i="7"/>
  <c r="BE132" i="7"/>
  <c r="BE137" i="7"/>
  <c r="BE168" i="7"/>
  <c r="E115" i="6"/>
  <c r="F124" i="6"/>
  <c r="BE136" i="6"/>
  <c r="BE150" i="6"/>
  <c r="BE152" i="6"/>
  <c r="BE155" i="6"/>
  <c r="BE157" i="6"/>
  <c r="BE161" i="6"/>
  <c r="J91" i="6"/>
  <c r="BE132" i="6"/>
  <c r="BE139" i="6"/>
  <c r="BE147" i="6"/>
  <c r="BE159" i="6"/>
  <c r="BE168" i="6"/>
  <c r="BE170" i="6"/>
  <c r="BE173" i="6"/>
  <c r="BE130" i="6"/>
  <c r="BE141" i="6"/>
  <c r="BE143" i="6"/>
  <c r="BE145" i="6"/>
  <c r="BE163" i="6"/>
  <c r="BE134" i="6"/>
  <c r="BE165" i="6"/>
  <c r="BE175" i="6"/>
  <c r="BE150" i="5"/>
  <c r="BE154" i="5"/>
  <c r="BE156" i="5"/>
  <c r="BE158" i="5"/>
  <c r="BE170" i="5"/>
  <c r="BE176" i="5"/>
  <c r="E116" i="5"/>
  <c r="BE164" i="5"/>
  <c r="BE190" i="5"/>
  <c r="BE211" i="5"/>
  <c r="BE221" i="5"/>
  <c r="BE223" i="5"/>
  <c r="BE229" i="5"/>
  <c r="BE231" i="5"/>
  <c r="BE234" i="5"/>
  <c r="BE255" i="5"/>
  <c r="BE260" i="5"/>
  <c r="BE262" i="5"/>
  <c r="BE266" i="5"/>
  <c r="BE268" i="5"/>
  <c r="BE279" i="5"/>
  <c r="BE285" i="5"/>
  <c r="BE287" i="5"/>
  <c r="BE298" i="5"/>
  <c r="BE300" i="5"/>
  <c r="BE311" i="5"/>
  <c r="BE316" i="5"/>
  <c r="BE330" i="5"/>
  <c r="BE332" i="5"/>
  <c r="BE334" i="5"/>
  <c r="BE336" i="5"/>
  <c r="BE338" i="5"/>
  <c r="BE341" i="5"/>
  <c r="F125" i="5"/>
  <c r="BE131" i="5"/>
  <c r="BE134" i="5"/>
  <c r="BE137" i="5"/>
  <c r="BE140" i="5"/>
  <c r="BE143" i="5"/>
  <c r="BE146" i="5"/>
  <c r="BE148" i="5"/>
  <c r="BE161" i="5"/>
  <c r="BE180" i="5"/>
  <c r="BE183" i="5"/>
  <c r="BE186" i="5"/>
  <c r="BE192" i="5"/>
  <c r="BE196" i="5"/>
  <c r="BE199" i="5"/>
  <c r="BE202" i="5"/>
  <c r="BE205" i="5"/>
  <c r="BE214" i="5"/>
  <c r="BE216" i="5"/>
  <c r="BE243" i="5"/>
  <c r="BE249" i="5"/>
  <c r="BE252" i="5"/>
  <c r="BE270" i="5"/>
  <c r="BE282" i="5"/>
  <c r="BE292" i="5"/>
  <c r="BE296" i="5"/>
  <c r="BE305" i="5"/>
  <c r="BE320" i="5"/>
  <c r="BE322" i="5"/>
  <c r="BE328" i="5"/>
  <c r="J91" i="5"/>
  <c r="BE152" i="5"/>
  <c r="BE167" i="5"/>
  <c r="BE173" i="5"/>
  <c r="BE178" i="5"/>
  <c r="BE188" i="5"/>
  <c r="BE194" i="5"/>
  <c r="BE208" i="5"/>
  <c r="BE218" i="5"/>
  <c r="BE225" i="5"/>
  <c r="BE227" i="5"/>
  <c r="BE237" i="5"/>
  <c r="BE240" i="5"/>
  <c r="BE246" i="5"/>
  <c r="BE257" i="5"/>
  <c r="BE264" i="5"/>
  <c r="BE273" i="5"/>
  <c r="BE276" i="5"/>
  <c r="BE289" i="5"/>
  <c r="BE294" i="5"/>
  <c r="BE302" i="5"/>
  <c r="BE308" i="5"/>
  <c r="BE313" i="5"/>
  <c r="BE318" i="5"/>
  <c r="BE324" i="5"/>
  <c r="BE326" i="5"/>
  <c r="F94" i="4"/>
  <c r="BE167" i="4"/>
  <c r="BE187" i="4"/>
  <c r="BE189" i="4"/>
  <c r="BE191" i="4"/>
  <c r="BE203" i="4"/>
  <c r="BE213" i="4"/>
  <c r="BE217" i="4"/>
  <c r="BE225" i="4"/>
  <c r="BE232" i="4"/>
  <c r="BE235" i="4"/>
  <c r="BE246" i="4"/>
  <c r="BE255" i="4"/>
  <c r="BE271" i="4"/>
  <c r="BE288" i="4"/>
  <c r="E112" i="4"/>
  <c r="BE153" i="4"/>
  <c r="BE159" i="4"/>
  <c r="BE161" i="4"/>
  <c r="BE163" i="4"/>
  <c r="BE165" i="4"/>
  <c r="BE169" i="4"/>
  <c r="BE171" i="4"/>
  <c r="BE200" i="4"/>
  <c r="BE209" i="4"/>
  <c r="BE237" i="4"/>
  <c r="BE240" i="4"/>
  <c r="BE242" i="4"/>
  <c r="BE257" i="4"/>
  <c r="BE263" i="4"/>
  <c r="BE267" i="4"/>
  <c r="BE275" i="4"/>
  <c r="BE285" i="4"/>
  <c r="BE292" i="4"/>
  <c r="J118" i="4"/>
  <c r="BE129" i="4"/>
  <c r="BE133" i="4"/>
  <c r="BE144" i="4"/>
  <c r="BE157" i="4"/>
  <c r="BE176" i="4"/>
  <c r="BE178" i="4"/>
  <c r="BE195" i="4"/>
  <c r="BE221" i="4"/>
  <c r="BE259" i="4"/>
  <c r="BE278" i="4"/>
  <c r="BE296" i="4"/>
  <c r="BE298" i="4"/>
  <c r="BE127" i="4"/>
  <c r="BE137" i="4"/>
  <c r="BE141" i="4"/>
  <c r="BE148" i="4"/>
  <c r="BE155" i="4"/>
  <c r="BE174" i="4"/>
  <c r="BE180" i="4"/>
  <c r="BE183" i="4"/>
  <c r="BE206" i="4"/>
  <c r="BE229" i="4"/>
  <c r="BE281" i="4"/>
  <c r="BE126" i="3"/>
  <c r="BE135" i="3"/>
  <c r="BE138" i="3"/>
  <c r="BE148" i="3"/>
  <c r="BE155" i="3"/>
  <c r="E85" i="3"/>
  <c r="F94" i="3"/>
  <c r="J117" i="3"/>
  <c r="BE132" i="3"/>
  <c r="BE145" i="3"/>
  <c r="BE129" i="3"/>
  <c r="BE142" i="3"/>
  <c r="BE151" i="3"/>
  <c r="BE158" i="3"/>
  <c r="BE161" i="3"/>
  <c r="BE140" i="3"/>
  <c r="BE555" i="2"/>
  <c r="BE561" i="2"/>
  <c r="BE587" i="2"/>
  <c r="BE592" i="2"/>
  <c r="BE599" i="2"/>
  <c r="BE602" i="2"/>
  <c r="BE614" i="2"/>
  <c r="BE618" i="2"/>
  <c r="BE621" i="2"/>
  <c r="BE624" i="2"/>
  <c r="BE630" i="2"/>
  <c r="BE653" i="2"/>
  <c r="BE694" i="2"/>
  <c r="BE713" i="2"/>
  <c r="BE728" i="2"/>
  <c r="BE732" i="2"/>
  <c r="BE745" i="2"/>
  <c r="BE763" i="2"/>
  <c r="BE811" i="2"/>
  <c r="BE814" i="2"/>
  <c r="BE832" i="2"/>
  <c r="BE840" i="2"/>
  <c r="E85" i="2"/>
  <c r="BE165" i="2"/>
  <c r="BE182" i="2"/>
  <c r="BE191" i="2"/>
  <c r="BE213" i="2"/>
  <c r="BE228" i="2"/>
  <c r="BE245" i="2"/>
  <c r="BE288" i="2"/>
  <c r="BE303" i="2"/>
  <c r="BE313" i="2"/>
  <c r="BE318" i="2"/>
  <c r="BE356" i="2"/>
  <c r="BE366" i="2"/>
  <c r="BE388" i="2"/>
  <c r="BE401" i="2"/>
  <c r="BE412" i="2"/>
  <c r="BE417" i="2"/>
  <c r="BE427" i="2"/>
  <c r="BE448" i="2"/>
  <c r="BE454" i="2"/>
  <c r="BE463" i="2"/>
  <c r="BE479" i="2"/>
  <c r="BE485" i="2"/>
  <c r="BE504" i="2"/>
  <c r="BE512" i="2"/>
  <c r="BE529" i="2"/>
  <c r="BE532" i="2"/>
  <c r="BE537" i="2"/>
  <c r="BE610" i="2"/>
  <c r="BE650" i="2"/>
  <c r="BE667" i="2"/>
  <c r="BE670" i="2"/>
  <c r="BE673" i="2"/>
  <c r="BE683" i="2"/>
  <c r="BE689" i="2"/>
  <c r="BE691" i="2"/>
  <c r="BE705" i="2"/>
  <c r="BE708" i="2"/>
  <c r="BE736" i="2"/>
  <c r="BE755" i="2"/>
  <c r="BE775" i="2"/>
  <c r="BE796" i="2"/>
  <c r="BE804" i="2"/>
  <c r="BE835" i="2"/>
  <c r="F94" i="2"/>
  <c r="J134" i="2"/>
  <c r="BE160" i="2"/>
  <c r="BE172" i="2"/>
  <c r="BE219" i="2"/>
  <c r="BE232" i="2"/>
  <c r="BE267" i="2"/>
  <c r="BE292" i="2"/>
  <c r="BE333" i="2"/>
  <c r="BE396" i="2"/>
  <c r="BE406" i="2"/>
  <c r="BE419" i="2"/>
  <c r="BE435" i="2"/>
  <c r="BE439" i="2"/>
  <c r="BE444" i="2"/>
  <c r="BE458" i="2"/>
  <c r="BE469" i="2"/>
  <c r="BE474" i="2"/>
  <c r="BE491" i="2"/>
  <c r="BE498" i="2"/>
  <c r="BE543" i="2"/>
  <c r="BE551" i="2"/>
  <c r="BE577" i="2"/>
  <c r="BE605" i="2"/>
  <c r="BE638" i="2"/>
  <c r="BE647" i="2"/>
  <c r="BE659" i="2"/>
  <c r="BE664" i="2"/>
  <c r="BE685" i="2"/>
  <c r="BE724" i="2"/>
  <c r="BE740" i="2"/>
  <c r="BE772" i="2"/>
  <c r="BE784" i="2"/>
  <c r="BE790" i="2"/>
  <c r="BE793" i="2"/>
  <c r="BE799" i="2"/>
  <c r="BE822" i="2"/>
  <c r="BE852" i="2"/>
  <c r="BE855" i="2"/>
  <c r="BE859" i="2"/>
  <c r="BE864" i="2"/>
  <c r="BE900" i="2"/>
  <c r="BE909" i="2"/>
  <c r="BE912" i="2"/>
  <c r="BE143" i="2"/>
  <c r="BE149" i="2"/>
  <c r="BE155" i="2"/>
  <c r="BE176" i="2"/>
  <c r="BE188" i="2"/>
  <c r="BE199" i="2"/>
  <c r="BE204" i="2"/>
  <c r="BE298" i="2"/>
  <c r="BE308" i="2"/>
  <c r="BE339" i="2"/>
  <c r="BE345" i="2"/>
  <c r="BE350" i="2"/>
  <c r="BE353" i="2"/>
  <c r="BE374" i="2"/>
  <c r="BE384" i="2"/>
  <c r="BE518" i="2"/>
  <c r="BE523" i="2"/>
  <c r="BE567" i="2"/>
  <c r="BE573" i="2"/>
  <c r="BE582" i="2"/>
  <c r="BE627" i="2"/>
  <c r="BE633" i="2"/>
  <c r="BE644" i="2"/>
  <c r="BE657" i="2"/>
  <c r="BE676" i="2"/>
  <c r="BE681" i="2"/>
  <c r="BE687" i="2"/>
  <c r="BE759" i="2"/>
  <c r="BE767" i="2"/>
  <c r="BE781" i="2"/>
  <c r="BE825" i="2"/>
  <c r="BE844" i="2"/>
  <c r="BE849" i="2"/>
  <c r="BE898" i="2"/>
  <c r="BE906" i="2"/>
  <c r="F38" i="2"/>
  <c r="BC96" i="1" s="1"/>
  <c r="F38" i="3"/>
  <c r="BC97" i="1" s="1"/>
  <c r="F36" i="3"/>
  <c r="BA97" i="1" s="1"/>
  <c r="F36" i="4"/>
  <c r="BA99" i="1" s="1"/>
  <c r="F38" i="4"/>
  <c r="BC99" i="1" s="1"/>
  <c r="F37" i="5"/>
  <c r="BB100" i="1" s="1"/>
  <c r="F36" i="6"/>
  <c r="BA101" i="1" s="1"/>
  <c r="F38" i="7"/>
  <c r="BC102" i="1" s="1"/>
  <c r="F37" i="8"/>
  <c r="BB103" i="1" s="1"/>
  <c r="F38" i="9"/>
  <c r="BC104" i="1" s="1"/>
  <c r="J36" i="10"/>
  <c r="AW105" i="1" s="1"/>
  <c r="F37" i="11"/>
  <c r="BD106" i="1" s="1"/>
  <c r="F36" i="11"/>
  <c r="BC106" i="1" s="1"/>
  <c r="F36" i="2"/>
  <c r="BA96" i="1" s="1"/>
  <c r="F37" i="3"/>
  <c r="BB97" i="1" s="1"/>
  <c r="F39" i="3"/>
  <c r="BD97" i="1" s="1"/>
  <c r="F37" i="4"/>
  <c r="BB99" i="1" s="1"/>
  <c r="F39" i="4"/>
  <c r="BD99" i="1" s="1"/>
  <c r="F39" i="5"/>
  <c r="BD100" i="1" s="1"/>
  <c r="F39" i="6"/>
  <c r="BD101" i="1" s="1"/>
  <c r="F38" i="6"/>
  <c r="BC101" i="1" s="1"/>
  <c r="F39" i="7"/>
  <c r="BD102" i="1" s="1"/>
  <c r="F39" i="8"/>
  <c r="BD103" i="1" s="1"/>
  <c r="F36" i="8"/>
  <c r="BA103" i="1" s="1"/>
  <c r="F39" i="9"/>
  <c r="BD104" i="1" s="1"/>
  <c r="F36" i="9"/>
  <c r="BA104" i="1" s="1"/>
  <c r="F38" i="10"/>
  <c r="BC105" i="1" s="1"/>
  <c r="F37" i="10"/>
  <c r="BB105" i="1" s="1"/>
  <c r="J36" i="2"/>
  <c r="AW96" i="1" s="1"/>
  <c r="J36" i="3"/>
  <c r="AW97" i="1" s="1"/>
  <c r="J36" i="4"/>
  <c r="AW99" i="1" s="1"/>
  <c r="F36" i="5"/>
  <c r="BA100" i="1" s="1"/>
  <c r="J36" i="5"/>
  <c r="AW100" i="1" s="1"/>
  <c r="F37" i="6"/>
  <c r="BB101" i="1" s="1"/>
  <c r="J36" i="7"/>
  <c r="AW102" i="1" s="1"/>
  <c r="F36" i="7"/>
  <c r="BA102" i="1" s="1"/>
  <c r="J36" i="8"/>
  <c r="AW103" i="1" s="1"/>
  <c r="J36" i="9"/>
  <c r="AW104" i="1" s="1"/>
  <c r="F36" i="10"/>
  <c r="BA105" i="1" s="1"/>
  <c r="F35" i="11"/>
  <c r="BB106" i="1" s="1"/>
  <c r="F34" i="11"/>
  <c r="BA106" i="1" s="1"/>
  <c r="AS94" i="1"/>
  <c r="F37" i="2"/>
  <c r="BB96" i="1"/>
  <c r="F39" i="2"/>
  <c r="BD96" i="1"/>
  <c r="F38" i="5"/>
  <c r="BC100" i="1"/>
  <c r="J36" i="6"/>
  <c r="AW101" i="1"/>
  <c r="F37" i="7"/>
  <c r="BB102" i="1"/>
  <c r="F38" i="8"/>
  <c r="BC103" i="1"/>
  <c r="F37" i="9"/>
  <c r="BB104" i="1"/>
  <c r="F39" i="10"/>
  <c r="BD105" i="1"/>
  <c r="J34" i="11"/>
  <c r="AW106" i="1"/>
  <c r="J125" i="9" l="1"/>
  <c r="J99" i="9" s="1"/>
  <c r="BK124" i="9"/>
  <c r="J124" i="9" s="1"/>
  <c r="J98" i="9" s="1"/>
  <c r="P133" i="8"/>
  <c r="P132" i="8" s="1"/>
  <c r="AU103" i="1" s="1"/>
  <c r="R467" i="2"/>
  <c r="R141" i="2"/>
  <c r="R140" i="2" s="1"/>
  <c r="P126" i="7"/>
  <c r="P125" i="7"/>
  <c r="AU102" i="1" s="1"/>
  <c r="P128" i="6"/>
  <c r="P127" i="6"/>
  <c r="AU101" i="1"/>
  <c r="T129" i="5"/>
  <c r="T128" i="5" s="1"/>
  <c r="T122" i="11"/>
  <c r="T121" i="11"/>
  <c r="P125" i="9"/>
  <c r="P124" i="9" s="1"/>
  <c r="AU104" i="1" s="1"/>
  <c r="T125" i="4"/>
  <c r="T124" i="4" s="1"/>
  <c r="R128" i="6"/>
  <c r="R127" i="6"/>
  <c r="T126" i="7"/>
  <c r="T125" i="7" s="1"/>
  <c r="P125" i="4"/>
  <c r="P124" i="4"/>
  <c r="AU99" i="1"/>
  <c r="T467" i="2"/>
  <c r="T140" i="2" s="1"/>
  <c r="P122" i="11"/>
  <c r="P121" i="11"/>
  <c r="AU106" i="1" s="1"/>
  <c r="P129" i="5"/>
  <c r="P128" i="5"/>
  <c r="AU100" i="1"/>
  <c r="T128" i="6"/>
  <c r="T127" i="6" s="1"/>
  <c r="R129" i="5"/>
  <c r="R128" i="5"/>
  <c r="P467" i="2"/>
  <c r="R126" i="7"/>
  <c r="R125" i="7"/>
  <c r="BK128" i="6"/>
  <c r="J128" i="6" s="1"/>
  <c r="J99" i="6" s="1"/>
  <c r="P141" i="2"/>
  <c r="P140" i="2"/>
  <c r="AU96" i="1" s="1"/>
  <c r="AU95" i="1" s="1"/>
  <c r="BK141" i="2"/>
  <c r="J141" i="2"/>
  <c r="J99" i="2"/>
  <c r="BK124" i="3"/>
  <c r="J124" i="3" s="1"/>
  <c r="J99" i="3" s="1"/>
  <c r="BK133" i="8"/>
  <c r="J133" i="8" s="1"/>
  <c r="J99" i="8" s="1"/>
  <c r="BK122" i="11"/>
  <c r="J122" i="11"/>
  <c r="J97" i="11" s="1"/>
  <c r="BK129" i="5"/>
  <c r="J129" i="5"/>
  <c r="J99" i="5"/>
  <c r="BK467" i="2"/>
  <c r="J467" i="2" s="1"/>
  <c r="J107" i="2" s="1"/>
  <c r="BK125" i="4"/>
  <c r="J125" i="4" s="1"/>
  <c r="J99" i="4" s="1"/>
  <c r="J123" i="10"/>
  <c r="J99" i="10"/>
  <c r="BK125" i="7"/>
  <c r="J125" i="7" s="1"/>
  <c r="J32" i="7" s="1"/>
  <c r="AG102" i="1" s="1"/>
  <c r="BA95" i="1"/>
  <c r="J35" i="3"/>
  <c r="AV97" i="1" s="1"/>
  <c r="AT97" i="1" s="1"/>
  <c r="F35" i="4"/>
  <c r="AZ99" i="1"/>
  <c r="J35" i="5"/>
  <c r="AV100" i="1"/>
  <c r="AT100" i="1"/>
  <c r="J35" i="6"/>
  <c r="AV101" i="1" s="1"/>
  <c r="AT101" i="1" s="1"/>
  <c r="F35" i="7"/>
  <c r="AZ102" i="1"/>
  <c r="J35" i="8"/>
  <c r="AV103" i="1"/>
  <c r="AT103" i="1" s="1"/>
  <c r="J35" i="2"/>
  <c r="AV96" i="1"/>
  <c r="AT96" i="1" s="1"/>
  <c r="F35" i="9"/>
  <c r="AZ104" i="1"/>
  <c r="J32" i="9"/>
  <c r="AG104" i="1" s="1"/>
  <c r="BB98" i="1"/>
  <c r="AX98" i="1"/>
  <c r="F35" i="10"/>
  <c r="AZ105" i="1" s="1"/>
  <c r="BC98" i="1"/>
  <c r="AY98" i="1"/>
  <c r="BA98" i="1"/>
  <c r="AW98" i="1" s="1"/>
  <c r="J33" i="11"/>
  <c r="AV106" i="1"/>
  <c r="AT106" i="1"/>
  <c r="F35" i="2"/>
  <c r="AZ96" i="1" s="1"/>
  <c r="J35" i="9"/>
  <c r="AV104" i="1"/>
  <c r="AT104" i="1" s="1"/>
  <c r="J35" i="10"/>
  <c r="AV105" i="1"/>
  <c r="AT105" i="1"/>
  <c r="BD98" i="1"/>
  <c r="J32" i="10"/>
  <c r="AG105" i="1"/>
  <c r="F33" i="11"/>
  <c r="AZ106" i="1" s="1"/>
  <c r="BD95" i="1"/>
  <c r="BC95" i="1"/>
  <c r="AY95" i="1"/>
  <c r="BB95" i="1"/>
  <c r="AX95" i="1" s="1"/>
  <c r="F35" i="3"/>
  <c r="AZ97" i="1"/>
  <c r="J35" i="4"/>
  <c r="AV99" i="1" s="1"/>
  <c r="AT99" i="1" s="1"/>
  <c r="F35" i="5"/>
  <c r="AZ100" i="1" s="1"/>
  <c r="F35" i="6"/>
  <c r="AZ101" i="1"/>
  <c r="J35" i="7"/>
  <c r="AV102" i="1" s="1"/>
  <c r="AT102" i="1" s="1"/>
  <c r="F35" i="8"/>
  <c r="AZ103" i="1"/>
  <c r="BK123" i="3" l="1"/>
  <c r="J123" i="3"/>
  <c r="BK132" i="8"/>
  <c r="J132" i="8"/>
  <c r="J98" i="8" s="1"/>
  <c r="BK127" i="6"/>
  <c r="J127" i="6"/>
  <c r="J32" i="6" s="1"/>
  <c r="AG101" i="1" s="1"/>
  <c r="BK140" i="2"/>
  <c r="J140" i="2" s="1"/>
  <c r="J32" i="2" s="1"/>
  <c r="AG96" i="1" s="1"/>
  <c r="BK121" i="11"/>
  <c r="J121" i="11"/>
  <c r="J96" i="11"/>
  <c r="BK128" i="5"/>
  <c r="J128" i="5"/>
  <c r="J98" i="5"/>
  <c r="BK124" i="4"/>
  <c r="J124" i="4" s="1"/>
  <c r="J98" i="4" s="1"/>
  <c r="AN105" i="1"/>
  <c r="AN104" i="1"/>
  <c r="J41" i="10"/>
  <c r="J41" i="9"/>
  <c r="AN102" i="1"/>
  <c r="J98" i="7"/>
  <c r="J41" i="7"/>
  <c r="AU98" i="1"/>
  <c r="AZ98" i="1"/>
  <c r="AV98" i="1"/>
  <c r="AT98" i="1"/>
  <c r="J32" i="3"/>
  <c r="AG97" i="1" s="1"/>
  <c r="AW95" i="1"/>
  <c r="BD94" i="1"/>
  <c r="W33" i="1"/>
  <c r="BA94" i="1"/>
  <c r="AW94" i="1"/>
  <c r="AK30" i="1" s="1"/>
  <c r="BB94" i="1"/>
  <c r="W31" i="1"/>
  <c r="AZ95" i="1"/>
  <c r="AV95" i="1" s="1"/>
  <c r="BC94" i="1"/>
  <c r="W32" i="1"/>
  <c r="J41" i="2" l="1"/>
  <c r="J41" i="6"/>
  <c r="J41" i="3"/>
  <c r="J98" i="2"/>
  <c r="J98" i="3"/>
  <c r="J98" i="6"/>
  <c r="AN97" i="1"/>
  <c r="AN101" i="1"/>
  <c r="AU94" i="1"/>
  <c r="AN96" i="1"/>
  <c r="J32" i="4"/>
  <c r="AG99" i="1"/>
  <c r="AG95" i="1"/>
  <c r="W30" i="1"/>
  <c r="AY94" i="1"/>
  <c r="J30" i="11"/>
  <c r="AG106" i="1" s="1"/>
  <c r="J32" i="5"/>
  <c r="AG100" i="1"/>
  <c r="AN100" i="1"/>
  <c r="AX94" i="1"/>
  <c r="AZ94" i="1"/>
  <c r="W29" i="1"/>
  <c r="J32" i="8"/>
  <c r="AG103" i="1" s="1"/>
  <c r="AN103" i="1" s="1"/>
  <c r="AT95" i="1"/>
  <c r="AN95" i="1"/>
  <c r="J41" i="8" l="1"/>
  <c r="J39" i="11"/>
  <c r="J41" i="4"/>
  <c r="J41" i="5"/>
  <c r="AN106" i="1"/>
  <c r="AN99" i="1"/>
  <c r="AV94" i="1"/>
  <c r="AK29" i="1"/>
  <c r="AG98" i="1"/>
  <c r="AN98" i="1"/>
  <c r="AG94" i="1" l="1"/>
  <c r="AK26" i="1"/>
  <c r="AT94" i="1"/>
  <c r="AN94" i="1" l="1"/>
  <c r="AK35" i="1"/>
</calcChain>
</file>

<file path=xl/sharedStrings.xml><?xml version="1.0" encoding="utf-8"?>
<sst xmlns="http://schemas.openxmlformats.org/spreadsheetml/2006/main" count="16247" uniqueCount="2607">
  <si>
    <t>Export Komplet</t>
  </si>
  <si>
    <t/>
  </si>
  <si>
    <t>2.0</t>
  </si>
  <si>
    <t>ZAMOK</t>
  </si>
  <si>
    <t>False</t>
  </si>
  <si>
    <t>{02c549d8-7674-48f7-8282-7f69ce814106}</t>
  </si>
  <si>
    <t>0,01</t>
  </si>
  <si>
    <t>21</t>
  </si>
  <si>
    <t>15</t>
  </si>
  <si>
    <t>REKAPITULACE STAVBY</t>
  </si>
  <si>
    <t>v ---  níže se nacházejí doplnkové a pomocné údaje k sestavám  --- v</t>
  </si>
  <si>
    <t>Návod na vyplnění</t>
  </si>
  <si>
    <t>0,001</t>
  </si>
  <si>
    <t>Kód:</t>
  </si>
  <si>
    <t>2022-15</t>
  </si>
  <si>
    <t>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</si>
  <si>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</si>
  <si>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Rekonstrukce multifunkčního sálu v budově NZM</t>
  </si>
  <si>
    <t>KSO:</t>
  </si>
  <si>
    <t>CC-CZ:</t>
  </si>
  <si>
    <t>Místo:</t>
  </si>
  <si>
    <t>Kostelní 1300/44, Praha 7</t>
  </si>
  <si>
    <t>Datum:</t>
  </si>
  <si>
    <t>27. 4. 2021</t>
  </si>
  <si>
    <t>Zadavatel:</t>
  </si>
  <si>
    <t>IČ:</t>
  </si>
  <si>
    <t>75075741</t>
  </si>
  <si>
    <t>Národní zemědělské muzeum, Kostelní 44, Praha 7</t>
  </si>
  <si>
    <t>DIČ:</t>
  </si>
  <si>
    <t>Uchazeč:</t>
  </si>
  <si>
    <t>Vyplň údaj</t>
  </si>
  <si>
    <t>Projektant:</t>
  </si>
  <si>
    <t>15939006</t>
  </si>
  <si>
    <t>ARCH TECH, K Noskovně 148, Praha 6</t>
  </si>
  <si>
    <t>True</t>
  </si>
  <si>
    <t>Zpracovatel:</t>
  </si>
  <si>
    <t>69655260</t>
  </si>
  <si>
    <t>Jiří Večerník, Wolkerova 1747/27, Jihlava</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</si>
  <si>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</si>
  <si>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</si>
  <si>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</si>
  <si>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</si>
  <si>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</si>
  <si>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</si>
  <si>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</si>
  <si>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</si>
  <si>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</si>
  <si>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</si>
  <si>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</si>
  <si>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</si>
  <si>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</si>
  <si>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</si>
  <si>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</si>
  <si>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</si>
  <si>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</si>
  <si>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</si>
  <si>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</si>
  <si>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</si>
  <si>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</si>
  <si>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</si>
  <si>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</si>
  <si>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</si>
  <si>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</si>
  <si>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</si>
  <si>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</si>
  <si>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</si>
  <si>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</si>
  <si>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</si>
  <si>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</si>
  <si>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</si>
  <si>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</si>
  <si>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</si>
  <si>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</si>
  <si>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</si>
  <si>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</si>
  <si>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</si>
  <si>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</si>
  <si>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</si>
  <si>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</si>
  <si>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</si>
  <si>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</si>
  <si>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</si>
  <si>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</si>
  <si>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D.1.1</t>
  </si>
  <si>
    <t>Architektonicko stavební řešení</t>
  </si>
  <si>
    <t>STA</t>
  </si>
  <si>
    <t>1</t>
  </si>
  <si>
    <t>{c4b3b9e6-978e-4b1c-8f29-29f7766bd797}</t>
  </si>
  <si>
    <t>2</t>
  </si>
  <si>
    <t>/</t>
  </si>
  <si>
    <t>D.1.1.1</t>
  </si>
  <si>
    <t>Stavební práce</t>
  </si>
  <si>
    <t>Soupis</t>
  </si>
  <si>
    <t>{5b8228a3-3554-4f33-b26f-407cd4771961}</t>
  </si>
  <si>
    <t>D.1.1.2</t>
  </si>
  <si>
    <t>Prostorová akustika</t>
  </si>
  <si>
    <t>{16416b32-d3b1-474e-b853-5b9e1049867d}</t>
  </si>
  <si>
    <t>D.1.4</t>
  </si>
  <si>
    <t>Technické instalace</t>
  </si>
  <si>
    <t>{c865a90f-dd52-49ea-b38c-569a96be366c}</t>
  </si>
  <si>
    <t>D.1.4.1</t>
  </si>
  <si>
    <t>Zdravotně technické instalace</t>
  </si>
  <si>
    <t>{381c8766-36c4-4d0c-a4b4-dcbbc3063d24}</t>
  </si>
  <si>
    <t>D.1.4.2</t>
  </si>
  <si>
    <t>Vzduchotechnika, klimatizace</t>
  </si>
  <si>
    <t>{abe4e4fa-ed17-4f76-b7f5-9eaa2dc950ae}</t>
  </si>
  <si>
    <t>D.1.4.3</t>
  </si>
  <si>
    <t>EPS, požární rozhlas</t>
  </si>
  <si>
    <t>{e3e1c30d-cbff-4856-a351-073bd2dd89aa}</t>
  </si>
  <si>
    <t>D.1.4.4</t>
  </si>
  <si>
    <t>Vytápění</t>
  </si>
  <si>
    <t>{a4aa3d53-78a3-43fe-bdbf-6351b3fee172}</t>
  </si>
  <si>
    <t>D.1.4.5</t>
  </si>
  <si>
    <t>Silnoproudá instalace</t>
  </si>
  <si>
    <t>{6cd13dbb-1b20-4f1c-af7a-5674f27f1076}</t>
  </si>
  <si>
    <t>D.1.4.6</t>
  </si>
  <si>
    <t>Slaboproud</t>
  </si>
  <si>
    <t>{2089ec3f-8192-4043-97a3-ad27ad0da7ef}</t>
  </si>
  <si>
    <t>D.1.4.7</t>
  </si>
  <si>
    <t>AVT</t>
  </si>
  <si>
    <t>{fe13a1c2-4295-4a2b-8a9d-d8ac3e269465}</t>
  </si>
  <si>
    <t>D.1.9</t>
  </si>
  <si>
    <t>Vedlejší rozpočtové náklady</t>
  </si>
  <si>
    <t>{02a53c49-98fa-4094-bb69-c20fb29cb285}</t>
  </si>
  <si>
    <t>KRYCÍ LIST SOUPISU PRACÍ</t>
  </si>
  <si>
    <t>Objekt:</t>
  </si>
  <si>
    <t>D.1.1 - Architektonicko stavební řešení</t>
  </si>
  <si>
    <t>Soupis:</t>
  </si>
  <si>
    <t>D.1.1.1 - Stavební práce</t>
  </si>
  <si>
    <t>REKAPITULACE ČLENĚNÍ SOUPISU PRACÍ</t>
  </si>
  <si>
    <t>Kód dílu - Popis</t>
  </si>
  <si>
    <t>Cena celkem [CZK]</t>
  </si>
  <si>
    <t>Náklady ze soupisu prací</t>
  </si>
  <si>
    <t>-1</t>
  </si>
  <si>
    <t>HSV - Práce a dodávky HSV</t>
  </si>
  <si>
    <t xml:space="preserve">    4 - Vodorovné konstrukce</t>
  </si>
  <si>
    <t xml:space="preserve">    61 - Úprava povrchů vnitřních</t>
  </si>
  <si>
    <t xml:space="preserve">    63 - Podlahy a podlahové konstrukce</t>
  </si>
  <si>
    <t xml:space="preserve">    94 - Lešení a stavební výtahy</t>
  </si>
  <si>
    <t xml:space="preserve">    95 - Různé dokončovací konstrukce a práce pozemních staveb</t>
  </si>
  <si>
    <t xml:space="preserve">    96 - Bourání konstrukcí</t>
  </si>
  <si>
    <t xml:space="preserve">    99 - Přesun hmot a manipulace se sutí</t>
  </si>
  <si>
    <t>PSV - Práce a dodávky PSV</t>
  </si>
  <si>
    <t xml:space="preserve">    711 - Izolace proti vodě, vlhkosti a plynům</t>
  </si>
  <si>
    <t xml:space="preserve">    763 - Konstrukce suché výstavby</t>
  </si>
  <si>
    <t xml:space="preserve">    766 - Konstrukce truhlářské</t>
  </si>
  <si>
    <t xml:space="preserve">    767 - Konstrukce zámečnické</t>
  </si>
  <si>
    <t xml:space="preserve">    768 - Ostatní výrobky</t>
  </si>
  <si>
    <t xml:space="preserve">    769 - Vybavení baru</t>
  </si>
  <si>
    <t xml:space="preserve">    775 - Podlahy skládané</t>
  </si>
  <si>
    <t xml:space="preserve">    776 - Podlahy povlakové</t>
  </si>
  <si>
    <t xml:space="preserve">    777 - Podlahy lité</t>
  </si>
  <si>
    <t xml:space="preserve">    781 - Dokončovací práce - obklady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</si>
  <si>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</si>
  <si>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</si>
  <si>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</si>
  <si>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</si>
  <si>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</si>
  <si>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</si>
  <si>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</si>
  <si>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</si>
  <si>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</si>
  <si>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</si>
  <si>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</si>
  <si>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</si>
  <si>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</si>
  <si>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</si>
  <si>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</si>
  <si>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</si>
  <si>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</si>
  <si>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4</t>
  </si>
  <si>
    <t>Vodorovné konstrukce</t>
  </si>
  <si>
    <t>K</t>
  </si>
  <si>
    <t>411321515</t>
  </si>
  <si>
    <t>Stropy deskové ze ŽB tř. C 20/25</t>
  </si>
  <si>
    <t>m3</t>
  </si>
  <si>
    <t>CS ÚRS 2021 01</t>
  </si>
  <si>
    <t>103517559</t>
  </si>
  <si>
    <t>PP</t>
  </si>
  <si>
    <t>Stropy z betonu železového (bez výztuže)  stropů deskových, plochých střech, desek balkonových, desek hřibových stropů včetně hlavic hřibových sloupů tř. C 20/25</t>
  </si>
  <si>
    <t>Online PSC</t>
  </si>
  <si>
    <t>https://podminky.urs.cz/item/CS_URS_2021_01/411321515</t>
  </si>
  <si>
    <t>PSC</t>
  </si>
  <si>
    <t xml:space="preserve">Poznámka k souboru cen:_x000D_
1. V cenách pohledového betonu 411 35-4 a 411 35-5 jsou započteny i náklady na pečlivé hutnění zejména při líci konstrukce pro docílení neporušeného maltového povrchu bez vzhledových kazů. </t>
  </si>
  <si>
    <t>VV</t>
  </si>
  <si>
    <t xml:space="preserve">Stávající otvor pro výtah </t>
  </si>
  <si>
    <t>3,5*2,65*(0,05+(0,03/2))</t>
  </si>
  <si>
    <t>411354239</t>
  </si>
  <si>
    <t>Bednění stropů ztracené z hraněných trapézových vln v 40 mm plech pozinkovaný tl 1,0 mm</t>
  </si>
  <si>
    <t>m2</t>
  </si>
  <si>
    <t>-1765466937</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</si>
  <si>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pozinkovaným, výšky vln 40 mm, tl. plechu 1,00 mm</t>
  </si>
  <si>
    <t>https://podminky.urs.cz/item/CS_URS_2021_01/411354239</t>
  </si>
  <si>
    <t xml:space="preserve">Poznámka k souboru cen:_x000D_
1. Konstrukce ocelového profilovaného bednění (ceny -4203 až -4271 za m2 půdorysu shora včetně uložení) vytváří monolitický žebrovaný strop, pro který jsou určeny ceny betonů 411 32-.... - Stropy z betonu železového (bez výztuže) , ceny výztuže stropů 411 36-21..Výztuž stropů , je-li předepsána u této spřažené konstrukce, a ceny podpěrné konstrukce. </t>
  </si>
  <si>
    <t>3,5*2,65</t>
  </si>
  <si>
    <t>3</t>
  </si>
  <si>
    <t>411361821</t>
  </si>
  <si>
    <t>Výztuž stropů betonářskou ocelí 10 505</t>
  </si>
  <si>
    <t>t</t>
  </si>
  <si>
    <t>-1748229164</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</si>
  <si>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</si>
  <si>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https://podminky.urs.cz/item/CS_URS_2021_01/411361821</t>
  </si>
  <si>
    <t>43,4*0,001</t>
  </si>
  <si>
    <t>411362021</t>
  </si>
  <si>
    <t>Výztuž stropů svařovanými sítěmi Kari</t>
  </si>
  <si>
    <t>1917804932</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</si>
  <si>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</si>
  <si>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https://podminky.urs.cz/item/CS_URS_2021_01/411362021</t>
  </si>
  <si>
    <t>53,3*0,001</t>
  </si>
  <si>
    <t>5</t>
  </si>
  <si>
    <t>411388531</t>
  </si>
  <si>
    <t>Zabetonování otvorů pl do 1 m2 ve stropech</t>
  </si>
  <si>
    <t>-1975836329</t>
  </si>
  <si>
    <t>Zabetonování otvorů ve stropech nebo v klenbách  včetně lešení, bednění, odbednění a výztuže (materiál v ceně) ve stropech železobetonových, tvárnicových a prefabrikovaných</t>
  </si>
  <si>
    <t>https://podminky.urs.cz/item/CS_URS_2021_01/411388531</t>
  </si>
  <si>
    <t>po zrušených podlahových krabicích a po zrušených prostupech instalací - odhad</t>
  </si>
  <si>
    <t>0,3*0,3*0,12*50</t>
  </si>
  <si>
    <t>0,1*0,1*0,12*50</t>
  </si>
  <si>
    <t>Součet</t>
  </si>
  <si>
    <t>6</t>
  </si>
  <si>
    <t>413941121</t>
  </si>
  <si>
    <t>Osazování ocelových válcovaných nosníků stropů I, IE, U, UE nebo L do č.12</t>
  </si>
  <si>
    <t>1091029023</t>
  </si>
  <si>
    <t>Osazování ocelových válcovaných nosníků ve stropech I nebo IE nebo U nebo UE nebo L do č.12 nebo výšky do 120 mm</t>
  </si>
  <si>
    <t>https://podminky.urs.cz/item/CS_URS_2021_01/413941121</t>
  </si>
  <si>
    <t xml:space="preserve">Poznámka k souboru cen:_x000D_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</si>
  <si>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7</t>
  </si>
  <si>
    <t>M</t>
  </si>
  <si>
    <t>130109280</t>
  </si>
  <si>
    <t>ocel profilová UPE, v jakosti 11 375, h=80 mm</t>
  </si>
  <si>
    <t>8</t>
  </si>
  <si>
    <t>144207665</t>
  </si>
  <si>
    <t>ocel profilová UPN, v jakosti 11 375, h=80 mm</t>
  </si>
  <si>
    <t>P</t>
  </si>
  <si>
    <t>Poznámka k položce:_x000D_
Hmotnost: 8,64 kg/m</t>
  </si>
  <si>
    <t>Pro mobilní příčky</t>
  </si>
  <si>
    <t>(4*5,2+7,225*4)*8,64*0,001</t>
  </si>
  <si>
    <t>0,429*1,1 'Přepočtené koeficientem množství</t>
  </si>
  <si>
    <t>413941123</t>
  </si>
  <si>
    <t>Osazování ocelových válcovaných nosníků stropů I, IE, U, UE nebo L do č. 22</t>
  </si>
  <si>
    <t>-1951132436</t>
  </si>
  <si>
    <t>Osazování ocelových válcovaných nosníků ve stropech I nebo IE nebo U nebo UE nebo L č. 14 až 22 nebo výšky do 220 mm</t>
  </si>
  <si>
    <t>https://podminky.urs.cz/item/CS_URS_2021_01/413941123</t>
  </si>
  <si>
    <t>(2,65*0,875*4)*30*0,001</t>
  </si>
  <si>
    <t>9</t>
  </si>
  <si>
    <t>13010754R</t>
  </si>
  <si>
    <t>svařovaná ocelová konstrukce z úhelníků a nosníků - viz statika</t>
  </si>
  <si>
    <t>300642326</t>
  </si>
  <si>
    <t>0,278*1,1 'Přepočtené koeficientem množství</t>
  </si>
  <si>
    <t>10</t>
  </si>
  <si>
    <t>953961211</t>
  </si>
  <si>
    <t>Kotvy chemickou patronou M 8 hl 80 mm do betonu, ŽB nebo kamene s vyvrtáním otvoru</t>
  </si>
  <si>
    <t>kus</t>
  </si>
  <si>
    <t>1570929985</t>
  </si>
  <si>
    <t>Kotvy chemické s vyvrtáním otvoru  do betonu, železobetonu nebo tvrdého kamene chemická patrona, velikost M 8, hloubka 80 mm</t>
  </si>
  <si>
    <t>https://podminky.urs.cz/item/CS_URS_2021_01/953961211</t>
  </si>
  <si>
    <t xml:space="preserve">Poznámka k souboru cen:_x000D_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náklady na dodání a zasunutí kotevního šroubu do otvoru vyplněného chemickým tmelem nebo patronou a dotažení matice. </t>
  </si>
  <si>
    <t>"K1" 58</t>
  </si>
  <si>
    <t>"K2" 29</t>
  </si>
  <si>
    <t>11</t>
  </si>
  <si>
    <t>953965111</t>
  </si>
  <si>
    <t>Kotevní šroub pro chemické kotvy M 8 dl 110 mm</t>
  </si>
  <si>
    <t>-1759441840</t>
  </si>
  <si>
    <t>Kotvy chemické s vyvrtáním otvoru  kotevní šrouby pro chemické kotvy, velikost M 8, délka 110 mm</t>
  </si>
  <si>
    <t>https://podminky.urs.cz/item/CS_URS_2021_01/953965111</t>
  </si>
  <si>
    <t>61</t>
  </si>
  <si>
    <t>Úprava povrchů vnitřních</t>
  </si>
  <si>
    <t>12</t>
  </si>
  <si>
    <t>612131121</t>
  </si>
  <si>
    <t>Penetrační disperzní nátěr vnitřních stěn nanášený ručně</t>
  </si>
  <si>
    <t>-1825522693</t>
  </si>
  <si>
    <t>Podkladní a spojovací vrstva vnitřních omítaných ploch  penetrace akrylát-silikonová nanášená ručně stěn</t>
  </si>
  <si>
    <t>https://podminky.urs.cz/item/CS_URS_2021_01/612131121</t>
  </si>
  <si>
    <t>1. NP</t>
  </si>
  <si>
    <t>"m.č. 1.41" 27,07*3</t>
  </si>
  <si>
    <t>"m.č. 1.40" 12,66*3</t>
  </si>
  <si>
    <t>"m.č. 1.39" 9,47*3</t>
  </si>
  <si>
    <t>"m.č. 1.38" 116,46*3</t>
  </si>
  <si>
    <t>13</t>
  </si>
  <si>
    <t>612135101</t>
  </si>
  <si>
    <t>Hrubá výplň rýh ve stěnách maltou jakékoli šířky rýhy</t>
  </si>
  <si>
    <t>1559784994</t>
  </si>
  <si>
    <t>Hrubá výplň rýh maltou  jakékoli šířky rýhy ve stěnách</t>
  </si>
  <si>
    <t>https://podminky.urs.cz/item/CS_URS_2021_01/612135101</t>
  </si>
  <si>
    <t xml:space="preserve">Poznámka k souboru cen:_x000D_
1. V cenách nejsou započteny náklady na omítku rýh, tyto se ocení příšlušnými cenami tohoto katalogu. </t>
  </si>
  <si>
    <t>1. PP</t>
  </si>
  <si>
    <t>"15 - m.č. 01.30" 3,15*0,15*2</t>
  </si>
  <si>
    <t>14</t>
  </si>
  <si>
    <t>612311131</t>
  </si>
  <si>
    <t>Potažení vnitřních stěn vápenným štukem tloušťky do 3 mm</t>
  </si>
  <si>
    <t>-1846390005</t>
  </si>
  <si>
    <t>Potažení vnitřních ploch štukem tloušťky do 3 mm svislých konstrukcí stěn</t>
  </si>
  <si>
    <t>https://podminky.urs.cz/item/CS_URS_2021_01/612311131</t>
  </si>
  <si>
    <t>612325121</t>
  </si>
  <si>
    <t>Vápenocementová štuková omítka rýh ve stěnách šířky do 150 mm</t>
  </si>
  <si>
    <t>173959227</t>
  </si>
  <si>
    <t>Vápenocementová omítka rýh štuková ve stěnách, šířky rýhy do 150 mm</t>
  </si>
  <si>
    <t>https://podminky.urs.cz/item/CS_URS_2021_01/612325121</t>
  </si>
  <si>
    <t>63</t>
  </si>
  <si>
    <t>Podlahy a podlahové konstrukce</t>
  </si>
  <si>
    <t>16</t>
  </si>
  <si>
    <t>631311124</t>
  </si>
  <si>
    <t>Mazanina tl do 120 mm z betonu prostého bez zvýšených nároků na prostředí tř. C 16/20</t>
  </si>
  <si>
    <t>-729742833</t>
  </si>
  <si>
    <t>Mazanina z betonu  prostého bez zvýšených nároků na prostředí tl. přes 80 do 120 mm tř. C 16/20</t>
  </si>
  <si>
    <t>https://podminky.urs.cz/item/CS_URS_2021_01/631311124</t>
  </si>
  <si>
    <t xml:space="preserve">Poznámka k souboru cen:_x000D_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</si>
  <si>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"m.č. 1.30" 1,3*1,1*0,2</t>
  </si>
  <si>
    <t>Mezisoučet</t>
  </si>
  <si>
    <t>1.NP</t>
  </si>
  <si>
    <t>Stávající otvor pro výtah m.č. 1.41</t>
  </si>
  <si>
    <t>3,5*2,65*0,1</t>
  </si>
  <si>
    <t>94</t>
  </si>
  <si>
    <t>Lešení a stavební výtahy</t>
  </si>
  <si>
    <t>17</t>
  </si>
  <si>
    <t>949101111</t>
  </si>
  <si>
    <t>Lešení pomocné pro objekty pozemních staveb s lešeňovou podlahou v do 1,9 m zatížení do 150 kg/m2</t>
  </si>
  <si>
    <t>1902581262</t>
  </si>
  <si>
    <t>Lešení pomocné pracovní pro objekty pozemních staveb  pro zatížení do 150 kg/m2, o výšce lešeňové podlahy do 1,9 m</t>
  </si>
  <si>
    <t>https://podminky.urs.cz/item/CS_URS_2021_01/949101111</t>
  </si>
  <si>
    <t xml:space="preserve">Poznámka k souboru cen:_x000D_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</si>
  <si>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"m.č. 01.30" 19,36</t>
  </si>
  <si>
    <t>"m.č. 01.35" 9,9</t>
  </si>
  <si>
    <t>"m.č. 1.01" 72,77</t>
  </si>
  <si>
    <t>"m.č. 1.02" 20,41</t>
  </si>
  <si>
    <t>"m.č. 1.03 5,88</t>
  </si>
  <si>
    <t>"m.č. 1.04" 23,1</t>
  </si>
  <si>
    <t>"m.č. 1.05" 19,96</t>
  </si>
  <si>
    <t>"m.č. 1.06" 139,54</t>
  </si>
  <si>
    <t>"m.č. 1.07" 145,45</t>
  </si>
  <si>
    <t>"m.č. 1.08" 46,49</t>
  </si>
  <si>
    <t>"m.č. 1.09" 64,81</t>
  </si>
  <si>
    <t>"m.č. 1.10" 23,8</t>
  </si>
  <si>
    <t>95</t>
  </si>
  <si>
    <t>Různé dokončovací konstrukce a práce pozemních staveb</t>
  </si>
  <si>
    <t>18</t>
  </si>
  <si>
    <t>952901111</t>
  </si>
  <si>
    <t>Vyčištění budov bytové a občanské výstavby při výšce podlaží do 4 m</t>
  </si>
  <si>
    <t>-1719479244</t>
  </si>
  <si>
    <t>Vyčištění budov nebo objektů před předáním do užívání  budov bytové nebo občanské výstavby, světlé výšky podlaží do 4 m</t>
  </si>
  <si>
    <t>https://podminky.urs.cz/item/CS_URS_2021_01/952901111</t>
  </si>
  <si>
    <t xml:space="preserve">Poznámka k souboru cen:_x000D_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</si>
  <si>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19</t>
  </si>
  <si>
    <t>95-R01</t>
  </si>
  <si>
    <t>Požární ucpávky - viz projekt PBŘ</t>
  </si>
  <si>
    <t>soubor</t>
  </si>
  <si>
    <t>-314619708</t>
  </si>
  <si>
    <t>Poznámka k položce:_x000D_
Utěsnění provede oprávněná  firma s materiály a systémem používaným v NZM</t>
  </si>
  <si>
    <t>96</t>
  </si>
  <si>
    <t>Bourání konstrukcí</t>
  </si>
  <si>
    <t>20</t>
  </si>
  <si>
    <t>762521811</t>
  </si>
  <si>
    <t>Demontáž podlah bez polštářů z prken tloušťky do 32 mm</t>
  </si>
  <si>
    <t>1655722399</t>
  </si>
  <si>
    <t>Demontáž podlah  bez polštářů z prken tl. do 32 mm</t>
  </si>
  <si>
    <t>https://podminky.urs.cz/item/CS_URS_2021_01/762521811</t>
  </si>
  <si>
    <t>Poznámka k položce:_x000D_
palubková podlaha</t>
  </si>
  <si>
    <t>"m.č. 1.39" 9,72</t>
  </si>
  <si>
    <t>762814812</t>
  </si>
  <si>
    <t>Demontáž záklopů stropů z desek tvrdých</t>
  </si>
  <si>
    <t>-1641439481</t>
  </si>
  <si>
    <t>Demontáž záklopů stropů vrchních a zapuštěných  z desek tvrdých (cementotřískových, dřevoštěpkových apod.)</t>
  </si>
  <si>
    <t>https://podminky.urs.cz/item/CS_URS_2021_01/762814812</t>
  </si>
  <si>
    <t>podhled v místě prostupu pro nerealizovaný výtah</t>
  </si>
  <si>
    <t>2,4*1,9</t>
  </si>
  <si>
    <t>22</t>
  </si>
  <si>
    <t>762822820</t>
  </si>
  <si>
    <t>Demontáž stropních trámů z hraněného řeziva průřezové plochy do 288 cm2</t>
  </si>
  <si>
    <t>m</t>
  </si>
  <si>
    <t>-784147982</t>
  </si>
  <si>
    <t>Demontáž stropních trámů  z hraněného řeziva, průřezové plochy přes 144 do 288 cm2</t>
  </si>
  <si>
    <t>https://podminky.urs.cz/item/CS_URS_2021_01/762822820</t>
  </si>
  <si>
    <t>2,2*(2,4/3)</t>
  </si>
  <si>
    <t>23</t>
  </si>
  <si>
    <t>763111811</t>
  </si>
  <si>
    <t>Demontáž SDK příčky s jednoduchou ocelovou nosnou konstrukcí opláštění jednoduché</t>
  </si>
  <si>
    <t>1724146316</t>
  </si>
  <si>
    <t>Demontáž příček ze sádrokartonových desek  s nosnou konstrukcí z ocelových profilů jednoduchých, opláštění jednoduché</t>
  </si>
  <si>
    <t>https://podminky.urs.cz/item/CS_URS_2021_01/763111811</t>
  </si>
  <si>
    <t xml:space="preserve">Poznámka k souboru cen:_x000D_
1. Ceny -1811 až -1821 jsou určeny pro kompletní demontáž příčky, tj. nosné konstrukce, desek i tepelné izolace. 2. Ceny demontáže desek -2811 až -2813 jsou určeny pro odstranění pouze desek z obou stran příčky. </t>
  </si>
  <si>
    <t>"m.č. 1.41" (3,64*2+0,4+0,25+3,755*2+0,65)*3,05+(2,265*2+0,4*2+5,86+2,61+9,72+1,81+0,965)*2,65</t>
  </si>
  <si>
    <t>24</t>
  </si>
  <si>
    <t>763121811</t>
  </si>
  <si>
    <t>Demontáž SDK předsazené/šachtové stěny s jednoduchou nosnou kcí opláštění jednoduché</t>
  </si>
  <si>
    <t>145794515</t>
  </si>
  <si>
    <t>Demontáž předsazených nebo šachtových stěn ze sádrokartonových desek  s nosnou konstrukcí z ocelových profilů jednoduchých, opláštění jednoduché</t>
  </si>
  <si>
    <t>https://podminky.urs.cz/item/CS_URS_2021_01/763121811</t>
  </si>
  <si>
    <t xml:space="preserve">Poznámka k souboru cen:_x000D_
1. Ceny -1811 a -1823 jsou určeny pro kompletní demontáž předsazené nebo šachtové stěny, tj. nosné konstrukce, desek i tepelné izolace. </t>
  </si>
  <si>
    <t>"m.č. 1.41" (0,85*6*2+0,85*3)*4,2</t>
  </si>
  <si>
    <t>25</t>
  </si>
  <si>
    <t>763131831</t>
  </si>
  <si>
    <t>Demontáž SDK podhledu s jednovrstvou nosnou kcí z ocelových profilů opláštění jednoduché</t>
  </si>
  <si>
    <t>1189505686</t>
  </si>
  <si>
    <t>Demontáž podhledu nebo samostatného požárního předělu ze sádrokartonových desek  s nosnou konstrukcí jednovrstvou z ocelových profilů, opláštění jednoduché</t>
  </si>
  <si>
    <t>https://podminky.urs.cz/item/CS_URS_2021_01/763131831</t>
  </si>
  <si>
    <t xml:space="preserve">Poznámka k souboru cen:_x000D_
1. Ceny -1811 a -1832 jsou stanoveny pro kompletní demontáž podhledu nebo samostatného požárního předělu, tj. nosné konstrukce, desek i tepelné izolace. 2. Ceny demontáže desek -2811 a -2812 jsou určeny pro odstranění pouze desek z nosné konstrukce podhledu. </t>
  </si>
  <si>
    <t>1.PP</t>
  </si>
  <si>
    <t>2,35*2,64</t>
  </si>
  <si>
    <t>čelo podhledu</t>
  </si>
  <si>
    <t>0,2*2,64</t>
  </si>
  <si>
    <t>"m.č. 1.41 - K1" 1*1*58</t>
  </si>
  <si>
    <t>"m.č. 1.41 - K2" 1,5*1*29</t>
  </si>
  <si>
    <t>26</t>
  </si>
  <si>
    <t>766411811</t>
  </si>
  <si>
    <t>Demontáž truhlářského obložení stěn z panelů plochy do 1,5 m2</t>
  </si>
  <si>
    <t>1653396569</t>
  </si>
  <si>
    <t>Demontáž obložení stěn  panely, plochy do 1,5 m2</t>
  </si>
  <si>
    <t>https://podminky.urs.cz/item/CS_URS_2021_01/766411811</t>
  </si>
  <si>
    <t xml:space="preserve">Poznámka k souboru cen:_x000D_
1. Cenami nelze oceňovat demontáž obložení stěn výšky přes 2,5 m; tyto práce se oceňují cenami souboru cen 766 42-18 Demontáž obložení podhledů. </t>
  </si>
  <si>
    <t>Poznámka k položce:_x000D_
obložení DITEC</t>
  </si>
  <si>
    <t>"m.č. 1.41" (5,05+5,25+4,1*2+1,05+1,6+12,25+3,6+3,7*2+0,6*4+1+8,05)*3,05</t>
  </si>
  <si>
    <t>27</t>
  </si>
  <si>
    <t>766691914</t>
  </si>
  <si>
    <t>Vyvěšení nebo zavěšení dřevěných křídel dveří pl do 2 m2</t>
  </si>
  <si>
    <t>-1723644850</t>
  </si>
  <si>
    <t>Ostatní práce  vyvěšení nebo zavěšení křídel s případným uložením a opětovným zavěšením po provedení stavebních změn dřevěných dveřních, plochy do 2 m2</t>
  </si>
  <si>
    <t>https://podminky.urs.cz/item/CS_URS_2021_01/766691914</t>
  </si>
  <si>
    <t xml:space="preserve">Poznámka k souboru cen:_x000D_
1. Ceny -1931 a -1932 lze užít jen pro křídlo mající současně obě jmenované funkce. </t>
  </si>
  <si>
    <t>"80" 2</t>
  </si>
  <si>
    <t>28</t>
  </si>
  <si>
    <t>766691915</t>
  </si>
  <si>
    <t>Vyvěšení nebo zavěšení dřevěných křídel dveří pl přes 2 m2</t>
  </si>
  <si>
    <t>-712371880</t>
  </si>
  <si>
    <t>Ostatní práce  vyvěšení nebo zavěšení křídel s případným uložením a opětovným zavěšením po provedení stavebních změn dřevěných dveřních, plochy přes 2 m2</t>
  </si>
  <si>
    <t>https://podminky.urs.cz/item/CS_URS_2021_01/766691915</t>
  </si>
  <si>
    <t>"1600" 2</t>
  </si>
  <si>
    <t>29</t>
  </si>
  <si>
    <t>76682583R</t>
  </si>
  <si>
    <t>Demontáž truhlářských spodních skříněk – součást zařízení interiéru včetně všech zařizovacích předmětů s demontáží a zaslepením instalací</t>
  </si>
  <si>
    <t>-1489457791</t>
  </si>
  <si>
    <t>Poznámka k položce:_x000D_
předpoklad</t>
  </si>
  <si>
    <t>30</t>
  </si>
  <si>
    <t>766-D01</t>
  </si>
  <si>
    <t xml:space="preserve">Demontáž stupínku z palubek a podia (dřevěná konstrukce) </t>
  </si>
  <si>
    <t>792759473</t>
  </si>
  <si>
    <t>Poznámka k položce:_x000D_
včetně Marmolea</t>
  </si>
  <si>
    <t>31</t>
  </si>
  <si>
    <t>775411810</t>
  </si>
  <si>
    <t>Demontáž soklíků nebo lišt dřevěných přibíjených do suti</t>
  </si>
  <si>
    <t>-2057665924</t>
  </si>
  <si>
    <t>Demontáž soklíků nebo lišt dřevěných  do suti přibíjených</t>
  </si>
  <si>
    <t>https://podminky.urs.cz/item/CS_URS_2021_01/775411810</t>
  </si>
  <si>
    <t>"m.č. 1.38" 27,07</t>
  </si>
  <si>
    <t>"m.č. 1.39" 12,66</t>
  </si>
  <si>
    <t>"m.č. 1.40" 9,47</t>
  </si>
  <si>
    <t>"m.č. 1.41" 116,46</t>
  </si>
  <si>
    <t>32</t>
  </si>
  <si>
    <t>775511800</t>
  </si>
  <si>
    <t>Demontáž podlah vlysových lepených s lištami lepenými do suti</t>
  </si>
  <si>
    <t>2139296622</t>
  </si>
  <si>
    <t>Demontáž podlah vlysových  do suti s lištami lepených</t>
  </si>
  <si>
    <t>https://podminky.urs.cz/item/CS_URS_2021_01/775511800</t>
  </si>
  <si>
    <t>Poznámka k položce:_x000D_
sejmutí palubkové podlahay</t>
  </si>
  <si>
    <t>"m.č. 1.38" 24,52</t>
  </si>
  <si>
    <t>"m.č. 1.40" 4,76</t>
  </si>
  <si>
    <t>33</t>
  </si>
  <si>
    <t>775511821</t>
  </si>
  <si>
    <t>Demontáž podlah vlysových lepených bez lišt k dalšímu použití</t>
  </si>
  <si>
    <t>-1193689972</t>
  </si>
  <si>
    <t>Demontáž podlah vlysových  k dalšímu použití bez lišt lepených s očištěním</t>
  </si>
  <si>
    <t>https://podminky.urs.cz/item/CS_URS_2021_01/775511821</t>
  </si>
  <si>
    <t>na ose B v poli mezi osou 23 a 24</t>
  </si>
  <si>
    <t>2,5*2,65</t>
  </si>
  <si>
    <t>v místě skladu m.č. 1.39</t>
  </si>
  <si>
    <t>2,9*2,75</t>
  </si>
  <si>
    <t>Pro instalaci kabelů k podlahovým krabicím</t>
  </si>
  <si>
    <t>0,3*0,3*50</t>
  </si>
  <si>
    <t>34</t>
  </si>
  <si>
    <t>776201812</t>
  </si>
  <si>
    <t>Demontáž lepených povlakových podlah s podložkou ručně</t>
  </si>
  <si>
    <t>-1349149610</t>
  </si>
  <si>
    <t>Demontáž povlakových podlahovin lepených ručně s podložkou</t>
  </si>
  <si>
    <t>https://podminky.urs.cz/item/CS_URS_2021_01/776201812</t>
  </si>
  <si>
    <t>"m.č. 1.41" 530,27</t>
  </si>
  <si>
    <t>35</t>
  </si>
  <si>
    <t>78413102R</t>
  </si>
  <si>
    <t xml:space="preserve">Odstranění profilovaných tapet do v. 3 m imitující haklíkové zdivo hradeb </t>
  </si>
  <si>
    <t>-1626153623</t>
  </si>
  <si>
    <t>36</t>
  </si>
  <si>
    <t>786626111-D</t>
  </si>
  <si>
    <t>Demontáž vertikální textilní žaluzie</t>
  </si>
  <si>
    <t>-1254233060</t>
  </si>
  <si>
    <t>"m. č. 1.38" 2,5*2,1*8</t>
  </si>
  <si>
    <t>"m. č. 1.41" 2,5*2,1*15</t>
  </si>
  <si>
    <t>37</t>
  </si>
  <si>
    <t>962031133</t>
  </si>
  <si>
    <t>Bourání příček z cihel pálených na MVC tl do 150 mm</t>
  </si>
  <si>
    <t>259232074</t>
  </si>
  <si>
    <t>Bourání příček z cihel, tvárnic nebo příčkovek  z cihel pálených, plných nebo dutých na maltu vápennou nebo vápenocementovou, tl. do 150 mm</t>
  </si>
  <si>
    <t>https://podminky.urs.cz/item/CS_URS_2021_01/962031133</t>
  </si>
  <si>
    <t>"m.č. 01.30" (1,3+0,95)*3,15</t>
  </si>
  <si>
    <t>38</t>
  </si>
  <si>
    <t>968072455</t>
  </si>
  <si>
    <t>Vybourání kovových dveřních zárubní pl do 2 m2</t>
  </si>
  <si>
    <t>1819021855</t>
  </si>
  <si>
    <t>Vybourání kovových rámů oken s křídly, dveřních zárubní, vrat, stěn, ostění nebo obkladů  dveřních zárubní, plochy do 2 m2</t>
  </si>
  <si>
    <t>https://podminky.urs.cz/item/CS_URS_2021_01/968072455</t>
  </si>
  <si>
    <t xml:space="preserve">Poznámka k souboru cen:_x000D_
1. V cenách -2244 až -2559 jsou započteny i náklady na vyvěšení křídel. 2. Cenou -2641 se oceňuje i vybourání nosné ocelové konstrukce pro sádrokartonové příčky. </t>
  </si>
  <si>
    <t>0,8*1,97*2</t>
  </si>
  <si>
    <t>39</t>
  </si>
  <si>
    <t>968072456</t>
  </si>
  <si>
    <t>Vybourání kovových dveřních zárubní pl přes 2 m2</t>
  </si>
  <si>
    <t>-26181422</t>
  </si>
  <si>
    <t>Vybourání kovových rámů oken s křídly, dveřních zárubní, vrat, stěn, ostění nebo obkladů  dveřních zárubní, plochy přes 2 m2</t>
  </si>
  <si>
    <t>https://podminky.urs.cz/item/CS_URS_2021_01/968072456</t>
  </si>
  <si>
    <t>1,6*2,75*2</t>
  </si>
  <si>
    <t>40</t>
  </si>
  <si>
    <t>96-D01</t>
  </si>
  <si>
    <t>Odstranění závěsů v. 2,70 m včetně nosné konstrukce s kolejnicí kotvené do stropu</t>
  </si>
  <si>
    <t>267101388</t>
  </si>
  <si>
    <t>41</t>
  </si>
  <si>
    <t>972054341</t>
  </si>
  <si>
    <t>Vybourání otvorů v ŽB stropech nebo klenbách pl do 0,25 m2 tl do 150 mm</t>
  </si>
  <si>
    <t>-609134075</t>
  </si>
  <si>
    <t>Vybourání otvorů ve stropech nebo klenbách železobetonových  bez odstranění podlahy a násypu, plochy do 0,25 m2, tl. do 150 mm</t>
  </si>
  <si>
    <t>https://podminky.urs.cz/item/CS_URS_2021_01/972054341</t>
  </si>
  <si>
    <t>otvory pro VZT v m.č. 1.41</t>
  </si>
  <si>
    <t>6+1</t>
  </si>
  <si>
    <t>sonda</t>
  </si>
  <si>
    <t>42</t>
  </si>
  <si>
    <t>977211112</t>
  </si>
  <si>
    <t>Řezání stěnovou pilou ŽB kcí s výztuží průměru do 16 mm hl do 350 mm</t>
  </si>
  <si>
    <t>-2060942483</t>
  </si>
  <si>
    <t>Řezání konstrukcí stěnovou pilou železobetonových průměru řezané výztuže do 16 mm hloubka řezu přes 200 do 350 mm</t>
  </si>
  <si>
    <t>https://podminky.urs.cz/item/CS_URS_2021_01/977211112</t>
  </si>
  <si>
    <t xml:space="preserve">Poznámka k souboru cen:_x000D_
1. Množství měrných jednotek se určuje: a) u řezů v m délky řezu v závislosti na jeho hloubce, b) u příplatku za řezy do výztuže průměru přes 16 mm v cm2 plochy řezané výztuže. 2. V cenách jsou započteny i náklady na spotřebu vody. 3. V cenách nejsou započteny náklady na bourání konstrukce; tyto náklady se oceňují cenami katalogu 801-3 Budovy a haly - bourání konstrukcí. </t>
  </si>
  <si>
    <t>(0,551*2+0,331*2)*6</t>
  </si>
  <si>
    <t>(0,46*2+0,331*2)*2</t>
  </si>
  <si>
    <t>43</t>
  </si>
  <si>
    <t>997013217</t>
  </si>
  <si>
    <t>Vnitrostaveništní doprava suti a vybouraných hmot pro budovy v do 24 m ručně</t>
  </si>
  <si>
    <t>-963418384</t>
  </si>
  <si>
    <t>Vnitrostaveništní doprava suti a vybouraných hmot  vodorovně do 50 m svisle ručně pro budovy a haly výšky přes 21 do 24 m</t>
  </si>
  <si>
    <t>https://podminky.urs.cz/item/CS_URS_2021_01/997013217</t>
  </si>
  <si>
    <t xml:space="preserve">Poznámka k souboru cen:_x000D_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pro budovy a haly výšky do 6 m. 3. Montáž, demontáž a pronájem shozu se ocení cenami souboru cen 997 01-33 Shoz suti. 4. Ceny -3151 až -3162 lze použít v případě, kdy dochází ke ztížení dopravy suti např. tím, že není možné instalovat jeřáb. </t>
  </si>
  <si>
    <t>44</t>
  </si>
  <si>
    <t>997013219</t>
  </si>
  <si>
    <t>Příplatek k vnitrostaveništní dopravě suti a vybouraných hmot za zvětšenou dopravu suti ZKD 10 m</t>
  </si>
  <si>
    <t>840858890</t>
  </si>
  <si>
    <t>Vnitrostaveništní doprava suti a vybouraných hmot  vodorovně do 50 m Příplatek k cenám -3111 až -3217 za zvětšenou vodorovnou dopravu přes vymezenou dopravní vzdálenost za každých dalších i započatých 10 m</t>
  </si>
  <si>
    <t>https://podminky.urs.cz/item/CS_URS_2021_01/997013219</t>
  </si>
  <si>
    <t>20,718*2 'Přepočtené koeficientem množství</t>
  </si>
  <si>
    <t>45</t>
  </si>
  <si>
    <t>997013501</t>
  </si>
  <si>
    <t>Odvoz suti a vybouraných hmot na skládku nebo meziskládku do 1 km se složením</t>
  </si>
  <si>
    <t>-1507564211</t>
  </si>
  <si>
    <t>Odvoz suti a vybouraných hmot na skládku nebo meziskládku  se složením, na vzdálenost do 1 km</t>
  </si>
  <si>
    <t>https://podminky.urs.cz/item/CS_URS_2021_01/997013501</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</si>
  <si>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souboru cen Odvoz suti a vybouraných hmot z meziskládky na skládku. </t>
  </si>
  <si>
    <t>46</t>
  </si>
  <si>
    <t>997013509</t>
  </si>
  <si>
    <t>Příplatek k odvozu suti a vybouraných hmot na skládku ZKD 1 km přes 1 km</t>
  </si>
  <si>
    <t>140303861</t>
  </si>
  <si>
    <t>Odvoz suti a vybouraných hmot na skládku nebo meziskládku  se složením, na vzdálenost Příplatek k ceně za každý další i započatý 1 km přes 1 km</t>
  </si>
  <si>
    <t>https://podminky.urs.cz/item/CS_URS_2021_01/997013509</t>
  </si>
  <si>
    <t>Poznámka k položce:_x000D_
Předpokládaná vzdálenost k odvozu 20 km</t>
  </si>
  <si>
    <t>20,718*19 'Přepočtené koeficientem množství</t>
  </si>
  <si>
    <t>47</t>
  </si>
  <si>
    <t>997013631</t>
  </si>
  <si>
    <t>Poplatek za uložení na skládce (skládkovné) stavebního odpadu směsného kód odpadu 17 09 04</t>
  </si>
  <si>
    <t>-758073058</t>
  </si>
  <si>
    <t>Poplatek za uložení stavebního odpadu na skládce (skládkovné) směsného stavebního a demoličního zatříděného do Katalogu odpadů pod kódem 17 09 04</t>
  </si>
  <si>
    <t>https://podminky.urs.cz/item/CS_URS_2021_01/997013631</t>
  </si>
  <si>
    <t xml:space="preserve">Poznámka k souboru cen:_x000D_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</si>
  <si>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48</t>
  </si>
  <si>
    <t>997321611</t>
  </si>
  <si>
    <t>Nakládání nebo překládání suti a vybouraných hmot</t>
  </si>
  <si>
    <t>-1637641675</t>
  </si>
  <si>
    <t>Vodorovná doprava suti a vybouraných hmot  bez naložení, s vyložením a hrubým urovnáním nakládání nebo překládání na dopravní prostředek při vodorovné dopravě suti a vybouraných hmot</t>
  </si>
  <si>
    <t>https://podminky.urs.cz/item/CS_URS_2021_01/997321611</t>
  </si>
  <si>
    <t xml:space="preserve">Poznámka k souboru cen:_x000D_
1. Ceny jsou určeny: a) pro další manipulaci s vybouranými hmotami a sutí až na místo definitivního uložení na vzdálenost od těžiště nakládky do těžiště vykládky, pokud není dále stanoveno jinak, b) při dopravě po vodě na vodorovnou vzdálenost přemístění určenou od přilehlé průsečnice původního terénu (původní břehové plochy) s hladinou vody k těžišti hromady nebo dopravního prostředku po nejhospodárnější dopravní trase. c) i pro další manipulaci s ocelovými hradidly, porostem, bahnem, sutí a vybouranými hmotami, u nichž základní manipulace je započtena v cenách části C01 - Udržování a opravy konstrukcí. 2. Cenu 997 32-1611 nelze použít pro první naložení na dopravní prostředek; náklady na toto naložení jsou započteny v cenách 467 95-10 Odstranění prahu, 960 . . -12 Bourání konstrukcí vodních staveb a 978 02-71 Odstranění poškozených cementových omítek. 3. V cenách jsou započteny i náklady a) při vodorovné dopravě po suchu na přepravu za ztížených provozních podmínek, b) při vodorovné dopravě po vodě na vyložení na hromady na suchu nebo na přeložení na dopravní prostředek na suchu do 15 m vodorovně a současně do 4 m svisle, c) při nakládání nebo překládání na dopravu do 15 m vodorovně a současně do 4 m svisle. 4. V cenách nejsou započteny náklady na uložení suti a vybouraných hmot do násypu nebo na skládku; tyto práce se oceňují cenami katalogu 800-1 Zemní práce. </t>
  </si>
  <si>
    <t>99</t>
  </si>
  <si>
    <t>Přesun hmot a manipulace se sutí</t>
  </si>
  <si>
    <t>49</t>
  </si>
  <si>
    <t>998011003</t>
  </si>
  <si>
    <t>Přesun hmot pro budovy zděné v do 24 m</t>
  </si>
  <si>
    <t>534646106</t>
  </si>
  <si>
    <t>Přesun hmot pro budovy občanské výstavby, bydlení, výrobu a služby  s nosnou svislou konstrukcí zděnou z cihel, tvárnic nebo kamene vodorovná dopravní vzdálenost do 100 m pro budovy výšky přes 12 do 24 m</t>
  </si>
  <si>
    <t>https://podminky.urs.cz/item/CS_URS_2021_01/998011003</t>
  </si>
  <si>
    <t xml:space="preserve">Poznámka k souboru cen:_x000D_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</si>
  <si>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</si>
  <si>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</si>
  <si>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</si>
  <si>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</si>
  <si>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50</t>
  </si>
  <si>
    <t>711493122</t>
  </si>
  <si>
    <t>Izolace proti podpovrchové a tlakové vodě svislá těsnicí stěrkou jednosložkovou na bázi cementu</t>
  </si>
  <si>
    <t>339605079</t>
  </si>
  <si>
    <t>Izolace proti podpovrchové a tlakové vodě - ostatní na ploše svislé S jednosložkovou na bázi cementu</t>
  </si>
  <si>
    <t>https://podminky.urs.cz/item/CS_URS_2021_01/711493122</t>
  </si>
  <si>
    <t>Západní předstěna kafeterie - vyztužení EA profily (pro velkou zátěž), opláštěná AQUA deskami</t>
  </si>
  <si>
    <t>(5,85+0,5)*4,4</t>
  </si>
  <si>
    <t>51</t>
  </si>
  <si>
    <t>998711202</t>
  </si>
  <si>
    <t>Přesun hmot procentní pro izolace proti vodě, vlhkosti a plynům v objektech v do 12 m</t>
  </si>
  <si>
    <t>%</t>
  </si>
  <si>
    <t>-1402383057</t>
  </si>
  <si>
    <t>Přesun hmot pro izolace proti vodě, vlhkosti a plynům  stanovený procentní sazbou (%) z ceny vodorovná dopravní vzdálenost do 50 m v objektech výšky přes 6 do 12 m</t>
  </si>
  <si>
    <t>https://podminky.urs.cz/item/CS_URS_2021_01/998711202</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</si>
  <si>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</si>
  <si>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763</t>
  </si>
  <si>
    <t>Konstrukce suché výstavby</t>
  </si>
  <si>
    <t>52</t>
  </si>
  <si>
    <t>763111323</t>
  </si>
  <si>
    <t>SDK příčka tl 100 mm profil CW+UW 75 desky 1xDF 12,5 s izolací EI 45 Rw do 49 dB</t>
  </si>
  <si>
    <t>1907696104</t>
  </si>
  <si>
    <t>Příčka ze sádrokartonových desek  s nosnou konstrukcí z jednoduchých ocelových profilů UW, CW jednoduše opláštěná deskou protipožární DF tl. 12,5 mm s izolací, EI 45, příčka tl. 100 mm, profil 75, Rw do 49 dB</t>
  </si>
  <si>
    <t>https://podminky.urs.cz/item/CS_URS_2021_01/763111323</t>
  </si>
  <si>
    <t xml:space="preserve">Poznámka k souboru cen:_x000D_
1. V cenách jsou započteny i náklady na tmelení a výztužnou pásku. 2. V cenách nejsou započteny náklady na základní penetrační nátěr; tyto se oceňují cenou cenou -1717. 3. Cena -1611 Montáž nosné konstrukce je stanovena pro m2 plochy příčky. 4. Ceny -1621 až -1627 Montáž desek, -1717 Penetrační nátěr, -1718 Úprava spar separační páskou a -1771, -1772 Příplatek za rovinnost jsou stanoveny pro obě strany příčky. Tyto úpravy prováděné pouze na jedné straně příčky se oceňují cenami souboru cen 763 12-17 pro předsazené stěny. 5. V ceně -1611 nejsou započteny náklady na profily; tyto se oceňují ve specifikaci. 6. V cenách -1621 až -1627 nejsou započteny náklady na desky; tato dodávka se oceňuje ve specifikaci. </t>
  </si>
  <si>
    <t>Mezi m.č. 1.10 a 1.09 - požární příčka SDK opláštěná deskami WHITE tl. 12,5 mm</t>
  </si>
  <si>
    <t>(1,25+1*2+1,4)*4,4</t>
  </si>
  <si>
    <t>53</t>
  </si>
  <si>
    <t>763111720</t>
  </si>
  <si>
    <t>SDK příčka vyztužení pro osazení skříněk, polic atd.</t>
  </si>
  <si>
    <t>-1750383672</t>
  </si>
  <si>
    <t>Příčka ze sádrokartonových desek  ostatní konstrukce a práce na příčkách ze sádrokartonových desek vyztužení příčky pro osazení skříněk, polic atd.</t>
  </si>
  <si>
    <t>https://podminky.urs.cz/item/CS_URS_2021_01/763111720</t>
  </si>
  <si>
    <t>Mezi m.č. 1.01 s 1.02 a 1.10 - akustická příčka opláštěná desk DIAMANT tl 12,5 mm, Rw=53 dB se zvýš. únosností pro zavěšení horních skříněk baru apod.</t>
  </si>
  <si>
    <t>(5,5+5,2)*4,4</t>
  </si>
  <si>
    <t>54</t>
  </si>
  <si>
    <t>763111771</t>
  </si>
  <si>
    <t>Příplatek k SDK příčce za rovinnost kvality Q3</t>
  </si>
  <si>
    <t>24632580</t>
  </si>
  <si>
    <t>Příčka ze sádrokartonových desek  Příplatek k cenám za rovinnost speciální tmelení kvality Q3</t>
  </si>
  <si>
    <t>https://podminky.urs.cz/item/CS_URS_2021_01/763111771</t>
  </si>
  <si>
    <t>"SDK" 20,46+41,14</t>
  </si>
  <si>
    <t>"sádrovlákno"  47,08+31,9+15,29</t>
  </si>
  <si>
    <t>55</t>
  </si>
  <si>
    <t>763113341</t>
  </si>
  <si>
    <t>SDK příčka instalační tl 155 - 650 mm zdvojený profil CW+UW 50 desky 2xH2 12,5 s izolací EI 60 Rw do 54 dB</t>
  </si>
  <si>
    <t>-1073736557</t>
  </si>
  <si>
    <t>Příčka instalační ze sádrokartonových desek  s nosnou konstrukcí ze zdvojených ocelových profilů UW, CW s mezerou, CW profily navzájem spojeny páskem sádry dvojitě opláštěná deskami impregnovanými H2 tl. 2 x 12,5 mm s izolací, EI 60, Rw do 54 dB, příčka tl. 155 - 650 mm, profil 50</t>
  </si>
  <si>
    <t>https://podminky.urs.cz/item/CS_URS_2021_01/763113341</t>
  </si>
  <si>
    <t xml:space="preserve">Poznámka k souboru cen:_x000D_
1. V cenách jsou započteny i náklady na tmelení a výztužnou pásku. 2. V cenách nejsou započteny náklady na základní penetrační nátěr; tyto se oceňují cenou 763 11-1717. 3. Cena -3611 Montáž nosné konstrukce je stanovena pro m2 plochy instalační příčky. 4. Cena -3621 Montáž desek je stanovena pro obě strany instalační příčky. 5. V ceně -3611 nejsou započteny náklady na profily; tyto se oceňují ve specifikaci. 6. V ceně -3621 nejsou započteny náklady na desky; tato dodávka se oceňuje ve specifikaci. 7. Ostatní konstrukce a práce a příplatky u instalačních příček se oceňují cenami 763 11-17.. pro příčky ze sádrokartonových desek. </t>
  </si>
  <si>
    <t>kolem m.č. 1.03 - instalační SDK příčka , zelený SDK, tl. 12,5 mm</t>
  </si>
  <si>
    <t>(2,75*2+2+1,85)*4,4</t>
  </si>
  <si>
    <t>56</t>
  </si>
  <si>
    <t>763121443</t>
  </si>
  <si>
    <t>SDK stěna předsazená tl 115 mm profil CW+UW 100 deska 1xDF 15 s izolací EI 30</t>
  </si>
  <si>
    <t>-361353830</t>
  </si>
  <si>
    <t>Stěna předsazená ze sádrokartonových desek s nosnou konstrukcí z ocelových profilů CW, UW jednoduše opláštěná deskou protipožární DF tl. 15 mm s izolací, EI 30, stěna tl. 115 mm, profil 100</t>
  </si>
  <si>
    <t>https://podminky.urs.cz/item/CS_URS_2021_01/763121443</t>
  </si>
  <si>
    <t xml:space="preserve">Poznámka k souboru cen:_x000D_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4. Ceny -1611 a -1612 Montáž nosné konstrukce je stanoveny pro m2 plochy předsazené stěny. 5. V ceně -1611 a -1612 nejsou započteny náklady na profily; tyto se oceňují ve specifikaci. 6. V cenách -1621 až -1641 Montáž desek nejsou započteny náklady na desky; tato dodávka se oceňuje ve specifikaci. 7. Cena -1590 je určena pro typ nosiče WC na nožičkách na zem pro standardní výšku do 1,3 m. Konstrukce nosiče WC není v ceně - oceňuje se souborem cen 726 13 1- části A 06 katalogu 800 - 721 Zdravotně technické instalace budov. Při výšce stěny na celou výšku místnosti se přidá UA profil =2xKV příčky a patka UA profilu= 4ks - oceňují se cenami 763 18-1421 - 1424. 8. Ostatní konstrukce a práce a příplatky, neuvedené v tomto souboru cen, se oceňují cenami 763 11-17.. pro příčky ze sádrokartonových desek. </t>
  </si>
  <si>
    <t>plentování svislého VZT potrubí v 1. NP, odskok a na předěl nad kolejnicí mobilních příček v 1. NP</t>
  </si>
  <si>
    <t>(0,74*2+0,55)*0,45*4+(0,74*2+0,46)*0,45*2</t>
  </si>
  <si>
    <t>(0,31*2+0,55)*(4-0,45)*4+(0,31*2+0,46)*(4-0,45)*2</t>
  </si>
  <si>
    <t>57</t>
  </si>
  <si>
    <t>763121450</t>
  </si>
  <si>
    <t>SDK stěna předsazená tl 115 mm profil CW+UW 100 deska 1x akustická 12,5 s izolací EI 30  Rw do 28 dB</t>
  </si>
  <si>
    <t>-898743098</t>
  </si>
  <si>
    <t>Stěna předsazená ze sádrokartonových desek s nosnou konstrukcí z ocelových profilů CW, UW jednoduše opláštěná deskou akustickou tl. 12,5 mm s izolací, EI 30, stěna tl. 115 mm, profil 100, Rw do 28 dB</t>
  </si>
  <si>
    <t>https://podminky.urs.cz/item/CS_URS_2021_01/763121450</t>
  </si>
  <si>
    <t>Mezi m.č.  1.04 a 1.01 - SDK předstěna - zelený SDK, tl. 12,5 mm</t>
  </si>
  <si>
    <t>(3,375+0,1)*4,4</t>
  </si>
  <si>
    <t>58</t>
  </si>
  <si>
    <t>76312161R</t>
  </si>
  <si>
    <t>Montáž nosné konstrukce z profilů UW a CW SDK stěna předsazená - D+M</t>
  </si>
  <si>
    <t>513471415</t>
  </si>
  <si>
    <t>Stěna předsazená ze sádrokartonových desek montáž nosné konstrukce z profilů UW a CW - D+M</t>
  </si>
  <si>
    <t>5,85*4,4</t>
  </si>
  <si>
    <t>59</t>
  </si>
  <si>
    <t>763121621</t>
  </si>
  <si>
    <t>Montáž desek tl 12,5 mm na nosnou kci SDK stěna předsazená</t>
  </si>
  <si>
    <t>-130462089</t>
  </si>
  <si>
    <t>Stěna předsazená ze sádrokartonových desek montáž desek na nosnou konstrukci, tl. 12,5 mm</t>
  </si>
  <si>
    <t>https://podminky.urs.cz/item/CS_URS_2021_01/763121621</t>
  </si>
  <si>
    <t>60</t>
  </si>
  <si>
    <t>KNF.00508258</t>
  </si>
  <si>
    <t>Deska Knauf AQUAPANEL CEMENT BOARD LIGHT- INDOOR , šířka 900 x 1200 mm</t>
  </si>
  <si>
    <t>-1069057553</t>
  </si>
  <si>
    <t>Poznámka k položce:_x000D_
Cementové desky do vlhkého a mokrého prostředí vhodné do interiéru</t>
  </si>
  <si>
    <t>763121761</t>
  </si>
  <si>
    <t>Příplatek k SDK stěně předsazené za rovinnost kvality Q3</t>
  </si>
  <si>
    <t>-785714104</t>
  </si>
  <si>
    <t>Stěna předsazená ze sádrokartonových desek Příplatek k cenám za rovinnost kvality speciální tmelení kvality Q3</t>
  </si>
  <si>
    <t>https://podminky.urs.cz/item/CS_URS_2021_01/763121761</t>
  </si>
  <si>
    <t>"SDK" 29,682+15,29+25,74</t>
  </si>
  <si>
    <t>62</t>
  </si>
  <si>
    <t>763131543</t>
  </si>
  <si>
    <t>SDK podhled desky 2xDF 15 bez izolace jednovrstvá spodní kce profil CD+UD EI 60</t>
  </si>
  <si>
    <t>-201541736</t>
  </si>
  <si>
    <t>Podhled ze sádrokartonových desek  jednovrstvá zavěšená spodní konstrukce z ocelových profilů CD, UD dvojitě opláštěná deskami protipožárními DF, tl. 2 x 15 mm, bez izolace, EI 60</t>
  </si>
  <si>
    <t>https://podminky.urs.cz/item/CS_URS_2021_01/763131543</t>
  </si>
  <si>
    <t xml:space="preserve">Poznámka k souboru cen:_x000D_
1. V cenách jsou započteny i náklady na tmelení a výztužnou pásku. 2. V cenách nejsou započteny náklady na základní penetrační nátěr; tyto se oceňují cenou -1714. 3. Ceny -1612 až -1613 Montáž nosné konstrukce je stanoveny pro m2 plochy podhledu. 4. V cenách -1612 a -1613 nejsou započteny náklady na profily; tyto se oceňují ve specifikaci. 5. V cenách -1621 až -1624 Montáž desek nejsou započteny náklady na desky; tato dodávka se oceňuje ve specifikaci. 6. V ceně -1763 Příplatek za průhyb nosného stropu přes 20 mm je započtena pouze montáž, atypický profil se oceňuje individuálně ve specifikaci. 7. Uváděná hodnota REI u cen -1431 až-1443 a -1471 až -1495 vyjadřuje požární odolnost konstrukce chráněné podhledem; hodnota REI závisí na druhu nosného stropu. </t>
  </si>
  <si>
    <t xml:space="preserve">v místě doplnění stropu podhled v 1. PP deskami FIREBOARD 2x 15 mm </t>
  </si>
  <si>
    <t>2,637*2,32</t>
  </si>
  <si>
    <t>763131551</t>
  </si>
  <si>
    <t>SDK podhled deska 1xH2 12,5 bez izolace jednovrstvá spodní kce profil CD+UD</t>
  </si>
  <si>
    <t>-943458016</t>
  </si>
  <si>
    <t>Podhled ze sádrokartonových desek  jednovrstvá zavěšená spodní konstrukce z ocelových profilů CD, UD jednoduše opláštěná deskou impregnovanou H2, tl. 12,5 mm, bez izolace</t>
  </si>
  <si>
    <t>https://podminky.urs.cz/item/CS_URS_2021_01/763131551</t>
  </si>
  <si>
    <t>Kafeterie  - impregnovaný SDK tl. 12,5 mm.</t>
  </si>
  <si>
    <t>5,8*1,2*2</t>
  </si>
  <si>
    <t>1,2*1,2*3,14</t>
  </si>
  <si>
    <t>64</t>
  </si>
  <si>
    <t>763131771</t>
  </si>
  <si>
    <t>Příplatek k SDK podhledu za rovinnost kvality Q3</t>
  </si>
  <si>
    <t>189993963</t>
  </si>
  <si>
    <t>Podhled ze sádrokartonových desek  Příplatek k cenám za rovinnost kvality speciální tmelení kvality Q3</t>
  </si>
  <si>
    <t>https://podminky.urs.cz/item/CS_URS_2021_01/763131771</t>
  </si>
  <si>
    <t>65</t>
  </si>
  <si>
    <t>763211121</t>
  </si>
  <si>
    <t>Sádrovláknitá příčka tl 75 mm profil CW+UW 50 desky 1x12,5 s izolací EI 30 Rw do 48 dB</t>
  </si>
  <si>
    <t>1589210551</t>
  </si>
  <si>
    <t>Příčka ze sádrovláknitých desek  s nosnou konstrukcí z jednoduchých ocelových profilů UW, CW jednoduše opláštěná deskou tl. 12,5 mm příčka tl. 75 mm, profil 50, s izolací, EI 30, Rw do 48 dB</t>
  </si>
  <si>
    <t>https://podminky.urs.cz/item/CS_URS_2021_01/763211121</t>
  </si>
  <si>
    <t xml:space="preserve">Poznámka k souboru cen:_x000D_
1. V cenách jsou započteny i náklady na tmelení. 2. Ostatní konstrukce a práce a příplatky u příček ze sádrovláknitých desek lze ocenit cenami 763 11-17.. pro příčky ze sádrokartonových desek. 3. Ceny -1223 až -1254 pro dvojitě opláštěné příčky lze použít i pro příčky mezibytové. </t>
  </si>
  <si>
    <t>66</t>
  </si>
  <si>
    <t>763211124</t>
  </si>
  <si>
    <t>Sádrovláknitá příčka tl 100 mm profil CW+UW 75 desky 1x12,5 s izolací EI do 60 Rw do 54 dB</t>
  </si>
  <si>
    <t>-1047133927</t>
  </si>
  <si>
    <t>Příčka ze sádrovláknitých desek  s nosnou konstrukcí z jednoduchých ocelových profilů UW, CW jednoduše opláštěná deskou tl. 12,5 mm příčka tl. 100 mm, profil 75, s izolací, EI do 60, Rw do 54 dB</t>
  </si>
  <si>
    <t>https://podminky.urs.cz/item/CS_URS_2021_01/763211124</t>
  </si>
  <si>
    <t xml:space="preserve">Mezi m.č.  1.08 a 1.09 - akustická a požární příčka opláštěná deskami DIAMANT tl. 12,5 mm, Rw=53dB, EI 45 </t>
  </si>
  <si>
    <t>7,25*4,4</t>
  </si>
  <si>
    <t>67</t>
  </si>
  <si>
    <t>763211128</t>
  </si>
  <si>
    <t>Sádrovláknitá příčka tl 125 mm profil CW+UW 100 desky 1x12,5 s izolací EI do 60 Rw do 54 dB</t>
  </si>
  <si>
    <t>-60657827</t>
  </si>
  <si>
    <t>Příčka ze sádrovláknitých desek  s nosnou konstrukcí z jednoduchých ocelových profilů UW, CW jednoduše opláštěná deskou tl. 12,5 mm příčka tl. 125 mm, profil 100, s izolací, EI do 60, Rw do 54 dB</t>
  </si>
  <si>
    <t>https://podminky.urs.cz/item/CS_URS_2021_01/763211128</t>
  </si>
  <si>
    <t>Mezi m.č.  1.04 a 1.01 - akustická příčka opláštěná deskami DIAMANT tl 12,5 mm, Rw=53dB</t>
  </si>
  <si>
    <t>68</t>
  </si>
  <si>
    <t>763431011</t>
  </si>
  <si>
    <t>Montáž minerálního podhledu s vyjímatelnými panely vel. do 0,36 m2 na zavěšený polozapuštěný rošt</t>
  </si>
  <si>
    <t>-2050069558</t>
  </si>
  <si>
    <t>Montáž podhledu minerálního  včetně zavěšeného roštu polozapuštěného s panely vyjímatelnými, velikosti panelů do 0,36 m2</t>
  </si>
  <si>
    <t>https://podminky.urs.cz/item/CS_URS_2021_01/763431011</t>
  </si>
  <si>
    <t xml:space="preserve">Poznámka k souboru cen:_x000D_
1. V cenách montáže podhledu -1001 až -1201 jsou započteny náklady na montáž a dodávku nosné konstrukce. 2. V cenách nejsou započteny náklady na dodávku panelů; jejich dodávka se oceňuje ve specifikaci. 3. Ostatní práce a konstrukce na minerálních podhledech lze ocenit cenami 763 13-17. . . </t>
  </si>
  <si>
    <t>69</t>
  </si>
  <si>
    <t>ECP.354R1</t>
  </si>
  <si>
    <t>panel akustický Performance Plus A T24, bílá 500, 600x1200x20mm</t>
  </si>
  <si>
    <t>-1160480040</t>
  </si>
  <si>
    <t>panel akustický Hygiene Meditec E T24, bílá 500, 600x1200x15mm</t>
  </si>
  <si>
    <t>podhled minerální Ecophon Performance do místa zvýšené vlhkosti</t>
  </si>
  <si>
    <t>5,45*0,8</t>
  </si>
  <si>
    <t>4,36*1,05 'Přepočtené koeficientem množství</t>
  </si>
  <si>
    <t>70</t>
  </si>
  <si>
    <t>ECP.354R2</t>
  </si>
  <si>
    <t>panel akustický Hygiene Protec Air A T24, bílá 500, 600x1200x20mm</t>
  </si>
  <si>
    <t>-1673698306</t>
  </si>
  <si>
    <t>podhled minerální Ecophon Hygiene Protect Air (odolává plísním) - plocha změřena v CADu</t>
  </si>
  <si>
    <t>71,66</t>
  </si>
  <si>
    <t>71,66*1,05 'Přepočtené koeficientem množství</t>
  </si>
  <si>
    <t>71</t>
  </si>
  <si>
    <t>998763201</t>
  </si>
  <si>
    <t>Přesun hmot procentní pro dřevostavby v objektech v do 12 m</t>
  </si>
  <si>
    <t>-343795775</t>
  </si>
  <si>
    <t>Přesun hmot pro dřevostavby  stanovený procentní sazbou (%) z ceny vodorovná dopravní vzdálenost do 50 m v objektech výšky přes 6 do 12 m</t>
  </si>
  <si>
    <t>https://podminky.urs.cz/item/CS_URS_2021_01/998763201</t>
  </si>
  <si>
    <t xml:space="preserve">Poznámka k souboru cen:_x000D_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</si>
  <si>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766</t>
  </si>
  <si>
    <t>Konstrukce truhlářské</t>
  </si>
  <si>
    <t>72</t>
  </si>
  <si>
    <t>766416242</t>
  </si>
  <si>
    <t>Montáž obložení stěn plochy přes 5 m2 panely z aglomerovaných desek do 1,50 m2</t>
  </si>
  <si>
    <t>889450002</t>
  </si>
  <si>
    <t>Montáž obložení stěn  plochy přes 5 m2 panely obkladovými z aglomerovaných desek, plochy přes 0,60 do 1,50 m2</t>
  </si>
  <si>
    <t>https://podminky.urs.cz/item/CS_URS_2021_01/766416242</t>
  </si>
  <si>
    <t xml:space="preserve">Poznámka k souboru cen:_x000D_
1. V cenách -1212 až -6243 jsou započteny i náklady na přišroubování soklu. 2. V cenách -1212 až -6243 nejsou započteny náklady na montáž podkladového roštu, tato montáž se oceňuje cenou -7211. 3. V ceně -7211 nejsou započteny náklady na montáž a dodávku nosných prvků (např. konzol, trnů) pro zavěšený rošt; tato montáž a dodávka se oceňuje individuálně. 4. Cenami -1212 až -6243 nelze oceňovat obložení sloupů zakřiveného průřezu; toto obložení se oceňuje individuálně. </t>
  </si>
  <si>
    <t>"m.č. 1.09" 38,78*1</t>
  </si>
  <si>
    <t>"m.č. 1.10" 27,8*1</t>
  </si>
  <si>
    <t>73</t>
  </si>
  <si>
    <t>62432032</t>
  </si>
  <si>
    <t>deska kompaktní laminátová HPL tl 0,8mm dekor dřevo</t>
  </si>
  <si>
    <t>814892137</t>
  </si>
  <si>
    <t>66,58*1,1 'Přepočtené koeficientem množství</t>
  </si>
  <si>
    <t>74</t>
  </si>
  <si>
    <t>76641721R</t>
  </si>
  <si>
    <t>Montáž obložení stěn podkladového roštu</t>
  </si>
  <si>
    <t>-1270539749</t>
  </si>
  <si>
    <t>Montáž obložení stěn  rošt podkladový</t>
  </si>
  <si>
    <t>75</t>
  </si>
  <si>
    <t>766422342</t>
  </si>
  <si>
    <t>Montáž obložení podhledů jednoduchých panely aglomerovanými do 1,50 m2</t>
  </si>
  <si>
    <t>-63221589</t>
  </si>
  <si>
    <t>Montáž obložení podhledů  jednoduchých panely obkladovými z aglomerovaných desek, plochy přes 0,60 do 1,50 m2</t>
  </si>
  <si>
    <t>https://podminky.urs.cz/item/CS_URS_2021_01/766422342</t>
  </si>
  <si>
    <t xml:space="preserve">Poznámka k souboru cen:_x000D_
1. V cenách -1212 až -5215 není započtena montáž podkladového roštu; tato montáž se oceňuje cenou -7112. 2. V ceně -7112 není započtena montáž a dodávka nosných prvků (např. konzol, trnů) pro zavěšený rošt; tato montáž a dodávka se oceňují individuálně. </t>
  </si>
  <si>
    <t>76</t>
  </si>
  <si>
    <t>6071152R</t>
  </si>
  <si>
    <t>deska LTD tmavý dub s vloženým perem 2800x2070, tl. 16 mm</t>
  </si>
  <si>
    <t>419899921</t>
  </si>
  <si>
    <t>Poznámka k položce:_x000D_
laminované desky š. 495 mm – tmavý dub s vloženým perem</t>
  </si>
  <si>
    <t>23,8*1,1 'Přepočtené koeficientem množství</t>
  </si>
  <si>
    <t>77</t>
  </si>
  <si>
    <t>76642711R</t>
  </si>
  <si>
    <t>Montáž obložení podhledů podkladového roštu</t>
  </si>
  <si>
    <t>-384244872</t>
  </si>
  <si>
    <t>Montáž obložení podhledů  rošt podkladový</t>
  </si>
  <si>
    <t>https://podminky.urs.cz/item/CS_URS_2021_01/76642711R</t>
  </si>
  <si>
    <t>93</t>
  </si>
  <si>
    <t>I19</t>
  </si>
  <si>
    <t>INTERIÉR KAFETERIE, OBKLAD MATERIÁL CORIAN / UMĚLÝ KÁMEN - KOMPLETNÍ PROVEDENÍ</t>
  </si>
  <si>
    <t>1886650192</t>
  </si>
  <si>
    <t>Poznámka k položce:_x000D_
- NOSNÁ KONSTRUKCE PEVNĚ ZABUDOVANÉM INTERIÉRU_x000D_
- CORIAN BÍLÁ B., ZELENÁ, TAPETY, VIZ ZÁKLADNÍ MATERIÁLY (PŘÍLOHA TECH. ZPRÁVY)_x000D_
- ZDVOJENÁ PODLAHA SKLADU_x000D_
- PROVEDENÍ VIZ SAMOSTATNÉ VÝKRESY</t>
  </si>
  <si>
    <t>I20</t>
  </si>
  <si>
    <t>BAR,  MATERIÁL HPL, CORIAN - KOMPLETNÍ PROVEDENÍ</t>
  </si>
  <si>
    <t>-912779025</t>
  </si>
  <si>
    <t>BAR,  MATERIÁL CORIAN - KOMPLETNÍ PROVEDENÍ</t>
  </si>
  <si>
    <t xml:space="preserve">Poznámka k položce:_x000D_
VIZ ZÁKLADNÍ MATERIÁLY </t>
  </si>
  <si>
    <t>T01</t>
  </si>
  <si>
    <t>Dveře dvoukřídlé s nadsvětlíkem, dub masiv,  akustické s mosazným jacklem a Ms okopovým plechem - 1600 x 2700 mm, kompletní provedení</t>
  </si>
  <si>
    <t>836627256</t>
  </si>
  <si>
    <t>Poznámka k položce:_x000D_
- barva lazura (odstín dle stávajících), polyuretanový lak_x000D_
- kování - zámek vložkový, klika/klika, automatická těsnící lišta_x000D_
- nadsvětlík, dvojsklo bezp. tvrzené, pískované akustické Rw=38 dB_x000D_
- zárubeň dub masiv, barva stejná jako křídlo_x000D_
- zvuková neprůzvučnost Rw=38 dB_x000D_
- okopový plech Ms, výšky 80mm</t>
  </si>
  <si>
    <t>T02</t>
  </si>
  <si>
    <t>Dveře jednokřídlé pravé, zasouvací s pouzdrem do SDK - 800 x 1970, kompletní provedení</t>
  </si>
  <si>
    <t>-155194573</t>
  </si>
  <si>
    <t>Poznámka k položce:_x000D_
- pouzdro JAP Eclisse_x000D_
- materiál laminát na odlehčené DTD desce_x000D_
- barva CPL bílá_x000D_
- zámek vložkový, madlo/madlo_x000D_
- zárubeň CPL, barva bílá_x000D_
- okopový plech Ms, výšky 100mm</t>
  </si>
  <si>
    <t>97</t>
  </si>
  <si>
    <t>T03</t>
  </si>
  <si>
    <t>LAMINOVANÁ DESKA HPL S LAMINOVÁNÍM ABS, BARVA BÍLÁ - 560 x 430 x 20 MM, D+M</t>
  </si>
  <si>
    <t>1662168387</t>
  </si>
  <si>
    <t>Poznámka k položce:_x000D_
- deska MDF_x000D_
- lepeno na SDK Mamutem</t>
  </si>
  <si>
    <t>998766202</t>
  </si>
  <si>
    <t>Přesun hmot procentní pro konstrukce truhlářské v objektech v do 12 m</t>
  </si>
  <si>
    <t>-501767286</t>
  </si>
  <si>
    <t>Přesun hmot pro konstrukce truhlářské stanovený procentní sazbou (%) z ceny vodorovná dopravní vzdálenost do 50 m v objektech výšky přes 6 do 12 m</t>
  </si>
  <si>
    <t>https://podminky.urs.cz/item/CS_URS_2021_01/998766202</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</si>
  <si>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</si>
  <si>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</si>
  <si>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</si>
  <si>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100</t>
  </si>
  <si>
    <t>Z01</t>
  </si>
  <si>
    <t>MŘÍŽKA Al (lamely) - 580 x 840 mm</t>
  </si>
  <si>
    <t>-846746153</t>
  </si>
  <si>
    <t>Poznámka k položce:_x000D_
MŘÍŽKA OSAZENA MÍSTO OKENNÍHO KŘÍDLA</t>
  </si>
  <si>
    <t>"1. PP"1</t>
  </si>
  <si>
    <t>"1. NP"1</t>
  </si>
  <si>
    <t>101</t>
  </si>
  <si>
    <t>Z02</t>
  </si>
  <si>
    <t>DVEŘE JEDNOKŘÍDLOVÉ OTOČNÉ LEVÉ S POSTRANNÍ PEVNĚ ZASKLENOU ČÁSTÍ, PO EW 30 - DP1 - DVEŘE 900 x 2400, CELEK 2430 x 2450 MM, KOMPLETNÍ PROVEDENÍ VČETNĚ ZÁRUBNĚ</t>
  </si>
  <si>
    <t>-1697196029</t>
  </si>
  <si>
    <t>Poznámka k položce:_x000D_
Zasklení: SKLO ČIRÉ S POŽÁRNÍ ODOLNOSTÍ - BEZPEČNOSTNÍ_x000D_
Barva dveří: Ms LEŠTĚNÁ ZAKONZERVOVANÁ ZAPONOVÝM LAKEM_x000D_
Kování: ZÁMEK S VLOŽKOU, MADLO-MADLO (V.MADLA 300 MM), SAMOZAVÍRAČ_x000D_
Zárubeň: OCEL. S OPL. Z Ms PLECHU_x000D_
Barva zárubně: Ms LEŠTĚNÁ ZAKONZERVOVANÁ ZAPONOVÝM LAKEM_x000D_
_x000D_
- VE V. 1400 KONTRASTNĚ SKLO OZNAČIT PROTI POZADÍ (KOLEČKY ALÁ PÍSKOVANÉ SKLO)</t>
  </si>
  <si>
    <t>102</t>
  </si>
  <si>
    <t>Z03</t>
  </si>
  <si>
    <t>-1159354582</t>
  </si>
  <si>
    <t>103</t>
  </si>
  <si>
    <t>Z04</t>
  </si>
  <si>
    <t>PEVNĚ ZASKLENÁ STĚNA S NADPRAŽÍM Z SDK, PO EI 45 - 2200 x 2450 MM, KOMPLETNÍ PROVEDENÍ</t>
  </si>
  <si>
    <t>-395413173</t>
  </si>
  <si>
    <t>Poznámka k položce:_x000D_
Zasklení: SKLO ČIRÉ S POŽÁRNÍ ODOLNOSTÍ - BEZPEČNOSTNÍ_x000D_
Rám: Ms OCEL S OPLÁŠTĚNÍM Z Ms PL_x000D_
Barva zárubně: Ms LEŠTĚNÁ ZAKONZERVOVANÁ ZAPONOVÝM LAKEM_x000D_
_x000D_
- VE V. 1400 KONTRASTNĚ SKLO OZNAČIT PROTI POZADÍ (KOLEČKY ALÁ PÍSKOVANÉ SKLO)</t>
  </si>
  <si>
    <t>104</t>
  </si>
  <si>
    <t>Z05</t>
  </si>
  <si>
    <t>Mobilní stěna na ruční ovládání s celými díly šířky dle dispozice, s osazením dveří 900 x 2000 mm, pro průchod stěnami, elox profily s vloženým magn. páskem, barva lomená bílá, HPL výplň, odhlučnění 59 dB - kompletní provedení</t>
  </si>
  <si>
    <t>820570816</t>
  </si>
  <si>
    <t>Mobilní stěna na ruční ovládání s celými díly šířky dele dispozice, s osazením dveří 900 x 2000 mm, pro průchod stěnami, elox profily s vloženým magn. páskem, barva lomená bílá, HPL výplň, odhlučnění 59 dB - kompletní provedení</t>
  </si>
  <si>
    <t>Poznámka k položce:_x000D_
- v. 3970 mm, šířka modulu 600 - 1250 mm, celková délka 49,7 m, systémové provedení včetně teleskopických panelů u stěny a dvoustupňového těsnění bez drážek v podlaze a požárního dotěsnění_x000D_
- řešení zavěšení kolenice viz část ARS a konstrukčně stavební řešení_x000D_
- zvuková neprůzvučnost - příčka parametr Rw=52 dB_x000D_
                                         - dveře parametr Rx=37 dB _x000D_
_x000D_
- podrobně viz tabulka a výkresy č. D.1.1.08, D.1.1.24, D.1.1.25, příloha technické zprávy str. 27.</t>
  </si>
  <si>
    <t>49,7*3,97</t>
  </si>
  <si>
    <t>105</t>
  </si>
  <si>
    <t>Z06</t>
  </si>
  <si>
    <t>OCHRANA ROHŮ AL LIŠTOU, DL. 2M, BARVA KOMAXIT BÍLÝ - KOMPLETNÍ PROVEDENÍ</t>
  </si>
  <si>
    <t>-758906227</t>
  </si>
  <si>
    <t>106</t>
  </si>
  <si>
    <t>998767202</t>
  </si>
  <si>
    <t>Přesun hmot procentní pro zámečnické konstrukce v objektech v do 12 m</t>
  </si>
  <si>
    <t>-875973897</t>
  </si>
  <si>
    <t>Přesun hmot pro zámečnické konstrukce  stanovený procentní sazbou (%) z ceny vodorovná dopravní vzdálenost do 50 m v objektech výšky přes 6 do 12 m</t>
  </si>
  <si>
    <t>https://podminky.urs.cz/item/CS_URS_2021_01/998767202</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</si>
  <si>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</si>
  <si>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768</t>
  </si>
  <si>
    <t>Ostatní výrobky</t>
  </si>
  <si>
    <t>108</t>
  </si>
  <si>
    <t>768-R02</t>
  </si>
  <si>
    <t>PRKNA NAD BAREM - KOMPLETNÍ PROVEDENÍ</t>
  </si>
  <si>
    <t>1435751858</t>
  </si>
  <si>
    <t>Poznámka k položce:_x000D_
VIZ ZÁKLADNÍ MATERIÁLY A VIZUALIZACE</t>
  </si>
  <si>
    <t>111</t>
  </si>
  <si>
    <t>O01</t>
  </si>
  <si>
    <t>VERTIKÁLNÍ TEXTILNÍ ŽALUZIE S OVLÁDÁNÍM VE V. 1800MM NAD Č.P. - 1200 x 2080 MM, KOMPLETNÍ PROVEDENÍ</t>
  </si>
  <si>
    <t>1687979369</t>
  </si>
  <si>
    <t>Poznámka k položce:_x000D_
UMÍSTĚNÍ OVLÁDÁNÍ KOORDINOVAT S AKUST. OBKLADY STĚN !!!</t>
  </si>
  <si>
    <t>116</t>
  </si>
  <si>
    <t>O06</t>
  </si>
  <si>
    <t>SVĚTLO NEPROPUSTNÁ ROLETA S OVLÁDÁNÍM VE V . 1800 MM NAD PODLAHOU - 2420 x 2080 mm, D+M</t>
  </si>
  <si>
    <t>751512956</t>
  </si>
  <si>
    <t>Poznámka k položce:_x000D_
- LÁTKA TĚŽKO HOŘLAVÁ</t>
  </si>
  <si>
    <t>117</t>
  </si>
  <si>
    <t>O07</t>
  </si>
  <si>
    <t>SVĚTLO NEPROPUSTNÁ ROLETA S OVLÁDÁNÍM VE V . 1800 MM NAD PODLAHOU - 800 x 2080 mm, D+M</t>
  </si>
  <si>
    <t>-1741956700</t>
  </si>
  <si>
    <t>118</t>
  </si>
  <si>
    <t>-923667555</t>
  </si>
  <si>
    <t>769</t>
  </si>
  <si>
    <t>Vybavení baru</t>
  </si>
  <si>
    <t>119</t>
  </si>
  <si>
    <t>OV02</t>
  </si>
  <si>
    <t>Klarstein Powericer, 180 W, zařízení na výrobu ledu, nerezová ocel - dodávka a montáž</t>
  </si>
  <si>
    <t>982123317</t>
  </si>
  <si>
    <t>120</t>
  </si>
  <si>
    <t>OV03</t>
  </si>
  <si>
    <t>Myčka skla HOONVED - model TL 48 – dvouplášťová - dodávka a montáž</t>
  </si>
  <si>
    <t>20299890</t>
  </si>
  <si>
    <t>121</t>
  </si>
  <si>
    <t>OV04</t>
  </si>
  <si>
    <t>Myčka nádobí HOONVED - model CE 60 – jednoplášťová - dodávka a montáž</t>
  </si>
  <si>
    <t>-1243802873</t>
  </si>
  <si>
    <t>122</t>
  </si>
  <si>
    <t>OV05</t>
  </si>
  <si>
    <t>Skříňky pro hrníčky s podšálkami a skleničky - dodávka a montáž</t>
  </si>
  <si>
    <t>-1798228434</t>
  </si>
  <si>
    <t>123</t>
  </si>
  <si>
    <t>OV06</t>
  </si>
  <si>
    <t>Chladnička ve spodní skříňce pro mléko do kávy - dodávka a montáž</t>
  </si>
  <si>
    <t>-1718378930</t>
  </si>
  <si>
    <t>124</t>
  </si>
  <si>
    <t>OV07</t>
  </si>
  <si>
    <t>Chladící skříň - dodávka a montáž</t>
  </si>
  <si>
    <t>-1216794409</t>
  </si>
  <si>
    <t>775</t>
  </si>
  <si>
    <t>Podlahy skládané</t>
  </si>
  <si>
    <t>125</t>
  </si>
  <si>
    <t>775413320</t>
  </si>
  <si>
    <t>Montáž soklíku ze dřeva tvrdého nebo měkkého připevněného vruty s přetmelením</t>
  </si>
  <si>
    <t>1484778748</t>
  </si>
  <si>
    <t>Montáž podlahového soklíku nebo lišty obvodové (soklové) dřevěné  bez základního nátěru soklíku ze dřeva tvrdého nebo měkkého, v přírodní barvě připevněného vruty, s přetmelením</t>
  </si>
  <si>
    <t>https://podminky.urs.cz/item/CS_URS_2021_01/775413320</t>
  </si>
  <si>
    <t xml:space="preserve">Poznámka k souboru cen:_x000D_
1. V cenách 775 41- . . nejsou započteny náklady na dodání lišt (soklíků). Tyto náklady se oceňují ve specifikaci; ztratné lze dohodnout v přiměřené výši. </t>
  </si>
  <si>
    <t>"m.č. 1.04" 19,97</t>
  </si>
  <si>
    <t>"m.č. 1.05" 20,99</t>
  </si>
  <si>
    <t>"m.č. 1.06" 55,12</t>
  </si>
  <si>
    <t>"m.č. 1.07" 57,16</t>
  </si>
  <si>
    <t>"m.č. 1.08" 28</t>
  </si>
  <si>
    <t>126</t>
  </si>
  <si>
    <t>61418101</t>
  </si>
  <si>
    <t>lišta podlahová dřevěná dub 8x35mm</t>
  </si>
  <si>
    <t>-2136394854</t>
  </si>
  <si>
    <t>181,24*1,05 'Přepočtené koeficientem množství</t>
  </si>
  <si>
    <t>127</t>
  </si>
  <si>
    <t>775511411</t>
  </si>
  <si>
    <t>Podlahy z vlysů lepených, tl do 22 mm, š do 50 mm, dl do 300 mm, dub I</t>
  </si>
  <si>
    <t>-2123216631</t>
  </si>
  <si>
    <t>Podlahy vlysové masivní lepené  rybinový, řemenový, průpletový vzor s tmelením a broušením, bez povrchové úpravy a olištování z vlysů tl. do 22 mm šířky přes 40 do 50 mm, délky přes 240 do 300 mm dub, třída I</t>
  </si>
  <si>
    <t>https://podminky.urs.cz/item/CS_URS_2021_01/775511411</t>
  </si>
  <si>
    <t>128</t>
  </si>
  <si>
    <t>775591905</t>
  </si>
  <si>
    <t>Oprava podlah dřevěných - tmelení celoplošné vlysové, parketové podlahy</t>
  </si>
  <si>
    <t>-217735331</t>
  </si>
  <si>
    <t>Ostatní práce při opravách dřevěných podlah  tmelení celoplošné, podlah vlysových, parketových</t>
  </si>
  <si>
    <t>https://podminky.urs.cz/item/CS_URS_2021_01/775591905</t>
  </si>
  <si>
    <t xml:space="preserve">Poznámka k souboru cen:_x000D_
1. V cenách souboru cen 775 59- . . jsou obsaženy i náklady na materiál. </t>
  </si>
  <si>
    <t>"m.č. 1.06" 139,54-9,275</t>
  </si>
  <si>
    <t>129</t>
  </si>
  <si>
    <t>775591913</t>
  </si>
  <si>
    <t>Oprava podlah dřevěných - broušení jemné</t>
  </si>
  <si>
    <t>-1126353402</t>
  </si>
  <si>
    <t>Ostatní práce při opravách dřevěných podlah  broušení podlah vlysových, palubkových, parketových nebo mozaikových jednotlivé operace jemné</t>
  </si>
  <si>
    <t>https://podminky.urs.cz/item/CS_URS_2021_01/775591913</t>
  </si>
  <si>
    <t>130</t>
  </si>
  <si>
    <t>775591919</t>
  </si>
  <si>
    <t>Oprava podlah dřevěných - broušení celkové včetně tmelení</t>
  </si>
  <si>
    <t>-4547188</t>
  </si>
  <si>
    <t>Ostatní práce při opravách dřevěných podlah  broušení podlah vlysových, palubkových, parketových nebo mozaikových celkové včetně tmelení s broušením hrubým, středním a jemným</t>
  </si>
  <si>
    <t>https://podminky.urs.cz/item/CS_URS_2021_01/775591919</t>
  </si>
  <si>
    <t>131</t>
  </si>
  <si>
    <t>775591920</t>
  </si>
  <si>
    <t>Oprava podlah dřevěných - vysátí povrchu</t>
  </si>
  <si>
    <t>366333855</t>
  </si>
  <si>
    <t>Ostatní práce při opravách dřevěných podlah  dokončovací vysátí</t>
  </si>
  <si>
    <t>https://podminky.urs.cz/item/CS_URS_2021_01/775591920</t>
  </si>
  <si>
    <t>132</t>
  </si>
  <si>
    <t>775591924</t>
  </si>
  <si>
    <t>Oprava podlah dřevěných - vrchní lak pro velmi vysokou zátěž</t>
  </si>
  <si>
    <t>261390055</t>
  </si>
  <si>
    <t>Ostatní práce při opravách dřevěných podlah  lakování jednotlivé operace vrchní lak pro velmi vysokou zátěž (schodiště, taneční sály, restaurace apod.)</t>
  </si>
  <si>
    <t>https://podminky.urs.cz/item/CS_URS_2021_01/775591924</t>
  </si>
  <si>
    <t>133</t>
  </si>
  <si>
    <t>998775202</t>
  </si>
  <si>
    <t>Přesun hmot procentní pro podlahy dřevěné v objektech v do 12 m</t>
  </si>
  <si>
    <t>-1038168959</t>
  </si>
  <si>
    <t>Přesun hmot pro podlahy skládané  stanovený procentní sazbou (%) z ceny vodorovná dopravní vzdálenost do 50 m v objektech výšky přes 6 do 12 m</t>
  </si>
  <si>
    <t>https://podminky.urs.cz/item/CS_URS_2021_01/998775202</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</si>
  <si>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</si>
  <si>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776</t>
  </si>
  <si>
    <t>Podlahy povlakové</t>
  </si>
  <si>
    <t>134</t>
  </si>
  <si>
    <t>776111115</t>
  </si>
  <si>
    <t>Broušení podkladu povlakových podlah před litím stěrky</t>
  </si>
  <si>
    <t>421809447</t>
  </si>
  <si>
    <t>Příprava podkladu broušení podlah stávajícího podkladu před litím stěrky</t>
  </si>
  <si>
    <t>https://podminky.urs.cz/item/CS_URS_2021_01/776111115</t>
  </si>
  <si>
    <t xml:space="preserve">Poznámka k souboru cen:_x000D_
1. V ceně 776 12-1511 zábrana proti vlhkosti jsou započteny i náklady na 2 vrstvy penetrace a zasypání křemičitým pískem. 2. V cenách 776 14-1111 až 776 14-4111 jsou započteny i náklady na dodání stěrky. </t>
  </si>
  <si>
    <t>"m.č. 1.03" 5,88</t>
  </si>
  <si>
    <t>"m.č. 1.10" 64,81</t>
  </si>
  <si>
    <t>135</t>
  </si>
  <si>
    <t>776111116</t>
  </si>
  <si>
    <t>Odstranění zbytků lepidla z podkladu povlakových podlah broušením</t>
  </si>
  <si>
    <t>-1278733394</t>
  </si>
  <si>
    <t>Příprava podkladu broušení podlah stávajícího podkladu pro odstranění lepidla (po starých krytinách)</t>
  </si>
  <si>
    <t>https://podminky.urs.cz/item/CS_URS_2021_01/776111116</t>
  </si>
  <si>
    <t>136</t>
  </si>
  <si>
    <t>776111311</t>
  </si>
  <si>
    <t>Vysátí podkladu povlakových podlah</t>
  </si>
  <si>
    <t>291232949</t>
  </si>
  <si>
    <t>Příprava podkladu vysátí podlah</t>
  </si>
  <si>
    <t>https://podminky.urs.cz/item/CS_URS_2021_01/776111311</t>
  </si>
  <si>
    <t>137</t>
  </si>
  <si>
    <t>776121111</t>
  </si>
  <si>
    <t>Vodou ředitelná penetrace savého podkladu povlakových podlah ředěná v poměru 1:3</t>
  </si>
  <si>
    <t>-1376764301</t>
  </si>
  <si>
    <t>Příprava podkladu penetrace vodou ředitelná na savý podklad (válečkováním) ředěná v poměru 1:3 podlah</t>
  </si>
  <si>
    <t>https://podminky.urs.cz/item/CS_URS_2021_01/776121111</t>
  </si>
  <si>
    <t>138</t>
  </si>
  <si>
    <t>776241121</t>
  </si>
  <si>
    <t>Lepení vzorovaných pásů ze sametového vinylu</t>
  </si>
  <si>
    <t>-449749674</t>
  </si>
  <si>
    <t>Montáž podlahovin ze sametového vinylu lepením pásů vzorovaných</t>
  </si>
  <si>
    <t>https://podminky.urs.cz/item/CS_URS_2021_01/776241121</t>
  </si>
  <si>
    <t>Poznámka k položce:_x000D_
včetně vytažení soklu v. 80 mm</t>
  </si>
  <si>
    <t>139</t>
  </si>
  <si>
    <t>2841111R</t>
  </si>
  <si>
    <t>PVC vinyl ETERNAL WOOD 10112  pro komerční prostory</t>
  </si>
  <si>
    <t>105694320</t>
  </si>
  <si>
    <t>64,81*1,1 'Přepočtené koeficientem množství</t>
  </si>
  <si>
    <t>140</t>
  </si>
  <si>
    <t>776251221</t>
  </si>
  <si>
    <t>Lepení elektrostaticky vodivých čtverců z přírodního linolea (marmolea) standardním lepidlem</t>
  </si>
  <si>
    <t>983503079</t>
  </si>
  <si>
    <t>Montáž podlahovin z přírodního linolea (marmolea) lepením standardním lepidlem ze čtverců elektrostaticky vodivých</t>
  </si>
  <si>
    <t>https://podminky.urs.cz/item/CS_URS_2021_01/776251221</t>
  </si>
  <si>
    <t>141</t>
  </si>
  <si>
    <t>60756R2</t>
  </si>
  <si>
    <t>Nora 266B, noraplan lona 6901, kaučuková podlahová krytina tl 2mm, extrémně otěruvzdorná, nehořlavá, antistatická, protiskluzová R9, R10, R11 - 610 x 610 mm</t>
  </si>
  <si>
    <t>-971926123</t>
  </si>
  <si>
    <t>26,29*1,1 'Přepočtené koeficientem množství</t>
  </si>
  <si>
    <t>142</t>
  </si>
  <si>
    <t>776251311</t>
  </si>
  <si>
    <t>Lepení pásů z přírodního linolea (marmolea) 2-složkovým lepidlem</t>
  </si>
  <si>
    <t>-394224998</t>
  </si>
  <si>
    <t>Montáž podlahovin z přírodního linolea (marmolea) lepením 2-složkovým lepidlem z pásů</t>
  </si>
  <si>
    <t>https://podminky.urs.cz/item/CS_URS_2021_01/776251311</t>
  </si>
  <si>
    <t>143</t>
  </si>
  <si>
    <t>60756R1</t>
  </si>
  <si>
    <t>Nora Noraplan lona 6901, kaučuková podlahová krytina tl 2mm, extrémně otěruvzdorná, nehořlavá, antistatická, protiskluzová R9, R10, R11</t>
  </si>
  <si>
    <t>1092344430</t>
  </si>
  <si>
    <t>137,58*1,1 'Přepočtené koeficientem množství</t>
  </si>
  <si>
    <t>144</t>
  </si>
  <si>
    <t>776421312</t>
  </si>
  <si>
    <t>Montáž přechodových šroubovaných lišt</t>
  </si>
  <si>
    <t>-786778059</t>
  </si>
  <si>
    <t>Montáž lišt přechodových šroubovaných</t>
  </si>
  <si>
    <t>https://podminky.urs.cz/item/CS_URS_2021_01/776421312</t>
  </si>
  <si>
    <t>145</t>
  </si>
  <si>
    <t>5534312R</t>
  </si>
  <si>
    <t>Přechodová lišta plochá Nerez</t>
  </si>
  <si>
    <t>-432798625</t>
  </si>
  <si>
    <t>8,998*1,02 'Přepočtené koeficientem množství</t>
  </si>
  <si>
    <t>146</t>
  </si>
  <si>
    <t>998776202</t>
  </si>
  <si>
    <t>Přesun hmot procentní pro podlahy povlakové v objektech v do 12 m</t>
  </si>
  <si>
    <t>2130955197</t>
  </si>
  <si>
    <t>Přesun hmot pro podlahy povlakové  stanovený procentní sazbou (%) z ceny vodorovná dopravní vzdálenost do 50 m v objektech výšky přes 6 do 12 m</t>
  </si>
  <si>
    <t>https://podminky.urs.cz/item/CS_URS_2021_01/998776202</t>
  </si>
  <si>
    <t>777</t>
  </si>
  <si>
    <t>Podlahy lité</t>
  </si>
  <si>
    <t>147</t>
  </si>
  <si>
    <t>777131101</t>
  </si>
  <si>
    <t>Penetrační epoxidový nátěr podlahy na suchý a vyzrálý podklad</t>
  </si>
  <si>
    <t>1101989523</t>
  </si>
  <si>
    <t>Penetrační nátěr podlahy epoxidový na podklad suchý a vyzrálý</t>
  </si>
  <si>
    <t>https://podminky.urs.cz/item/CS_URS_2021_01/777131101</t>
  </si>
  <si>
    <t>"m.č. 01.30" 1,3*1,1</t>
  </si>
  <si>
    <t>"m.č. 01.35" 2,5*2,65</t>
  </si>
  <si>
    <t>148</t>
  </si>
  <si>
    <t>777131123</t>
  </si>
  <si>
    <t>Prosyp penetračních nátěrů podkladu podlahy pískem v množství přes 0,5 do 1,0 kg/m2</t>
  </si>
  <si>
    <t>742190887</t>
  </si>
  <si>
    <t>Penetrační nátěr prosyp penetračních nátěrů podlahy pískem přes 0,5 do 1,0 kg/m2</t>
  </si>
  <si>
    <t>https://podminky.urs.cz/item/CS_URS_2021_01/777131123</t>
  </si>
  <si>
    <t>149</t>
  </si>
  <si>
    <t>777611121</t>
  </si>
  <si>
    <t>Krycí epoxidový průmyslový nátěr podlahy</t>
  </si>
  <si>
    <t>1762656437</t>
  </si>
  <si>
    <t>Krycí nátěr podlahy průmyslový epoxidový</t>
  </si>
  <si>
    <t>https://podminky.urs.cz/item/CS_URS_2021_01/777611121</t>
  </si>
  <si>
    <t xml:space="preserve">Poznámka k souboru cen:_x000D_
1. V ceně -1133 a -1134 nejsou započteny náklady na napojení na zemnící okruh. 2. V ceně -1135 a -1137 nejsou započteny náklady na změření odporu. </t>
  </si>
  <si>
    <t>150</t>
  </si>
  <si>
    <t>777612103</t>
  </si>
  <si>
    <t>Uzavírací epoxidový transparentní nátěr podlahy</t>
  </si>
  <si>
    <t>-573046199</t>
  </si>
  <si>
    <t>Uzavírací nátěr podlahy epoxidový transparentní</t>
  </si>
  <si>
    <t>https://podminky.urs.cz/item/CS_URS_2021_01/777612103</t>
  </si>
  <si>
    <t>151</t>
  </si>
  <si>
    <t>777991901</t>
  </si>
  <si>
    <t>Broušení stávajících litých podlah</t>
  </si>
  <si>
    <t>-2062596948</t>
  </si>
  <si>
    <t>Údržba lité podlahy stávající broušení</t>
  </si>
  <si>
    <t>https://podminky.urs.cz/item/CS_URS_2021_01/777991901</t>
  </si>
  <si>
    <t>"m.č. 01.30" 19,36-(1,3*1,1)</t>
  </si>
  <si>
    <t>"m.č. 01.35" 9,9-(2,5*2,65)</t>
  </si>
  <si>
    <t>152</t>
  </si>
  <si>
    <t>777991903</t>
  </si>
  <si>
    <t>Hloubkové čištění litých podlah</t>
  </si>
  <si>
    <t>-30369944</t>
  </si>
  <si>
    <t>Údržba lité podlahy stávající hloubkové čištění</t>
  </si>
  <si>
    <t>https://podminky.urs.cz/item/CS_URS_2021_01/777991903</t>
  </si>
  <si>
    <t>153</t>
  </si>
  <si>
    <t>998777202</t>
  </si>
  <si>
    <t>Přesun hmot procentní pro podlahy lité v objektech v do 12 m</t>
  </si>
  <si>
    <t>427440947</t>
  </si>
  <si>
    <t>Přesun hmot pro podlahy lité  stanovený procentní sazbou (%) z ceny vodorovná dopravní vzdálenost do 50 m v objektech výšky přes 6 do 12 m</t>
  </si>
  <si>
    <t>https://podminky.urs.cz/item/CS_URS_2021_01/998777202</t>
  </si>
  <si>
    <t>781</t>
  </si>
  <si>
    <t>Dokončovací práce - obklady</t>
  </si>
  <si>
    <t>154</t>
  </si>
  <si>
    <t>781121011</t>
  </si>
  <si>
    <t>Nátěr penetrační na stěnu</t>
  </si>
  <si>
    <t>-159108403</t>
  </si>
  <si>
    <t>Příprava podkladu před provedením obkladu nátěr penetrační na stěnu</t>
  </si>
  <si>
    <t>https://podminky.urs.cz/item/CS_URS_2021_01/781121011</t>
  </si>
  <si>
    <t xml:space="preserve">Poznámka k souboru cen:_x000D_
1. V cenách 781 12-1011 až -1015 jsou započteny i náklady na materiál. 2. V cenách 781 15-1011 až -1041 jsou započteny i náklady na materiál. 3. Lokalní vyrovnání podkladu tloušťky vetší než 3 mm se oceňuje cenami souboru cen Vyrovnání podkladu vnitřních omítaných ploch katalogu 801-4 Budovy a haly - opravy a údržba. 4. V cenách 781 16-1011 až -1023 nejsou započteny náklady na materiál, tyto se oceňují ve specifikaci. </t>
  </si>
  <si>
    <t>155</t>
  </si>
  <si>
    <t>781474112</t>
  </si>
  <si>
    <t>Montáž obkladů vnitřních keramických hladkých do 12 ks/m2 lepených flexibilním lepidlem</t>
  </si>
  <si>
    <t>-764400472</t>
  </si>
  <si>
    <t>Montáž obkladů vnitřních stěn z dlaždic keramických lepených flexibilním lepidlem maloformátových hladkých přes 9 do 12 ks/m2</t>
  </si>
  <si>
    <t>https://podminky.urs.cz/item/CS_URS_2021_01/781474112</t>
  </si>
  <si>
    <t xml:space="preserve">Poznámka k souboru cen:_x000D_
1. Položky jsou určeny pro všechny druhy povrchových úprav. </t>
  </si>
  <si>
    <t>"m.č. 01.03" (1+0,8)*1,6</t>
  </si>
  <si>
    <t>156</t>
  </si>
  <si>
    <t>59761039</t>
  </si>
  <si>
    <t>obklad keramický hladký přes 22 do 25ks/m2</t>
  </si>
  <si>
    <t>-1617186444</t>
  </si>
  <si>
    <t>2,84728122565567*1,25 'Přepočtené koeficientem množství</t>
  </si>
  <si>
    <t>157</t>
  </si>
  <si>
    <t>781479196</t>
  </si>
  <si>
    <t>Příplatek k montáži obkladů vnitřních keramických hladkých za spárování tmelem dvousložkovým</t>
  </si>
  <si>
    <t>-636524122</t>
  </si>
  <si>
    <t>Montáž obkladů vnitřních stěn z dlaždic keramických Příplatek k cenám za dvousložkový spárovací tmel</t>
  </si>
  <si>
    <t>158</t>
  </si>
  <si>
    <t>781494511</t>
  </si>
  <si>
    <t>Plastové profily ukončovací lepené flexibilním lepidlem</t>
  </si>
  <si>
    <t>-414137681</t>
  </si>
  <si>
    <t>Obklad - dokončující práce profily ukončovací lepené flexibilním lepidlem ukončovací</t>
  </si>
  <si>
    <t xml:space="preserve">Poznámka k souboru cen:_x000D_
1. Množství měrných jednotek u ceny -5185 se stanoví podle počtu řezaných obkladaček, nezávisle na jejich velikosti. 2. Položku -5185 lze použít při nuceném použití jiného nástroje než řezačky. </t>
  </si>
  <si>
    <t>"m.č. 01.03" (1+0,8)+1,6</t>
  </si>
  <si>
    <t>159</t>
  </si>
  <si>
    <t>998781202</t>
  </si>
  <si>
    <t>Přesun hmot procentní pro obklady keramické v objektech v do 12 m</t>
  </si>
  <si>
    <t>-1132602282</t>
  </si>
  <si>
    <t>Přesun hmot pro obklady keramické  stanovený procentní sazbou (%) z ceny vodorovná dopravní vzdálenost do 50 m v objektech výšky přes 6 do 12 m</t>
  </si>
  <si>
    <t>https://podminky.urs.cz/item/CS_URS_2021_01/998781202</t>
  </si>
  <si>
    <t>784</t>
  </si>
  <si>
    <t>Dokončovací práce - malby a tapety</t>
  </si>
  <si>
    <t>160</t>
  </si>
  <si>
    <t>784211031</t>
  </si>
  <si>
    <t>Jednonásobné bílé malby ze směsí za mokra minimálně otěruvzdorných v místnostech do 3,80 m</t>
  </si>
  <si>
    <t>-1426804495</t>
  </si>
  <si>
    <t>Malby z malířských směsí otěruvzdorných za mokra jednonásobné, bílé za mokra otěruvzdorné minimálně v místnostech výšky do 3,80 m</t>
  </si>
  <si>
    <t>obvod změřen v CADu</t>
  </si>
  <si>
    <t>m.č. 1.01</t>
  </si>
  <si>
    <t>"stěny" 39,7*4,3</t>
  </si>
  <si>
    <t>m.č. 1.02</t>
  </si>
  <si>
    <t>"stěny" 22,33*4,3</t>
  </si>
  <si>
    <t>m.č. 1.03</t>
  </si>
  <si>
    <t>"stěny" 9,99*4,3</t>
  </si>
  <si>
    <t>"strop" 5,88</t>
  </si>
  <si>
    <t>m.č. 1.04</t>
  </si>
  <si>
    <t>"stěny" 19,97*4,3</t>
  </si>
  <si>
    <t>"strop" 23,1</t>
  </si>
  <si>
    <t>m.č. 1.05</t>
  </si>
  <si>
    <t>"stěny" 20,99*4,3</t>
  </si>
  <si>
    <t>"strop" 19,96</t>
  </si>
  <si>
    <t>m.č. 1.06</t>
  </si>
  <si>
    <t>"stěny" 55,12*4,3</t>
  </si>
  <si>
    <t>"strop" 139,54</t>
  </si>
  <si>
    <t>m.č. 1.07</t>
  </si>
  <si>
    <t>"stěny" 57,16*4,3</t>
  </si>
  <si>
    <t>"strop" 145,45</t>
  </si>
  <si>
    <t>m.č. 1.08</t>
  </si>
  <si>
    <t>"stěny" 28*4,3</t>
  </si>
  <si>
    <t>"strop" 46,49</t>
  </si>
  <si>
    <t>m.č. 1.09</t>
  </si>
  <si>
    <t>"stěny" 38,78*4,3</t>
  </si>
  <si>
    <t>"strop" 64,81</t>
  </si>
  <si>
    <t>m.č. 1.10</t>
  </si>
  <si>
    <t>"stropy" 23,8</t>
  </si>
  <si>
    <t>"stěny" 27,8*4,3</t>
  </si>
  <si>
    <t>161</t>
  </si>
  <si>
    <t>784211111</t>
  </si>
  <si>
    <t>Dvojnásobné bílé malby ze směsí za mokra velmi dobře otěruvzdorných v místnostech výšky do 3,80 m</t>
  </si>
  <si>
    <t>-518231836</t>
  </si>
  <si>
    <t>Malby z malířských směsí otěruvzdorných za mokra dvojnásobné, bílé za mokra otěruvzdorné velmi dobře v místnostech výšky do 3,80 m</t>
  </si>
  <si>
    <t>162</t>
  </si>
  <si>
    <t>784211167</t>
  </si>
  <si>
    <t>Příplatek k cenám 2x maleb ze směsí za mokra otěruvzdorných za barevnou malbu v náročném odstínu</t>
  </si>
  <si>
    <t>-953867533</t>
  </si>
  <si>
    <t>Malby z malířských směsí otěruvzdorných za mokra Příplatek k cenám dvojnásobných maleb za provádění barevné malby tónované na tónovacích automatech, v odstínu náročném</t>
  </si>
  <si>
    <t>https://podminky.urs.cz/item/CS_URS_2021_01/784211167</t>
  </si>
  <si>
    <t>Poznámka k položce:_x000D_
Tónovaná malba stěn a stropů:_x000D_
- barva matná černá v m.č. P.17 – stěny a strop</t>
  </si>
  <si>
    <t>163</t>
  </si>
  <si>
    <t>TAP01</t>
  </si>
  <si>
    <t>FOTOTAPETA, LEVÁ STĚNA - 5400 x 1300 mm, D+M</t>
  </si>
  <si>
    <t>563135108</t>
  </si>
  <si>
    <t>165</t>
  </si>
  <si>
    <t>TAP03</t>
  </si>
  <si>
    <t>FOTOTAPETA, JIŽNÍ STĚNA, VINYL - 5200 x 2900, D+M</t>
  </si>
  <si>
    <t>-310134701</t>
  </si>
  <si>
    <t>166</t>
  </si>
  <si>
    <t>TAP04</t>
  </si>
  <si>
    <t>TAPETA NA DVEŘE  DO M.Č. 1.03 - 800 x 2050, D+M</t>
  </si>
  <si>
    <t>-2066155081</t>
  </si>
  <si>
    <t>D.1.1.2 - Prostorová akustika</t>
  </si>
  <si>
    <t xml:space="preserve">    714 - Akustická a protiotřesová opatření</t>
  </si>
  <si>
    <t>714</t>
  </si>
  <si>
    <t>Akustická a protiotřesová opatření</t>
  </si>
  <si>
    <t>714121013</t>
  </si>
  <si>
    <t>Montáž podstropních panelů s rozšířenou zvukovou pohltivostí zavěšených na skrytý rošt</t>
  </si>
  <si>
    <t>-1928231777</t>
  </si>
  <si>
    <t>Montáž akustických minerálních panelů  podstropních s rozšířenou pohltivostí zvuku zavěšených na rošt skrytý</t>
  </si>
  <si>
    <t>https://podminky.urs.cz/item/CS_URS_2021_01/714121013</t>
  </si>
  <si>
    <t>BAR_MP-S</t>
  </si>
  <si>
    <t>Minerální podhled Protec</t>
  </si>
  <si>
    <t>-844473292</t>
  </si>
  <si>
    <t>67,5*1,05 'Přepočtené koeficientem množství</t>
  </si>
  <si>
    <t>BAR_MP-P</t>
  </si>
  <si>
    <t>Minerální podhled Performance</t>
  </si>
  <si>
    <t>36545058</t>
  </si>
  <si>
    <t>4,5*1,05 'Přepočtené koeficientem množství</t>
  </si>
  <si>
    <t>714122002</t>
  </si>
  <si>
    <t>Montáž akustických volně zavěšených prvků velikosti 2400x1200 mm</t>
  </si>
  <si>
    <t>-634422944</t>
  </si>
  <si>
    <t>Montáž akustických minerálních panelů  volně zavěšených velikosti 2400x1200 mm</t>
  </si>
  <si>
    <t>https://podminky.urs.cz/item/CS_URS_2021_01/714122002</t>
  </si>
  <si>
    <t>SPAP</t>
  </si>
  <si>
    <t>Solitérní podstropní akustické prvky 1200 x 1400 mm</t>
  </si>
  <si>
    <t>392027368</t>
  </si>
  <si>
    <t>SPAP-P</t>
  </si>
  <si>
    <t>Solitérní podstropní akustické prvky pohltivé 1200 x 1400 mm</t>
  </si>
  <si>
    <t>1334320371</t>
  </si>
  <si>
    <t>714123002</t>
  </si>
  <si>
    <t>Montáž akustických stěnových obkladů z demontovatelných panelů na skrytý rošt</t>
  </si>
  <si>
    <t>-1346331575</t>
  </si>
  <si>
    <t>Montáž akustických minerálních panelů  stěnových demontovatelných, instalovaných na rošt skrytý</t>
  </si>
  <si>
    <t>https://podminky.urs.cz/item/CS_URS_2021_01/714123002</t>
  </si>
  <si>
    <t>ŠAOS</t>
  </si>
  <si>
    <t>Širokopásmový akustický obklad stěn</t>
  </si>
  <si>
    <t>-1314768628</t>
  </si>
  <si>
    <t>35,5*1,05 'Přepočtené koeficientem množství</t>
  </si>
  <si>
    <t>ŠAOS-K</t>
  </si>
  <si>
    <t>Širokopásmový kombinovaný akustický obklad stěn</t>
  </si>
  <si>
    <t>1764622439</t>
  </si>
  <si>
    <t>81,3*1,05 'Přepočtené koeficientem množství</t>
  </si>
  <si>
    <t>998714202</t>
  </si>
  <si>
    <t>Přesun hmot procentní pro akustická a protiotřesová opatření v objektech v do 12 m</t>
  </si>
  <si>
    <t>1810416859</t>
  </si>
  <si>
    <t>Přesun hmot pro akustická a protiotřesová opatření  stanovený procentní sazbou (%) z ceny vodorovná dopravní vzdálenost do 50 m v objektech výšky přes 6 do 12 m</t>
  </si>
  <si>
    <t>https://podminky.urs.cz/item/CS_URS_2021_01/998714202</t>
  </si>
  <si>
    <t>763135002</t>
  </si>
  <si>
    <t>Montáž SDK podhledu z desek perforovaných celoplošně s hranami speciálně tmelenými na dvouvrstvé kci z CD+UD</t>
  </si>
  <si>
    <t>1667965419</t>
  </si>
  <si>
    <t>Montáž sádrokartonového podhledu z desek pro bezesparý podhled včetně zavěšené dvouvrstvé konstrukce z ocelových profilů CD, UD perforovaných celoplošně se speciálním tmelením hran</t>
  </si>
  <si>
    <t>https://podminky.urs.cz/item/CS_URS_2021_01/763135002</t>
  </si>
  <si>
    <t>BAR_SDKP</t>
  </si>
  <si>
    <t>SDK deska, akustická, plná, nízkofrekvenční</t>
  </si>
  <si>
    <t>959987343</t>
  </si>
  <si>
    <t>19*1,05 'Přepočtené koeficientem množství</t>
  </si>
  <si>
    <t>998763202</t>
  </si>
  <si>
    <t>Přesun hmot procentní pro dřevostavby v objektech v do 24 m</t>
  </si>
  <si>
    <t>-2006344165</t>
  </si>
  <si>
    <t>Přesun hmot pro dřevostavby  stanovený procentní sazbou (%) z ceny vodorovná dopravní vzdálenost do 50 m v objektech výšky přes 12 do 24 m</t>
  </si>
  <si>
    <t>https://podminky.urs.cz/item/CS_URS_2021_01/998763202</t>
  </si>
  <si>
    <t>D.1.4 - Technické instalace</t>
  </si>
  <si>
    <t>D.1.4.1 - Zdravotně technické instalace</t>
  </si>
  <si>
    <t xml:space="preserve">    721 - Zdravotechnika - vnitřní kanalizace</t>
  </si>
  <si>
    <t xml:space="preserve">    722 - Zdravotechnika - vnitřní vodovod</t>
  </si>
  <si>
    <t xml:space="preserve">    725 - Zdravotechnika - zařizovací předměty</t>
  </si>
  <si>
    <t>721</t>
  </si>
  <si>
    <t>Zdravotechnika - vnitřní kanalizace</t>
  </si>
  <si>
    <t>721174041</t>
  </si>
  <si>
    <t>Potrubí kanalizační z PP připojovací systém HT DN32</t>
  </si>
  <si>
    <t>721174042</t>
  </si>
  <si>
    <t>Potrubí kanalizační z PP připojovací DN 40</t>
  </si>
  <si>
    <t>Potrubí z trub polypropylenových připojovací DN 40</t>
  </si>
  <si>
    <t>https://podminky.urs.cz/item/CS_URS_2021_01/721174042</t>
  </si>
  <si>
    <t xml:space="preserve">Poznámka k souboru cen:_x000D_
1. Cenami -4054 až -4057 se oceňuje svislé potrubí od střešního vtoku po čisticí kus. 2. Ochrany odpadního a připojovacího potrubí z plastových trub se oceňují cenami souboru cen 722 18- . . Ochrana potrubí, části A 02. </t>
  </si>
  <si>
    <t>721174043</t>
  </si>
  <si>
    <t>Potrubí kanalizační z PP připojovací DN 50</t>
  </si>
  <si>
    <t>Potrubí z trub polypropylenových připojovací DN 50</t>
  </si>
  <si>
    <t>https://podminky.urs.cz/item/CS_URS_2021_01/721174043</t>
  </si>
  <si>
    <t>721174045</t>
  </si>
  <si>
    <t>Potrubí kanalizační z PP připojovací DN 110</t>
  </si>
  <si>
    <t>Potrubí z trub polypropylenových připojovací DN 110</t>
  </si>
  <si>
    <t>https://podminky.urs.cz/item/CS_URS_2021_01/721174045</t>
  </si>
  <si>
    <t>722174005</t>
  </si>
  <si>
    <t>Potrubí vodovodní plastové PPR svar polyfúze PN 16 D 40x5,5 mm</t>
  </si>
  <si>
    <t>Potrubí z plastových trubek z polypropylenu PPR svařovaných polyfúzně PN 16 (SDR 7,4) D 40 x 5,5</t>
  </si>
  <si>
    <t>https://podminky.urs.cz/item/CS_URS_2021_01/722174005</t>
  </si>
  <si>
    <t>721194104</t>
  </si>
  <si>
    <t>Vyvedení a upevnění odpadních výpustek DN 40</t>
  </si>
  <si>
    <t>-1663000188</t>
  </si>
  <si>
    <t>Vyměření přípojek na potrubí vyvedení a upevnění odpadních výpustek DN 40</t>
  </si>
  <si>
    <t>https://podminky.urs.cz/item/CS_URS_2021_01/721194104</t>
  </si>
  <si>
    <t xml:space="preserve">Poznámka k souboru cen:_x000D_
1. Cenami lze oceňovat i vyvedení a upevnění odpadních výpustek ke strojům a zařízením. 2. Potrubí odpadních výpustek se oceňují cenami souboru cen 721 17- . . Potrubí z plastových trub, části A 01. </t>
  </si>
  <si>
    <t>721194105</t>
  </si>
  <si>
    <t>Vyvedení a upevnění odpadních výpustek DN 50</t>
  </si>
  <si>
    <t>Vyměření přípojek na potrubí vyvedení a upevnění odpadních výpustek DN 50</t>
  </si>
  <si>
    <t>https://podminky.urs.cz/item/CS_URS_2021_01/721194105</t>
  </si>
  <si>
    <t>Poznámka k položce:_x000D_
Vyvedení odpadních výpustek DN 50-DN 110</t>
  </si>
  <si>
    <t>721-R01</t>
  </si>
  <si>
    <t>Přuvětrávací ventil DN50</t>
  </si>
  <si>
    <t>917421824</t>
  </si>
  <si>
    <t>721-R02</t>
  </si>
  <si>
    <t>šroubení Hostalen /3/4"</t>
  </si>
  <si>
    <t>721-R03</t>
  </si>
  <si>
    <t>Zpětná klapka závitová 5/4",  šroubení</t>
  </si>
  <si>
    <t>202917560</t>
  </si>
  <si>
    <t>721-R04</t>
  </si>
  <si>
    <t>sifon HL137- DN40</t>
  </si>
  <si>
    <t>721-R05</t>
  </si>
  <si>
    <t>sifon HL100- DN50</t>
  </si>
  <si>
    <t>721-R06</t>
  </si>
  <si>
    <t>Kalich se sifonem DN40</t>
  </si>
  <si>
    <t>721-R07</t>
  </si>
  <si>
    <t>Sifon HL 400-DN40</t>
  </si>
  <si>
    <t>727121131</t>
  </si>
  <si>
    <t>Protipožární manžeta D 40 mm z jedné strany dělící konstrukce požární odolnost EI 120</t>
  </si>
  <si>
    <t>727121132</t>
  </si>
  <si>
    <t>Protipožární manžeta D 50 mm z jedné strany dělící konstrukce požární odolnost EI 120</t>
  </si>
  <si>
    <t>725980123</t>
  </si>
  <si>
    <t>Dvířka 30/30</t>
  </si>
  <si>
    <t>Dvířka  30/30</t>
  </si>
  <si>
    <t>https://podminky.urs.cz/item/CS_URS_2021_01/725980123</t>
  </si>
  <si>
    <t>72598012.R1</t>
  </si>
  <si>
    <t>Dvířka 30/15</t>
  </si>
  <si>
    <t>Dvířka  30/15</t>
  </si>
  <si>
    <t>721-R08</t>
  </si>
  <si>
    <t>Rozpojení stávajícího kanalizačního potrubví DN100 a vsazení odbočky DN50</t>
  </si>
  <si>
    <t>721-R09</t>
  </si>
  <si>
    <t>Rozpojení stávajícího kanalizačního potrubví DN40 a vsazení odbočky DN40</t>
  </si>
  <si>
    <t>721290111</t>
  </si>
  <si>
    <t>Zkouška těsnosti potrubí kanalizace vodou do DN 125</t>
  </si>
  <si>
    <t>Zkouška těsnosti kanalizace  v objektech vodou do DN 125</t>
  </si>
  <si>
    <t>https://podminky.urs.cz/item/CS_URS_2021_01/721290111</t>
  </si>
  <si>
    <t>722181213</t>
  </si>
  <si>
    <t>Ochrana vodovodního potrubí přilepenými termoizolačními trubicemi z PE tl do 6 mm DN přes 32 mm</t>
  </si>
  <si>
    <t>Ochrana potrubí  termoizolačními trubicemi z pěnového polyetylenu PE přilepenými v příčných a podélných spojích, tloušťky izolace do 6 mm, vnitřního průměru izolace DN přes 32 mm</t>
  </si>
  <si>
    <t>https://podminky.urs.cz/item/CS_URS_2021_01/722181213</t>
  </si>
  <si>
    <t xml:space="preserve">Poznámka k souboru cen:_x000D_
1. V cenách -1211 až -1256 jsou započteny i náklady na dodání tepelně izolačních trubic. </t>
  </si>
  <si>
    <t>721-R10</t>
  </si>
  <si>
    <t>Vysazení odbočky  DN100 na kanalizačním potrubí</t>
  </si>
  <si>
    <t>ks</t>
  </si>
  <si>
    <t>721-R11</t>
  </si>
  <si>
    <t>Propojení  stávajícího potrubí plastového kanalizačního</t>
  </si>
  <si>
    <t>721171808</t>
  </si>
  <si>
    <t>Demontáž potrubí z PVC do D 114</t>
  </si>
  <si>
    <t>Demontáž potrubí z novodurových trub  odpadních nebo připojovacích přes 75 do D 114</t>
  </si>
  <si>
    <t>https://podminky.urs.cz/item/CS_URS_2021_01/721171808</t>
  </si>
  <si>
    <t xml:space="preserve">Poznámka k souboru cen:_x000D_
1. Demontáž plstěných pásů se oceňuje cenami souboru cen 722 18-18 Demontáž plstěných pásů z trub, části B 02. </t>
  </si>
  <si>
    <t>998721202</t>
  </si>
  <si>
    <t>Přesun hmot procentní pro vnitřní kanalizace v objektech v do 12 m</t>
  </si>
  <si>
    <t>119444343</t>
  </si>
  <si>
    <t>Přesun hmot pro vnitřní kanalizace  stanovený procentní sazbou (%) z ceny vodorovná dopravní vzdálenost do 50 m v objektech výšky přes 6 do 12 m</t>
  </si>
  <si>
    <t>https://podminky.urs.cz/item/CS_URS_2021_01/998721202</t>
  </si>
  <si>
    <t>722</t>
  </si>
  <si>
    <t>Zdravotechnika - vnitřní vodovod</t>
  </si>
  <si>
    <t>722174002</t>
  </si>
  <si>
    <t>Potrubí vodovodní plastové PPR svar polyfúze PN 16 D 20x2,8 mm</t>
  </si>
  <si>
    <t>Potrubí z plastových trubek z polypropylenu PPR svařovaných polyfúzně PN 16 (SDR 7,4) D 20 x 2,8</t>
  </si>
  <si>
    <t>https://podminky.urs.cz/item/CS_URS_2021_01/722174002</t>
  </si>
  <si>
    <t>722174003</t>
  </si>
  <si>
    <t>Potrubí vodovodní plastové PPR svar polyfúze PN 16 D 25x3,5 mm</t>
  </si>
  <si>
    <t>Potrubí z plastových trubek z polypropylenu PPR svařovaných polyfúzně PN 16 (SDR 7,4) D 25 x 3,5</t>
  </si>
  <si>
    <t>https://podminky.urs.cz/item/CS_URS_2021_01/722174003</t>
  </si>
  <si>
    <t>722174004</t>
  </si>
  <si>
    <t>Potrubí vodovodní plastové PPR svar polyfúze PN 16 D 32x4,4 mm</t>
  </si>
  <si>
    <t>Potrubí z plastových trubek z polypropylenu PPR svařovaných polyfúzně PN 16 (SDR 7,4) D 32 x 4,4</t>
  </si>
  <si>
    <t>https://podminky.urs.cz/item/CS_URS_2021_01/722174004</t>
  </si>
  <si>
    <t>722181231</t>
  </si>
  <si>
    <t>Ochrana vodovodního potrubí přilepenými termoizolačními trubicemi z PE tl do 13 mm DN do 22 mm</t>
  </si>
  <si>
    <t>Ochrana potrubí  termoizolačními trubicemi z pěnového polyetylenu PE přilepenými v příčných a podélných spojích, tloušťky izolace přes 9 do 13 mm, vnitřního průměru izolace DN do 22 mm</t>
  </si>
  <si>
    <t>https://podminky.urs.cz/item/CS_URS_2021_01/722181231</t>
  </si>
  <si>
    <t>722181252</t>
  </si>
  <si>
    <t>Ochrana vodovodního potrubí přilepenými termoizolačními trubicemi z PE tl do 25 mm DN do 45 mm</t>
  </si>
  <si>
    <t>Ochrana potrubí  termoizolačními trubicemi z pěnového polyetylenu PE přilepenými v příčných a podélných spojích, tloušťky izolace přes 20 do 25 mm, vnitřního průměru izolace DN přes 22 do 45 mm</t>
  </si>
  <si>
    <t>https://podminky.urs.cz/item/CS_URS_2021_01/722181252</t>
  </si>
  <si>
    <t>722181251</t>
  </si>
  <si>
    <t>Ochrana vodovodního potrubí přilepenými termoizolačními trubicemi z PE tl do 25 mm DN do 22 mm</t>
  </si>
  <si>
    <t>Ochrana potrubí  termoizolačními trubicemi z pěnového polyetylenu PE přilepenými v příčných a podélných spojích, tloušťky izolace přes 20 do 25 mm, vnitřního průměru izolace DN do 22 mm</t>
  </si>
  <si>
    <t>https://podminky.urs.cz/item/CS_URS_2021_01/722181251</t>
  </si>
  <si>
    <t>722190401</t>
  </si>
  <si>
    <t>Vyvedení a upevnění výpustku do DN 25</t>
  </si>
  <si>
    <t>Zřízení přípojek na potrubí  vyvedení a upevnění výpustek do DN 25</t>
  </si>
  <si>
    <t>https://podminky.urs.cz/item/CS_URS_2021_01/722190401</t>
  </si>
  <si>
    <t xml:space="preserve">Poznámka k souboru cen:_x000D_
1. Cenami -0401 až -0403 se oceňuje vyvedení a upevnění výpustek zařizovacích předmětů a výtokových armatur. 2. Potrubí vodovodních přípojek k zařizovacím předmětům, výtokovým armaturám, případně strojům a zařízením se oceňuje příslušnými cenami potrubí jako rozvod. </t>
  </si>
  <si>
    <t>722232043</t>
  </si>
  <si>
    <t>Kohout kulový přímý G 1/2" PN 42 do 185°C vnitřní závit</t>
  </si>
  <si>
    <t>Armatury se dvěma závity kulové kohouty PN 42 do 185 °C přímé vnitřní závit G 1/2"</t>
  </si>
  <si>
    <t>https://podminky.urs.cz/item/CS_URS_2021_01/722232043</t>
  </si>
  <si>
    <t>722232044</t>
  </si>
  <si>
    <t>Kohout kulový přímý G 3/4" PN 42 do 185°C vnitřní závit</t>
  </si>
  <si>
    <t>Armatury se dvěma závity kulové kohouty PN 42 do 185 °C přímé vnitřní závit G 3/4"</t>
  </si>
  <si>
    <t>https://podminky.urs.cz/item/CS_URS_2021_01/722232044</t>
  </si>
  <si>
    <t>722232044.R</t>
  </si>
  <si>
    <t>Kohout kulový přímý G 3/4  do 185°C vnitřní závit, s výpustí</t>
  </si>
  <si>
    <t>722232045</t>
  </si>
  <si>
    <t>Kohout kulový přímý G 1" PN 42 do 185°C vnitřní závit</t>
  </si>
  <si>
    <t>Armatury se dvěma závity kulové kohouty PN 42 do 185 °C přímé vnitřní závit G 1"</t>
  </si>
  <si>
    <t>https://podminky.urs.cz/item/CS_URS_2021_01/722232045</t>
  </si>
  <si>
    <t>722232045.R</t>
  </si>
  <si>
    <t>Kohout kulový přímý G 1  do 185°C vnitřní závit, s výpustí</t>
  </si>
  <si>
    <t>722224121</t>
  </si>
  <si>
    <t>Ventil odvodňovací G 1/4" s jedním závitem</t>
  </si>
  <si>
    <t>Armatury s jedním závitem ventily odvodňovací G 1/4"</t>
  </si>
  <si>
    <t>https://podminky.urs.cz/item/CS_URS_2021_01/722224121</t>
  </si>
  <si>
    <t xml:space="preserve">Poznámka k souboru cen:_x000D_
1. Cenami -9101 až -9108 nelze oceňovat montáž nástěnek. 2. V cenách –0111 až -0122 je započteno i vyvedení a upevnění výpustek. </t>
  </si>
  <si>
    <t>722263251</t>
  </si>
  <si>
    <t>Vodoměr závitový vícevtokový mokroběžný do 100°C G 3/4"x 160 mm Qn 1,5 m3/h vertikální</t>
  </si>
  <si>
    <t>Vodoměry pro vodu do 100°C závitové vertikální vícevtokové mokroběžné G 3/4"x 160 mm Qn 1,5</t>
  </si>
  <si>
    <t>https://podminky.urs.cz/item/CS_URS_2021_01/722263251</t>
  </si>
  <si>
    <t xml:space="preserve">Poznámka k souboru cen:_x000D_
1. Cenami nelze oceňovat montáže vodoměrů při zřizování vodovodních přípojek; tyto práce se oceňují cenami souboru cen 722 26- . 9 Oprava vodoměrů, části C 02. </t>
  </si>
  <si>
    <t xml:space="preserve">teplá voda </t>
  </si>
  <si>
    <t xml:space="preserve">studená voda </t>
  </si>
  <si>
    <t>72598012.R2</t>
  </si>
  <si>
    <t>Dvířka 40/40</t>
  </si>
  <si>
    <t>80</t>
  </si>
  <si>
    <t>727121131.R</t>
  </si>
  <si>
    <t>Protipožární manžeta D 25-32 mm z jedné strany dělící konstrukce požární odolnost EI 120</t>
  </si>
  <si>
    <t>82</t>
  </si>
  <si>
    <t>722290226</t>
  </si>
  <si>
    <t>Zkouška těsnosti vodovodního potrubí závitového do DN 50</t>
  </si>
  <si>
    <t>84</t>
  </si>
  <si>
    <t>Zkoušky, proplach a desinfekce vodovodního potrubí  zkoušky těsnosti vodovodního potrubí závitového do DN 50</t>
  </si>
  <si>
    <t>https://podminky.urs.cz/item/CS_URS_2021_01/722290226</t>
  </si>
  <si>
    <t xml:space="preserve">Poznámka k souboru cen:_x000D_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</si>
  <si>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722290234</t>
  </si>
  <si>
    <t>Proplach a dezinfekce vodovodního potrubí do DN 80</t>
  </si>
  <si>
    <t>86</t>
  </si>
  <si>
    <t>Zkoušky, proplach a desinfekce vodovodního potrubí  proplach a desinfekce vodovodního potrubí do DN 80</t>
  </si>
  <si>
    <t>https://podminky.urs.cz/item/CS_URS_2021_01/722290234</t>
  </si>
  <si>
    <t>998722202</t>
  </si>
  <si>
    <t>Přesun hmot procentní pro vnitřní vodovod v objektech v do 12 m</t>
  </si>
  <si>
    <t>1221008057</t>
  </si>
  <si>
    <t>Přesun hmot pro vnitřní vodovod  stanovený procentní sazbou (%) z ceny vodorovná dopravní vzdálenost do 50 m v objektech výšky přes 6 do 12 m</t>
  </si>
  <si>
    <t>https://podminky.urs.cz/item/CS_URS_2021_01/998722202</t>
  </si>
  <si>
    <t>725</t>
  </si>
  <si>
    <t>Zdravotechnika - zařizovací předměty</t>
  </si>
  <si>
    <t>725211603</t>
  </si>
  <si>
    <t>Umyvadlo keramické bílé šířky 600 mm bez krytu na sifon připevněné na stěnu šrouby</t>
  </si>
  <si>
    <t>88</t>
  </si>
  <si>
    <t>Umyvadla keramická bílá bez výtokových armatur připevněná na stěnu šrouby bez sloupu nebo krytu na sifon, šířka umyvadla 600 mm</t>
  </si>
  <si>
    <t>https://podminky.urs.cz/item/CS_URS_2021_01/725211603</t>
  </si>
  <si>
    <t xml:space="preserve">Poznámka k souboru cen:_x000D_
1. V cenách -1601 až -9102 je započteno i dodání kulových uzávěrů (roháčků) a sifonu. 2. V cenách s viditelným sifonem (tj. bez krytu sifonu, slopu, skříňky, ..) jsou použity kulové uzávěry a sifon s celokovovým designem. 3. V cenách -1651 a -1661 nejsou započteny náklady na montáž a dodání desky, tyto se oceňují cenami 766 69-3411 až 766 69-3422. 4. V cenách –4112-14, -4141-43, -4151-55, -4161-63, -4211, 21, 31, 41 není započten napájecí zdroj. </t>
  </si>
  <si>
    <t>725813111</t>
  </si>
  <si>
    <t>Ventil rohový bez připojovací trubičky nebo flexi hadičky G 1/2"</t>
  </si>
  <si>
    <t>90</t>
  </si>
  <si>
    <t>Ventily rohové bez připojovací trubičky nebo flexi hadičky G 1/2"</t>
  </si>
  <si>
    <t>https://podminky.urs.cz/item/CS_URS_2021_01/725813111</t>
  </si>
  <si>
    <t>725813112</t>
  </si>
  <si>
    <t>Ventil rohový pračkový G 3/4"</t>
  </si>
  <si>
    <t>92</t>
  </si>
  <si>
    <t>Ventily rohové bez připojovací trubičky nebo flexi hadičky pračkové G 3/4"</t>
  </si>
  <si>
    <t>https://podminky.urs.cz/item/CS_URS_2021_01/725813112</t>
  </si>
  <si>
    <t>725822611</t>
  </si>
  <si>
    <t>Baterie umyvadlová stojánková páková bez výpusti</t>
  </si>
  <si>
    <t>Baterie umyvadlové stojánkové pákové bez výpusti</t>
  </si>
  <si>
    <t>https://podminky.urs.cz/item/CS_URS_2021_01/725822611</t>
  </si>
  <si>
    <t xml:space="preserve">Poznámka k souboru cen:_x000D_
1. V cenách –2654, 56, -9132 není započten napájecí zdroj. </t>
  </si>
  <si>
    <t>725821325</t>
  </si>
  <si>
    <t>Baterie dřezová stojánková páková s otáčivým kulatým ústím a délkou ramínka 220 mm</t>
  </si>
  <si>
    <t>Baterie dřezové stojánkové pákové s otáčivým ústím a délkou ramínka 220 mm</t>
  </si>
  <si>
    <t>https://podminky.urs.cz/item/CS_URS_2021_01/725821325</t>
  </si>
  <si>
    <t>725861101</t>
  </si>
  <si>
    <t>Zápachová uzávěrka pro umyvadla DN 32</t>
  </si>
  <si>
    <t>98</t>
  </si>
  <si>
    <t>Zápachové uzávěrky zařizovacích předmětů pro umyvadla DN 32</t>
  </si>
  <si>
    <t>https://podminky.urs.cz/item/CS_URS_2021_01/725861101</t>
  </si>
  <si>
    <t xml:space="preserve">Poznámka k souboru cen:_x000D_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</si>
  <si>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725862103</t>
  </si>
  <si>
    <t>Zápachová uzávěrka pro dřezy DN 40/50</t>
  </si>
  <si>
    <t>Zápachové uzávěrky zařizovacích předmětů pro dřezy DN 40/50</t>
  </si>
  <si>
    <t>https://podminky.urs.cz/item/CS_URS_2021_01/725862103</t>
  </si>
  <si>
    <t>725-R01</t>
  </si>
  <si>
    <t>Rozpojení stávajícího vodovodního potrubí PPR  a vsazení odbočky DN25</t>
  </si>
  <si>
    <t>998725202</t>
  </si>
  <si>
    <t>Přesun hmot procentní pro zařizovací předměty v objektech v do 12 m</t>
  </si>
  <si>
    <t>-1375381896</t>
  </si>
  <si>
    <t>Přesun hmot pro zařizovací předměty  stanovený procentní sazbou (%) z ceny vodorovná dopravní vzdálenost do 50 m v objektech výšky přes 6 do 12 m</t>
  </si>
  <si>
    <t>https://podminky.urs.cz/item/CS_URS_2021_01/998725202</t>
  </si>
  <si>
    <t>D.1.4.2 - Vzduchotechnika, klimatizace</t>
  </si>
  <si>
    <t xml:space="preserve">    751 - Vzduchotechnika - šatna</t>
  </si>
  <si>
    <t xml:space="preserve">    752 - Vzduchotechnika - kavárna</t>
  </si>
  <si>
    <t xml:space="preserve">    753 - Vzduchotechnika - Zasedací místnosti</t>
  </si>
  <si>
    <t xml:space="preserve">    754 - Vzduchotechnika - Sál I.</t>
  </si>
  <si>
    <t xml:space="preserve">    755 - Vzduchotechnika - Sál II.</t>
  </si>
  <si>
    <t xml:space="preserve">    756 - Vzduchotechnika - Společná</t>
  </si>
  <si>
    <t xml:space="preserve">    759 - Vzduchotechnika - Demontáže</t>
  </si>
  <si>
    <t>751</t>
  </si>
  <si>
    <t>Vzduchotechnika - šatna</t>
  </si>
  <si>
    <t>751.01</t>
  </si>
  <si>
    <t>vzduchotechnická jednotka s rekuperací tepla přívod vzduchu 1200 m3/hod, 450 Pa, odvod vzduchu 1200 m3/hod 450Pa, příkony 5kW/400V</t>
  </si>
  <si>
    <t>-908176504</t>
  </si>
  <si>
    <t>vzduchotechnická jednotka s rekuperací tepla přívod vzduchu 1200 m3/hod, 450 Pa, odvod vzduchu 1200 m3/hod 450Pa, příkony 5kW/400V, jednotka je dodána s frekvenčními měniči nebo EC motory, el. ohřívač 3 kW, klapka filtr,rekuperační výměník rotační, ohřívač, ventilátor, odvodní část filtr, ventilátor, klapka. Jednotka bude dodána včetně regulace výkonu a teploty,  dálkového ovládání, VZT jednotka musí splňovat požadavky Ecodesign 2018. např: Rekuvent Verso R 1700</t>
  </si>
  <si>
    <t>Poznámka k položce:_x000D_
m.č 01.30</t>
  </si>
  <si>
    <t>751.02</t>
  </si>
  <si>
    <t>tlumič hluku s náběhovými plechy 400x250/1000</t>
  </si>
  <si>
    <t>1961943213</t>
  </si>
  <si>
    <t>Poznámka k položce:_x000D_
1.PP</t>
  </si>
  <si>
    <t>751.03</t>
  </si>
  <si>
    <t>přívodní anemostat 230m3/hod, 400x400, výška max 200, připojovací rozměr 160 s klapkou</t>
  </si>
  <si>
    <t>598784576</t>
  </si>
  <si>
    <t>Poznámka k položce:_x000D_
šatna</t>
  </si>
  <si>
    <t>751.04</t>
  </si>
  <si>
    <t>odvodní anemostat 230m3/hod, 400x400, výška max 200, připojovací rozměr 160 s klapkou</t>
  </si>
  <si>
    <t>1157931214</t>
  </si>
  <si>
    <t>751.05</t>
  </si>
  <si>
    <t>požární klapky ruční, teplotní a signalizací polohy 200x250</t>
  </si>
  <si>
    <t>851301351</t>
  </si>
  <si>
    <t>751.06</t>
  </si>
  <si>
    <t>hranaté potrubí do obvodu 1000/45% tvarovek</t>
  </si>
  <si>
    <t>-1194100876</t>
  </si>
  <si>
    <t>751.07</t>
  </si>
  <si>
    <t>Spiro do průměru 315/50% tvarovek</t>
  </si>
  <si>
    <t>979439987</t>
  </si>
  <si>
    <t>751.08</t>
  </si>
  <si>
    <t>požární izolace</t>
  </si>
  <si>
    <t>1544434600</t>
  </si>
  <si>
    <t>751.09</t>
  </si>
  <si>
    <t>požární ucpávky</t>
  </si>
  <si>
    <t>-545213438</t>
  </si>
  <si>
    <t>751.10</t>
  </si>
  <si>
    <t>Sonoflex 315</t>
  </si>
  <si>
    <t>1980113054</t>
  </si>
  <si>
    <t>751.11</t>
  </si>
  <si>
    <t>nátěr potrubí, bílá barva</t>
  </si>
  <si>
    <t>-1259742905</t>
  </si>
  <si>
    <t>751-M01</t>
  </si>
  <si>
    <t>montážní a spojovací materiál</t>
  </si>
  <si>
    <t>1935792789</t>
  </si>
  <si>
    <t>752</t>
  </si>
  <si>
    <t>Vzduchotechnika - kavárna</t>
  </si>
  <si>
    <t>752.01</t>
  </si>
  <si>
    <t>vzduchotechnická jednotka s rekuperací tepla a chlazením přívod vzduchu 1200 m3/hod, 450 Pa</t>
  </si>
  <si>
    <t>1214338544</t>
  </si>
  <si>
    <t>vzduchotechnická jednotka s rekuperací tepla a chlazením přívod vzduchu 1200 m3/hod, 450 Pa, odvod vzduchu 1200 m3/hod 450Pa, příkony 5kW/400V, jednotka je dodána s frekvenčními měniči nebo EC motory, přímý výparník  11 kW, el. ohřívač 3 kW, klapka filtr,rekuperační výměník rotační, ohřívač, přímy výparník, ventilátor, odvodní část filtr, ventilátor, klapka. Jednotka bude dodána včetně regulace výkonu a teploty, ovládání kondenzační jednotky a dálkového ovládání, VZT jednotka musí splňovat požadavky Ecodesign 2018. např: Rekuvent Verso R 1700</t>
  </si>
  <si>
    <t>752.02</t>
  </si>
  <si>
    <t>kondenzační jednotka pro vzduchotechniku, chladící výkon 11kW, el. Příkon 6kW/400V, regulace výkonu inverter, komunikační modul, chladivové potrubí 6/12 50 m, chladivo, vstřikovací ventil</t>
  </si>
  <si>
    <t>-599632639</t>
  </si>
  <si>
    <t>Poznámka k položce:_x000D_
střecha nad m.č. 01.52</t>
  </si>
  <si>
    <t>752.03</t>
  </si>
  <si>
    <t>658262629</t>
  </si>
  <si>
    <t>752.04</t>
  </si>
  <si>
    <t>Sonoflex 160</t>
  </si>
  <si>
    <t>1964579022</t>
  </si>
  <si>
    <t>Poznámka k položce:_x000D_
1.NP</t>
  </si>
  <si>
    <t>752.05</t>
  </si>
  <si>
    <t>2070241455</t>
  </si>
  <si>
    <t>Poznámka k položce:_x000D_
m.č. 01.30</t>
  </si>
  <si>
    <t>752.06</t>
  </si>
  <si>
    <t>32460099</t>
  </si>
  <si>
    <t>752.07</t>
  </si>
  <si>
    <t>-2019122588</t>
  </si>
  <si>
    <t>752.08</t>
  </si>
  <si>
    <t>-1851814036</t>
  </si>
  <si>
    <t>752.09</t>
  </si>
  <si>
    <t>požární klapky ruční, teplotní a signalizací polohy 355x160</t>
  </si>
  <si>
    <t>2094992864</t>
  </si>
  <si>
    <t>752.10</t>
  </si>
  <si>
    <t>1619557165</t>
  </si>
  <si>
    <t>752.11</t>
  </si>
  <si>
    <t>1949259701</t>
  </si>
  <si>
    <t>752.12</t>
  </si>
  <si>
    <t>2089471959</t>
  </si>
  <si>
    <t>752.13</t>
  </si>
  <si>
    <t>914030955</t>
  </si>
  <si>
    <t>752.14</t>
  </si>
  <si>
    <t>tepelná izolace 20 mm</t>
  </si>
  <si>
    <t>-894447017</t>
  </si>
  <si>
    <t>752-M01</t>
  </si>
  <si>
    <t>-360943024</t>
  </si>
  <si>
    <t>753</t>
  </si>
  <si>
    <t>Vzduchotechnika - Zasedací místnosti</t>
  </si>
  <si>
    <t>753.01</t>
  </si>
  <si>
    <t>1093984681</t>
  </si>
  <si>
    <t>753.02</t>
  </si>
  <si>
    <t>-694722847</t>
  </si>
  <si>
    <t>753.03</t>
  </si>
  <si>
    <t>1258623474</t>
  </si>
  <si>
    <t>753.04</t>
  </si>
  <si>
    <t>1246100743</t>
  </si>
  <si>
    <t>753.05</t>
  </si>
  <si>
    <t>1932741897</t>
  </si>
  <si>
    <t>753.06</t>
  </si>
  <si>
    <t>837540576</t>
  </si>
  <si>
    <t>753.07</t>
  </si>
  <si>
    <t>-2105538245</t>
  </si>
  <si>
    <t>753.08</t>
  </si>
  <si>
    <t>1111785458</t>
  </si>
  <si>
    <t>753.09</t>
  </si>
  <si>
    <t>2091983576</t>
  </si>
  <si>
    <t>753.10</t>
  </si>
  <si>
    <t>-330147378</t>
  </si>
  <si>
    <t>753.11</t>
  </si>
  <si>
    <t>-1543185188</t>
  </si>
  <si>
    <t>753.12</t>
  </si>
  <si>
    <t>-201647116</t>
  </si>
  <si>
    <t>753.13</t>
  </si>
  <si>
    <t>-62731165</t>
  </si>
  <si>
    <t>753-M01</t>
  </si>
  <si>
    <t>-313548916</t>
  </si>
  <si>
    <t>754</t>
  </si>
  <si>
    <t>Vzduchotechnika - Sál I.</t>
  </si>
  <si>
    <t>754.01</t>
  </si>
  <si>
    <t>vzduchotechnická jednotka s rekuperací tepla a chlazením přívod vzduchu 1800 m3/hod, 450 Pa</t>
  </si>
  <si>
    <t>762018687</t>
  </si>
  <si>
    <t>vzduchotechnická jednotka s rekuperací tepla a chlazením přívod vzduchu 1800 m3/hod, 450 Pa, odvod vzduchu 1800 m3/hod 450Pa, příkony 5kW/400V, jednotka je dodána s frekvenčními měniči nebo EC motory, přímý výparník  16kW, el. ohřívač 3 kW, klapka filtr,rekuperační výměník deskový, ohřívač, přímy výparník, ventilátor, odvodní část filtr, ventilátor, klapka. Jednotka bude dodána včetně regulace výkonu a teploty, ovládání kondenzační jednotky a dálkového ovládání, VZT jednotka musí splňovat požadavky Ecodesign 2018. např: Rekuvent Verso CF 2300</t>
  </si>
  <si>
    <t>754.02</t>
  </si>
  <si>
    <t>kondenzační jednotka pro vzduchotechniku, chladící výkon 16 kW, el. Příkon 6kW/400V, regulace výkonu inverter, komunikační modul, chladivové potrubí 10/15 50 m, chladivo, vstřikovací ventil</t>
  </si>
  <si>
    <t>1305272682</t>
  </si>
  <si>
    <t>754.03</t>
  </si>
  <si>
    <t>tlumič hluku s náběhovými plechy 800x400/1000</t>
  </si>
  <si>
    <t>-106660884</t>
  </si>
  <si>
    <t>754.04</t>
  </si>
  <si>
    <t>tlumič hluku s náběhovými plechy 1000x250/1000</t>
  </si>
  <si>
    <t>-1616374120</t>
  </si>
  <si>
    <t>754.05</t>
  </si>
  <si>
    <t>tlumič hluku s náběhovými plechy 700x400/1000</t>
  </si>
  <si>
    <t>719996748</t>
  </si>
  <si>
    <t>754.06</t>
  </si>
  <si>
    <t>-1777446519</t>
  </si>
  <si>
    <t>754.07</t>
  </si>
  <si>
    <t>-327976716</t>
  </si>
  <si>
    <t>Poznámka k položce:_x000D_
sál č.1</t>
  </si>
  <si>
    <t>754.08</t>
  </si>
  <si>
    <t>203815225</t>
  </si>
  <si>
    <t>754.10</t>
  </si>
  <si>
    <t>1038603472</t>
  </si>
  <si>
    <t>754.11</t>
  </si>
  <si>
    <t>848602709</t>
  </si>
  <si>
    <t>754.12</t>
  </si>
  <si>
    <t>-38508454</t>
  </si>
  <si>
    <t>754.13</t>
  </si>
  <si>
    <t>-925481176</t>
  </si>
  <si>
    <t>754.14</t>
  </si>
  <si>
    <t>-1517314705</t>
  </si>
  <si>
    <t>754.15</t>
  </si>
  <si>
    <t>-1628244</t>
  </si>
  <si>
    <t>754-M01</t>
  </si>
  <si>
    <t>-1672599541</t>
  </si>
  <si>
    <t>755</t>
  </si>
  <si>
    <t>Vzduchotechnika - Sál II.</t>
  </si>
  <si>
    <t>755.01</t>
  </si>
  <si>
    <t>-725662927</t>
  </si>
  <si>
    <t>vzduchotechnická jednotka s rekuperací tepla a chlazením přívod vzduchu 1800 m3/hod, 450 Pa, odvod vzduchu 1800 m3/hod 450Pa, příkony 5kW/400V, jednotka je dodána s frekvenčními měniči nebo EC motory, přímý výparník  16 kW, el. ohřívač 3 kW, klapka filtr,rekuperační výměník deskový, ohřívač, přímy výparník, ventilátor, odvodní část filtr, ventilátor, klapka. Jednotka bude dodána včetně regulace výkonu a teploty, ovládání kondenzační jednotky a dálkového ovládání, VZT jednotka musí splňovat požadavky Ecodesign 2018. např: Rekuvent Verso CF 2300</t>
  </si>
  <si>
    <t>Poznámka k položce:_x000D_
m.č 01.33</t>
  </si>
  <si>
    <t>755.02</t>
  </si>
  <si>
    <t>kondenzační jednotka pro vzduchotechniku, chladící výkon 16 kW, el. Příkon 6kW/400V, regulace výkonu inverter, komunikační modul, chladivové potrubí 10/16 50 m, chladivo, vstřikovací ventil</t>
  </si>
  <si>
    <t>1910820033</t>
  </si>
  <si>
    <t>755.03</t>
  </si>
  <si>
    <t>-1542342468</t>
  </si>
  <si>
    <t>755.04</t>
  </si>
  <si>
    <t>897336123</t>
  </si>
  <si>
    <t>755.05</t>
  </si>
  <si>
    <t>2140629817</t>
  </si>
  <si>
    <t>755.06</t>
  </si>
  <si>
    <t>1170595622</t>
  </si>
  <si>
    <t>755.08</t>
  </si>
  <si>
    <t>-95557980</t>
  </si>
  <si>
    <t>755.09</t>
  </si>
  <si>
    <t>1339959952</t>
  </si>
  <si>
    <t>755.10</t>
  </si>
  <si>
    <t>Spiro do průměru 315/50% tvarovek bm</t>
  </si>
  <si>
    <t>-658784644</t>
  </si>
  <si>
    <t>755.11</t>
  </si>
  <si>
    <t>1608389044</t>
  </si>
  <si>
    <t>755.12</t>
  </si>
  <si>
    <t>-1025398809</t>
  </si>
  <si>
    <t>755.13</t>
  </si>
  <si>
    <t>-122370422</t>
  </si>
  <si>
    <t>755-M01</t>
  </si>
  <si>
    <t>-1867089965</t>
  </si>
  <si>
    <t>756</t>
  </si>
  <si>
    <t>Vzduchotechnika - Společná</t>
  </si>
  <si>
    <t>756.01</t>
  </si>
  <si>
    <t>Protidešťová žaluzie do okna 630x1200, doměřit po demontáži okna v barvě rámu oken rámu</t>
  </si>
  <si>
    <t>-1058062438</t>
  </si>
  <si>
    <t>756.02</t>
  </si>
  <si>
    <t>požární klapky ruční, teplotní a signalizací polohy 400x400</t>
  </si>
  <si>
    <t>1505307573</t>
  </si>
  <si>
    <t>765016460</t>
  </si>
  <si>
    <t>-646424707</t>
  </si>
  <si>
    <t>756.05</t>
  </si>
  <si>
    <t>hranaté potrubí do obvodu 2500/45% tvarovek</t>
  </si>
  <si>
    <t>1442819716</t>
  </si>
  <si>
    <t>756.06</t>
  </si>
  <si>
    <t>Spiro do průměru 400/50% tvarovek</t>
  </si>
  <si>
    <t>-55160978</t>
  </si>
  <si>
    <t>756.07</t>
  </si>
  <si>
    <t>-668263137</t>
  </si>
  <si>
    <t>756.08</t>
  </si>
  <si>
    <t>-1857924386</t>
  </si>
  <si>
    <t>78</t>
  </si>
  <si>
    <t>756.09</t>
  </si>
  <si>
    <t>210887371</t>
  </si>
  <si>
    <t>79</t>
  </si>
  <si>
    <t>756.10</t>
  </si>
  <si>
    <t>dodávka a montáž detektoru kouře do potrubí včetně napojení na el. Zdroj a vypínání vzt jednotek</t>
  </si>
  <si>
    <t>707712911</t>
  </si>
  <si>
    <t>756.11</t>
  </si>
  <si>
    <t>dodávka a montáž kabelu vypínání vzt jednotek od PO klapek JYTY2x1</t>
  </si>
  <si>
    <t>60288053</t>
  </si>
  <si>
    <t>81</t>
  </si>
  <si>
    <t>756.12</t>
  </si>
  <si>
    <t>Montáž všech vzt zařízení a rozvodů</t>
  </si>
  <si>
    <t>-1860941427</t>
  </si>
  <si>
    <t>756.13</t>
  </si>
  <si>
    <t>montáž všech chladících zařízení a rozvodů</t>
  </si>
  <si>
    <t>-1003342103</t>
  </si>
  <si>
    <t xml:space="preserve">montáž všech chladících zařízení a rozvodů
</t>
  </si>
  <si>
    <t>83</t>
  </si>
  <si>
    <t>756.14</t>
  </si>
  <si>
    <t>zprovoznění a vyzkoušení a předání</t>
  </si>
  <si>
    <t>-1583825935</t>
  </si>
  <si>
    <t>756.15</t>
  </si>
  <si>
    <t>předávací dokumentace včetně protokolů o zaregulování</t>
  </si>
  <si>
    <t>-1170175703</t>
  </si>
  <si>
    <t>85</t>
  </si>
  <si>
    <t>756-M01</t>
  </si>
  <si>
    <t>-513136370</t>
  </si>
  <si>
    <t>759</t>
  </si>
  <si>
    <t>Vzduchotechnika - Demontáže</t>
  </si>
  <si>
    <t>759.01</t>
  </si>
  <si>
    <t>Demontáže a likvidace potrubních rozvodů a zařízení VZT větrání Kuchyně</t>
  </si>
  <si>
    <t>-82565893</t>
  </si>
  <si>
    <t>D.1.4.3 - EPS, požární rozhlas</t>
  </si>
  <si>
    <t>M - Práce a dodávky M</t>
  </si>
  <si>
    <t xml:space="preserve">    211-M - Elektromontáže - EPS TECHNOLOGIE</t>
  </si>
  <si>
    <t xml:space="preserve">    212-M - Elektromontáže - EPS KABELÁŽ</t>
  </si>
  <si>
    <t xml:space="preserve">    213-M - Elektromontáže - EPS ostatní</t>
  </si>
  <si>
    <t xml:space="preserve">    215-M - Elektromontáže - ER TECHNOLOGIE</t>
  </si>
  <si>
    <t xml:space="preserve">    216-M - Elektromontáže - ER KABELÁŽ</t>
  </si>
  <si>
    <t xml:space="preserve">    217-M - Elektromontáže - ER ostatní</t>
  </si>
  <si>
    <t>Práce a dodávky M</t>
  </si>
  <si>
    <t>211-M</t>
  </si>
  <si>
    <t>Elektromontáže - EPS TECHNOLOGIE</t>
  </si>
  <si>
    <t>M211.1</t>
  </si>
  <si>
    <t>Optický hlásič kouře s izolátorem - NFXI-OPT</t>
  </si>
  <si>
    <t>1542832722</t>
  </si>
  <si>
    <t>M211.2</t>
  </si>
  <si>
    <t>Patice pro analogové hlásiče - B 501AP</t>
  </si>
  <si>
    <t>-984140452</t>
  </si>
  <si>
    <t>M211.3</t>
  </si>
  <si>
    <t xml:space="preserve">Adresovatelný analogový hlásič s izolátorem, aktivace prolomením skla, včetně boxu - M 700 KI </t>
  </si>
  <si>
    <t>1469337573</t>
  </si>
  <si>
    <t>M211.4</t>
  </si>
  <si>
    <t>Programování ,odzkoušení a oživení EPS</t>
  </si>
  <si>
    <t>1693773339</t>
  </si>
  <si>
    <t>212-M</t>
  </si>
  <si>
    <t>Elektromontáže - EPS KABELÁŽ</t>
  </si>
  <si>
    <t>M212.1</t>
  </si>
  <si>
    <t>Kabel 2x1 mm2 - 2x1.00TW+SCH</t>
  </si>
  <si>
    <t>-496268795</t>
  </si>
  <si>
    <t>M212.2</t>
  </si>
  <si>
    <t>Kabel 2x1.5 - PRAFlaDur 2x1.5</t>
  </si>
  <si>
    <t>1223802663</t>
  </si>
  <si>
    <t>Hnědý kabel 2x1.5 PH120-R dle ZP-27/2008, B2caS1D0 dle PrEN 50399:07, ohniodolný dle ČSN IEC60331, bezhalogenový dle ČSN  - PRAFlaDur 2x1.5</t>
  </si>
  <si>
    <t>M212.3</t>
  </si>
  <si>
    <t>KABELOVÁ TRASA - značení trasy vedení</t>
  </si>
  <si>
    <t>-1878726051</t>
  </si>
  <si>
    <t>M212.4</t>
  </si>
  <si>
    <t>KABELOVÁ TRASA</t>
  </si>
  <si>
    <t>-414037655</t>
  </si>
  <si>
    <t>M212.5</t>
  </si>
  <si>
    <t xml:space="preserve">KABELOVÁ TRASA s funkční schopností při požáru </t>
  </si>
  <si>
    <t>2004331129</t>
  </si>
  <si>
    <t>213-M</t>
  </si>
  <si>
    <t>Elektromontáže - EPS ostatní</t>
  </si>
  <si>
    <t>M213.1</t>
  </si>
  <si>
    <t>Přesun hmot, dopravné</t>
  </si>
  <si>
    <t>-2100681396</t>
  </si>
  <si>
    <t>M213.2</t>
  </si>
  <si>
    <t>PPV 5%</t>
  </si>
  <si>
    <t>1214190283</t>
  </si>
  <si>
    <t>215-M</t>
  </si>
  <si>
    <t>Elektromontáže - ER TECHNOLOGIE</t>
  </si>
  <si>
    <t>M215.1</t>
  </si>
  <si>
    <t xml:space="preserve">Protipožární kryt  LC1-MFD - přemístění </t>
  </si>
  <si>
    <t>-1909082697</t>
  </si>
  <si>
    <t>M215.2</t>
  </si>
  <si>
    <t>Protipožární kryt  LC1-MFD - nový</t>
  </si>
  <si>
    <t>-1819699409</t>
  </si>
  <si>
    <t>M215.3</t>
  </si>
  <si>
    <t xml:space="preserve">Stropní reproduktor kovový LC1-UM12E8, 12W, EN 54-24 - přemístění </t>
  </si>
  <si>
    <t>11793714</t>
  </si>
  <si>
    <t>M215.4</t>
  </si>
  <si>
    <t>Stropní reproduktor kovový LC1-UM12E8, 12W, EN 54-24 - nový</t>
  </si>
  <si>
    <t>-1916071827</t>
  </si>
  <si>
    <t>M215.5</t>
  </si>
  <si>
    <t>Oživení a funkční zkoušky</t>
  </si>
  <si>
    <t>-1259251114</t>
  </si>
  <si>
    <t>M215.6</t>
  </si>
  <si>
    <t>Úpravy reproduktorové linky</t>
  </si>
  <si>
    <t>1321420639</t>
  </si>
  <si>
    <t>216-M</t>
  </si>
  <si>
    <t>Elektromontáže - ER KABELÁŽ</t>
  </si>
  <si>
    <t>M216.1</t>
  </si>
  <si>
    <t>-551829783</t>
  </si>
  <si>
    <t>M216.2</t>
  </si>
  <si>
    <t xml:space="preserve">Krabice E90  HL K91/14P, 4x k. průchodka plastová, 1x keramická svorkovnice </t>
  </si>
  <si>
    <t>433314742</t>
  </si>
  <si>
    <t>217-M</t>
  </si>
  <si>
    <t>Elektromontáže - ER ostatní</t>
  </si>
  <si>
    <t>M217.1</t>
  </si>
  <si>
    <t>124543535</t>
  </si>
  <si>
    <t>M217.2</t>
  </si>
  <si>
    <t>-163435085</t>
  </si>
  <si>
    <t>D.1.4.4 - Vytápění</t>
  </si>
  <si>
    <t xml:space="preserve">    732 - Ústřední vytápění - strojovny</t>
  </si>
  <si>
    <t xml:space="preserve">    733 - Ústřední vytápění - rozvodné potrubí</t>
  </si>
  <si>
    <t xml:space="preserve">    734 - Ústřední vytápění - armatury</t>
  </si>
  <si>
    <t xml:space="preserve">    735 - Ústřední vytápění - otopná tělesa</t>
  </si>
  <si>
    <t>732</t>
  </si>
  <si>
    <t>Ústřední vytápění - strojovny</t>
  </si>
  <si>
    <t>732.01</t>
  </si>
  <si>
    <t>Termopohon</t>
  </si>
  <si>
    <t>2110524783</t>
  </si>
  <si>
    <t>732.02</t>
  </si>
  <si>
    <t>Topná zkouška</t>
  </si>
  <si>
    <t>1397822544</t>
  </si>
  <si>
    <t>998732202</t>
  </si>
  <si>
    <t>Přesun hmot procentní pro strojovny v objektech v do 12 m</t>
  </si>
  <si>
    <t>-1024168248</t>
  </si>
  <si>
    <t>Přesun hmot pro strojovny  stanovený procentní sazbou (%) z ceny vodorovná dopravní vzdálenost do 50 m v objektech výšky přes 6 do 12 m</t>
  </si>
  <si>
    <t>https://podminky.urs.cz/item/CS_URS_2021_01/998732202</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</si>
  <si>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</si>
  <si>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733</t>
  </si>
  <si>
    <t>Ústřední vytápění - rozvodné potrubí</t>
  </si>
  <si>
    <t>733.01</t>
  </si>
  <si>
    <t>C-Steel 15x1.2</t>
  </si>
  <si>
    <t>1924105789</t>
  </si>
  <si>
    <t>733.02</t>
  </si>
  <si>
    <t>C-Steel 18x1.5</t>
  </si>
  <si>
    <t>-1614832251</t>
  </si>
  <si>
    <t>733.03</t>
  </si>
  <si>
    <t>Veškeré oblouky, T-kusy a jiné tvarovky potřebné pro realizaci potrubí.</t>
  </si>
  <si>
    <t>-1474566268</t>
  </si>
  <si>
    <t>733190217</t>
  </si>
  <si>
    <t>Zkouška těsnosti potrubí ocelové hladké do D 51x2,6</t>
  </si>
  <si>
    <t>-1712037555</t>
  </si>
  <si>
    <t>Zkoušky těsnosti potrubí, manžety prostupové z trubek ocelových  zkoušky těsnosti potrubí (za provozu) z trubek ocelových hladkých Ø do 51/2,6</t>
  </si>
  <si>
    <t>https://podminky.urs.cz/item/CS_URS_2021_01/733190217</t>
  </si>
  <si>
    <t xml:space="preserve">Poznámka k souboru cen:_x000D_
1. Zkouškami těsnosti potrubí se rozumí běžné přezkoušení za provozu (např. při výměně částí potrubí nebo armatury). </t>
  </si>
  <si>
    <t>20+20</t>
  </si>
  <si>
    <t>998733202</t>
  </si>
  <si>
    <t>Přesun hmot procentní pro rozvody potrubí v objektech v do 12 m</t>
  </si>
  <si>
    <t>1146851597</t>
  </si>
  <si>
    <t>Přesun hmot pro rozvody potrubí  stanovený procentní sazbou z ceny vodorovná dopravní vzdálenost do 50 m v objektech výšky přes 6 do 12 m</t>
  </si>
  <si>
    <t>https://podminky.urs.cz/item/CS_URS_2021_01/998733202</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</si>
  <si>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</si>
  <si>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734</t>
  </si>
  <si>
    <t>Ústřední vytápění - armatury</t>
  </si>
  <si>
    <t>734.01</t>
  </si>
  <si>
    <t>Vypouštěcí kohout ½“</t>
  </si>
  <si>
    <t>-351243870</t>
  </si>
  <si>
    <t>734.02</t>
  </si>
  <si>
    <t>Prostorový termostat</t>
  </si>
  <si>
    <t>-693391080</t>
  </si>
  <si>
    <t>998734202</t>
  </si>
  <si>
    <t>Přesun hmot procentní pro armatury v objektech v do 12 m</t>
  </si>
  <si>
    <t>-213799725</t>
  </si>
  <si>
    <t>Přesun hmot pro armatury  stanovený procentní sazbou (%) z ceny vodorovná dopravní vzdálenost do 50 m v objektech výšky přes 6 do 12 m</t>
  </si>
  <si>
    <t>https://podminky.urs.cz/item/CS_URS_2021_01/998734202</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</si>
  <si>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</si>
  <si>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735</t>
  </si>
  <si>
    <t>Ústřední vytápění - otopná tělesa</t>
  </si>
  <si>
    <t>735.01</t>
  </si>
  <si>
    <t>Posun 12 ks otopných těles včetně potrubí dle potřeby VZT</t>
  </si>
  <si>
    <t>-1382671043</t>
  </si>
  <si>
    <t>735.02</t>
  </si>
  <si>
    <t>Otopné těleso - istalace ze skladu NZM</t>
  </si>
  <si>
    <t>-150816987</t>
  </si>
  <si>
    <t>735.03</t>
  </si>
  <si>
    <t>Otopné těleso - zamrazení potrubí pro 12 kusů radiátorů</t>
  </si>
  <si>
    <t>1579078186</t>
  </si>
  <si>
    <t>73512811R</t>
  </si>
  <si>
    <t>Zkoušky těsnosti otopných těles ocelových panelových vodou</t>
  </si>
  <si>
    <t>1831099261</t>
  </si>
  <si>
    <t>Otopná tělesa ocelová zkoušky těsnosti vodou těles panelových</t>
  </si>
  <si>
    <t>998735202</t>
  </si>
  <si>
    <t>Přesun hmot procentní pro otopná tělesa v objektech v do 12 m</t>
  </si>
  <si>
    <t>-1183595498</t>
  </si>
  <si>
    <t>Přesun hmot pro otopná tělesa  stanovený procentní sazbou (%) z ceny vodorovná dopravní vzdálenost do 50 m v objektech výšky přes 6 do 12 m</t>
  </si>
  <si>
    <t>https://podminky.urs.cz/item/CS_URS_2021_01/998735202</t>
  </si>
  <si>
    <t>D.1.4.5 - Silnoproudá instalace</t>
  </si>
  <si>
    <t xml:space="preserve">    740 - Elektromontáže - zkoušky a revize</t>
  </si>
  <si>
    <t xml:space="preserve">    741 - Elektroinstalace - rozvaděče a rozvodnice</t>
  </si>
  <si>
    <t xml:space="preserve">      741.1 - Rozvaděč - R2S2</t>
  </si>
  <si>
    <t xml:space="preserve">      741.2 - Rozvaděč - R01</t>
  </si>
  <si>
    <t xml:space="preserve">    743 - Elektromontáže - hromosvod</t>
  </si>
  <si>
    <t xml:space="preserve">    744 - Elektromontáže - rozvody vodičů</t>
  </si>
  <si>
    <t xml:space="preserve">    746 - Elektromontáže - soubory pro vodiče</t>
  </si>
  <si>
    <t xml:space="preserve">    747 - Elektromontáže - kompletace rozvodů</t>
  </si>
  <si>
    <t xml:space="preserve">    748 - Elektromontáže - osvětlovací zařízení a svítidla</t>
  </si>
  <si>
    <t xml:space="preserve">    749 - Elektromontáže - montáže, přeložky, demontáže pro SILNOPROUD</t>
  </si>
  <si>
    <t>HZS - Hodinové zúčtovací sazby - stavební výpomoce pro práce elektro pro SILNOPROUD</t>
  </si>
  <si>
    <t>740</t>
  </si>
  <si>
    <t>Elektromontáže - zkoušky a revize</t>
  </si>
  <si>
    <t>HZS2222</t>
  </si>
  <si>
    <t>Hodinová zúčtovací sazba elektrikář odborný</t>
  </si>
  <si>
    <t>hod</t>
  </si>
  <si>
    <t>512</t>
  </si>
  <si>
    <t>1294334188</t>
  </si>
  <si>
    <t>Hodinové zúčtovací sazby profesí PSV  provádění stavebních instalací topenář odborný</t>
  </si>
  <si>
    <t>https://podminky.urs.cz/item/CS_URS_2021_01/HZS2222</t>
  </si>
  <si>
    <t>Poznámka k položce:_x000D_
- revize</t>
  </si>
  <si>
    <t>741</t>
  </si>
  <si>
    <t>Elektroinstalace - rozvaděče a rozvodnice</t>
  </si>
  <si>
    <t>741.1</t>
  </si>
  <si>
    <t>HOP, POP</t>
  </si>
  <si>
    <t>-1151056422</t>
  </si>
  <si>
    <t>Poznámka k souboru cen:_x000D_
zemnící svorkovnice (Werit 1241) s krytem</t>
  </si>
  <si>
    <t>741.2</t>
  </si>
  <si>
    <t>drobný spoj. a upev. materiál</t>
  </si>
  <si>
    <t>-582628963</t>
  </si>
  <si>
    <t>Poznámka k položce:_x000D_
5% z ceny materiálu a montáže v části "Rozvaděče a rozvodnice"</t>
  </si>
  <si>
    <t>Rozvaděč - R2S2</t>
  </si>
  <si>
    <t>741.1.01</t>
  </si>
  <si>
    <t>Jistič 6/1f/char.B - 10kA</t>
  </si>
  <si>
    <t>-1203543541</t>
  </si>
  <si>
    <t>Poznámka k souboru cen:_x000D_
Rozvaděč dle výkresu E883/10 280 MODULŮ vnější Š/V/HL = cca 600/2000/300 mm krytí IP40/30 In = 125 A přívod horem - vývody horem</t>
  </si>
  <si>
    <t>741.1.02</t>
  </si>
  <si>
    <t>Jistič 16/1f/char.C - 10kA</t>
  </si>
  <si>
    <t>1080250753</t>
  </si>
  <si>
    <t>741.1.03</t>
  </si>
  <si>
    <t>Jistič 16/1f/char.B - 10kA</t>
  </si>
  <si>
    <t>-991445938</t>
  </si>
  <si>
    <t>741.1.04</t>
  </si>
  <si>
    <t>Jistič 10/1f/char.C - 10kA</t>
  </si>
  <si>
    <t>-1061517513</t>
  </si>
  <si>
    <t>741.1.05</t>
  </si>
  <si>
    <t>Jistič 2/1f/char.B - 10kA</t>
  </si>
  <si>
    <t>-1964512051</t>
  </si>
  <si>
    <t>741.1.06</t>
  </si>
  <si>
    <t>Jistič 50/3f/char.B - 10kA</t>
  </si>
  <si>
    <t>-502994136</t>
  </si>
  <si>
    <t>741.1.07</t>
  </si>
  <si>
    <t>Jistič 16/3f/char.B - 10kA</t>
  </si>
  <si>
    <t>-620844035</t>
  </si>
  <si>
    <t>741.1.08</t>
  </si>
  <si>
    <t>Jistič 10/3f/char.C - 10kA</t>
  </si>
  <si>
    <t>-581285474</t>
  </si>
  <si>
    <t>741.1.09</t>
  </si>
  <si>
    <t>Jistič chránič 16B/1N/030 - 10kA</t>
  </si>
  <si>
    <t>-993133686</t>
  </si>
  <si>
    <t>741.1.10</t>
  </si>
  <si>
    <t>Proudový chránič 63/4/030 - 10kA</t>
  </si>
  <si>
    <t>-1065017283</t>
  </si>
  <si>
    <t>741.1.11</t>
  </si>
  <si>
    <t>PE sběrnice = PÁSEK Cu 20x5mm se svorkami:</t>
  </si>
  <si>
    <t>1365334899</t>
  </si>
  <si>
    <t>741.1.12</t>
  </si>
  <si>
    <t>N sběrnice = PÁSEK Cu 20x5mm se svorkami:</t>
  </si>
  <si>
    <t>1971471327</t>
  </si>
  <si>
    <t>741.1.13</t>
  </si>
  <si>
    <t>Svorky, propojovací dráty, popisky, štítky a ostatní příslušen.</t>
  </si>
  <si>
    <t>88307183</t>
  </si>
  <si>
    <t>Rozvaděč - R01</t>
  </si>
  <si>
    <t>741.2.01</t>
  </si>
  <si>
    <t>OCELOPLECHOVÁ NÁSTĚNNÁ ROZVODNICE</t>
  </si>
  <si>
    <t>-853662184</t>
  </si>
  <si>
    <t>Poznámka k položce:_x000D_
Poznámka k souboru cen:_x000D_
Rozvaděč dle výkresu E883/12 56 MODULŮ vnější Š/V/HL = cca 600/800/200 mm krytí IP43/30 In = 63 A přívod horem - vývody horem</t>
  </si>
  <si>
    <t>741.2.02</t>
  </si>
  <si>
    <t>Vypínač 100A/3f-10kA</t>
  </si>
  <si>
    <t>-1813172394</t>
  </si>
  <si>
    <t>741.2.03</t>
  </si>
  <si>
    <t>Přepěťová ochrana DEHNVENTIL "B+C" - 3 pol., TN-C</t>
  </si>
  <si>
    <t>-743058531</t>
  </si>
  <si>
    <t>741.2.04</t>
  </si>
  <si>
    <t>-1350019246</t>
  </si>
  <si>
    <t>741.2.05</t>
  </si>
  <si>
    <t>-885139354</t>
  </si>
  <si>
    <t>741.2.06</t>
  </si>
  <si>
    <t>-2004862279</t>
  </si>
  <si>
    <t>741.2.07</t>
  </si>
  <si>
    <t>Jistič 16/3f/char.D - 10kA</t>
  </si>
  <si>
    <t>-722740426</t>
  </si>
  <si>
    <t>741.2.08</t>
  </si>
  <si>
    <t>Jistič 10/3f/char.D - 10kA</t>
  </si>
  <si>
    <t>-586517709</t>
  </si>
  <si>
    <t>741.2.09</t>
  </si>
  <si>
    <t>Jistič 20/3f/char.D - 10kA</t>
  </si>
  <si>
    <t>878207733</t>
  </si>
  <si>
    <t>741.2.10</t>
  </si>
  <si>
    <t>811889158</t>
  </si>
  <si>
    <t>741.2.11</t>
  </si>
  <si>
    <t>-1162393688</t>
  </si>
  <si>
    <t>741.2.12</t>
  </si>
  <si>
    <t>158922591</t>
  </si>
  <si>
    <t>743</t>
  </si>
  <si>
    <t>Elektromontáže - hromosvod</t>
  </si>
  <si>
    <t>743.01</t>
  </si>
  <si>
    <t>Drát AlMgSi 8mm</t>
  </si>
  <si>
    <t>1945727977</t>
  </si>
  <si>
    <t>743.02</t>
  </si>
  <si>
    <t>Jímací tyč 3m s příslušenstvím pro upevnění</t>
  </si>
  <si>
    <t>1819666515</t>
  </si>
  <si>
    <t>743.03</t>
  </si>
  <si>
    <t>Svorka spojovací SU, SS, připojovací SP1, …</t>
  </si>
  <si>
    <t>-558433529</t>
  </si>
  <si>
    <t>743.04</t>
  </si>
  <si>
    <t>Podpěry vedení na plochou střechu, včetně svorky</t>
  </si>
  <si>
    <t>709857693</t>
  </si>
  <si>
    <t>743.05</t>
  </si>
  <si>
    <t>Pomocný hromosvodový materiál</t>
  </si>
  <si>
    <t>1741287703</t>
  </si>
  <si>
    <t>743.06</t>
  </si>
  <si>
    <t>1693512549</t>
  </si>
  <si>
    <t>Poznámka k položce:_x000D_
5% z ceny materiálu a montáže v části "Hromosvod"</t>
  </si>
  <si>
    <t>744</t>
  </si>
  <si>
    <t>Elektromontáže - rozvody vodičů</t>
  </si>
  <si>
    <t>744.01</t>
  </si>
  <si>
    <t>kabel CYKY 4Bx35</t>
  </si>
  <si>
    <t>-18302256</t>
  </si>
  <si>
    <t>744.02</t>
  </si>
  <si>
    <t>kabel CYKY 3Cx10</t>
  </si>
  <si>
    <t>-1616022584</t>
  </si>
  <si>
    <t>744.03</t>
  </si>
  <si>
    <t>kabel CYKY 3Cx4</t>
  </si>
  <si>
    <t>-1558203926</t>
  </si>
  <si>
    <t>744.04</t>
  </si>
  <si>
    <t>kabel CYKY 5Cx2,5</t>
  </si>
  <si>
    <t>-1652080258</t>
  </si>
  <si>
    <t>744.05</t>
  </si>
  <si>
    <t>kabel CYKY 3Cx2,5</t>
  </si>
  <si>
    <t>-827899441</t>
  </si>
  <si>
    <t>744.06</t>
  </si>
  <si>
    <t>kabel CYKY 5Cx1,5</t>
  </si>
  <si>
    <t>-185157058</t>
  </si>
  <si>
    <t>744.07</t>
  </si>
  <si>
    <t>kabel CYKY 3Cx1,5</t>
  </si>
  <si>
    <t>-1154384338</t>
  </si>
  <si>
    <t>744.08</t>
  </si>
  <si>
    <t>kabel CYKY 3Ax1,5</t>
  </si>
  <si>
    <t>-1125413678</t>
  </si>
  <si>
    <t>744.09</t>
  </si>
  <si>
    <t>kabel CYKY 2Ax1,5</t>
  </si>
  <si>
    <t>-1367549447</t>
  </si>
  <si>
    <t>744.10</t>
  </si>
  <si>
    <t>kabel CYKY 5Cx4</t>
  </si>
  <si>
    <t>845592312</t>
  </si>
  <si>
    <t>744.11</t>
  </si>
  <si>
    <t>kabel CYKY 4Bx70</t>
  </si>
  <si>
    <t>-1182212322</t>
  </si>
  <si>
    <t>Poznámka k položce:_x000D_
nový přívod do RM3</t>
  </si>
  <si>
    <t>744.12</t>
  </si>
  <si>
    <t>vodič CYY 25 zž</t>
  </si>
  <si>
    <t>1460655828</t>
  </si>
  <si>
    <t>744.13</t>
  </si>
  <si>
    <t>vodič CYY 16 zž</t>
  </si>
  <si>
    <t>1450237769</t>
  </si>
  <si>
    <t>744.14</t>
  </si>
  <si>
    <t>vodič CYY 10 zž</t>
  </si>
  <si>
    <t>-1563189285</t>
  </si>
  <si>
    <t>744.15</t>
  </si>
  <si>
    <t>vodič CYY  4 zž</t>
  </si>
  <si>
    <t>1541492554</t>
  </si>
  <si>
    <t>744.16</t>
  </si>
  <si>
    <t>1866528808</t>
  </si>
  <si>
    <t>Poznámka k položce:_x000D_
5% z ceny materiálu a montáže v části "Kabely a vodiče"</t>
  </si>
  <si>
    <t>746</t>
  </si>
  <si>
    <t>Elektromontáže - soubory pro vodiče</t>
  </si>
  <si>
    <t>746.01</t>
  </si>
  <si>
    <t>DALI řídící jednotka</t>
  </si>
  <si>
    <t>-1711139679</t>
  </si>
  <si>
    <t>746.02</t>
  </si>
  <si>
    <t>DALI ovládací dotykový panel</t>
  </si>
  <si>
    <t>-942622230</t>
  </si>
  <si>
    <t>746.03</t>
  </si>
  <si>
    <t>DALI tlačítkový ovladač čtyřkanálový</t>
  </si>
  <si>
    <t>792570453</t>
  </si>
  <si>
    <t>746.04</t>
  </si>
  <si>
    <t>Jistič 63/3f/char.C - 10kA</t>
  </si>
  <si>
    <t>82840260</t>
  </si>
  <si>
    <t>746.05</t>
  </si>
  <si>
    <t>311020960</t>
  </si>
  <si>
    <t>746.06</t>
  </si>
  <si>
    <t>Jistič 160A/3f</t>
  </si>
  <si>
    <t>-120884817</t>
  </si>
  <si>
    <t>Poznámka k položce:_x000D_
hlavní jistič do RM3</t>
  </si>
  <si>
    <t>746.07</t>
  </si>
  <si>
    <t>Jistič chránič 10C/1N/030 - 10kA</t>
  </si>
  <si>
    <t>868537553</t>
  </si>
  <si>
    <t>746.08</t>
  </si>
  <si>
    <t>-1775847274</t>
  </si>
  <si>
    <t>746.09</t>
  </si>
  <si>
    <t>Podladová krabice 9 modulová. Osazená 6x zásuvka 16A, 250V, 45x45mm, 2x datová dvojzásuvka 2xRJ45, 45x45mm. Včetně úpravy stávající podlahy.</t>
  </si>
  <si>
    <t>2021761277</t>
  </si>
  <si>
    <t>746.10</t>
  </si>
  <si>
    <t>krabice protahovací</t>
  </si>
  <si>
    <t>1382368079</t>
  </si>
  <si>
    <t>746.11</t>
  </si>
  <si>
    <t>krabice svorkovnicová hluboká</t>
  </si>
  <si>
    <t>-1134831512</t>
  </si>
  <si>
    <t>746.12</t>
  </si>
  <si>
    <t>krabice přístrojová hluboká</t>
  </si>
  <si>
    <t>-1200323250</t>
  </si>
  <si>
    <t>746.13</t>
  </si>
  <si>
    <t>krabice přístrojová do nábytku a akustické stěny</t>
  </si>
  <si>
    <t>1872570010</t>
  </si>
  <si>
    <t>746.14</t>
  </si>
  <si>
    <t>krabice svorkovnicová IP44</t>
  </si>
  <si>
    <t>1819556808</t>
  </si>
  <si>
    <t>746.15</t>
  </si>
  <si>
    <t>kabelový žlab drátěný FeZn DZI 60x50 BZNCR včetně podpěr, závěsů, projek a příslušenství</t>
  </si>
  <si>
    <t>283934852</t>
  </si>
  <si>
    <t>746.16</t>
  </si>
  <si>
    <t>kabelový žlab drátěný FeZn DZI 60x100 BZNCR včetně podpěr, závěsů, projek a příslušenství</t>
  </si>
  <si>
    <t>-430709904</t>
  </si>
  <si>
    <t>746.17</t>
  </si>
  <si>
    <t>kabelový žlab drátěný FeZn DZI 60x200 BZNCR včetně podpěr, závěsů, projek a příslušenství</t>
  </si>
  <si>
    <t>-1027848766</t>
  </si>
  <si>
    <t>746.18</t>
  </si>
  <si>
    <t>kabelový žlab drátěný FeZn DZI 60x300 BZNCR včetně podpěr, závěsů, projek a příslušenství</t>
  </si>
  <si>
    <t>-1067445377</t>
  </si>
  <si>
    <t>kabelový žlab drátěný FeZn DZI 60x300 BZNCR včetně podpěr, závěsů, projek a příslušenstvíěr</t>
  </si>
  <si>
    <t>746.19</t>
  </si>
  <si>
    <t>elektronstalační lišta vkládací  120/60</t>
  </si>
  <si>
    <t>-1957498592</t>
  </si>
  <si>
    <t>746.20</t>
  </si>
  <si>
    <t>elektronstalační lišta vkládací  60/40</t>
  </si>
  <si>
    <t>-1327834393</t>
  </si>
  <si>
    <t>746.21</t>
  </si>
  <si>
    <t>elektronstalační lišta vkládací  40/40</t>
  </si>
  <si>
    <t>-1337649479</t>
  </si>
  <si>
    <t>746.22</t>
  </si>
  <si>
    <t>elektronstalační lišta vkládací  40/20</t>
  </si>
  <si>
    <t>-715770057</t>
  </si>
  <si>
    <t>746.23</t>
  </si>
  <si>
    <t>elektronstalační lišta vkládací  20/20</t>
  </si>
  <si>
    <t>-1166049577</t>
  </si>
  <si>
    <t>746.24</t>
  </si>
  <si>
    <t>elektronstalační trubka novotub NT50/40</t>
  </si>
  <si>
    <t>304407440</t>
  </si>
  <si>
    <t>746.25</t>
  </si>
  <si>
    <t>elektronstalační trubka plast P29</t>
  </si>
  <si>
    <t>279453974</t>
  </si>
  <si>
    <t>746.26</t>
  </si>
  <si>
    <t>elektronstalační trubka plast P23</t>
  </si>
  <si>
    <t>-557341876</t>
  </si>
  <si>
    <t>746.27</t>
  </si>
  <si>
    <t>elektronstalační trubka plast P16</t>
  </si>
  <si>
    <t>-1036249305</t>
  </si>
  <si>
    <t>746.28</t>
  </si>
  <si>
    <t>Připojovací uzemňovací svorka</t>
  </si>
  <si>
    <t>-181366893</t>
  </si>
  <si>
    <t>746.29</t>
  </si>
  <si>
    <t>Pomocná ocelová konstrukce</t>
  </si>
  <si>
    <t>kg</t>
  </si>
  <si>
    <t>-1589456594</t>
  </si>
  <si>
    <t>746.30</t>
  </si>
  <si>
    <t>Protipožární zákryt kabelové trasy</t>
  </si>
  <si>
    <t>1956314370</t>
  </si>
  <si>
    <t>746.31</t>
  </si>
  <si>
    <t>Protipožární ucpávka</t>
  </si>
  <si>
    <t>1648521315</t>
  </si>
  <si>
    <t>746.32</t>
  </si>
  <si>
    <t>Pomocný instalační materiál, hmoždinky, spony, příchytky</t>
  </si>
  <si>
    <t>1138977432</t>
  </si>
  <si>
    <t>746.33</t>
  </si>
  <si>
    <t>-1071367408</t>
  </si>
  <si>
    <t>Poznámka k položce:_x000D_
5% z ceny materiálu a montáže v části "Instalační materiál"</t>
  </si>
  <si>
    <t>747</t>
  </si>
  <si>
    <t>Elektromontáže - kompletace rozvodů</t>
  </si>
  <si>
    <t>747.01</t>
  </si>
  <si>
    <t>AUTOMATICKÝ SPÍNAČ SE SENZOREM SNÍMAČE POHYBU</t>
  </si>
  <si>
    <t>248874292</t>
  </si>
  <si>
    <t>Poznámka k souboru cen:_x000D_
STROPNÍ, DOSAH 6m, In=10A</t>
  </si>
  <si>
    <t>747.02</t>
  </si>
  <si>
    <t>sporáková přípojka, 16A, 400V, IP44, na omítku</t>
  </si>
  <si>
    <t>1548149322</t>
  </si>
  <si>
    <t>747.03</t>
  </si>
  <si>
    <t>spínač-01, 10A, 250V, pod omítku</t>
  </si>
  <si>
    <t>-178064111</t>
  </si>
  <si>
    <t>87</t>
  </si>
  <si>
    <t>747.04</t>
  </si>
  <si>
    <t>spínač trojpólový 10A, do obložení</t>
  </si>
  <si>
    <t>2038673081</t>
  </si>
  <si>
    <t>747.05</t>
  </si>
  <si>
    <t>stmívač, 10A, 250V, pod omítku</t>
  </si>
  <si>
    <t>-1991816329</t>
  </si>
  <si>
    <t>89</t>
  </si>
  <si>
    <t>747.06</t>
  </si>
  <si>
    <t>přepínač střídavý-06, 10A, 250V, IP44, na omítku</t>
  </si>
  <si>
    <t>1057468902</t>
  </si>
  <si>
    <t>747.07</t>
  </si>
  <si>
    <t>přepínač křížový-07, 10A, 250V, IP44, na omítku</t>
  </si>
  <si>
    <t>1157320819</t>
  </si>
  <si>
    <t>91</t>
  </si>
  <si>
    <t>747.08</t>
  </si>
  <si>
    <t>zásuvka jednonásobná, 16A, 230V, pod omítku</t>
  </si>
  <si>
    <t>-721143033</t>
  </si>
  <si>
    <t>747.09</t>
  </si>
  <si>
    <t>zásuvka jednonásobná 16A, 230V, IP20, na omítku nebo zabudovat do nábytku nebo do akustického obkladu</t>
  </si>
  <si>
    <t>-1722937328</t>
  </si>
  <si>
    <t>747.10</t>
  </si>
  <si>
    <t>zásuvka jednonásobná 16A, 230V, IP44,  na omít.</t>
  </si>
  <si>
    <t>-1678883312</t>
  </si>
  <si>
    <t>747.11</t>
  </si>
  <si>
    <t>zásuvka dvojnásobná, 16A, 230V, pod omítku</t>
  </si>
  <si>
    <t>1959464777</t>
  </si>
  <si>
    <t>747.12</t>
  </si>
  <si>
    <t>330122706</t>
  </si>
  <si>
    <t>Poznámka k položce:_x000D_
5% z ceny materiálu a montáže v části "Kompletace rozvodů"</t>
  </si>
  <si>
    <t>748</t>
  </si>
  <si>
    <t>Elektromontáže - osvětlovací zařízení a svítidla</t>
  </si>
  <si>
    <t>748.01</t>
  </si>
  <si>
    <t>D- STROPNÍ ZAPUŠTĚNÉ SVÍTIDLO S KRYTEM, IP40, LED, 230V, 25W,  světelný tok svítidla 3270lm, 4000K rozměr LxŠxV max 1200x100x100mm</t>
  </si>
  <si>
    <t>-1115599478</t>
  </si>
  <si>
    <t>Poznámka k položce:_x000D_
referenční výrobek: HALLA LIPO80, typ 05-000K-20GGE/840,W</t>
  </si>
  <si>
    <t>748.02</t>
  </si>
  <si>
    <t>E- ZAPUŠTĚNÉ SVÍTIDLO S KRYTEM, IP40, 230V, LED, světelný tok svítidla 4300 lm, 4000K, cca 36W, stmívatelné DALI + tlačítkem</t>
  </si>
  <si>
    <t>-1507775265</t>
  </si>
  <si>
    <t>Poznámka k položce:_x000D_
referenční výrobek: TREVOS PSV PRAT LED 4320/840 + DALI + SDK sada-příslušenství pro zapuštění do podhledu</t>
  </si>
  <si>
    <t>748.03</t>
  </si>
  <si>
    <t>F- PŘISAZENÉ SVÍTIDLO S KRYTEM, IP44, 230V, LED 4300 lm, 4000K, cca 36W</t>
  </si>
  <si>
    <t>-1955721226</t>
  </si>
  <si>
    <t>748.04</t>
  </si>
  <si>
    <t>G- STROPNÍ ZAVĚŠENÉ SVÍTIDLO S KRYTEM, IP40, LED, DALI - 230V, 22W,  2400lm, rozměr LxŠxV max 680x90x100mm - včetně závěsů, stropních úchytů, připojovacího kabelu 1m</t>
  </si>
  <si>
    <t>172226940</t>
  </si>
  <si>
    <t>G- STROPNÍ ZAVĚŠENÉ SVÍTIDLO S OPÁLOVÝM KRYTEM, IP40, LED, stmívatelné DALI + tlačítkem - 230V, 22W,  světelný tok svítidla 2500lm, 4000K rozměr LxŠxV max 680x90x100mm - včetně závěsů, stropních úchytů, připojovacího kabelu 2m</t>
  </si>
  <si>
    <t>Poznámka k položce:_x000D_
referenční výrobek: HALLA LIPO80, typ 05-500K-10GHTD/840,W</t>
  </si>
  <si>
    <t>748.05</t>
  </si>
  <si>
    <t>H- STROPNÍ ZAVĚŠENÉ SVÍTIDLO S OPÁLOVÝM KRYTEM, IP40, LED, stmívatelné DALI + tlačítkem - 230V, 34W, 3800 lm, rozměr LxŠxV max 900x90x100mm - včetně závěsů, stropních úchytů, připojovacího kabelu 2m</t>
  </si>
  <si>
    <t>1914978915</t>
  </si>
  <si>
    <t>Poznámka k položce:_x000D_
referenční výrobek: HALLA LIPO80, typ 05-500K-15GHTD/840,W</t>
  </si>
  <si>
    <t>748.06</t>
  </si>
  <si>
    <t>LP1- LED PÁSEK V PULTU V KAFETERII, DÉLKA 6m, DODÁVKA VČETNĚ TRANSFORMÁTORU 230/12V</t>
  </si>
  <si>
    <t>343100564</t>
  </si>
  <si>
    <t>748.07</t>
  </si>
  <si>
    <t>LP2- LED PÁSEK V PULTU V KAFETERII, DÉLKA 4m, DODÁVKA VČETNĚ TRANSFORMÁTORU 230/12V</t>
  </si>
  <si>
    <t>560403585</t>
  </si>
  <si>
    <t>748.08</t>
  </si>
  <si>
    <t>N1- NOUZOVÉ OSVĚTLENÍ - STROPNÍ/NÁSTĚNNÉ SVÍTIDLO S LOKÁLNÍM ZÁLOŽNÍM ZDROJEM, PRO SVÍCENÍ PŘI VÝPADKU NAPÁJENÍ, LED 3W, IP20, DOBA ZÁLOHY 1hod, AUTOTEST, KŘIVKA SVÍCENÍ PRO ÚNIKOVÉ CESTY. PIKTOGRAM SE SMĚREM ÚNIKU UMÍSTĚN POD SVÍTIDLEM (NENALEPOVAT NA SV</t>
  </si>
  <si>
    <t>-541170521</t>
  </si>
  <si>
    <t>N1- NOUZOVÉ OSVĚTLENÍ - STROPNÍ/NÁSTĚNNÉ SVÍTIDLO S LOKÁLNÍM ZÁLOŽNÍM ZDROJEM, PRO SVÍCENÍ PŘI VÝPADKU NAPÁJENÍ, LED 3W, IP20, DOBA ZÁLOHY 1hod, AUTOTEST, KŘIVKA SVÍCENÍ PRO ÚNIKOVÉ CESTY. PIKTOGRAM SE SMĚREM ÚNIKU UMÍSTĚN POD SVÍTIDLEM (NENALEPOVAT NA SVÍTIDLO!!!)</t>
  </si>
  <si>
    <t>748.09</t>
  </si>
  <si>
    <t>N3- NOUZOVÉ OSVĚTLENÍ - SVÍTIDLO STROPNÍ ZAPUŠTĚNÉ - LED 3W, IP20, S OPTIKOU NA ÚNIKOVÉ CESTY, S LOKÁLNÍM ZÁLOŽNÍM ZDROJEM NA 1h, S AUTOTESTEM</t>
  </si>
  <si>
    <t>1194560913</t>
  </si>
  <si>
    <t>748.10</t>
  </si>
  <si>
    <t xml:space="preserve">P4- STROPNÍ PŘISAZENÉ SVÍTIDLO S KRYTEM, IP66, LED, 230V, 43W,  světelný tok svítidla 6400lm, 4000K </t>
  </si>
  <si>
    <t>593212069</t>
  </si>
  <si>
    <t>748.11</t>
  </si>
  <si>
    <t>S1- Lištové svítidlo oval flood, 4000K, 15W</t>
  </si>
  <si>
    <t>350326936</t>
  </si>
  <si>
    <t xml:space="preserve">Poznámka k položce:_x000D_
referenční výrobek: např. Reflektor ERCO pro galerijní osvětlení_x000D_
- je třeba doložit technické listy navrhovaných svítidel v originálním provedení a v českém jazyce_x000D_
- kompabilita s lištovým systémem musí umožnovat snadné zasunutí svítidla a umožnění zapnutí všech 3 okruhů na svítidlech_x000D_
- optický systém svítidel – vyměnitelné čočky upravující světlenou distribuci _x000D_
</t>
  </si>
  <si>
    <t>107</t>
  </si>
  <si>
    <t>748.12</t>
  </si>
  <si>
    <t>S2- Lištové svítidlo spot, 15W</t>
  </si>
  <si>
    <t>2048319666</t>
  </si>
  <si>
    <t xml:space="preserve">Poznámka k položce:_x000D_
referenční výrobek: např. Reflektor ERCO pro galerijní osvětlení_x000D_
- je třeba doložit technické listy navrhovaných svítidel v originálním provedení a v českém jazyce_x000D_
- kompabilita s lištovým systémem musí umožnovat snadné zasunutí svítidla a umožnění zapnutí všech 3 okruhů na svítidlech_x000D_
- optický systém svítidel – vyměnitelné čočky upravující světlenou distribuci </t>
  </si>
  <si>
    <t>748.13</t>
  </si>
  <si>
    <t>S3- Lištové svítidlo flood, 15W</t>
  </si>
  <si>
    <t>-329438404</t>
  </si>
  <si>
    <t>109</t>
  </si>
  <si>
    <t>748.14</t>
  </si>
  <si>
    <t>S4- Lištové svítidlo narrow spot, 7W</t>
  </si>
  <si>
    <t>633194235</t>
  </si>
  <si>
    <t>110</t>
  </si>
  <si>
    <t>748.15</t>
  </si>
  <si>
    <t>S7- Lištové svítidlo wallwasher, 15W</t>
  </si>
  <si>
    <t>-1187407406</t>
  </si>
  <si>
    <t>748.16</t>
  </si>
  <si>
    <t>S8- Lištové svítidlo 2970 lm, 4000K, 33W</t>
  </si>
  <si>
    <t>558181669</t>
  </si>
  <si>
    <t>Poznámka k položce:_x000D_
referenční výrobek: Reflektor HALLA VALI 80 T, typ 179-600W-10GHD/940,W -  2970 lm, 4000K, DALI STMÍVATELNÉ, BÍLÉ, pro osvětlení živé stěny v kafeterii</t>
  </si>
  <si>
    <t>112</t>
  </si>
  <si>
    <t>748.17</t>
  </si>
  <si>
    <t>S9- Lištové svítidlo 1970 lm, 4000K, 20W</t>
  </si>
  <si>
    <t>1109527342</t>
  </si>
  <si>
    <t>Poznámka k položce:_x000D_
referenční výrobek: Reflektor HALLA VALI 80 T, typ 179-600W-10GGE/940,W -  1970 lm, 4000K, BÍLÉ</t>
  </si>
  <si>
    <t>113</t>
  </si>
  <si>
    <t>748.18</t>
  </si>
  <si>
    <t>Lišta 3f, délka 5m (S8) - skladba 1x1m + 2x2m</t>
  </si>
  <si>
    <t>-1521736020</t>
  </si>
  <si>
    <t>Poznámka k položce:_x000D_
referenční výrobek: HALLA typ (1x XTSC 6100-3) + (2x XTSC 6200-3) + napaječ XTSC 611-3 + koncovky + spojky + závěsy</t>
  </si>
  <si>
    <t>114</t>
  </si>
  <si>
    <t>748.19</t>
  </si>
  <si>
    <t>Lišta 3f, délka 5m (S9) - skladba 1x1m + 2x2m</t>
  </si>
  <si>
    <t>-1644136709</t>
  </si>
  <si>
    <t>Poznámka k položce:_x000D_
referenční výrobek: HALLA typ (1x XTS 4100-3) + (2x XTS 4200-3) + napaječ + koncovky + spojky + závěsy</t>
  </si>
  <si>
    <t>115</t>
  </si>
  <si>
    <t>748.20</t>
  </si>
  <si>
    <t>Lištový systém trojfázový, včetně příslušenství, 8x napáječ, závěsy atd... zavěšený, celková délka 102m</t>
  </si>
  <si>
    <t>-1636922496</t>
  </si>
  <si>
    <t>Poznámka k položce:_x000D_
referenční výrobek: ERCO</t>
  </si>
  <si>
    <t>748.21</t>
  </si>
  <si>
    <t>X1- SVÍTIDLO STROPNÍ - LUSTR - KŘIŠŤÁLOVÉ SVÍTIDLO DO KAFETERIE – NRZ - STMÍVATELNÉ</t>
  </si>
  <si>
    <t>258004732</t>
  </si>
  <si>
    <t>748.22</t>
  </si>
  <si>
    <t>X2- SVÍTIDLO STROPNÍ ZÁVĚSNÉ - Moderní závěsné svítidlo vzor Joffrey s válcovým stínidlem – svítidla nad barovým pultem, 35W - STMÍVATELNÉ</t>
  </si>
  <si>
    <t>-1034613689</t>
  </si>
  <si>
    <t>748.23</t>
  </si>
  <si>
    <t>X4- SVÍTIDLO NÁSTĚNNÉ - kafeterie mezi okny, dekorativní svítidlo osazené na parapetu směrem vzhůru – MODRÉ SVĚTLO, 9W</t>
  </si>
  <si>
    <t>-1494464439</t>
  </si>
  <si>
    <t>748.24</t>
  </si>
  <si>
    <t>Y1- SVÍTIDLO REFLEKTOR - kafeterie dekorativní nasvětlení zeleně - ZAPUŠTĚNÉ V CORIANU, 7W</t>
  </si>
  <si>
    <t>1491165332</t>
  </si>
  <si>
    <t>748.25</t>
  </si>
  <si>
    <t>Y2- SVÍTIDLO REFLEKTOR - kafeterie dekorativní nasvětlení zeleně - PŘISAZENÉ, 7W</t>
  </si>
  <si>
    <t>166066315</t>
  </si>
  <si>
    <t>748.26</t>
  </si>
  <si>
    <t>-295328472</t>
  </si>
  <si>
    <t>Poznámka k položce:_x000D_
5% z ceny materiálu a montáže v části "Svítidla"</t>
  </si>
  <si>
    <t>749</t>
  </si>
  <si>
    <t>Elektromontáže - montáže, přeložky, demontáže pro SILNOPROUD</t>
  </si>
  <si>
    <t>749.01</t>
  </si>
  <si>
    <t>demontáž rozvaděče do 600/1200/300mm</t>
  </si>
  <si>
    <t>-1662619337</t>
  </si>
  <si>
    <t>749.02</t>
  </si>
  <si>
    <t>demontáž akumulačních kamen cca 12kW</t>
  </si>
  <si>
    <t>-1627217527</t>
  </si>
  <si>
    <t>749.03</t>
  </si>
  <si>
    <t>demontáž svítidla IP66 přisazené, zářivkové nebo žárovkové</t>
  </si>
  <si>
    <t>1319947263</t>
  </si>
  <si>
    <t>749.04</t>
  </si>
  <si>
    <t>demontáž kabelu pevně do 5x10</t>
  </si>
  <si>
    <t>-204385433</t>
  </si>
  <si>
    <t>749.05</t>
  </si>
  <si>
    <t>demontáž zásuvky silnoproudu</t>
  </si>
  <si>
    <t>574091527</t>
  </si>
  <si>
    <t>749.06</t>
  </si>
  <si>
    <t>demontáž úložného materiálu (zlaby, lišty, trubky, atd…)</t>
  </si>
  <si>
    <t>-1227667736</t>
  </si>
  <si>
    <t>749.07</t>
  </si>
  <si>
    <t>demontáž zapuštěného svítidla do 2x58W, 600x1200mm, včetně odpojení</t>
  </si>
  <si>
    <t>1289701207</t>
  </si>
  <si>
    <t>749.08</t>
  </si>
  <si>
    <t>demontáž přístrojů v rozvaděči a úprava zapoj.- 250 MODULŮ</t>
  </si>
  <si>
    <t>-275883384</t>
  </si>
  <si>
    <t>749.09</t>
  </si>
  <si>
    <t>přeložka (demont. a zpětná montáž) kabelu do 5x10</t>
  </si>
  <si>
    <t>1141380478</t>
  </si>
  <si>
    <t>749.10</t>
  </si>
  <si>
    <t>761384962</t>
  </si>
  <si>
    <t>749.11</t>
  </si>
  <si>
    <t>přeložka (demont. a zpětná montáž úlož. mater.(zlaby, lišty, …)</t>
  </si>
  <si>
    <t>-1478405742</t>
  </si>
  <si>
    <t>749.12</t>
  </si>
  <si>
    <t>přeložka (demont. a zpětná montáž) zapuštěného svítidla 8x24W, 600x600mm, včetně odpojení a připojení</t>
  </si>
  <si>
    <t>-337977336</t>
  </si>
  <si>
    <t>749.13</t>
  </si>
  <si>
    <t>demontáž a přeložky nespecifikované</t>
  </si>
  <si>
    <t>1405093358</t>
  </si>
  <si>
    <t>749.14</t>
  </si>
  <si>
    <t>trasování, vyhledání, přepojení přístrojů a zařízení</t>
  </si>
  <si>
    <t>-1540314613</t>
  </si>
  <si>
    <t>749.15</t>
  </si>
  <si>
    <t>-838011285</t>
  </si>
  <si>
    <t>Poznámka k položce:_x000D_
5% z ceny materiálu a montáže v části "Elektromontáže - montáže, přeložky, demontáže pro SILNOPROUD"</t>
  </si>
  <si>
    <t>HZS</t>
  </si>
  <si>
    <t>Hodinové zúčtovací sazby - stavební výpomoce pro práce elektro pro SILNOPROUD</t>
  </si>
  <si>
    <t>HZS.01</t>
  </si>
  <si>
    <t>hod.zúčt.sazba - stavbní výpomoc-drážky, prostupy,atd</t>
  </si>
  <si>
    <t>-2006420014</t>
  </si>
  <si>
    <t>D.1.4.6 - Slaboproud</t>
  </si>
  <si>
    <t xml:space="preserve">    21-M - Elektromontáže - Strukturovaná kabeláž (PC) a HDMI</t>
  </si>
  <si>
    <t xml:space="preserve">    29-M - Demontáže elektro</t>
  </si>
  <si>
    <t>HZS - Hodinové zúčtovací sazby - stavební výpomoce pro práce elektro pro SILNOPROUD i SLABOPROUD</t>
  </si>
  <si>
    <t>21-M</t>
  </si>
  <si>
    <t>Elektromontáže - Strukturovaná kabeláž (PC) a HDMI</t>
  </si>
  <si>
    <t>M21.01</t>
  </si>
  <si>
    <t>Patch panel  24xRJ45 UTP Cat 6A - pouze, bude-li to investor vyžadovat</t>
  </si>
  <si>
    <t>-1559629773</t>
  </si>
  <si>
    <t>M21.02</t>
  </si>
  <si>
    <t>Patch kabel 2m</t>
  </si>
  <si>
    <t>-1378441308</t>
  </si>
  <si>
    <t>M21.03</t>
  </si>
  <si>
    <t>Schwitch pro 24 vývodů</t>
  </si>
  <si>
    <t>2096020006</t>
  </si>
  <si>
    <t>Poznámka k souboru cen:_x000D_
Hlavní parametry switche: 1U provedení do 19“ RACKu, Referenční model: Cisco, osadí se jen případě, bude-li to investor požadovat - bude prověřeno při montáži</t>
  </si>
  <si>
    <t>M21.04</t>
  </si>
  <si>
    <t>Kabel UTP Cat.6A PVC, 4x2x0,5 - vnitřní</t>
  </si>
  <si>
    <t>-1892002310</t>
  </si>
  <si>
    <t>M21.05</t>
  </si>
  <si>
    <t>Zásuvka UTP 2xRJ45 (s automat. krytkou) - pod omítku</t>
  </si>
  <si>
    <t>-496209057</t>
  </si>
  <si>
    <t>M21.06</t>
  </si>
  <si>
    <t>Zásuvka UTP 2xRJ45 (s autom. krytkou) - na omítku nebo zabudovat do nábytku nebo do akustického obkladu</t>
  </si>
  <si>
    <t>-469173988</t>
  </si>
  <si>
    <t>M21.07</t>
  </si>
  <si>
    <t>Vysílač WIFI - typ bude upřesněn investorem</t>
  </si>
  <si>
    <t>-1992259295</t>
  </si>
  <si>
    <t>Poznámka k souboru cen:_x000D_
Hlavní parametry vysílače WIFI: podpora VLAN, více SSID, roaming, dimenzováno na 100 klientů, centrální správa, ověřování přes autorizační server. Přepínání 2,4/5 GHz.</t>
  </si>
  <si>
    <t>M21.08</t>
  </si>
  <si>
    <t>proměření kabelů v celé montážní délce a konců</t>
  </si>
  <si>
    <t>-721397013</t>
  </si>
  <si>
    <t>M21.09</t>
  </si>
  <si>
    <t>krabice přístrojová</t>
  </si>
  <si>
    <t>-2124221430</t>
  </si>
  <si>
    <t>M21.10</t>
  </si>
  <si>
    <t>-973296199</t>
  </si>
  <si>
    <t>M21.11</t>
  </si>
  <si>
    <t>-653295171</t>
  </si>
  <si>
    <t>M21.12</t>
  </si>
  <si>
    <t>-447398895</t>
  </si>
  <si>
    <t>M21.13</t>
  </si>
  <si>
    <t>1065036520</t>
  </si>
  <si>
    <t>M21.14</t>
  </si>
  <si>
    <t>2103265344</t>
  </si>
  <si>
    <t>M21.15</t>
  </si>
  <si>
    <t>-1911459102</t>
  </si>
  <si>
    <t>M21.16</t>
  </si>
  <si>
    <t>-1122834644</t>
  </si>
  <si>
    <t>M21.17</t>
  </si>
  <si>
    <t>-1149644430</t>
  </si>
  <si>
    <t>M21.18</t>
  </si>
  <si>
    <t>1916202165</t>
  </si>
  <si>
    <t>M21.19</t>
  </si>
  <si>
    <t>-1050798784</t>
  </si>
  <si>
    <t>M21.20</t>
  </si>
  <si>
    <t>798108926</t>
  </si>
  <si>
    <t>M21.21</t>
  </si>
  <si>
    <t>1223500943</t>
  </si>
  <si>
    <t>Poznámka k souboru cen:_x000D_
8% z ceny materiálu a montáže v části "Strukturovaná kabeláž a telefony"</t>
  </si>
  <si>
    <t>M21.22</t>
  </si>
  <si>
    <t>1355366772</t>
  </si>
  <si>
    <t>M21.23</t>
  </si>
  <si>
    <t>-365271857</t>
  </si>
  <si>
    <t>29-M</t>
  </si>
  <si>
    <t>Demontáže elektro</t>
  </si>
  <si>
    <t>M29.01</t>
  </si>
  <si>
    <t>demontáž zásuvky slaboproudu</t>
  </si>
  <si>
    <t>-1731583906</t>
  </si>
  <si>
    <t>M29.02</t>
  </si>
  <si>
    <t>8992389</t>
  </si>
  <si>
    <t>dedemontáž úložného materiálu (zlaby, lišty, trubky, atd…)</t>
  </si>
  <si>
    <t>M29.03</t>
  </si>
  <si>
    <t>přeložka (demont. a zpětná montáž) kabelu UTP a HDMI</t>
  </si>
  <si>
    <t>-740187738</t>
  </si>
  <si>
    <t>M29.04</t>
  </si>
  <si>
    <t>1079252169</t>
  </si>
  <si>
    <t>M29.05</t>
  </si>
  <si>
    <t>975936460</t>
  </si>
  <si>
    <t>M29.06</t>
  </si>
  <si>
    <t>-343645440</t>
  </si>
  <si>
    <t>Hodinové zúčtovací sazby - stavební výpomoce pro práce elektro pro SILNOPROUD i SLABOPROUD</t>
  </si>
  <si>
    <t>991612414</t>
  </si>
  <si>
    <t>D.1.4.7 - AVT</t>
  </si>
  <si>
    <t xml:space="preserve">    27-M - Montáže zařízení pro ozvučení a video techniku</t>
  </si>
  <si>
    <t>27-M</t>
  </si>
  <si>
    <t>Montáže zařízení pro ozvučení a video techniku</t>
  </si>
  <si>
    <t>M27-R01</t>
  </si>
  <si>
    <t>LCD panel 75"</t>
  </si>
  <si>
    <t>-2055892337</t>
  </si>
  <si>
    <t xml:space="preserve">Poznámka k položce:_x000D_
LCD panel s úhlopříčkou 75" (±1%), rozlišení nejméně HD 1080p, hmotnost do 30 kg. Jas nejméně 500 nit, kontrastní poměr 4000:1, vstup nejméně 2xHDMI, RS232 řízení, port LAN. </t>
  </si>
  <si>
    <t>M27-R02</t>
  </si>
  <si>
    <t>LCD panel 55" pro infosystém</t>
  </si>
  <si>
    <t>1356045210</t>
  </si>
  <si>
    <t>Poznámka k položce:_x000D_
LCD panel s úhlopříčkou 55" (±1%), rozlišení nejméně HD 1080p, hmotnost do 20 kg. Jas nejméně 500 nit, kontrastní poměr 4000:1, vstup nejméně 2xHDMI, RS232 řízení, port LAN. .</t>
  </si>
  <si>
    <t>M27-R03</t>
  </si>
  <si>
    <t>LCD panel 65"</t>
  </si>
  <si>
    <t>-1299278780</t>
  </si>
  <si>
    <t xml:space="preserve">Poznámka k položce:_x000D_
LCD panel s úhlopříčkou 65" (±1%), rozlišení nejméně HD 1080p, hmotnost do 30 kg. Jas nejméně 300 nit, kontrastní poměr 4000:1, vstup nejméně 2xHDMI, RS232 řízení, port LAN. </t>
  </si>
  <si>
    <t>M27-R04</t>
  </si>
  <si>
    <t>Držák pro LCD panel stěnový</t>
  </si>
  <si>
    <t>1268673318</t>
  </si>
  <si>
    <t>Poznámka k položce:_x000D_
Kovový nástěnný držák pro LCD zobrazovač. Rozteč pro uchycení displeje v rozmezí 50x50 až 745x480mm, nosnost pro displeje až do 80kg. VESA montáž v rozmezí 75x75mm až 600x400.</t>
  </si>
  <si>
    <t>M27-R05</t>
  </si>
  <si>
    <t xml:space="preserve">Držák pro LCD panel stěnový - svislý </t>
  </si>
  <si>
    <t>75119357</t>
  </si>
  <si>
    <t>Poznámka k položce:_x000D_
Kovový nástěnný držák pro LCD zobrazovač. Rozteč pro uchycení displeje VESA v rozmezí 100x100 až 400x400mm, nosnost pro displeje až do 40kg. Možnost fixní instalace displeje v orientaci na výšku.</t>
  </si>
  <si>
    <t>M27-R06</t>
  </si>
  <si>
    <t>Stojan na LCD panel s kolečky</t>
  </si>
  <si>
    <t>-2121087720</t>
  </si>
  <si>
    <t>Poznámka k položce:_x000D_
Kovový pojízdný stojan s kolečky, určený pro LCD panely s úhlopříčkou 75" , vybaven dvojicí poliček pro umístění videokonferenční jednotky.</t>
  </si>
  <si>
    <t>M27-R07</t>
  </si>
  <si>
    <t>Mini PC pro infopanel do kavárny a k videokonferenci</t>
  </si>
  <si>
    <t>-1184234768</t>
  </si>
  <si>
    <t>Poznámka k položce:_x000D_
bezdrátová myš a klávesnice, operační systém, servisní podpora do 24h přímo od výrobce po dobu 2 let.</t>
  </si>
  <si>
    <t>M27-R08</t>
  </si>
  <si>
    <t>Jednotka pro bezdrátovou prezentaci</t>
  </si>
  <si>
    <t>-494337484</t>
  </si>
  <si>
    <t>Poznámka k položce:_x000D_
Zařízení pro drátovou i bezdrátovou prezentaci, podpora sdílení obrazovky donesených bezdrátových zařízení (smartphone, tablet, atd.), rozlišení signálu na HDMI výstupu až 4K, HDMI vstup pro drátovou prezentaci, 2x port LAN z toho jeden s PoE+ pro napájení jednotky, výstup stereo (sym.) zvuk, 4x vstup s kontaktem pro externí tlačítko, 4x výstup pro kontrolku, vstup RS232 ovládání jednotky.</t>
  </si>
  <si>
    <t>M27-R09</t>
  </si>
  <si>
    <t>Videokonferenční sada</t>
  </si>
  <si>
    <t>1909470874</t>
  </si>
  <si>
    <t>Poznámka k položce:_x000D_
Kompaktní videokonferenční sada, úhel záběru kamery 120°, rozlišení kamery 4K, 3x vestavný mikrofon, vestavný reproduktor, 5x zoom, funkce PTZ, bezdrátové dálkové ovládání, konzole pro montáž pod displej, konektivita USB 3.0. Certifikovánio pro použití se Skype® for Business, Cisco Jabber™, Windows, Mac, Microsoft Cortana.</t>
  </si>
  <si>
    <t>M27-R10</t>
  </si>
  <si>
    <t>PTZ kamera</t>
  </si>
  <si>
    <t>-1109724228</t>
  </si>
  <si>
    <t xml:space="preserve">Poznámka k položce:_x000D_
Stropní kamera s funkcí PTZ, optická transfokace min. 30x, horizontální rozlišení min. 1000 řádek 30fps, výstup HDMI, výstup IP H.264 a MJPEG, 50/60fps, port LAN s funkcí PoE+, přenos po IP protokolem NDI HX, port RS232C, port RS22, </t>
  </si>
  <si>
    <t>M27-R11</t>
  </si>
  <si>
    <t>WiFi přístupový bod pro AV</t>
  </si>
  <si>
    <t>2068227027</t>
  </si>
  <si>
    <t>Poznámka k položce:_x000D_
Jednotka Wi-Fi AP s podporou frekvenčních pásem 2,4 i 5 GHz a přenosovou rychlostí až 1317 Mbps. Anténa pro větší dosah signálu v 5 GHz pásmu, dosah až 180m, provedení pro vnitřní hotspotové řešení, standard 802.11a/b/g/n/ac, anténní systém MIMO 3x3 se třemi integrovanými 3dBi anténami pro 2,4 GHz a MIMO 2x2 se dvěmi 6dBi anténami pro 5GHz.</t>
  </si>
  <si>
    <t>M27-R12</t>
  </si>
  <si>
    <t>Reproduktor pro podhledové ozvučení</t>
  </si>
  <si>
    <t>416133050</t>
  </si>
  <si>
    <t>Poznámka k položce:_x000D_
Dvoupásmový podhledový reprosystém, průměr měniče min. 5,25", vstup ethernet napájení PoE+, port DANTE. Kmitočtový rozsah alespoň 120Hz - 20 kHz (-3 dB), SPLMAX 92 dB, vyzařovací úhel alespoň 110°. Hmotnost max. 3 kg, optimalizovaný pro vestavbu do akustického závěsného panelu. Vnitřní DSP se softwarovou správou.</t>
  </si>
  <si>
    <t>M27-R13</t>
  </si>
  <si>
    <t>Řídící jednotka pro AV</t>
  </si>
  <si>
    <t>1573627159</t>
  </si>
  <si>
    <t>Poznámka k položce:_x000D_
Procesor pro řízení AV řetězce, 3x port LAN, 4x rele, sběrnice pro externí tlačítkové ovládací panely, podpora protokolu 802.1X</t>
  </si>
  <si>
    <t>M27-R14</t>
  </si>
  <si>
    <t>Ovládací panel s tlačítky - periferie řídící jednotky pro AV</t>
  </si>
  <si>
    <t>-293519646</t>
  </si>
  <si>
    <t xml:space="preserve">Poznámka k položce:_x000D_
Tlačítkový ovládací panel s hozhraním ethernet kompatibilní s řídicí jednotkou pro AV </t>
  </si>
  <si>
    <t>M27-R15</t>
  </si>
  <si>
    <t>Jednotka pro přenos AV po IP - vstupní</t>
  </si>
  <si>
    <t>648043580</t>
  </si>
  <si>
    <t>Poznámka k položce:_x000D_
Zařízení pro přenos audiovizuálního obsahu po 1 Gbps síti ethernet protokolem IP s nastavitelným datovým tokem v rozsahu od 150 Mbps do 900 Mbps. Podpora vstupních AV signálů s rozlišením až 4K UHD@60p na konektoru HDMI 2.0b s šířkou pásma až 18 Gbps. Lokální HDMI průchozí výstup, vstup pro analogové symetrické stereo audio, port pro přenos RS232, IR-serial, stavový kontakt. Možnost napájení PoE s příkonem max 25W nebo 12VDC</t>
  </si>
  <si>
    <t>M27-R16</t>
  </si>
  <si>
    <t>Jednotka pro přenos AV po IP - výstupní</t>
  </si>
  <si>
    <t>-1255932298</t>
  </si>
  <si>
    <t>Poznámka k položce:_x000D_
Zařízení pro příjem audiovizuálního obsahu přenášeného po 1 Gbps síti ethernet protokolem IP. Podpora výstupních AV signálů s rozlišením až 4K UHD@60p na konektoru HDMI 2.0b s šířkou pásma až 18 Gbps. Funkce změny rozlišení výstupního signálu (scaling).  Výstup pro analogové symetrické stereo audio, port pro přenos RS232, IR-serial. Možnost napájení PoE s příkonem max. 25W nebo 12VDC.</t>
  </si>
  <si>
    <t>M27-R17</t>
  </si>
  <si>
    <t>Jednotka pro správu AV po IP</t>
  </si>
  <si>
    <t>2115400039</t>
  </si>
  <si>
    <t>Poznámka k položce:_x000D_
Zařízení pro správu, konfiguraci a řízení všech jednotek pro přenos AV po IP integrovaných v síti ethernet. Konektivita 1x port ethernet s funkcí PoE s max. příkonem 5W.</t>
  </si>
  <si>
    <t>M27-R18</t>
  </si>
  <si>
    <t>Zvukový signálový procesor s DANTE rozhraním</t>
  </si>
  <si>
    <t>-46723326</t>
  </si>
  <si>
    <t xml:space="preserve">Poznámka k položce:_x000D_
Digitální zvukový procesor s DANTE rozhraním, možnost napájení procesoru přes PoE, 64bit FPU, min. 48 vstupních kanálů s funkcí AEC. </t>
  </si>
  <si>
    <t>M27-R19</t>
  </si>
  <si>
    <t>Audio rozhraní s DANTE</t>
  </si>
  <si>
    <t>-1184235716</t>
  </si>
  <si>
    <t>Poznámka k položce:_x000D_
Jednotka se 4mi analogovými symetrickými linkovými vstupy audio na konektoru XLR, výstup s DANTE rozhraním, napájení PoE.</t>
  </si>
  <si>
    <t>M27-R20</t>
  </si>
  <si>
    <t>Datový přepínač pro AV po IP</t>
  </si>
  <si>
    <t>-1651043501</t>
  </si>
  <si>
    <t>Poznámka k položce:_x000D_
Manageovatelný datový přepínač pro AV integrace, 24x 1G PoE+ port, 2xport SFP+ 10G,  konfigurační profily pro DANTE, AES67, NVX a NDI.</t>
  </si>
  <si>
    <t>M27-R21</t>
  </si>
  <si>
    <t>Bezdrátová mikrofonní sada s ručním mikrofonem</t>
  </si>
  <si>
    <t>sada</t>
  </si>
  <si>
    <t>-2139995997</t>
  </si>
  <si>
    <t>Poznámka k položce:_x000D_
Bezdrátová mikroportová sada UHF s ručním kondenzátorovým mikrofonem, celkem až 3520 nastavitelných, přenosových frekvencí, celková šířka pásma pro přenos až 88MHz, modulace širokopásmová frekvenční, diverzitní přijímač, potlačení sousedního kanálu lepší než 75dB, konektivita: XLR, jack 6,3mm, 2xBNC 50ohm, Ethernet, softwarová správa, konfigurace a monitoring, vysílací jednotka v ručním provedení, vysílací výkon nastavitelný v rozsahu 10/30/50mW, napájení pomocí 2x AA baterie nebo systémovým akumulátorem, možnost nabíjení v systémové dokovací stanici, doba provozu na akumulátor až 8h.</t>
  </si>
  <si>
    <t>M27-R22</t>
  </si>
  <si>
    <t>Nabíjecí stanice pro bezdrátové mikrofony</t>
  </si>
  <si>
    <t>1931905203</t>
  </si>
  <si>
    <t>Poznámka k položce:_x000D_
Stolní dokovací jednotka pro nabíjení čtyř bezdrátových vysílačů (celkem 2 jednotky), soket pro vysílač typu beltpack, soket pro vysílač ruční, systémový napájecí zdroj pro dvě dokovací jednotky v kaskádě, systémový akumulátor pro každý vysílač (celkem 4x)</t>
  </si>
  <si>
    <t>M27-R23</t>
  </si>
  <si>
    <t>Anténní distribuce pro bezdrátové mikrofony</t>
  </si>
  <si>
    <t>1719224256</t>
  </si>
  <si>
    <t>Poznámka k položce:_x000D_
Aktivní anténní distributor pro VF signál, možnost kaskádování, výstupy BNC 50ohm pro čtyři přijímače, funkce napájení přijímačů přes BNC anténní přívody, systémový napájecí zdroj, pasivní směrová anténa (2 kusy), frekvenční rozsah 450 - 960 MHz, závit 5/8" s redukcí na 3/8" pro upevnění na stojan, sestava s kloubovým držákem pro montáž na stěnu</t>
  </si>
  <si>
    <t>M27-R24</t>
  </si>
  <si>
    <t>Stojanový rozváděč pro AV</t>
  </si>
  <si>
    <t>381569075</t>
  </si>
  <si>
    <t>Poznámka k položce:_x000D_
Rozváděč pro instalaci datových zařízení, statická zátěž nejméně 500kg, kovová konstrukce, uzamykatelné dveře, rozměry 800x600 výška 42 U, černá barva, provedení dle  IEC 60297-2</t>
  </si>
  <si>
    <t>M27-R25</t>
  </si>
  <si>
    <t>Datový kabel CAT 6a pro AV infrastrukturu</t>
  </si>
  <si>
    <t>-931452877</t>
  </si>
  <si>
    <t>Poznámka k položce:_x000D_
Kabel S/FTP Cat 6a 500 MHz 4x2xAWG23, LS0H 332-3C</t>
  </si>
  <si>
    <t>M27-R26</t>
  </si>
  <si>
    <t>Kabel pro antény 50ohm</t>
  </si>
  <si>
    <t>-757379196</t>
  </si>
  <si>
    <t>Poznámka k položce:_x000D_
Koaxiální kabel, RF 50 Ohm, průměr 10,3mm, sada BNC konektorů (celkem 4 kusy)</t>
  </si>
  <si>
    <t>M27-R27</t>
  </si>
  <si>
    <t>Montážní a spotřební materiál</t>
  </si>
  <si>
    <t>-1062758560</t>
  </si>
  <si>
    <t>Poznámka k položce:_x000D_
kotevní a spojovací materiál pro instalaci konzolí projektorů, displejů a pláten, vyvazovací program do racku, redukce  a kabelové spojky, další drobný instalční materiál nutný ke zprovoznění AV systému</t>
  </si>
  <si>
    <t>M27-R28</t>
  </si>
  <si>
    <t>Kabelový úložný systém</t>
  </si>
  <si>
    <t>1747029268</t>
  </si>
  <si>
    <t>Poznámka k položce:_x000D_
Plechový žlab 250x50 délka 6m, plechový žlab 125x50 délka 15m, příslušenství pro instalaci</t>
  </si>
  <si>
    <t>M27-R29</t>
  </si>
  <si>
    <t>Sada kabeláže pro instalaci v rozváděči</t>
  </si>
  <si>
    <t>934257932</t>
  </si>
  <si>
    <t>Poznámka k položce:_x000D_
propojovací kabely HDMI, datové propojovací kabely, kabely audio, sada pro zapojení dle schématu</t>
  </si>
  <si>
    <t>M27-R30</t>
  </si>
  <si>
    <t>Instalační a montážní práce AVT</t>
  </si>
  <si>
    <t>1788942278</t>
  </si>
  <si>
    <t>Poznámka k položce:_x000D_
Instalace koncových prvků, protažení kabeláže, konfigurace zařízení, programování řídícího procesoru</t>
  </si>
  <si>
    <t>D.1.9 - Vedlejší rozpočtové náklady</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</si>
  <si>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</si>
  <si>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</si>
  <si>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</si>
  <si>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</si>
  <si>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</si>
  <si>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VRN</t>
  </si>
  <si>
    <t>VRN1</t>
  </si>
  <si>
    <t>Průzkumné, geodetické a projektové práce</t>
  </si>
  <si>
    <t>013254000</t>
  </si>
  <si>
    <t>Dokumentace skutečného provedení stavby</t>
  </si>
  <si>
    <t>1024</t>
  </si>
  <si>
    <t>746355933</t>
  </si>
  <si>
    <t>https://podminky.urs.cz/item/CS_URS_2021_01/013254000</t>
  </si>
  <si>
    <t xml:space="preserve">Poznámka k souboru cen:_x000D_
1. Více informací o volbě, obsahu a způsobu ocenění jednotlivých titulů viz Příloha 01 Průzkumné, geodetické a projektové práce. </t>
  </si>
  <si>
    <t>013294000</t>
  </si>
  <si>
    <t>Ostatní dokumentace</t>
  </si>
  <si>
    <t>1672095008</t>
  </si>
  <si>
    <t>https://podminky.urs.cz/item/CS_URS_2021_01/013294000</t>
  </si>
  <si>
    <t>Poznámka k položce:_x000D_
DÍLENSKÁ DOKUMENTACE</t>
  </si>
  <si>
    <t>VRN3</t>
  </si>
  <si>
    <t>Zařízení staveniště</t>
  </si>
  <si>
    <t>032503000</t>
  </si>
  <si>
    <t>Skládky na staveništi</t>
  </si>
  <si>
    <t>-196138693</t>
  </si>
  <si>
    <t>https://podminky.urs.cz/item/CS_URS_2021_01/032503000</t>
  </si>
  <si>
    <t xml:space="preserve">Poznámka k souboru cen:_x000D_
1. Více informací o volbě, obsahu a způsobu ocenění jednotlivých titulů viz Příloha 03 Zařízení staveniště. </t>
  </si>
  <si>
    <t>VRN4</t>
  </si>
  <si>
    <t>Inženýrská činnost</t>
  </si>
  <si>
    <t>041903000</t>
  </si>
  <si>
    <t>Dozor jiné osoby - statik</t>
  </si>
  <si>
    <t>-1994294834</t>
  </si>
  <si>
    <t>https://podminky.urs.cz/item/CS_URS_2021_01/041903000</t>
  </si>
  <si>
    <t xml:space="preserve">Poznámka k souboru cen:_x000D_
1. Více informací o volbě, obsahu a způsobu ocenění jednotlivých titulů viz Příloha 04 Inženýrská činnost. </t>
  </si>
  <si>
    <t>045303000</t>
  </si>
  <si>
    <t>Koordinační činnost</t>
  </si>
  <si>
    <t>-2139909452</t>
  </si>
  <si>
    <t>https://podminky.urs.cz/item/CS_URS_2021_01/045303000</t>
  </si>
  <si>
    <t>VRN7</t>
  </si>
  <si>
    <t>Provozní vlivy</t>
  </si>
  <si>
    <t>071103000</t>
  </si>
  <si>
    <t>Provoz investora</t>
  </si>
  <si>
    <t>-1591367044</t>
  </si>
  <si>
    <t>https://podminky.urs.cz/item/CS_URS_2021_01/071103000</t>
  </si>
  <si>
    <t xml:space="preserve">Poznámka k souboru cen:_x000D_
1. Více informací o volbě, obsahu a způsobu ocenění jednotlivých titulů viz Příloha 07 Provozní vlivy.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</si>
</sst>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4">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color rgb="FF0000A8"/>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b/>
      <sz val="11"/>
      <color rgb="FF003366"/>
      <name val="Arial CE"/>
    </font>
    <font>
      <sz val="11"/>
      <color rgb="FF003366"/>
      <name val="Arial CE"/>
    </font>
    <font>
      <sz val="11"/>
      <color rgb="FF969696"/>
      <name val="Arial CE"/>
    </font>
    <font>
      <sz val="18"/>
      <color theme="10"/>
      <name val="Wingdings 2"/>
    </font>
    <font>
      <b/>
      <sz val="10"/>
      <color rgb="FF00336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sz val="7"/>
      <name val="Arial CE"/>
    </font>
    <font>
      <sz val="7"/>
      <color rgb="FF979797"/>
      <name val="Arial CE"/>
    </font>
    <font>
      <i/>
      <u/>
      <sz val="7"/>
      <color rgb="FF979797"/>
      <name val="Calibri"/>
      <scheme val="minor"/>
    </font>
    <font>
      <i/>
      <sz val="7"/>
      <color rgb="FF969696"/>
      <name val="Arial CE"/>
    </font>
    <font>
      <i/>
      <sz val="9"/>
      <color rgb="FF0000FF"/>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43" fillId="0" borderId="0" applyNumberFormat="0" applyFill="0" applyBorder="0" applyAlignment="0" applyProtection="0"/>
  </cellStyleXfs>
  <cellXfs count="326">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8" fillId="0" borderId="5" xfId="0" applyFont="1" applyBorder="1" applyAlignment="1" applyProtection="1">
      <alignment horizontal="left" vertical="center"/>
    </xf>
    <xf numFmtId="0" fontId="0" fillId="0" borderId="5" xfId="0" applyFont="1" applyBorder="1" applyAlignment="1" applyProtection="1">
      <alignment vertical="center"/>
    </xf>
    <xf numFmtId="0" fontId="0" fillId="0" borderId="3" xfId="0" applyFont="1" applyBorder="1" applyAlignment="1">
      <alignment vertical="center"/>
    </xf>
    <xf numFmtId="0" fontId="1" fillId="0" borderId="3" xfId="0" applyFont="1" applyBorder="1" applyAlignment="1" applyProtection="1">
      <alignment vertical="center"/>
    </xf>
    <xf numFmtId="0" fontId="1" fillId="0" borderId="0" xfId="0" applyFont="1" applyAlignment="1" applyProtection="1">
      <alignment vertical="center"/>
    </xf>
    <xf numFmtId="0" fontId="1" fillId="0" borderId="3" xfId="0" applyFont="1" applyBorder="1" applyAlignment="1">
      <alignmen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0" fillId="0" borderId="3" xfId="0" applyBorder="1" applyAlignment="1" applyProtection="1">
      <alignment vertical="center"/>
    </xf>
    <xf numFmtId="0" fontId="0" fillId="0" borderId="0" xfId="0" applyAlignment="1" applyProtection="1">
      <alignment vertical="center"/>
    </xf>
    <xf numFmtId="0" fontId="20"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3"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0" fillId="4" borderId="7" xfId="0" applyFont="1" applyFill="1" applyBorder="1" applyAlignment="1" applyProtection="1">
      <alignment vertical="center"/>
    </xf>
    <xf numFmtId="0" fontId="23" fillId="4" borderId="0" xfId="0" applyFont="1" applyFill="1" applyAlignment="1" applyProtection="1">
      <alignment horizontal="center" vertical="center"/>
    </xf>
    <xf numFmtId="0" fontId="24" fillId="0" borderId="16" xfId="0" applyFont="1" applyBorder="1" applyAlignment="1" applyProtection="1">
      <alignment horizontal="center" vertical="center" wrapText="1"/>
    </xf>
    <xf numFmtId="0" fontId="24" fillId="0" borderId="17" xfId="0" applyFont="1" applyBorder="1" applyAlignment="1" applyProtection="1">
      <alignment horizontal="center" vertical="center" wrapText="1"/>
    </xf>
    <xf numFmtId="0" fontId="24"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4" fontId="25"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21" fillId="0" borderId="14" xfId="0" applyNumberFormat="1" applyFont="1" applyBorder="1" applyAlignment="1" applyProtection="1">
      <alignment vertical="center"/>
    </xf>
    <xf numFmtId="4" fontId="21" fillId="0" borderId="0" xfId="0" applyNumberFormat="1" applyFont="1" applyBorder="1" applyAlignment="1" applyProtection="1">
      <alignment vertical="center"/>
    </xf>
    <xf numFmtId="166" fontId="21" fillId="0" borderId="0" xfId="0" applyNumberFormat="1" applyFont="1" applyBorder="1" applyAlignment="1" applyProtection="1">
      <alignment vertical="center"/>
    </xf>
    <xf numFmtId="4" fontId="21" fillId="0" borderId="15" xfId="0" applyNumberFormat="1" applyFont="1" applyBorder="1" applyAlignment="1" applyProtection="1">
      <alignment vertical="center"/>
    </xf>
    <xf numFmtId="0" fontId="4" fillId="0" borderId="0" xfId="0" applyFont="1" applyAlignment="1">
      <alignment horizontal="left" vertical="center"/>
    </xf>
    <xf numFmtId="0" fontId="26" fillId="0" borderId="0" xfId="0" applyFont="1" applyAlignment="1">
      <alignment horizontal="left" vertical="center"/>
    </xf>
    <xf numFmtId="0" fontId="5" fillId="0" borderId="3" xfId="0" applyFont="1" applyBorder="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9" fillId="0" borderId="14"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5" xfId="0" applyNumberFormat="1" applyFont="1" applyBorder="1" applyAlignment="1" applyProtection="1">
      <alignment vertical="center"/>
    </xf>
    <xf numFmtId="0" fontId="5" fillId="0" borderId="0" xfId="0" applyFont="1" applyAlignment="1">
      <alignment horizontal="left" vertical="center"/>
    </xf>
    <xf numFmtId="0" fontId="30" fillId="0" borderId="0" xfId="1" applyFont="1" applyAlignment="1">
      <alignment horizontal="center" vertical="center"/>
    </xf>
    <xf numFmtId="0" fontId="7" fillId="0" borderId="0" xfId="0" applyFont="1" applyAlignment="1" applyProtection="1">
      <alignment vertical="center"/>
    </xf>
    <xf numFmtId="0" fontId="2" fillId="0" borderId="0" xfId="0" applyFont="1" applyAlignment="1" applyProtection="1">
      <alignment horizontal="center" vertical="center"/>
    </xf>
    <xf numFmtId="4" fontId="1" fillId="0" borderId="14" xfId="0" applyNumberFormat="1" applyFont="1" applyBorder="1" applyAlignment="1" applyProtection="1">
      <alignment vertical="center"/>
    </xf>
    <xf numFmtId="4" fontId="1" fillId="0" borderId="0" xfId="0" applyNumberFormat="1" applyFont="1" applyBorder="1" applyAlignment="1" applyProtection="1">
      <alignment vertical="center"/>
    </xf>
    <xf numFmtId="166" fontId="1" fillId="0" borderId="0" xfId="0" applyNumberFormat="1" applyFont="1" applyBorder="1" applyAlignment="1" applyProtection="1">
      <alignment vertical="center"/>
    </xf>
    <xf numFmtId="4" fontId="1" fillId="0" borderId="15" xfId="0" applyNumberFormat="1" applyFont="1" applyBorder="1" applyAlignment="1" applyProtection="1">
      <alignment vertical="center"/>
    </xf>
    <xf numFmtId="0" fontId="2" fillId="0" borderId="0" xfId="0" applyFont="1" applyAlignment="1">
      <alignment horizontal="left" vertical="center"/>
    </xf>
    <xf numFmtId="4" fontId="29" fillId="0" borderId="19" xfId="0" applyNumberFormat="1" applyFont="1" applyBorder="1" applyAlignment="1" applyProtection="1">
      <alignment vertical="center"/>
    </xf>
    <xf numFmtId="4" fontId="29" fillId="0" borderId="20" xfId="0" applyNumberFormat="1" applyFont="1" applyBorder="1" applyAlignment="1" applyProtection="1">
      <alignment vertical="center"/>
    </xf>
    <xf numFmtId="166"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0" fontId="0" fillId="0" borderId="1" xfId="0" applyBorder="1"/>
    <xf numFmtId="0" fontId="0" fillId="0" borderId="2" xfId="0" applyBorder="1"/>
    <xf numFmtId="0" fontId="14" fillId="0" borderId="0" xfId="0" applyFont="1" applyAlignment="1">
      <alignment horizontal="left" vertical="center"/>
    </xf>
    <xf numFmtId="0" fontId="32" fillId="0" borderId="0" xfId="0" applyFont="1" applyAlignment="1">
      <alignment horizontal="left" vertical="center"/>
    </xf>
    <xf numFmtId="0" fontId="1"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2" xfId="0" applyFont="1" applyBorder="1" applyAlignment="1">
      <alignment vertical="center"/>
    </xf>
    <xf numFmtId="0" fontId="18" fillId="0" borderId="0" xfId="0" applyFont="1" applyAlignment="1">
      <alignment horizontal="left" vertical="center"/>
    </xf>
    <xf numFmtId="4" fontId="25" fillId="0" borderId="0" xfId="0" applyNumberFormat="1" applyFont="1" applyAlignment="1">
      <alignment vertical="center"/>
    </xf>
    <xf numFmtId="0" fontId="1" fillId="0" borderId="0" xfId="0" applyFont="1" applyAlignment="1">
      <alignment horizontal="right" vertical="center"/>
    </xf>
    <xf numFmtId="0" fontId="22"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xf>
    <xf numFmtId="0" fontId="0" fillId="4" borderId="0" xfId="0" applyFont="1" applyFill="1" applyAlignment="1" applyProtection="1">
      <alignment vertical="center"/>
    </xf>
    <xf numFmtId="0" fontId="23" fillId="4" borderId="0" xfId="0" applyFont="1" applyFill="1" applyAlignment="1" applyProtection="1">
      <alignment horizontal="right" vertical="center"/>
    </xf>
    <xf numFmtId="0" fontId="33"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3" fillId="4" borderId="16" xfId="0" applyFont="1" applyFill="1" applyBorder="1" applyAlignment="1" applyProtection="1">
      <alignment horizontal="center" vertical="center" wrapText="1"/>
    </xf>
    <xf numFmtId="0" fontId="23" fillId="4" borderId="17" xfId="0" applyFont="1" applyFill="1" applyBorder="1" applyAlignment="1" applyProtection="1">
      <alignment horizontal="center" vertical="center" wrapText="1"/>
    </xf>
    <xf numFmtId="0" fontId="23" fillId="4" borderId="18" xfId="0" applyFont="1" applyFill="1" applyBorder="1" applyAlignment="1" applyProtection="1">
      <alignment horizontal="center" vertical="center" wrapText="1"/>
    </xf>
    <xf numFmtId="0" fontId="0" fillId="0" borderId="3" xfId="0" applyBorder="1" applyAlignment="1">
      <alignment horizontal="center" vertical="center" wrapText="1"/>
    </xf>
    <xf numFmtId="4" fontId="25" fillId="0" borderId="0" xfId="0" applyNumberFormat="1" applyFont="1" applyAlignment="1" applyProtection="1"/>
    <xf numFmtId="0" fontId="0" fillId="0" borderId="12" xfId="0" applyBorder="1" applyAlignment="1" applyProtection="1">
      <alignment vertical="center"/>
    </xf>
    <xf numFmtId="166" fontId="34" fillId="0" borderId="12" xfId="0" applyNumberFormat="1" applyFont="1" applyBorder="1" applyAlignment="1" applyProtection="1"/>
    <xf numFmtId="166" fontId="34" fillId="0" borderId="13" xfId="0" applyNumberFormat="1" applyFont="1" applyBorder="1" applyAlignment="1" applyProtection="1"/>
    <xf numFmtId="4" fontId="35"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3" fillId="0" borderId="22" xfId="0" applyFont="1" applyBorder="1" applyAlignment="1" applyProtection="1">
      <alignment horizontal="center" vertical="center"/>
    </xf>
    <xf numFmtId="49" fontId="23" fillId="0" borderId="22" xfId="0" applyNumberFormat="1" applyFont="1" applyBorder="1" applyAlignment="1" applyProtection="1">
      <alignment horizontal="left" vertical="center" wrapText="1"/>
    </xf>
    <xf numFmtId="0" fontId="23" fillId="0" borderId="22" xfId="0" applyFont="1" applyBorder="1" applyAlignment="1" applyProtection="1">
      <alignment horizontal="left" vertical="center" wrapText="1"/>
    </xf>
    <xf numFmtId="0" fontId="23" fillId="0" borderId="22" xfId="0" applyFont="1" applyBorder="1" applyAlignment="1" applyProtection="1">
      <alignment horizontal="center" vertical="center" wrapText="1"/>
    </xf>
    <xf numFmtId="167" fontId="23" fillId="0" borderId="22" xfId="0" applyNumberFormat="1" applyFont="1" applyBorder="1" applyAlignment="1" applyProtection="1">
      <alignment vertical="center"/>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xf>
    <xf numFmtId="166" fontId="24" fillId="0" borderId="0" xfId="0" applyNumberFormat="1" applyFont="1" applyBorder="1" applyAlignment="1" applyProtection="1">
      <alignment vertical="center"/>
    </xf>
    <xf numFmtId="166" fontId="24" fillId="0" borderId="15" xfId="0" applyNumberFormat="1" applyFont="1" applyBorder="1" applyAlignment="1" applyProtection="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xf>
    <xf numFmtId="0" fontId="37" fillId="0" borderId="0" xfId="0" applyFont="1" applyAlignment="1" applyProtection="1">
      <alignment horizontal="left" vertical="center" wrapText="1"/>
    </xf>
    <xf numFmtId="0" fontId="0" fillId="0" borderId="0" xfId="0" applyFont="1" applyAlignment="1" applyProtection="1">
      <alignment vertical="center"/>
      <protection locked="0"/>
    </xf>
    <xf numFmtId="0" fontId="0" fillId="0" borderId="14" xfId="0" applyFont="1" applyBorder="1" applyAlignment="1" applyProtection="1">
      <alignment vertical="center"/>
    </xf>
    <xf numFmtId="0" fontId="0" fillId="0" borderId="0" xfId="0" applyBorder="1" applyAlignment="1" applyProtection="1">
      <alignment vertical="center"/>
    </xf>
    <xf numFmtId="0" fontId="38" fillId="0" borderId="0" xfId="0" applyFont="1" applyAlignment="1" applyProtection="1">
      <alignment horizontal="left" vertical="center"/>
    </xf>
    <xf numFmtId="0" fontId="39" fillId="0" borderId="0" xfId="1" applyFont="1" applyAlignment="1" applyProtection="1">
      <alignment vertical="center" wrapText="1"/>
    </xf>
    <xf numFmtId="0" fontId="40" fillId="0" borderId="0" xfId="0" applyFont="1" applyAlignment="1" applyProtection="1">
      <alignment vertical="center" wrapText="1"/>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41" fillId="0" borderId="22" xfId="0" applyFont="1" applyBorder="1" applyAlignment="1" applyProtection="1">
      <alignment horizontal="center" vertical="center"/>
    </xf>
    <xf numFmtId="49" fontId="41" fillId="0" borderId="22" xfId="0" applyNumberFormat="1" applyFont="1" applyBorder="1" applyAlignment="1" applyProtection="1">
      <alignment horizontal="left" vertical="center" wrapText="1"/>
    </xf>
    <xf numFmtId="0" fontId="41" fillId="0" borderId="22" xfId="0" applyFont="1" applyBorder="1" applyAlignment="1" applyProtection="1">
      <alignment horizontal="left" vertical="center" wrapText="1"/>
    </xf>
    <xf numFmtId="0" fontId="41" fillId="0" borderId="22" xfId="0" applyFont="1" applyBorder="1" applyAlignment="1" applyProtection="1">
      <alignment horizontal="center" vertical="center" wrapText="1"/>
    </xf>
    <xf numFmtId="167" fontId="41" fillId="0" borderId="22" xfId="0" applyNumberFormat="1" applyFont="1" applyBorder="1" applyAlignment="1" applyProtection="1">
      <alignment vertical="center"/>
    </xf>
    <xf numFmtId="4" fontId="41" fillId="2" borderId="22" xfId="0" applyNumberFormat="1" applyFont="1" applyFill="1" applyBorder="1" applyAlignment="1" applyProtection="1">
      <alignment vertical="center"/>
      <protection locked="0"/>
    </xf>
    <xf numFmtId="4" fontId="41" fillId="0" borderId="22" xfId="0" applyNumberFormat="1" applyFont="1" applyBorder="1" applyAlignment="1" applyProtection="1">
      <alignment vertical="center"/>
    </xf>
    <xf numFmtId="0" fontId="42" fillId="0" borderId="3" xfId="0" applyFont="1" applyBorder="1" applyAlignment="1">
      <alignment vertical="center"/>
    </xf>
    <xf numFmtId="0" fontId="41" fillId="2" borderId="14" xfId="0" applyFont="1" applyFill="1" applyBorder="1" applyAlignment="1" applyProtection="1">
      <alignment horizontal="left" vertical="center"/>
      <protection locked="0"/>
    </xf>
    <xf numFmtId="0" fontId="41" fillId="0" borderId="0" xfId="0" applyFont="1" applyBorder="1" applyAlignment="1" applyProtection="1">
      <alignment horizontal="center" vertical="center"/>
    </xf>
    <xf numFmtId="0" fontId="12" fillId="0" borderId="3"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xf>
    <xf numFmtId="0" fontId="12" fillId="0" borderId="0" xfId="0" applyFont="1" applyBorder="1" applyAlignment="1" applyProtection="1">
      <alignment vertical="center"/>
    </xf>
    <xf numFmtId="0" fontId="12" fillId="0" borderId="15" xfId="0" applyFont="1" applyBorder="1" applyAlignment="1" applyProtection="1">
      <alignment vertical="center"/>
    </xf>
    <xf numFmtId="0" fontId="12" fillId="0" borderId="0" xfId="0" applyFont="1" applyAlignment="1">
      <alignment horizontal="left" vertical="center"/>
    </xf>
    <xf numFmtId="167" fontId="23"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xf>
    <xf numFmtId="0" fontId="0" fillId="0" borderId="20" xfId="0" applyBorder="1" applyAlignment="1" applyProtection="1">
      <alignment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23" fillId="4" borderId="6" xfId="0" applyFont="1" applyFill="1" applyBorder="1" applyAlignment="1" applyProtection="1">
      <alignment horizontal="center" vertical="center"/>
    </xf>
    <xf numFmtId="0" fontId="23" fillId="4" borderId="7" xfId="0" applyFont="1" applyFill="1" applyBorder="1" applyAlignment="1" applyProtection="1">
      <alignment horizontal="left" vertical="center"/>
    </xf>
    <xf numFmtId="0" fontId="27" fillId="0" borderId="0" xfId="0" applyFont="1" applyAlignment="1" applyProtection="1">
      <alignment horizontal="left" vertical="center" wrapText="1"/>
    </xf>
    <xf numFmtId="0" fontId="31" fillId="0" borderId="0" xfId="0" applyFont="1" applyAlignment="1" applyProtection="1">
      <alignment horizontal="left" vertical="center" wrapText="1"/>
    </xf>
    <xf numFmtId="0" fontId="23" fillId="4" borderId="7" xfId="0" applyFont="1" applyFill="1" applyBorder="1" applyAlignment="1" applyProtection="1">
      <alignment horizontal="center"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4" fontId="25" fillId="0" borderId="0" xfId="0" applyNumberFormat="1" applyFont="1" applyAlignment="1" applyProtection="1">
      <alignment horizontal="righ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4" fontId="18" fillId="0" borderId="5" xfId="0" applyNumberFormat="1" applyFont="1" applyBorder="1" applyAlignment="1" applyProtection="1">
      <alignment vertical="center"/>
    </xf>
    <xf numFmtId="0" fontId="0" fillId="0" borderId="5" xfId="0" applyFont="1" applyBorder="1" applyAlignment="1" applyProtection="1">
      <alignment vertical="center"/>
    </xf>
    <xf numFmtId="0" fontId="1" fillId="0" borderId="0" xfId="0" applyFont="1" applyAlignment="1" applyProtection="1">
      <alignment horizontal="right" vertical="center"/>
    </xf>
    <xf numFmtId="4" fontId="19" fillId="0" borderId="0" xfId="0" applyNumberFormat="1" applyFont="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4" fillId="3" borderId="7" xfId="0" applyNumberFormat="1" applyFont="1" applyFill="1" applyBorder="1" applyAlignment="1" applyProtection="1">
      <alignment vertical="center"/>
    </xf>
    <xf numFmtId="0" fontId="0" fillId="3" borderId="7" xfId="0" applyFont="1" applyFill="1" applyBorder="1" applyAlignment="1" applyProtection="1">
      <alignment vertical="center"/>
    </xf>
    <xf numFmtId="0" fontId="0" fillId="3" borderId="8" xfId="0" applyFont="1" applyFill="1" applyBorder="1" applyAlignment="1" applyProtection="1">
      <alignment vertical="center"/>
    </xf>
    <xf numFmtId="0" fontId="4" fillId="3" borderId="7" xfId="0" applyFont="1" applyFill="1" applyBorder="1" applyAlignment="1" applyProtection="1">
      <alignment horizontal="left" vertical="center"/>
    </xf>
    <xf numFmtId="0" fontId="0" fillId="0" borderId="0" xfId="0"/>
    <xf numFmtId="4" fontId="7" fillId="0" borderId="0" xfId="0" applyNumberFormat="1" applyFont="1" applyAlignment="1" applyProtection="1">
      <alignment vertical="center"/>
    </xf>
    <xf numFmtId="0" fontId="7" fillId="0" borderId="0" xfId="0" applyFont="1" applyAlignment="1" applyProtection="1">
      <alignment vertical="center"/>
    </xf>
    <xf numFmtId="0" fontId="23" fillId="4" borderId="7" xfId="0" applyFont="1" applyFill="1" applyBorder="1" applyAlignment="1" applyProtection="1">
      <alignment horizontal="right" vertical="center"/>
    </xf>
    <xf numFmtId="4" fontId="28" fillId="0" borderId="0" xfId="0" applyNumberFormat="1" applyFont="1" applyAlignment="1" applyProtection="1">
      <alignment horizontal="right" vertical="center"/>
    </xf>
    <xf numFmtId="0" fontId="28"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23" fillId="4" borderId="8" xfId="0" applyFont="1" applyFill="1" applyBorder="1" applyAlignment="1" applyProtection="1">
      <alignment horizontal="left" vertical="center"/>
    </xf>
    <xf numFmtId="4" fontId="28" fillId="0" borderId="0" xfId="0" applyNumberFormat="1" applyFont="1" applyAlignment="1" applyProtection="1">
      <alignment vertical="center"/>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22" fillId="0" borderId="14" xfId="0" applyFont="1" applyBorder="1" applyAlignment="1" applyProtection="1">
      <alignment horizontal="left" vertical="center"/>
    </xf>
    <xf numFmtId="0" fontId="22" fillId="0" borderId="0" xfId="0" applyFont="1" applyBorder="1" applyAlignment="1" applyProtection="1">
      <alignment horizontal="left" vertical="center"/>
    </xf>
    <xf numFmtId="4" fontId="25" fillId="0" borderId="0" xfId="0" applyNumberFormat="1" applyFont="1" applyAlignment="1" applyProtection="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0" fillId="0" borderId="0" xfId="0" applyFont="1" applyAlignment="1">
      <alignment vertical="center"/>
    </xf>
    <xf numFmtId="0" fontId="3" fillId="0" borderId="0" xfId="0" applyFont="1" applyAlignment="1">
      <alignment horizontal="left" vertical="center" wrapText="1"/>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0" fillId="0" borderId="0" xfId="0" applyFont="1" applyAlignment="1" applyProtection="1">
      <alignment vertical="center"/>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hyperlink" Target="https://podminky.urs.cz/item/CS_URS_2021_01/032503000" TargetMode="External"/><Relationship Id="rId7" Type="http://schemas.openxmlformats.org/officeDocument/2006/relationships/drawing" Target="../drawings/drawing11.xml"/><Relationship Id="rId2" Type="http://schemas.openxmlformats.org/officeDocument/2006/relationships/hyperlink" Target="https://podminky.urs.cz/item/CS_URS_2021_01/013294000" TargetMode="External"/><Relationship Id="rId1" Type="http://schemas.openxmlformats.org/officeDocument/2006/relationships/hyperlink" Target="https://podminky.urs.cz/item/CS_URS_2021_01/013254000" TargetMode="External"/><Relationship Id="rId6" Type="http://schemas.openxmlformats.org/officeDocument/2006/relationships/hyperlink" Target="https://podminky.urs.cz/item/CS_URS_2021_01/071103000" TargetMode="External"/><Relationship Id="rId5" Type="http://schemas.openxmlformats.org/officeDocument/2006/relationships/hyperlink" Target="https://podminky.urs.cz/item/CS_URS_2021_01/045303000" TargetMode="External"/><Relationship Id="rId4" Type="http://schemas.openxmlformats.org/officeDocument/2006/relationships/hyperlink" Target="https://podminky.urs.cz/item/CS_URS_2021_01/041903000"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podminky.urs.cz/item/CS_URS_2021_01/775411810" TargetMode="External"/><Relationship Id="rId21" Type="http://schemas.openxmlformats.org/officeDocument/2006/relationships/hyperlink" Target="https://podminky.urs.cz/item/CS_URS_2021_01/763121811" TargetMode="External"/><Relationship Id="rId42" Type="http://schemas.openxmlformats.org/officeDocument/2006/relationships/hyperlink" Target="https://podminky.urs.cz/item/CS_URS_2021_01/711493122" TargetMode="External"/><Relationship Id="rId47" Type="http://schemas.openxmlformats.org/officeDocument/2006/relationships/hyperlink" Target="https://podminky.urs.cz/item/CS_URS_2021_01/763113341" TargetMode="External"/><Relationship Id="rId63" Type="http://schemas.openxmlformats.org/officeDocument/2006/relationships/hyperlink" Target="https://podminky.urs.cz/item/CS_URS_2021_01/998766202" TargetMode="External"/><Relationship Id="rId68" Type="http://schemas.openxmlformats.org/officeDocument/2006/relationships/hyperlink" Target="https://podminky.urs.cz/item/CS_URS_2021_01/775591905" TargetMode="External"/><Relationship Id="rId84" Type="http://schemas.openxmlformats.org/officeDocument/2006/relationships/hyperlink" Target="https://podminky.urs.cz/item/CS_URS_2021_01/777131123" TargetMode="External"/><Relationship Id="rId89" Type="http://schemas.openxmlformats.org/officeDocument/2006/relationships/hyperlink" Target="https://podminky.urs.cz/item/CS_URS_2021_01/998777202" TargetMode="External"/><Relationship Id="rId16" Type="http://schemas.openxmlformats.org/officeDocument/2006/relationships/hyperlink" Target="https://podminky.urs.cz/item/CS_URS_2021_01/952901111" TargetMode="External"/><Relationship Id="rId11" Type="http://schemas.openxmlformats.org/officeDocument/2006/relationships/hyperlink" Target="https://podminky.urs.cz/item/CS_URS_2021_01/612135101" TargetMode="External"/><Relationship Id="rId32" Type="http://schemas.openxmlformats.org/officeDocument/2006/relationships/hyperlink" Target="https://podminky.urs.cz/item/CS_URS_2021_01/968072456" TargetMode="External"/><Relationship Id="rId37" Type="http://schemas.openxmlformats.org/officeDocument/2006/relationships/hyperlink" Target="https://podminky.urs.cz/item/CS_URS_2021_01/997013501" TargetMode="External"/><Relationship Id="rId53" Type="http://schemas.openxmlformats.org/officeDocument/2006/relationships/hyperlink" Target="https://podminky.urs.cz/item/CS_URS_2021_01/763131551" TargetMode="External"/><Relationship Id="rId58" Type="http://schemas.openxmlformats.org/officeDocument/2006/relationships/hyperlink" Target="https://podminky.urs.cz/item/CS_URS_2021_01/763431011" TargetMode="External"/><Relationship Id="rId74" Type="http://schemas.openxmlformats.org/officeDocument/2006/relationships/hyperlink" Target="https://podminky.urs.cz/item/CS_URS_2021_01/776111115" TargetMode="External"/><Relationship Id="rId79" Type="http://schemas.openxmlformats.org/officeDocument/2006/relationships/hyperlink" Target="https://podminky.urs.cz/item/CS_URS_2021_01/776251221" TargetMode="External"/><Relationship Id="rId5" Type="http://schemas.openxmlformats.org/officeDocument/2006/relationships/hyperlink" Target="https://podminky.urs.cz/item/CS_URS_2021_01/411388531" TargetMode="External"/><Relationship Id="rId90" Type="http://schemas.openxmlformats.org/officeDocument/2006/relationships/hyperlink" Target="https://podminky.urs.cz/item/CS_URS_2021_01/781121011" TargetMode="External"/><Relationship Id="rId22" Type="http://schemas.openxmlformats.org/officeDocument/2006/relationships/hyperlink" Target="https://podminky.urs.cz/item/CS_URS_2021_01/763131831" TargetMode="External"/><Relationship Id="rId27" Type="http://schemas.openxmlformats.org/officeDocument/2006/relationships/hyperlink" Target="https://podminky.urs.cz/item/CS_URS_2021_01/775511800" TargetMode="External"/><Relationship Id="rId43" Type="http://schemas.openxmlformats.org/officeDocument/2006/relationships/hyperlink" Target="https://podminky.urs.cz/item/CS_URS_2021_01/998711202" TargetMode="External"/><Relationship Id="rId48" Type="http://schemas.openxmlformats.org/officeDocument/2006/relationships/hyperlink" Target="https://podminky.urs.cz/item/CS_URS_2021_01/763121443" TargetMode="External"/><Relationship Id="rId64" Type="http://schemas.openxmlformats.org/officeDocument/2006/relationships/hyperlink" Target="https://podminky.urs.cz/item/CS_URS_2021_01/998767202" TargetMode="External"/><Relationship Id="rId69" Type="http://schemas.openxmlformats.org/officeDocument/2006/relationships/hyperlink" Target="https://podminky.urs.cz/item/CS_URS_2021_01/775591913" TargetMode="External"/><Relationship Id="rId8" Type="http://schemas.openxmlformats.org/officeDocument/2006/relationships/hyperlink" Target="https://podminky.urs.cz/item/CS_URS_2021_01/953961211" TargetMode="External"/><Relationship Id="rId51" Type="http://schemas.openxmlformats.org/officeDocument/2006/relationships/hyperlink" Target="https://podminky.urs.cz/item/CS_URS_2021_01/763121761" TargetMode="External"/><Relationship Id="rId72" Type="http://schemas.openxmlformats.org/officeDocument/2006/relationships/hyperlink" Target="https://podminky.urs.cz/item/CS_URS_2021_01/775591924" TargetMode="External"/><Relationship Id="rId80" Type="http://schemas.openxmlformats.org/officeDocument/2006/relationships/hyperlink" Target="https://podminky.urs.cz/item/CS_URS_2021_01/776251311" TargetMode="External"/><Relationship Id="rId85" Type="http://schemas.openxmlformats.org/officeDocument/2006/relationships/hyperlink" Target="https://podminky.urs.cz/item/CS_URS_2021_01/777611121" TargetMode="External"/><Relationship Id="rId93" Type="http://schemas.openxmlformats.org/officeDocument/2006/relationships/hyperlink" Target="https://podminky.urs.cz/item/CS_URS_2021_01/784211167" TargetMode="External"/><Relationship Id="rId3" Type="http://schemas.openxmlformats.org/officeDocument/2006/relationships/hyperlink" Target="https://podminky.urs.cz/item/CS_URS_2021_01/411361821" TargetMode="External"/><Relationship Id="rId12" Type="http://schemas.openxmlformats.org/officeDocument/2006/relationships/hyperlink" Target="https://podminky.urs.cz/item/CS_URS_2021_01/612311131" TargetMode="External"/><Relationship Id="rId17" Type="http://schemas.openxmlformats.org/officeDocument/2006/relationships/hyperlink" Target="https://podminky.urs.cz/item/CS_URS_2021_01/762521811" TargetMode="External"/><Relationship Id="rId25" Type="http://schemas.openxmlformats.org/officeDocument/2006/relationships/hyperlink" Target="https://podminky.urs.cz/item/CS_URS_2021_01/766691915" TargetMode="External"/><Relationship Id="rId33" Type="http://schemas.openxmlformats.org/officeDocument/2006/relationships/hyperlink" Target="https://podminky.urs.cz/item/CS_URS_2021_01/972054341" TargetMode="External"/><Relationship Id="rId38" Type="http://schemas.openxmlformats.org/officeDocument/2006/relationships/hyperlink" Target="https://podminky.urs.cz/item/CS_URS_2021_01/997013509" TargetMode="External"/><Relationship Id="rId46" Type="http://schemas.openxmlformats.org/officeDocument/2006/relationships/hyperlink" Target="https://podminky.urs.cz/item/CS_URS_2021_01/763111771" TargetMode="External"/><Relationship Id="rId59" Type="http://schemas.openxmlformats.org/officeDocument/2006/relationships/hyperlink" Target="https://podminky.urs.cz/item/CS_URS_2021_01/998763201" TargetMode="External"/><Relationship Id="rId67" Type="http://schemas.openxmlformats.org/officeDocument/2006/relationships/hyperlink" Target="https://podminky.urs.cz/item/CS_URS_2021_01/775511411" TargetMode="External"/><Relationship Id="rId20" Type="http://schemas.openxmlformats.org/officeDocument/2006/relationships/hyperlink" Target="https://podminky.urs.cz/item/CS_URS_2021_01/763111811" TargetMode="External"/><Relationship Id="rId41" Type="http://schemas.openxmlformats.org/officeDocument/2006/relationships/hyperlink" Target="https://podminky.urs.cz/item/CS_URS_2021_01/998011003" TargetMode="External"/><Relationship Id="rId54" Type="http://schemas.openxmlformats.org/officeDocument/2006/relationships/hyperlink" Target="https://podminky.urs.cz/item/CS_URS_2021_01/763131771" TargetMode="External"/><Relationship Id="rId62" Type="http://schemas.openxmlformats.org/officeDocument/2006/relationships/hyperlink" Target="https://podminky.urs.cz/item/CS_URS_2021_01/76642711R" TargetMode="External"/><Relationship Id="rId70" Type="http://schemas.openxmlformats.org/officeDocument/2006/relationships/hyperlink" Target="https://podminky.urs.cz/item/CS_URS_2021_01/775591919" TargetMode="External"/><Relationship Id="rId75" Type="http://schemas.openxmlformats.org/officeDocument/2006/relationships/hyperlink" Target="https://podminky.urs.cz/item/CS_URS_2021_01/776111116" TargetMode="External"/><Relationship Id="rId83" Type="http://schemas.openxmlformats.org/officeDocument/2006/relationships/hyperlink" Target="https://podminky.urs.cz/item/CS_URS_2021_01/777131101" TargetMode="External"/><Relationship Id="rId88" Type="http://schemas.openxmlformats.org/officeDocument/2006/relationships/hyperlink" Target="https://podminky.urs.cz/item/CS_URS_2021_01/777991903" TargetMode="External"/><Relationship Id="rId91" Type="http://schemas.openxmlformats.org/officeDocument/2006/relationships/hyperlink" Target="https://podminky.urs.cz/item/CS_URS_2021_01/781474112" TargetMode="External"/><Relationship Id="rId1" Type="http://schemas.openxmlformats.org/officeDocument/2006/relationships/hyperlink" Target="https://podminky.urs.cz/item/CS_URS_2021_01/411321515" TargetMode="External"/><Relationship Id="rId6" Type="http://schemas.openxmlformats.org/officeDocument/2006/relationships/hyperlink" Target="https://podminky.urs.cz/item/CS_URS_2021_01/413941121" TargetMode="External"/><Relationship Id="rId15" Type="http://schemas.openxmlformats.org/officeDocument/2006/relationships/hyperlink" Target="https://podminky.urs.cz/item/CS_URS_2021_01/949101111" TargetMode="External"/><Relationship Id="rId23" Type="http://schemas.openxmlformats.org/officeDocument/2006/relationships/hyperlink" Target="https://podminky.urs.cz/item/CS_URS_2021_01/766411811" TargetMode="External"/><Relationship Id="rId28" Type="http://schemas.openxmlformats.org/officeDocument/2006/relationships/hyperlink" Target="https://podminky.urs.cz/item/CS_URS_2021_01/775511821" TargetMode="External"/><Relationship Id="rId36" Type="http://schemas.openxmlformats.org/officeDocument/2006/relationships/hyperlink" Target="https://podminky.urs.cz/item/CS_URS_2021_01/997013219" TargetMode="External"/><Relationship Id="rId49" Type="http://schemas.openxmlformats.org/officeDocument/2006/relationships/hyperlink" Target="https://podminky.urs.cz/item/CS_URS_2021_01/763121450" TargetMode="External"/><Relationship Id="rId57" Type="http://schemas.openxmlformats.org/officeDocument/2006/relationships/hyperlink" Target="https://podminky.urs.cz/item/CS_URS_2021_01/763211128" TargetMode="External"/><Relationship Id="rId10" Type="http://schemas.openxmlformats.org/officeDocument/2006/relationships/hyperlink" Target="https://podminky.urs.cz/item/CS_URS_2021_01/612131121" TargetMode="External"/><Relationship Id="rId31" Type="http://schemas.openxmlformats.org/officeDocument/2006/relationships/hyperlink" Target="https://podminky.urs.cz/item/CS_URS_2021_01/968072455" TargetMode="External"/><Relationship Id="rId44" Type="http://schemas.openxmlformats.org/officeDocument/2006/relationships/hyperlink" Target="https://podminky.urs.cz/item/CS_URS_2021_01/763111323" TargetMode="External"/><Relationship Id="rId52" Type="http://schemas.openxmlformats.org/officeDocument/2006/relationships/hyperlink" Target="https://podminky.urs.cz/item/CS_URS_2021_01/763131543" TargetMode="External"/><Relationship Id="rId60" Type="http://schemas.openxmlformats.org/officeDocument/2006/relationships/hyperlink" Target="https://podminky.urs.cz/item/CS_URS_2021_01/766416242" TargetMode="External"/><Relationship Id="rId65" Type="http://schemas.openxmlformats.org/officeDocument/2006/relationships/hyperlink" Target="https://podminky.urs.cz/item/CS_URS_2021_01/998767202" TargetMode="External"/><Relationship Id="rId73" Type="http://schemas.openxmlformats.org/officeDocument/2006/relationships/hyperlink" Target="https://podminky.urs.cz/item/CS_URS_2021_01/998775202" TargetMode="External"/><Relationship Id="rId78" Type="http://schemas.openxmlformats.org/officeDocument/2006/relationships/hyperlink" Target="https://podminky.urs.cz/item/CS_URS_2021_01/776241121" TargetMode="External"/><Relationship Id="rId81" Type="http://schemas.openxmlformats.org/officeDocument/2006/relationships/hyperlink" Target="https://podminky.urs.cz/item/CS_URS_2021_01/776421312" TargetMode="External"/><Relationship Id="rId86" Type="http://schemas.openxmlformats.org/officeDocument/2006/relationships/hyperlink" Target="https://podminky.urs.cz/item/CS_URS_2021_01/777612103" TargetMode="External"/><Relationship Id="rId94" Type="http://schemas.openxmlformats.org/officeDocument/2006/relationships/drawing" Target="../drawings/drawing2.xml"/><Relationship Id="rId4" Type="http://schemas.openxmlformats.org/officeDocument/2006/relationships/hyperlink" Target="https://podminky.urs.cz/item/CS_URS_2021_01/411362021" TargetMode="External"/><Relationship Id="rId9" Type="http://schemas.openxmlformats.org/officeDocument/2006/relationships/hyperlink" Target="https://podminky.urs.cz/item/CS_URS_2021_01/953965111" TargetMode="External"/><Relationship Id="rId13" Type="http://schemas.openxmlformats.org/officeDocument/2006/relationships/hyperlink" Target="https://podminky.urs.cz/item/CS_URS_2021_01/612325121" TargetMode="External"/><Relationship Id="rId18" Type="http://schemas.openxmlformats.org/officeDocument/2006/relationships/hyperlink" Target="https://podminky.urs.cz/item/CS_URS_2021_01/762814812" TargetMode="External"/><Relationship Id="rId39" Type="http://schemas.openxmlformats.org/officeDocument/2006/relationships/hyperlink" Target="https://podminky.urs.cz/item/CS_URS_2021_01/997013631" TargetMode="External"/><Relationship Id="rId34" Type="http://schemas.openxmlformats.org/officeDocument/2006/relationships/hyperlink" Target="https://podminky.urs.cz/item/CS_URS_2021_01/977211112" TargetMode="External"/><Relationship Id="rId50" Type="http://schemas.openxmlformats.org/officeDocument/2006/relationships/hyperlink" Target="https://podminky.urs.cz/item/CS_URS_2021_01/763121621" TargetMode="External"/><Relationship Id="rId55" Type="http://schemas.openxmlformats.org/officeDocument/2006/relationships/hyperlink" Target="https://podminky.urs.cz/item/CS_URS_2021_01/763211121" TargetMode="External"/><Relationship Id="rId76" Type="http://schemas.openxmlformats.org/officeDocument/2006/relationships/hyperlink" Target="https://podminky.urs.cz/item/CS_URS_2021_01/776111311" TargetMode="External"/><Relationship Id="rId7" Type="http://schemas.openxmlformats.org/officeDocument/2006/relationships/hyperlink" Target="https://podminky.urs.cz/item/CS_URS_2021_01/413941123" TargetMode="External"/><Relationship Id="rId71" Type="http://schemas.openxmlformats.org/officeDocument/2006/relationships/hyperlink" Target="https://podminky.urs.cz/item/CS_URS_2021_01/775591920" TargetMode="External"/><Relationship Id="rId92" Type="http://schemas.openxmlformats.org/officeDocument/2006/relationships/hyperlink" Target="https://podminky.urs.cz/item/CS_URS_2021_01/998781202" TargetMode="External"/><Relationship Id="rId2" Type="http://schemas.openxmlformats.org/officeDocument/2006/relationships/hyperlink" Target="https://podminky.urs.cz/item/CS_URS_2021_01/411354239" TargetMode="External"/><Relationship Id="rId29" Type="http://schemas.openxmlformats.org/officeDocument/2006/relationships/hyperlink" Target="https://podminky.urs.cz/item/CS_URS_2021_01/776201812" TargetMode="External"/><Relationship Id="rId24" Type="http://schemas.openxmlformats.org/officeDocument/2006/relationships/hyperlink" Target="https://podminky.urs.cz/item/CS_URS_2021_01/766691914" TargetMode="External"/><Relationship Id="rId40" Type="http://schemas.openxmlformats.org/officeDocument/2006/relationships/hyperlink" Target="https://podminky.urs.cz/item/CS_URS_2021_01/997321611" TargetMode="External"/><Relationship Id="rId45" Type="http://schemas.openxmlformats.org/officeDocument/2006/relationships/hyperlink" Target="https://podminky.urs.cz/item/CS_URS_2021_01/763111720" TargetMode="External"/><Relationship Id="rId66" Type="http://schemas.openxmlformats.org/officeDocument/2006/relationships/hyperlink" Target="https://podminky.urs.cz/item/CS_URS_2021_01/775413320" TargetMode="External"/><Relationship Id="rId87" Type="http://schemas.openxmlformats.org/officeDocument/2006/relationships/hyperlink" Target="https://podminky.urs.cz/item/CS_URS_2021_01/777991901" TargetMode="External"/><Relationship Id="rId61" Type="http://schemas.openxmlformats.org/officeDocument/2006/relationships/hyperlink" Target="https://podminky.urs.cz/item/CS_URS_2021_01/766422342" TargetMode="External"/><Relationship Id="rId82" Type="http://schemas.openxmlformats.org/officeDocument/2006/relationships/hyperlink" Target="https://podminky.urs.cz/item/CS_URS_2021_01/998776202" TargetMode="External"/><Relationship Id="rId19" Type="http://schemas.openxmlformats.org/officeDocument/2006/relationships/hyperlink" Target="https://podminky.urs.cz/item/CS_URS_2021_01/762822820" TargetMode="External"/><Relationship Id="rId14" Type="http://schemas.openxmlformats.org/officeDocument/2006/relationships/hyperlink" Target="https://podminky.urs.cz/item/CS_URS_2021_01/631311124" TargetMode="External"/><Relationship Id="rId30" Type="http://schemas.openxmlformats.org/officeDocument/2006/relationships/hyperlink" Target="https://podminky.urs.cz/item/CS_URS_2021_01/962031133" TargetMode="External"/><Relationship Id="rId35" Type="http://schemas.openxmlformats.org/officeDocument/2006/relationships/hyperlink" Target="https://podminky.urs.cz/item/CS_URS_2021_01/997013217" TargetMode="External"/><Relationship Id="rId56" Type="http://schemas.openxmlformats.org/officeDocument/2006/relationships/hyperlink" Target="https://podminky.urs.cz/item/CS_URS_2021_01/763211124" TargetMode="External"/><Relationship Id="rId77" Type="http://schemas.openxmlformats.org/officeDocument/2006/relationships/hyperlink" Target="https://podminky.urs.cz/item/CS_URS_2021_01/776121111"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odminky.urs.cz/item/CS_URS_2021_01/714123002" TargetMode="External"/><Relationship Id="rId7" Type="http://schemas.openxmlformats.org/officeDocument/2006/relationships/drawing" Target="../drawings/drawing3.xml"/><Relationship Id="rId2" Type="http://schemas.openxmlformats.org/officeDocument/2006/relationships/hyperlink" Target="https://podminky.urs.cz/item/CS_URS_2021_01/714122002" TargetMode="External"/><Relationship Id="rId1" Type="http://schemas.openxmlformats.org/officeDocument/2006/relationships/hyperlink" Target="https://podminky.urs.cz/item/CS_URS_2021_01/714121013" TargetMode="External"/><Relationship Id="rId6" Type="http://schemas.openxmlformats.org/officeDocument/2006/relationships/hyperlink" Target="https://podminky.urs.cz/item/CS_URS_2021_01/998763202" TargetMode="External"/><Relationship Id="rId5" Type="http://schemas.openxmlformats.org/officeDocument/2006/relationships/hyperlink" Target="https://podminky.urs.cz/item/CS_URS_2021_01/763135002" TargetMode="External"/><Relationship Id="rId4" Type="http://schemas.openxmlformats.org/officeDocument/2006/relationships/hyperlink" Target="https://podminky.urs.cz/item/CS_URS_2021_01/998714202"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podminky.urs.cz/item/CS_URS_2021_01/722174003" TargetMode="External"/><Relationship Id="rId18" Type="http://schemas.openxmlformats.org/officeDocument/2006/relationships/hyperlink" Target="https://podminky.urs.cz/item/CS_URS_2021_01/722181252" TargetMode="External"/><Relationship Id="rId26" Type="http://schemas.openxmlformats.org/officeDocument/2006/relationships/hyperlink" Target="https://podminky.urs.cz/item/CS_URS_2021_01/722290234" TargetMode="External"/><Relationship Id="rId3" Type="http://schemas.openxmlformats.org/officeDocument/2006/relationships/hyperlink" Target="https://podminky.urs.cz/item/CS_URS_2021_01/721174045" TargetMode="External"/><Relationship Id="rId21" Type="http://schemas.openxmlformats.org/officeDocument/2006/relationships/hyperlink" Target="https://podminky.urs.cz/item/CS_URS_2021_01/722232044" TargetMode="External"/><Relationship Id="rId34" Type="http://schemas.openxmlformats.org/officeDocument/2006/relationships/hyperlink" Target="https://podminky.urs.cz/item/CS_URS_2021_01/725862103" TargetMode="External"/><Relationship Id="rId7" Type="http://schemas.openxmlformats.org/officeDocument/2006/relationships/hyperlink" Target="https://podminky.urs.cz/item/CS_URS_2021_01/725980123" TargetMode="External"/><Relationship Id="rId12" Type="http://schemas.openxmlformats.org/officeDocument/2006/relationships/hyperlink" Target="https://podminky.urs.cz/item/CS_URS_2021_01/722174002" TargetMode="External"/><Relationship Id="rId17" Type="http://schemas.openxmlformats.org/officeDocument/2006/relationships/hyperlink" Target="https://podminky.urs.cz/item/CS_URS_2021_01/722181251" TargetMode="External"/><Relationship Id="rId25" Type="http://schemas.openxmlformats.org/officeDocument/2006/relationships/hyperlink" Target="https://podminky.urs.cz/item/CS_URS_2021_01/722290226" TargetMode="External"/><Relationship Id="rId33" Type="http://schemas.openxmlformats.org/officeDocument/2006/relationships/hyperlink" Target="https://podminky.urs.cz/item/CS_URS_2021_01/725861101" TargetMode="External"/><Relationship Id="rId2" Type="http://schemas.openxmlformats.org/officeDocument/2006/relationships/hyperlink" Target="https://podminky.urs.cz/item/CS_URS_2021_01/721174043" TargetMode="External"/><Relationship Id="rId16" Type="http://schemas.openxmlformats.org/officeDocument/2006/relationships/hyperlink" Target="https://podminky.urs.cz/item/CS_URS_2021_01/722181252" TargetMode="External"/><Relationship Id="rId20" Type="http://schemas.openxmlformats.org/officeDocument/2006/relationships/hyperlink" Target="https://podminky.urs.cz/item/CS_URS_2021_01/722232043" TargetMode="External"/><Relationship Id="rId29" Type="http://schemas.openxmlformats.org/officeDocument/2006/relationships/hyperlink" Target="https://podminky.urs.cz/item/CS_URS_2021_01/725813111" TargetMode="External"/><Relationship Id="rId1" Type="http://schemas.openxmlformats.org/officeDocument/2006/relationships/hyperlink" Target="https://podminky.urs.cz/item/CS_URS_2021_01/721174042" TargetMode="External"/><Relationship Id="rId6" Type="http://schemas.openxmlformats.org/officeDocument/2006/relationships/hyperlink" Target="https://podminky.urs.cz/item/CS_URS_2021_01/721194105" TargetMode="External"/><Relationship Id="rId11" Type="http://schemas.openxmlformats.org/officeDocument/2006/relationships/hyperlink" Target="https://podminky.urs.cz/item/CS_URS_2021_01/998721202" TargetMode="External"/><Relationship Id="rId24" Type="http://schemas.openxmlformats.org/officeDocument/2006/relationships/hyperlink" Target="https://podminky.urs.cz/item/CS_URS_2021_01/722263251" TargetMode="External"/><Relationship Id="rId32" Type="http://schemas.openxmlformats.org/officeDocument/2006/relationships/hyperlink" Target="https://podminky.urs.cz/item/CS_URS_2021_01/725821325" TargetMode="External"/><Relationship Id="rId5" Type="http://schemas.openxmlformats.org/officeDocument/2006/relationships/hyperlink" Target="https://podminky.urs.cz/item/CS_URS_2021_01/721194104" TargetMode="External"/><Relationship Id="rId15" Type="http://schemas.openxmlformats.org/officeDocument/2006/relationships/hyperlink" Target="https://podminky.urs.cz/item/CS_URS_2021_01/722181231" TargetMode="External"/><Relationship Id="rId23" Type="http://schemas.openxmlformats.org/officeDocument/2006/relationships/hyperlink" Target="https://podminky.urs.cz/item/CS_URS_2021_01/722224121" TargetMode="External"/><Relationship Id="rId28" Type="http://schemas.openxmlformats.org/officeDocument/2006/relationships/hyperlink" Target="https://podminky.urs.cz/item/CS_URS_2021_01/725211603" TargetMode="External"/><Relationship Id="rId36" Type="http://schemas.openxmlformats.org/officeDocument/2006/relationships/drawing" Target="../drawings/drawing4.xml"/><Relationship Id="rId10" Type="http://schemas.openxmlformats.org/officeDocument/2006/relationships/hyperlink" Target="https://podminky.urs.cz/item/CS_URS_2021_01/721171808" TargetMode="External"/><Relationship Id="rId19" Type="http://schemas.openxmlformats.org/officeDocument/2006/relationships/hyperlink" Target="https://podminky.urs.cz/item/CS_URS_2021_01/722190401" TargetMode="External"/><Relationship Id="rId31" Type="http://schemas.openxmlformats.org/officeDocument/2006/relationships/hyperlink" Target="https://podminky.urs.cz/item/CS_URS_2021_01/725822611" TargetMode="External"/><Relationship Id="rId4" Type="http://schemas.openxmlformats.org/officeDocument/2006/relationships/hyperlink" Target="https://podminky.urs.cz/item/CS_URS_2021_01/722174005" TargetMode="External"/><Relationship Id="rId9" Type="http://schemas.openxmlformats.org/officeDocument/2006/relationships/hyperlink" Target="https://podminky.urs.cz/item/CS_URS_2021_01/722181213" TargetMode="External"/><Relationship Id="rId14" Type="http://schemas.openxmlformats.org/officeDocument/2006/relationships/hyperlink" Target="https://podminky.urs.cz/item/CS_URS_2021_01/722174004" TargetMode="External"/><Relationship Id="rId22" Type="http://schemas.openxmlformats.org/officeDocument/2006/relationships/hyperlink" Target="https://podminky.urs.cz/item/CS_URS_2021_01/722232045" TargetMode="External"/><Relationship Id="rId27" Type="http://schemas.openxmlformats.org/officeDocument/2006/relationships/hyperlink" Target="https://podminky.urs.cz/item/CS_URS_2021_01/998722202" TargetMode="External"/><Relationship Id="rId30" Type="http://schemas.openxmlformats.org/officeDocument/2006/relationships/hyperlink" Target="https://podminky.urs.cz/item/CS_URS_2021_01/725813112" TargetMode="External"/><Relationship Id="rId35" Type="http://schemas.openxmlformats.org/officeDocument/2006/relationships/hyperlink" Target="https://podminky.urs.cz/item/CS_URS_2021_01/998725202" TargetMode="External"/><Relationship Id="rId8" Type="http://schemas.openxmlformats.org/officeDocument/2006/relationships/hyperlink" Target="https://podminky.urs.cz/item/CS_URS_2021_01/721290111"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hyperlink" Target="https://podminky.urs.cz/item/CS_URS_2021_01/998733202" TargetMode="External"/><Relationship Id="rId2" Type="http://schemas.openxmlformats.org/officeDocument/2006/relationships/hyperlink" Target="https://podminky.urs.cz/item/CS_URS_2021_01/733190217" TargetMode="External"/><Relationship Id="rId1" Type="http://schemas.openxmlformats.org/officeDocument/2006/relationships/hyperlink" Target="https://podminky.urs.cz/item/CS_URS_2021_01/998732202" TargetMode="External"/><Relationship Id="rId6" Type="http://schemas.openxmlformats.org/officeDocument/2006/relationships/drawing" Target="../drawings/drawing7.xml"/><Relationship Id="rId5" Type="http://schemas.openxmlformats.org/officeDocument/2006/relationships/hyperlink" Target="https://podminky.urs.cz/item/CS_URS_2021_01/998735202" TargetMode="External"/><Relationship Id="rId4" Type="http://schemas.openxmlformats.org/officeDocument/2006/relationships/hyperlink" Target="https://podminky.urs.cz/item/CS_URS_2021_01/998734202"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s://podminky.urs.cz/item/CS_URS_2021_01/HZS2222"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8"/>
  <sheetViews>
    <sheetView showGridLines="0" tabSelected="1" workbookViewId="0"/>
  </sheetViews>
  <sheetFormatPr defaultRowHeight="1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hidden="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ht="11.25">
      <c r="A1" s="17" t="s">
        <v>0</v>
      </c>
      <c r="AZ1" s="17" t="s">
        <v>1</v>
      </c>
      <c r="BA1" s="17" t="s">
        <v>2</v>
      </c>
      <c r="BB1" s="17" t="s">
        <v>3</v>
      </c>
      <c r="BT1" s="17" t="s">
        <v>4</v>
      </c>
      <c r="BU1" s="17" t="s">
        <v>4</v>
      </c>
      <c r="BV1" s="17" t="s">
        <v>5</v>
      </c>
    </row>
    <row r="2" spans="1:74" s="1" customFormat="1" ht="36.950000000000003" customHeight="1">
      <c r="AR2" s="298"/>
      <c r="AS2" s="298"/>
      <c r="AT2" s="298"/>
      <c r="AU2" s="298"/>
      <c r="AV2" s="298"/>
      <c r="AW2" s="298"/>
      <c r="AX2" s="298"/>
      <c r="AY2" s="298"/>
      <c r="AZ2" s="298"/>
      <c r="BA2" s="298"/>
      <c r="BB2" s="298"/>
      <c r="BC2" s="298"/>
      <c r="BD2" s="298"/>
      <c r="BE2" s="298"/>
      <c r="BS2" s="18" t="s">
        <v>6</v>
      </c>
      <c r="BT2" s="18" t="s">
        <v>7</v>
      </c>
    </row>
    <row r="3" spans="1:74"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1:74"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1:74" s="1" customFormat="1" ht="12" customHeight="1">
      <c r="B5" s="22"/>
      <c r="C5" s="23"/>
      <c r="D5" s="27" t="s">
        <v>13</v>
      </c>
      <c r="E5" s="23"/>
      <c r="F5" s="23"/>
      <c r="G5" s="23"/>
      <c r="H5" s="23"/>
      <c r="I5" s="23"/>
      <c r="J5" s="23"/>
      <c r="K5" s="282" t="s">
        <v>14</v>
      </c>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23"/>
      <c r="AQ5" s="23"/>
      <c r="AR5" s="21"/>
      <c r="BE5" s="279" t="s">
        <v>15</v>
      </c>
      <c r="BS5" s="18" t="s">
        <v>6</v>
      </c>
    </row>
    <row r="6" spans="1:74" s="1" customFormat="1" ht="36.950000000000003" customHeight="1">
      <c r="B6" s="22"/>
      <c r="C6" s="23"/>
      <c r="D6" s="29" t="s">
        <v>16</v>
      </c>
      <c r="E6" s="23"/>
      <c r="F6" s="23"/>
      <c r="G6" s="23"/>
      <c r="H6" s="23"/>
      <c r="I6" s="23"/>
      <c r="J6" s="23"/>
      <c r="K6" s="284" t="s">
        <v>17</v>
      </c>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3"/>
      <c r="AQ6" s="23"/>
      <c r="AR6" s="21"/>
      <c r="BE6" s="280"/>
      <c r="BS6" s="18" t="s">
        <v>6</v>
      </c>
    </row>
    <row r="7" spans="1:74" s="1" customFormat="1" ht="12" customHeight="1">
      <c r="B7" s="22"/>
      <c r="C7" s="23"/>
      <c r="D7" s="30"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0" t="s">
        <v>19</v>
      </c>
      <c r="AL7" s="23"/>
      <c r="AM7" s="23"/>
      <c r="AN7" s="28" t="s">
        <v>1</v>
      </c>
      <c r="AO7" s="23"/>
      <c r="AP7" s="23"/>
      <c r="AQ7" s="23"/>
      <c r="AR7" s="21"/>
      <c r="BE7" s="280"/>
      <c r="BS7" s="18" t="s">
        <v>6</v>
      </c>
    </row>
    <row r="8" spans="1:74" s="1" customFormat="1" ht="12" customHeight="1">
      <c r="B8" s="22"/>
      <c r="C8" s="23"/>
      <c r="D8" s="30"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22</v>
      </c>
      <c r="AL8" s="23"/>
      <c r="AM8" s="23"/>
      <c r="AN8" s="31" t="s">
        <v>23</v>
      </c>
      <c r="AO8" s="23"/>
      <c r="AP8" s="23"/>
      <c r="AQ8" s="23"/>
      <c r="AR8" s="21"/>
      <c r="BE8" s="280"/>
      <c r="BS8" s="18" t="s">
        <v>6</v>
      </c>
    </row>
    <row r="9" spans="1:74" s="1" customFormat="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280"/>
      <c r="BS9" s="18" t="s">
        <v>6</v>
      </c>
    </row>
    <row r="10" spans="1:74" s="1" customFormat="1" ht="12" customHeight="1">
      <c r="B10" s="22"/>
      <c r="C10" s="23"/>
      <c r="D10" s="30"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25</v>
      </c>
      <c r="AL10" s="23"/>
      <c r="AM10" s="23"/>
      <c r="AN10" s="28" t="s">
        <v>26</v>
      </c>
      <c r="AO10" s="23"/>
      <c r="AP10" s="23"/>
      <c r="AQ10" s="23"/>
      <c r="AR10" s="21"/>
      <c r="BE10" s="280"/>
      <c r="BS10" s="18" t="s">
        <v>6</v>
      </c>
    </row>
    <row r="11" spans="1:74" s="1" customFormat="1" ht="18.399999999999999"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28</v>
      </c>
      <c r="AL11" s="23"/>
      <c r="AM11" s="23"/>
      <c r="AN11" s="28" t="s">
        <v>1</v>
      </c>
      <c r="AO11" s="23"/>
      <c r="AP11" s="23"/>
      <c r="AQ11" s="23"/>
      <c r="AR11" s="21"/>
      <c r="BE11" s="280"/>
      <c r="BS11" s="18" t="s">
        <v>6</v>
      </c>
    </row>
    <row r="12" spans="1:74"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280"/>
      <c r="BS12" s="18" t="s">
        <v>6</v>
      </c>
    </row>
    <row r="13" spans="1:74" s="1" customFormat="1" ht="12" customHeight="1">
      <c r="B13" s="22"/>
      <c r="C13" s="23"/>
      <c r="D13" s="30"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25</v>
      </c>
      <c r="AL13" s="23"/>
      <c r="AM13" s="23"/>
      <c r="AN13" s="32" t="s">
        <v>30</v>
      </c>
      <c r="AO13" s="23"/>
      <c r="AP13" s="23"/>
      <c r="AQ13" s="23"/>
      <c r="AR13" s="21"/>
      <c r="BE13" s="280"/>
      <c r="BS13" s="18" t="s">
        <v>6</v>
      </c>
    </row>
    <row r="14" spans="1:74" ht="12.75">
      <c r="B14" s="22"/>
      <c r="C14" s="23"/>
      <c r="D14" s="23"/>
      <c r="E14" s="285" t="s">
        <v>30</v>
      </c>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30" t="s">
        <v>28</v>
      </c>
      <c r="AL14" s="23"/>
      <c r="AM14" s="23"/>
      <c r="AN14" s="32" t="s">
        <v>30</v>
      </c>
      <c r="AO14" s="23"/>
      <c r="AP14" s="23"/>
      <c r="AQ14" s="23"/>
      <c r="AR14" s="21"/>
      <c r="BE14" s="280"/>
      <c r="BS14" s="18" t="s">
        <v>6</v>
      </c>
    </row>
    <row r="15" spans="1:74"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280"/>
      <c r="BS15" s="18" t="s">
        <v>4</v>
      </c>
    </row>
    <row r="16" spans="1:74" s="1" customFormat="1" ht="12" customHeight="1">
      <c r="B16" s="22"/>
      <c r="C16" s="23"/>
      <c r="D16" s="30"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25</v>
      </c>
      <c r="AL16" s="23"/>
      <c r="AM16" s="23"/>
      <c r="AN16" s="28" t="s">
        <v>32</v>
      </c>
      <c r="AO16" s="23"/>
      <c r="AP16" s="23"/>
      <c r="AQ16" s="23"/>
      <c r="AR16" s="21"/>
      <c r="BE16" s="280"/>
      <c r="BS16" s="18" t="s">
        <v>4</v>
      </c>
    </row>
    <row r="17" spans="1:71" s="1" customFormat="1" ht="18.399999999999999" customHeight="1">
      <c r="B17" s="22"/>
      <c r="C17" s="23"/>
      <c r="D17" s="23"/>
      <c r="E17" s="28" t="s">
        <v>33</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28</v>
      </c>
      <c r="AL17" s="23"/>
      <c r="AM17" s="23"/>
      <c r="AN17" s="28" t="s">
        <v>1</v>
      </c>
      <c r="AO17" s="23"/>
      <c r="AP17" s="23"/>
      <c r="AQ17" s="23"/>
      <c r="AR17" s="21"/>
      <c r="BE17" s="280"/>
      <c r="BS17" s="18" t="s">
        <v>34</v>
      </c>
    </row>
    <row r="18" spans="1: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280"/>
      <c r="BS18" s="18" t="s">
        <v>6</v>
      </c>
    </row>
    <row r="19" spans="1:71" s="1" customFormat="1" ht="12" customHeight="1">
      <c r="B19" s="22"/>
      <c r="C19" s="23"/>
      <c r="D19" s="30" t="s">
        <v>35</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25</v>
      </c>
      <c r="AL19" s="23"/>
      <c r="AM19" s="23"/>
      <c r="AN19" s="28" t="s">
        <v>36</v>
      </c>
      <c r="AO19" s="23"/>
      <c r="AP19" s="23"/>
      <c r="AQ19" s="23"/>
      <c r="AR19" s="21"/>
      <c r="BE19" s="280"/>
      <c r="BS19" s="18" t="s">
        <v>6</v>
      </c>
    </row>
    <row r="20" spans="1:71" s="1" customFormat="1" ht="18.399999999999999" customHeight="1">
      <c r="B20" s="22"/>
      <c r="C20" s="23"/>
      <c r="D20" s="23"/>
      <c r="E20" s="28" t="s">
        <v>37</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28</v>
      </c>
      <c r="AL20" s="23"/>
      <c r="AM20" s="23"/>
      <c r="AN20" s="28" t="s">
        <v>1</v>
      </c>
      <c r="AO20" s="23"/>
      <c r="AP20" s="23"/>
      <c r="AQ20" s="23"/>
      <c r="AR20" s="21"/>
      <c r="BE20" s="280"/>
      <c r="BS20" s="18" t="s">
        <v>34</v>
      </c>
    </row>
    <row r="21" spans="1:71"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280"/>
    </row>
    <row r="22" spans="1:71" s="1" customFormat="1" ht="12" customHeight="1">
      <c r="B22" s="22"/>
      <c r="C22" s="23"/>
      <c r="D22" s="30" t="s">
        <v>38</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280"/>
    </row>
    <row r="23" spans="1:71" s="1" customFormat="1" ht="16.5" customHeight="1">
      <c r="B23" s="22"/>
      <c r="C23" s="23"/>
      <c r="D23" s="23"/>
      <c r="E23" s="287" t="s">
        <v>1</v>
      </c>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3"/>
      <c r="AP23" s="23"/>
      <c r="AQ23" s="23"/>
      <c r="AR23" s="21"/>
      <c r="BE23" s="280"/>
    </row>
    <row r="24" spans="1:71"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280"/>
    </row>
    <row r="25" spans="1:71" s="1" customFormat="1"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280"/>
    </row>
    <row r="26" spans="1:71" s="2" customFormat="1" ht="25.9" customHeight="1">
      <c r="A26" s="35"/>
      <c r="B26" s="36"/>
      <c r="C26" s="37"/>
      <c r="D26" s="38" t="s">
        <v>39</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288">
        <f>ROUND(AG94,2)</f>
        <v>0</v>
      </c>
      <c r="AL26" s="289"/>
      <c r="AM26" s="289"/>
      <c r="AN26" s="289"/>
      <c r="AO26" s="289"/>
      <c r="AP26" s="37"/>
      <c r="AQ26" s="37"/>
      <c r="AR26" s="40"/>
      <c r="BE26" s="280"/>
    </row>
    <row r="27" spans="1:71"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280"/>
    </row>
    <row r="28" spans="1:71" s="2" customFormat="1" ht="12.75">
      <c r="A28" s="35"/>
      <c r="B28" s="36"/>
      <c r="C28" s="37"/>
      <c r="D28" s="37"/>
      <c r="E28" s="37"/>
      <c r="F28" s="37"/>
      <c r="G28" s="37"/>
      <c r="H28" s="37"/>
      <c r="I28" s="37"/>
      <c r="J28" s="37"/>
      <c r="K28" s="37"/>
      <c r="L28" s="290" t="s">
        <v>40</v>
      </c>
      <c r="M28" s="290"/>
      <c r="N28" s="290"/>
      <c r="O28" s="290"/>
      <c r="P28" s="290"/>
      <c r="Q28" s="37"/>
      <c r="R28" s="37"/>
      <c r="S28" s="37"/>
      <c r="T28" s="37"/>
      <c r="U28" s="37"/>
      <c r="V28" s="37"/>
      <c r="W28" s="290" t="s">
        <v>41</v>
      </c>
      <c r="X28" s="290"/>
      <c r="Y28" s="290"/>
      <c r="Z28" s="290"/>
      <c r="AA28" s="290"/>
      <c r="AB28" s="290"/>
      <c r="AC28" s="290"/>
      <c r="AD28" s="290"/>
      <c r="AE28" s="290"/>
      <c r="AF28" s="37"/>
      <c r="AG28" s="37"/>
      <c r="AH28" s="37"/>
      <c r="AI28" s="37"/>
      <c r="AJ28" s="37"/>
      <c r="AK28" s="290" t="s">
        <v>42</v>
      </c>
      <c r="AL28" s="290"/>
      <c r="AM28" s="290"/>
      <c r="AN28" s="290"/>
      <c r="AO28" s="290"/>
      <c r="AP28" s="37"/>
      <c r="AQ28" s="37"/>
      <c r="AR28" s="40"/>
      <c r="BE28" s="280"/>
    </row>
    <row r="29" spans="1:71" s="3" customFormat="1" ht="14.45" customHeight="1">
      <c r="B29" s="41"/>
      <c r="C29" s="42"/>
      <c r="D29" s="30" t="s">
        <v>43</v>
      </c>
      <c r="E29" s="42"/>
      <c r="F29" s="30" t="s">
        <v>44</v>
      </c>
      <c r="G29" s="42"/>
      <c r="H29" s="42"/>
      <c r="I29" s="42"/>
      <c r="J29" s="42"/>
      <c r="K29" s="42"/>
      <c r="L29" s="293">
        <v>0.21</v>
      </c>
      <c r="M29" s="292"/>
      <c r="N29" s="292"/>
      <c r="O29" s="292"/>
      <c r="P29" s="292"/>
      <c r="Q29" s="42"/>
      <c r="R29" s="42"/>
      <c r="S29" s="42"/>
      <c r="T29" s="42"/>
      <c r="U29" s="42"/>
      <c r="V29" s="42"/>
      <c r="W29" s="291">
        <f>ROUND(AZ94, 2)</f>
        <v>0</v>
      </c>
      <c r="X29" s="292"/>
      <c r="Y29" s="292"/>
      <c r="Z29" s="292"/>
      <c r="AA29" s="292"/>
      <c r="AB29" s="292"/>
      <c r="AC29" s="292"/>
      <c r="AD29" s="292"/>
      <c r="AE29" s="292"/>
      <c r="AF29" s="42"/>
      <c r="AG29" s="42"/>
      <c r="AH29" s="42"/>
      <c r="AI29" s="42"/>
      <c r="AJ29" s="42"/>
      <c r="AK29" s="291">
        <f>ROUND(AV94, 2)</f>
        <v>0</v>
      </c>
      <c r="AL29" s="292"/>
      <c r="AM29" s="292"/>
      <c r="AN29" s="292"/>
      <c r="AO29" s="292"/>
      <c r="AP29" s="42"/>
      <c r="AQ29" s="42"/>
      <c r="AR29" s="43"/>
      <c r="BE29" s="281"/>
    </row>
    <row r="30" spans="1:71" s="3" customFormat="1" ht="14.45" customHeight="1">
      <c r="B30" s="41"/>
      <c r="C30" s="42"/>
      <c r="D30" s="42"/>
      <c r="E30" s="42"/>
      <c r="F30" s="30" t="s">
        <v>45</v>
      </c>
      <c r="G30" s="42"/>
      <c r="H30" s="42"/>
      <c r="I30" s="42"/>
      <c r="J30" s="42"/>
      <c r="K30" s="42"/>
      <c r="L30" s="293">
        <v>0.15</v>
      </c>
      <c r="M30" s="292"/>
      <c r="N30" s="292"/>
      <c r="O30" s="292"/>
      <c r="P30" s="292"/>
      <c r="Q30" s="42"/>
      <c r="R30" s="42"/>
      <c r="S30" s="42"/>
      <c r="T30" s="42"/>
      <c r="U30" s="42"/>
      <c r="V30" s="42"/>
      <c r="W30" s="291">
        <f>ROUND(BA94, 2)</f>
        <v>0</v>
      </c>
      <c r="X30" s="292"/>
      <c r="Y30" s="292"/>
      <c r="Z30" s="292"/>
      <c r="AA30" s="292"/>
      <c r="AB30" s="292"/>
      <c r="AC30" s="292"/>
      <c r="AD30" s="292"/>
      <c r="AE30" s="292"/>
      <c r="AF30" s="42"/>
      <c r="AG30" s="42"/>
      <c r="AH30" s="42"/>
      <c r="AI30" s="42"/>
      <c r="AJ30" s="42"/>
      <c r="AK30" s="291">
        <f>ROUND(AW94, 2)</f>
        <v>0</v>
      </c>
      <c r="AL30" s="292"/>
      <c r="AM30" s="292"/>
      <c r="AN30" s="292"/>
      <c r="AO30" s="292"/>
      <c r="AP30" s="42"/>
      <c r="AQ30" s="42"/>
      <c r="AR30" s="43"/>
      <c r="BE30" s="281"/>
    </row>
    <row r="31" spans="1:71" s="3" customFormat="1" ht="14.45" hidden="1" customHeight="1">
      <c r="B31" s="41"/>
      <c r="C31" s="42"/>
      <c r="D31" s="42"/>
      <c r="E31" s="42"/>
      <c r="F31" s="30" t="s">
        <v>46</v>
      </c>
      <c r="G31" s="42"/>
      <c r="H31" s="42"/>
      <c r="I31" s="42"/>
      <c r="J31" s="42"/>
      <c r="K31" s="42"/>
      <c r="L31" s="293">
        <v>0.21</v>
      </c>
      <c r="M31" s="292"/>
      <c r="N31" s="292"/>
      <c r="O31" s="292"/>
      <c r="P31" s="292"/>
      <c r="Q31" s="42"/>
      <c r="R31" s="42"/>
      <c r="S31" s="42"/>
      <c r="T31" s="42"/>
      <c r="U31" s="42"/>
      <c r="V31" s="42"/>
      <c r="W31" s="291">
        <f>ROUND(BB94, 2)</f>
        <v>0</v>
      </c>
      <c r="X31" s="292"/>
      <c r="Y31" s="292"/>
      <c r="Z31" s="292"/>
      <c r="AA31" s="292"/>
      <c r="AB31" s="292"/>
      <c r="AC31" s="292"/>
      <c r="AD31" s="292"/>
      <c r="AE31" s="292"/>
      <c r="AF31" s="42"/>
      <c r="AG31" s="42"/>
      <c r="AH31" s="42"/>
      <c r="AI31" s="42"/>
      <c r="AJ31" s="42"/>
      <c r="AK31" s="291">
        <v>0</v>
      </c>
      <c r="AL31" s="292"/>
      <c r="AM31" s="292"/>
      <c r="AN31" s="292"/>
      <c r="AO31" s="292"/>
      <c r="AP31" s="42"/>
      <c r="AQ31" s="42"/>
      <c r="AR31" s="43"/>
      <c r="BE31" s="281"/>
    </row>
    <row r="32" spans="1:71" s="3" customFormat="1" ht="14.45" hidden="1" customHeight="1">
      <c r="B32" s="41"/>
      <c r="C32" s="42"/>
      <c r="D32" s="42"/>
      <c r="E32" s="42"/>
      <c r="F32" s="30" t="s">
        <v>47</v>
      </c>
      <c r="G32" s="42"/>
      <c r="H32" s="42"/>
      <c r="I32" s="42"/>
      <c r="J32" s="42"/>
      <c r="K32" s="42"/>
      <c r="L32" s="293">
        <v>0.15</v>
      </c>
      <c r="M32" s="292"/>
      <c r="N32" s="292"/>
      <c r="O32" s="292"/>
      <c r="P32" s="292"/>
      <c r="Q32" s="42"/>
      <c r="R32" s="42"/>
      <c r="S32" s="42"/>
      <c r="T32" s="42"/>
      <c r="U32" s="42"/>
      <c r="V32" s="42"/>
      <c r="W32" s="291">
        <f>ROUND(BC94, 2)</f>
        <v>0</v>
      </c>
      <c r="X32" s="292"/>
      <c r="Y32" s="292"/>
      <c r="Z32" s="292"/>
      <c r="AA32" s="292"/>
      <c r="AB32" s="292"/>
      <c r="AC32" s="292"/>
      <c r="AD32" s="292"/>
      <c r="AE32" s="292"/>
      <c r="AF32" s="42"/>
      <c r="AG32" s="42"/>
      <c r="AH32" s="42"/>
      <c r="AI32" s="42"/>
      <c r="AJ32" s="42"/>
      <c r="AK32" s="291">
        <v>0</v>
      </c>
      <c r="AL32" s="292"/>
      <c r="AM32" s="292"/>
      <c r="AN32" s="292"/>
      <c r="AO32" s="292"/>
      <c r="AP32" s="42"/>
      <c r="AQ32" s="42"/>
      <c r="AR32" s="43"/>
      <c r="BE32" s="281"/>
    </row>
    <row r="33" spans="1:57" s="3" customFormat="1" ht="14.45" hidden="1" customHeight="1">
      <c r="B33" s="41"/>
      <c r="C33" s="42"/>
      <c r="D33" s="42"/>
      <c r="E33" s="42"/>
      <c r="F33" s="30" t="s">
        <v>48</v>
      </c>
      <c r="G33" s="42"/>
      <c r="H33" s="42"/>
      <c r="I33" s="42"/>
      <c r="J33" s="42"/>
      <c r="K33" s="42"/>
      <c r="L33" s="293">
        <v>0</v>
      </c>
      <c r="M33" s="292"/>
      <c r="N33" s="292"/>
      <c r="O33" s="292"/>
      <c r="P33" s="292"/>
      <c r="Q33" s="42"/>
      <c r="R33" s="42"/>
      <c r="S33" s="42"/>
      <c r="T33" s="42"/>
      <c r="U33" s="42"/>
      <c r="V33" s="42"/>
      <c r="W33" s="291">
        <f>ROUND(BD94, 2)</f>
        <v>0</v>
      </c>
      <c r="X33" s="292"/>
      <c r="Y33" s="292"/>
      <c r="Z33" s="292"/>
      <c r="AA33" s="292"/>
      <c r="AB33" s="292"/>
      <c r="AC33" s="292"/>
      <c r="AD33" s="292"/>
      <c r="AE33" s="292"/>
      <c r="AF33" s="42"/>
      <c r="AG33" s="42"/>
      <c r="AH33" s="42"/>
      <c r="AI33" s="42"/>
      <c r="AJ33" s="42"/>
      <c r="AK33" s="291">
        <v>0</v>
      </c>
      <c r="AL33" s="292"/>
      <c r="AM33" s="292"/>
      <c r="AN33" s="292"/>
      <c r="AO33" s="292"/>
      <c r="AP33" s="42"/>
      <c r="AQ33" s="42"/>
      <c r="AR33" s="43"/>
      <c r="BE33" s="281"/>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280"/>
    </row>
    <row r="35" spans="1:57" s="2" customFormat="1" ht="25.9" customHeight="1">
      <c r="A35" s="35"/>
      <c r="B35" s="36"/>
      <c r="C35" s="44"/>
      <c r="D35" s="45" t="s">
        <v>49</v>
      </c>
      <c r="E35" s="46"/>
      <c r="F35" s="46"/>
      <c r="G35" s="46"/>
      <c r="H35" s="46"/>
      <c r="I35" s="46"/>
      <c r="J35" s="46"/>
      <c r="K35" s="46"/>
      <c r="L35" s="46"/>
      <c r="M35" s="46"/>
      <c r="N35" s="46"/>
      <c r="O35" s="46"/>
      <c r="P35" s="46"/>
      <c r="Q35" s="46"/>
      <c r="R35" s="46"/>
      <c r="S35" s="46"/>
      <c r="T35" s="47" t="s">
        <v>50</v>
      </c>
      <c r="U35" s="46"/>
      <c r="V35" s="46"/>
      <c r="W35" s="46"/>
      <c r="X35" s="297" t="s">
        <v>51</v>
      </c>
      <c r="Y35" s="295"/>
      <c r="Z35" s="295"/>
      <c r="AA35" s="295"/>
      <c r="AB35" s="295"/>
      <c r="AC35" s="46"/>
      <c r="AD35" s="46"/>
      <c r="AE35" s="46"/>
      <c r="AF35" s="46"/>
      <c r="AG35" s="46"/>
      <c r="AH35" s="46"/>
      <c r="AI35" s="46"/>
      <c r="AJ35" s="46"/>
      <c r="AK35" s="294">
        <f>SUM(AK26:AK33)</f>
        <v>0</v>
      </c>
      <c r="AL35" s="295"/>
      <c r="AM35" s="295"/>
      <c r="AN35" s="295"/>
      <c r="AO35" s="296"/>
      <c r="AP35" s="44"/>
      <c r="AQ35" s="44"/>
      <c r="AR35" s="40"/>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14.45" customHeight="1">
      <c r="A37" s="35"/>
      <c r="B37" s="36"/>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40"/>
      <c r="BE37" s="35"/>
    </row>
    <row r="38" spans="1:57" s="1" customFormat="1" ht="14.45"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1:57" s="1" customFormat="1" ht="14.45"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1:57" s="1" customFormat="1" ht="14.45"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1:57" s="1" customFormat="1" ht="14.45"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1:57" s="1" customFormat="1" ht="14.45"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1:57" s="1" customFormat="1" ht="14.45"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1:57" s="1" customFormat="1" ht="14.45"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1:57" s="1" customFormat="1" ht="14.45"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1:57" s="1" customFormat="1" ht="14.45"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1:57" s="1" customFormat="1" ht="14.45"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1:57" s="1" customFormat="1" ht="14.45"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1:57" s="2" customFormat="1" ht="14.45" customHeight="1">
      <c r="B49" s="48"/>
      <c r="C49" s="49"/>
      <c r="D49" s="50" t="s">
        <v>52</v>
      </c>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0" t="s">
        <v>53</v>
      </c>
      <c r="AI49" s="51"/>
      <c r="AJ49" s="51"/>
      <c r="AK49" s="51"/>
      <c r="AL49" s="51"/>
      <c r="AM49" s="51"/>
      <c r="AN49" s="51"/>
      <c r="AO49" s="51"/>
      <c r="AP49" s="49"/>
      <c r="AQ49" s="49"/>
      <c r="AR49" s="52"/>
    </row>
    <row r="50" spans="1:57" ht="11.25">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1:57" ht="11.25">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1:57" ht="11.25">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1:57" ht="11.25">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1:57" ht="11.25">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1:57" ht="11.25">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1:57" ht="11.25">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1:57" ht="11.25">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1:57" ht="11.25">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1:57" ht="11.25">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75">
      <c r="A60" s="35"/>
      <c r="B60" s="36"/>
      <c r="C60" s="37"/>
      <c r="D60" s="53" t="s">
        <v>54</v>
      </c>
      <c r="E60" s="39"/>
      <c r="F60" s="39"/>
      <c r="G60" s="39"/>
      <c r="H60" s="39"/>
      <c r="I60" s="39"/>
      <c r="J60" s="39"/>
      <c r="K60" s="39"/>
      <c r="L60" s="39"/>
      <c r="M60" s="39"/>
      <c r="N60" s="39"/>
      <c r="O60" s="39"/>
      <c r="P60" s="39"/>
      <c r="Q60" s="39"/>
      <c r="R60" s="39"/>
      <c r="S60" s="39"/>
      <c r="T60" s="39"/>
      <c r="U60" s="39"/>
      <c r="V60" s="53" t="s">
        <v>55</v>
      </c>
      <c r="W60" s="39"/>
      <c r="X60" s="39"/>
      <c r="Y60" s="39"/>
      <c r="Z60" s="39"/>
      <c r="AA60" s="39"/>
      <c r="AB60" s="39"/>
      <c r="AC60" s="39"/>
      <c r="AD60" s="39"/>
      <c r="AE60" s="39"/>
      <c r="AF60" s="39"/>
      <c r="AG60" s="39"/>
      <c r="AH60" s="53" t="s">
        <v>54</v>
      </c>
      <c r="AI60" s="39"/>
      <c r="AJ60" s="39"/>
      <c r="AK60" s="39"/>
      <c r="AL60" s="39"/>
      <c r="AM60" s="53" t="s">
        <v>55</v>
      </c>
      <c r="AN60" s="39"/>
      <c r="AO60" s="39"/>
      <c r="AP60" s="37"/>
      <c r="AQ60" s="37"/>
      <c r="AR60" s="40"/>
      <c r="BE60" s="35"/>
    </row>
    <row r="61" spans="1:57" ht="11.25">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1:57" ht="11.25">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1:57" ht="11.25">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75">
      <c r="A64" s="35"/>
      <c r="B64" s="36"/>
      <c r="C64" s="37"/>
      <c r="D64" s="50" t="s">
        <v>56</v>
      </c>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0" t="s">
        <v>57</v>
      </c>
      <c r="AI64" s="54"/>
      <c r="AJ64" s="54"/>
      <c r="AK64" s="54"/>
      <c r="AL64" s="54"/>
      <c r="AM64" s="54"/>
      <c r="AN64" s="54"/>
      <c r="AO64" s="54"/>
      <c r="AP64" s="37"/>
      <c r="AQ64" s="37"/>
      <c r="AR64" s="40"/>
      <c r="BE64" s="35"/>
    </row>
    <row r="65" spans="1:57" ht="11.25">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1:57" ht="11.25">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1:57" ht="11.25">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1:57" ht="11.25">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1:57" ht="11.25">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1:57" ht="11.25">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1:57" ht="11.25">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1:57" ht="11.25">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1:57" ht="11.25">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1:57" ht="11.25">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75">
      <c r="A75" s="35"/>
      <c r="B75" s="36"/>
      <c r="C75" s="37"/>
      <c r="D75" s="53" t="s">
        <v>54</v>
      </c>
      <c r="E75" s="39"/>
      <c r="F75" s="39"/>
      <c r="G75" s="39"/>
      <c r="H75" s="39"/>
      <c r="I75" s="39"/>
      <c r="J75" s="39"/>
      <c r="K75" s="39"/>
      <c r="L75" s="39"/>
      <c r="M75" s="39"/>
      <c r="N75" s="39"/>
      <c r="O75" s="39"/>
      <c r="P75" s="39"/>
      <c r="Q75" s="39"/>
      <c r="R75" s="39"/>
      <c r="S75" s="39"/>
      <c r="T75" s="39"/>
      <c r="U75" s="39"/>
      <c r="V75" s="53" t="s">
        <v>55</v>
      </c>
      <c r="W75" s="39"/>
      <c r="X75" s="39"/>
      <c r="Y75" s="39"/>
      <c r="Z75" s="39"/>
      <c r="AA75" s="39"/>
      <c r="AB75" s="39"/>
      <c r="AC75" s="39"/>
      <c r="AD75" s="39"/>
      <c r="AE75" s="39"/>
      <c r="AF75" s="39"/>
      <c r="AG75" s="39"/>
      <c r="AH75" s="53" t="s">
        <v>54</v>
      </c>
      <c r="AI75" s="39"/>
      <c r="AJ75" s="39"/>
      <c r="AK75" s="39"/>
      <c r="AL75" s="39"/>
      <c r="AM75" s="53" t="s">
        <v>55</v>
      </c>
      <c r="AN75" s="39"/>
      <c r="AO75" s="39"/>
      <c r="AP75" s="37"/>
      <c r="AQ75" s="37"/>
      <c r="AR75" s="40"/>
      <c r="BE75" s="35"/>
    </row>
    <row r="76" spans="1:57" s="2" customFormat="1" ht="11.25">
      <c r="A76" s="35"/>
      <c r="B76" s="36"/>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40"/>
      <c r="BE76" s="35"/>
    </row>
    <row r="77" spans="1:57" s="2" customFormat="1" ht="6.95" customHeight="1">
      <c r="A77" s="35"/>
      <c r="B77" s="55"/>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40"/>
      <c r="BE77" s="35"/>
    </row>
    <row r="81" spans="1:91" s="2" customFormat="1" ht="6.95" customHeight="1">
      <c r="A81" s="35"/>
      <c r="B81" s="57"/>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40"/>
      <c r="BE81" s="35"/>
    </row>
    <row r="82" spans="1:91" s="2" customFormat="1" ht="24.95" customHeight="1">
      <c r="A82" s="35"/>
      <c r="B82" s="36"/>
      <c r="C82" s="24" t="s">
        <v>58</v>
      </c>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40"/>
      <c r="BE82" s="35"/>
    </row>
    <row r="83" spans="1:91" s="2" customFormat="1" ht="6.95" customHeight="1">
      <c r="A83" s="35"/>
      <c r="B83" s="36"/>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40"/>
      <c r="BE83" s="35"/>
    </row>
    <row r="84" spans="1:91" s="4" customFormat="1" ht="12" customHeight="1">
      <c r="B84" s="59"/>
      <c r="C84" s="30" t="s">
        <v>13</v>
      </c>
      <c r="D84" s="60"/>
      <c r="E84" s="60"/>
      <c r="F84" s="60"/>
      <c r="G84" s="60"/>
      <c r="H84" s="60"/>
      <c r="I84" s="60"/>
      <c r="J84" s="60"/>
      <c r="K84" s="60"/>
      <c r="L84" s="60" t="str">
        <f>K5</f>
        <v>2022-15</v>
      </c>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1"/>
    </row>
    <row r="85" spans="1:91" s="5" customFormat="1" ht="36.950000000000003" customHeight="1">
      <c r="B85" s="62"/>
      <c r="C85" s="63" t="s">
        <v>16</v>
      </c>
      <c r="D85" s="64"/>
      <c r="E85" s="64"/>
      <c r="F85" s="64"/>
      <c r="G85" s="64"/>
      <c r="H85" s="64"/>
      <c r="I85" s="64"/>
      <c r="J85" s="64"/>
      <c r="K85" s="64"/>
      <c r="L85" s="276" t="str">
        <f>K6</f>
        <v>Rekonstrukce multifunkčního sálu v budově NZM</v>
      </c>
      <c r="M85" s="277"/>
      <c r="N85" s="277"/>
      <c r="O85" s="277"/>
      <c r="P85" s="277"/>
      <c r="Q85" s="277"/>
      <c r="R85" s="277"/>
      <c r="S85" s="277"/>
      <c r="T85" s="277"/>
      <c r="U85" s="277"/>
      <c r="V85" s="277"/>
      <c r="W85" s="277"/>
      <c r="X85" s="277"/>
      <c r="Y85" s="277"/>
      <c r="Z85" s="277"/>
      <c r="AA85" s="277"/>
      <c r="AB85" s="277"/>
      <c r="AC85" s="277"/>
      <c r="AD85" s="277"/>
      <c r="AE85" s="277"/>
      <c r="AF85" s="277"/>
      <c r="AG85" s="277"/>
      <c r="AH85" s="277"/>
      <c r="AI85" s="277"/>
      <c r="AJ85" s="277"/>
      <c r="AK85" s="277"/>
      <c r="AL85" s="277"/>
      <c r="AM85" s="277"/>
      <c r="AN85" s="277"/>
      <c r="AO85" s="277"/>
      <c r="AP85" s="64"/>
      <c r="AQ85" s="64"/>
      <c r="AR85" s="65"/>
    </row>
    <row r="86" spans="1:91" s="2" customFormat="1" ht="6.95" customHeight="1">
      <c r="A86" s="35"/>
      <c r="B86" s="36"/>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40"/>
      <c r="BE86" s="35"/>
    </row>
    <row r="87" spans="1:91" s="2" customFormat="1" ht="12" customHeight="1">
      <c r="A87" s="35"/>
      <c r="B87" s="36"/>
      <c r="C87" s="30" t="s">
        <v>20</v>
      </c>
      <c r="D87" s="37"/>
      <c r="E87" s="37"/>
      <c r="F87" s="37"/>
      <c r="G87" s="37"/>
      <c r="H87" s="37"/>
      <c r="I87" s="37"/>
      <c r="J87" s="37"/>
      <c r="K87" s="37"/>
      <c r="L87" s="66" t="str">
        <f>IF(K8="","",K8)</f>
        <v>Kostelní 1300/44, Praha 7</v>
      </c>
      <c r="M87" s="37"/>
      <c r="N87" s="37"/>
      <c r="O87" s="37"/>
      <c r="P87" s="37"/>
      <c r="Q87" s="37"/>
      <c r="R87" s="37"/>
      <c r="S87" s="37"/>
      <c r="T87" s="37"/>
      <c r="U87" s="37"/>
      <c r="V87" s="37"/>
      <c r="W87" s="37"/>
      <c r="X87" s="37"/>
      <c r="Y87" s="37"/>
      <c r="Z87" s="37"/>
      <c r="AA87" s="37"/>
      <c r="AB87" s="37"/>
      <c r="AC87" s="37"/>
      <c r="AD87" s="37"/>
      <c r="AE87" s="37"/>
      <c r="AF87" s="37"/>
      <c r="AG87" s="37"/>
      <c r="AH87" s="37"/>
      <c r="AI87" s="30" t="s">
        <v>22</v>
      </c>
      <c r="AJ87" s="37"/>
      <c r="AK87" s="37"/>
      <c r="AL87" s="37"/>
      <c r="AM87" s="304" t="str">
        <f>IF(AN8= "","",AN8)</f>
        <v>27. 4. 2021</v>
      </c>
      <c r="AN87" s="304"/>
      <c r="AO87" s="37"/>
      <c r="AP87" s="37"/>
      <c r="AQ87" s="37"/>
      <c r="AR87" s="40"/>
      <c r="BE87" s="35"/>
    </row>
    <row r="88" spans="1:91" s="2" customFormat="1" ht="6.95" customHeight="1">
      <c r="A88" s="35"/>
      <c r="B88" s="36"/>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40"/>
      <c r="BE88" s="35"/>
    </row>
    <row r="89" spans="1:91" s="2" customFormat="1" ht="25.7" customHeight="1">
      <c r="A89" s="35"/>
      <c r="B89" s="36"/>
      <c r="C89" s="30" t="s">
        <v>24</v>
      </c>
      <c r="D89" s="37"/>
      <c r="E89" s="37"/>
      <c r="F89" s="37"/>
      <c r="G89" s="37"/>
      <c r="H89" s="37"/>
      <c r="I89" s="37"/>
      <c r="J89" s="37"/>
      <c r="K89" s="37"/>
      <c r="L89" s="60" t="str">
        <f>IF(E11= "","",E11)</f>
        <v>Národní zemědělské muzeum, Kostelní 44, Praha 7</v>
      </c>
      <c r="M89" s="37"/>
      <c r="N89" s="37"/>
      <c r="O89" s="37"/>
      <c r="P89" s="37"/>
      <c r="Q89" s="37"/>
      <c r="R89" s="37"/>
      <c r="S89" s="37"/>
      <c r="T89" s="37"/>
      <c r="U89" s="37"/>
      <c r="V89" s="37"/>
      <c r="W89" s="37"/>
      <c r="X89" s="37"/>
      <c r="Y89" s="37"/>
      <c r="Z89" s="37"/>
      <c r="AA89" s="37"/>
      <c r="AB89" s="37"/>
      <c r="AC89" s="37"/>
      <c r="AD89" s="37"/>
      <c r="AE89" s="37"/>
      <c r="AF89" s="37"/>
      <c r="AG89" s="37"/>
      <c r="AH89" s="37"/>
      <c r="AI89" s="30" t="s">
        <v>31</v>
      </c>
      <c r="AJ89" s="37"/>
      <c r="AK89" s="37"/>
      <c r="AL89" s="37"/>
      <c r="AM89" s="305" t="str">
        <f>IF(E17="","",E17)</f>
        <v>ARCH TECH, K Noskovně 148, Praha 6</v>
      </c>
      <c r="AN89" s="306"/>
      <c r="AO89" s="306"/>
      <c r="AP89" s="306"/>
      <c r="AQ89" s="37"/>
      <c r="AR89" s="40"/>
      <c r="AS89" s="309" t="s">
        <v>59</v>
      </c>
      <c r="AT89" s="310"/>
      <c r="AU89" s="68"/>
      <c r="AV89" s="68"/>
      <c r="AW89" s="68"/>
      <c r="AX89" s="68"/>
      <c r="AY89" s="68"/>
      <c r="AZ89" s="68"/>
      <c r="BA89" s="68"/>
      <c r="BB89" s="68"/>
      <c r="BC89" s="68"/>
      <c r="BD89" s="69"/>
      <c r="BE89" s="35"/>
    </row>
    <row r="90" spans="1:91" s="2" customFormat="1" ht="25.7" customHeight="1">
      <c r="A90" s="35"/>
      <c r="B90" s="36"/>
      <c r="C90" s="30" t="s">
        <v>29</v>
      </c>
      <c r="D90" s="37"/>
      <c r="E90" s="37"/>
      <c r="F90" s="37"/>
      <c r="G90" s="37"/>
      <c r="H90" s="37"/>
      <c r="I90" s="37"/>
      <c r="J90" s="37"/>
      <c r="K90" s="37"/>
      <c r="L90" s="60" t="str">
        <f>IF(E14= "Vyplň údaj","",E14)</f>
        <v/>
      </c>
      <c r="M90" s="37"/>
      <c r="N90" s="37"/>
      <c r="O90" s="37"/>
      <c r="P90" s="37"/>
      <c r="Q90" s="37"/>
      <c r="R90" s="37"/>
      <c r="S90" s="37"/>
      <c r="T90" s="37"/>
      <c r="U90" s="37"/>
      <c r="V90" s="37"/>
      <c r="W90" s="37"/>
      <c r="X90" s="37"/>
      <c r="Y90" s="37"/>
      <c r="Z90" s="37"/>
      <c r="AA90" s="37"/>
      <c r="AB90" s="37"/>
      <c r="AC90" s="37"/>
      <c r="AD90" s="37"/>
      <c r="AE90" s="37"/>
      <c r="AF90" s="37"/>
      <c r="AG90" s="37"/>
      <c r="AH90" s="37"/>
      <c r="AI90" s="30" t="s">
        <v>35</v>
      </c>
      <c r="AJ90" s="37"/>
      <c r="AK90" s="37"/>
      <c r="AL90" s="37"/>
      <c r="AM90" s="305" t="str">
        <f>IF(E20="","",E20)</f>
        <v>Jiří Večerník, Wolkerova 1747/27, Jihlava</v>
      </c>
      <c r="AN90" s="306"/>
      <c r="AO90" s="306"/>
      <c r="AP90" s="306"/>
      <c r="AQ90" s="37"/>
      <c r="AR90" s="40"/>
      <c r="AS90" s="311"/>
      <c r="AT90" s="312"/>
      <c r="AU90" s="70"/>
      <c r="AV90" s="70"/>
      <c r="AW90" s="70"/>
      <c r="AX90" s="70"/>
      <c r="AY90" s="70"/>
      <c r="AZ90" s="70"/>
      <c r="BA90" s="70"/>
      <c r="BB90" s="70"/>
      <c r="BC90" s="70"/>
      <c r="BD90" s="71"/>
      <c r="BE90" s="35"/>
    </row>
    <row r="91" spans="1:91" s="2" customFormat="1" ht="10.9" customHeight="1">
      <c r="A91" s="35"/>
      <c r="B91" s="36"/>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40"/>
      <c r="AS91" s="313"/>
      <c r="AT91" s="314"/>
      <c r="AU91" s="72"/>
      <c r="AV91" s="72"/>
      <c r="AW91" s="72"/>
      <c r="AX91" s="72"/>
      <c r="AY91" s="72"/>
      <c r="AZ91" s="72"/>
      <c r="BA91" s="72"/>
      <c r="BB91" s="72"/>
      <c r="BC91" s="72"/>
      <c r="BD91" s="73"/>
      <c r="BE91" s="35"/>
    </row>
    <row r="92" spans="1:91" s="2" customFormat="1" ht="29.25" customHeight="1">
      <c r="A92" s="35"/>
      <c r="B92" s="36"/>
      <c r="C92" s="271" t="s">
        <v>60</v>
      </c>
      <c r="D92" s="272"/>
      <c r="E92" s="272"/>
      <c r="F92" s="272"/>
      <c r="G92" s="272"/>
      <c r="H92" s="74"/>
      <c r="I92" s="275" t="s">
        <v>61</v>
      </c>
      <c r="J92" s="272"/>
      <c r="K92" s="272"/>
      <c r="L92" s="272"/>
      <c r="M92" s="272"/>
      <c r="N92" s="272"/>
      <c r="O92" s="272"/>
      <c r="P92" s="272"/>
      <c r="Q92" s="272"/>
      <c r="R92" s="272"/>
      <c r="S92" s="272"/>
      <c r="T92" s="272"/>
      <c r="U92" s="272"/>
      <c r="V92" s="272"/>
      <c r="W92" s="272"/>
      <c r="X92" s="272"/>
      <c r="Y92" s="272"/>
      <c r="Z92" s="272"/>
      <c r="AA92" s="272"/>
      <c r="AB92" s="272"/>
      <c r="AC92" s="272"/>
      <c r="AD92" s="272"/>
      <c r="AE92" s="272"/>
      <c r="AF92" s="272"/>
      <c r="AG92" s="301" t="s">
        <v>62</v>
      </c>
      <c r="AH92" s="272"/>
      <c r="AI92" s="272"/>
      <c r="AJ92" s="272"/>
      <c r="AK92" s="272"/>
      <c r="AL92" s="272"/>
      <c r="AM92" s="272"/>
      <c r="AN92" s="275" t="s">
        <v>63</v>
      </c>
      <c r="AO92" s="272"/>
      <c r="AP92" s="307"/>
      <c r="AQ92" s="75" t="s">
        <v>64</v>
      </c>
      <c r="AR92" s="40"/>
      <c r="AS92" s="76" t="s">
        <v>65</v>
      </c>
      <c r="AT92" s="77" t="s">
        <v>66</v>
      </c>
      <c r="AU92" s="77" t="s">
        <v>67</v>
      </c>
      <c r="AV92" s="77" t="s">
        <v>68</v>
      </c>
      <c r="AW92" s="77" t="s">
        <v>69</v>
      </c>
      <c r="AX92" s="77" t="s">
        <v>70</v>
      </c>
      <c r="AY92" s="77" t="s">
        <v>71</v>
      </c>
      <c r="AZ92" s="77" t="s">
        <v>72</v>
      </c>
      <c r="BA92" s="77" t="s">
        <v>73</v>
      </c>
      <c r="BB92" s="77" t="s">
        <v>74</v>
      </c>
      <c r="BC92" s="77" t="s">
        <v>75</v>
      </c>
      <c r="BD92" s="78" t="s">
        <v>76</v>
      </c>
      <c r="BE92" s="35"/>
    </row>
    <row r="93" spans="1:91" s="2" customFormat="1" ht="10.9" customHeight="1">
      <c r="A93" s="35"/>
      <c r="B93" s="36"/>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40"/>
      <c r="AS93" s="79"/>
      <c r="AT93" s="80"/>
      <c r="AU93" s="80"/>
      <c r="AV93" s="80"/>
      <c r="AW93" s="80"/>
      <c r="AX93" s="80"/>
      <c r="AY93" s="80"/>
      <c r="AZ93" s="80"/>
      <c r="BA93" s="80"/>
      <c r="BB93" s="80"/>
      <c r="BC93" s="80"/>
      <c r="BD93" s="81"/>
      <c r="BE93" s="35"/>
    </row>
    <row r="94" spans="1:91" s="6" customFormat="1" ht="32.450000000000003" customHeight="1">
      <c r="B94" s="82"/>
      <c r="C94" s="83" t="s">
        <v>77</v>
      </c>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278">
        <f>ROUND(AG95+AG98+AG106,2)</f>
        <v>0</v>
      </c>
      <c r="AH94" s="278"/>
      <c r="AI94" s="278"/>
      <c r="AJ94" s="278"/>
      <c r="AK94" s="278"/>
      <c r="AL94" s="278"/>
      <c r="AM94" s="278"/>
      <c r="AN94" s="315">
        <f t="shared" ref="AN94:AN106" si="0">SUM(AG94,AT94)</f>
        <v>0</v>
      </c>
      <c r="AO94" s="315"/>
      <c r="AP94" s="315"/>
      <c r="AQ94" s="86" t="s">
        <v>1</v>
      </c>
      <c r="AR94" s="87"/>
      <c r="AS94" s="88">
        <f>ROUND(AS95+AS98+AS106,2)</f>
        <v>0</v>
      </c>
      <c r="AT94" s="89">
        <f t="shared" ref="AT94:AT106" si="1">ROUND(SUM(AV94:AW94),2)</f>
        <v>0</v>
      </c>
      <c r="AU94" s="90">
        <f>ROUND(AU95+AU98+AU106,5)</f>
        <v>0</v>
      </c>
      <c r="AV94" s="89">
        <f>ROUND(AZ94*L29,2)</f>
        <v>0</v>
      </c>
      <c r="AW94" s="89">
        <f>ROUND(BA94*L30,2)</f>
        <v>0</v>
      </c>
      <c r="AX94" s="89">
        <f>ROUND(BB94*L29,2)</f>
        <v>0</v>
      </c>
      <c r="AY94" s="89">
        <f>ROUND(BC94*L30,2)</f>
        <v>0</v>
      </c>
      <c r="AZ94" s="89">
        <f>ROUND(AZ95+AZ98+AZ106,2)</f>
        <v>0</v>
      </c>
      <c r="BA94" s="89">
        <f>ROUND(BA95+BA98+BA106,2)</f>
        <v>0</v>
      </c>
      <c r="BB94" s="89">
        <f>ROUND(BB95+BB98+BB106,2)</f>
        <v>0</v>
      </c>
      <c r="BC94" s="89">
        <f>ROUND(BC95+BC98+BC106,2)</f>
        <v>0</v>
      </c>
      <c r="BD94" s="91">
        <f>ROUND(BD95+BD98+BD106,2)</f>
        <v>0</v>
      </c>
      <c r="BS94" s="92" t="s">
        <v>78</v>
      </c>
      <c r="BT94" s="92" t="s">
        <v>79</v>
      </c>
      <c r="BU94" s="93" t="s">
        <v>80</v>
      </c>
      <c r="BV94" s="92" t="s">
        <v>81</v>
      </c>
      <c r="BW94" s="92" t="s">
        <v>5</v>
      </c>
      <c r="BX94" s="92" t="s">
        <v>82</v>
      </c>
      <c r="CL94" s="92" t="s">
        <v>1</v>
      </c>
    </row>
    <row r="95" spans="1:91" s="7" customFormat="1" ht="16.5" customHeight="1">
      <c r="B95" s="94"/>
      <c r="C95" s="95"/>
      <c r="D95" s="273" t="s">
        <v>83</v>
      </c>
      <c r="E95" s="273"/>
      <c r="F95" s="273"/>
      <c r="G95" s="273"/>
      <c r="H95" s="273"/>
      <c r="I95" s="96"/>
      <c r="J95" s="273" t="s">
        <v>84</v>
      </c>
      <c r="K95" s="273"/>
      <c r="L95" s="273"/>
      <c r="M95" s="273"/>
      <c r="N95" s="273"/>
      <c r="O95" s="273"/>
      <c r="P95" s="273"/>
      <c r="Q95" s="273"/>
      <c r="R95" s="273"/>
      <c r="S95" s="273"/>
      <c r="T95" s="273"/>
      <c r="U95" s="273"/>
      <c r="V95" s="273"/>
      <c r="W95" s="273"/>
      <c r="X95" s="273"/>
      <c r="Y95" s="273"/>
      <c r="Z95" s="273"/>
      <c r="AA95" s="273"/>
      <c r="AB95" s="273"/>
      <c r="AC95" s="273"/>
      <c r="AD95" s="273"/>
      <c r="AE95" s="273"/>
      <c r="AF95" s="273"/>
      <c r="AG95" s="302">
        <f>ROUND(SUM(AG96:AG97),2)</f>
        <v>0</v>
      </c>
      <c r="AH95" s="303"/>
      <c r="AI95" s="303"/>
      <c r="AJ95" s="303"/>
      <c r="AK95" s="303"/>
      <c r="AL95" s="303"/>
      <c r="AM95" s="303"/>
      <c r="AN95" s="308">
        <f t="shared" si="0"/>
        <v>0</v>
      </c>
      <c r="AO95" s="303"/>
      <c r="AP95" s="303"/>
      <c r="AQ95" s="97" t="s">
        <v>85</v>
      </c>
      <c r="AR95" s="98"/>
      <c r="AS95" s="99">
        <f>ROUND(SUM(AS96:AS97),2)</f>
        <v>0</v>
      </c>
      <c r="AT95" s="100">
        <f t="shared" si="1"/>
        <v>0</v>
      </c>
      <c r="AU95" s="101">
        <f>ROUND(SUM(AU96:AU97),5)</f>
        <v>0</v>
      </c>
      <c r="AV95" s="100">
        <f>ROUND(AZ95*L29,2)</f>
        <v>0</v>
      </c>
      <c r="AW95" s="100">
        <f>ROUND(BA95*L30,2)</f>
        <v>0</v>
      </c>
      <c r="AX95" s="100">
        <f>ROUND(BB95*L29,2)</f>
        <v>0</v>
      </c>
      <c r="AY95" s="100">
        <f>ROUND(BC95*L30,2)</f>
        <v>0</v>
      </c>
      <c r="AZ95" s="100">
        <f>ROUND(SUM(AZ96:AZ97),2)</f>
        <v>0</v>
      </c>
      <c r="BA95" s="100">
        <f>ROUND(SUM(BA96:BA97),2)</f>
        <v>0</v>
      </c>
      <c r="BB95" s="100">
        <f>ROUND(SUM(BB96:BB97),2)</f>
        <v>0</v>
      </c>
      <c r="BC95" s="100">
        <f>ROUND(SUM(BC96:BC97),2)</f>
        <v>0</v>
      </c>
      <c r="BD95" s="102">
        <f>ROUND(SUM(BD96:BD97),2)</f>
        <v>0</v>
      </c>
      <c r="BS95" s="103" t="s">
        <v>78</v>
      </c>
      <c r="BT95" s="103" t="s">
        <v>86</v>
      </c>
      <c r="BU95" s="103" t="s">
        <v>80</v>
      </c>
      <c r="BV95" s="103" t="s">
        <v>81</v>
      </c>
      <c r="BW95" s="103" t="s">
        <v>87</v>
      </c>
      <c r="BX95" s="103" t="s">
        <v>5</v>
      </c>
      <c r="CL95" s="103" t="s">
        <v>1</v>
      </c>
      <c r="CM95" s="103" t="s">
        <v>88</v>
      </c>
    </row>
    <row r="96" spans="1:91" s="4" customFormat="1" ht="16.5" customHeight="1">
      <c r="A96" s="104" t="s">
        <v>89</v>
      </c>
      <c r="B96" s="59"/>
      <c r="C96" s="105"/>
      <c r="D96" s="105"/>
      <c r="E96" s="274" t="s">
        <v>90</v>
      </c>
      <c r="F96" s="274"/>
      <c r="G96" s="274"/>
      <c r="H96" s="274"/>
      <c r="I96" s="274"/>
      <c r="J96" s="105"/>
      <c r="K96" s="274" t="s">
        <v>91</v>
      </c>
      <c r="L96" s="274"/>
      <c r="M96" s="274"/>
      <c r="N96" s="274"/>
      <c r="O96" s="274"/>
      <c r="P96" s="274"/>
      <c r="Q96" s="274"/>
      <c r="R96" s="274"/>
      <c r="S96" s="274"/>
      <c r="T96" s="274"/>
      <c r="U96" s="274"/>
      <c r="V96" s="274"/>
      <c r="W96" s="274"/>
      <c r="X96" s="274"/>
      <c r="Y96" s="274"/>
      <c r="Z96" s="274"/>
      <c r="AA96" s="274"/>
      <c r="AB96" s="274"/>
      <c r="AC96" s="274"/>
      <c r="AD96" s="274"/>
      <c r="AE96" s="274"/>
      <c r="AF96" s="274"/>
      <c r="AG96" s="299">
        <f>'D.1.1.1 - Stavební práce'!J32</f>
        <v>0</v>
      </c>
      <c r="AH96" s="300"/>
      <c r="AI96" s="300"/>
      <c r="AJ96" s="300"/>
      <c r="AK96" s="300"/>
      <c r="AL96" s="300"/>
      <c r="AM96" s="300"/>
      <c r="AN96" s="299">
        <f t="shared" si="0"/>
        <v>0</v>
      </c>
      <c r="AO96" s="300"/>
      <c r="AP96" s="300"/>
      <c r="AQ96" s="106" t="s">
        <v>92</v>
      </c>
      <c r="AR96" s="61"/>
      <c r="AS96" s="107">
        <v>0</v>
      </c>
      <c r="AT96" s="108">
        <f t="shared" si="1"/>
        <v>0</v>
      </c>
      <c r="AU96" s="109">
        <f>'D.1.1.1 - Stavební práce'!P140</f>
        <v>0</v>
      </c>
      <c r="AV96" s="108">
        <f>'D.1.1.1 - Stavební práce'!J35</f>
        <v>0</v>
      </c>
      <c r="AW96" s="108">
        <f>'D.1.1.1 - Stavební práce'!J36</f>
        <v>0</v>
      </c>
      <c r="AX96" s="108">
        <f>'D.1.1.1 - Stavební práce'!J37</f>
        <v>0</v>
      </c>
      <c r="AY96" s="108">
        <f>'D.1.1.1 - Stavební práce'!J38</f>
        <v>0</v>
      </c>
      <c r="AZ96" s="108">
        <f>'D.1.1.1 - Stavební práce'!F35</f>
        <v>0</v>
      </c>
      <c r="BA96" s="108">
        <f>'D.1.1.1 - Stavební práce'!F36</f>
        <v>0</v>
      </c>
      <c r="BB96" s="108">
        <f>'D.1.1.1 - Stavební práce'!F37</f>
        <v>0</v>
      </c>
      <c r="BC96" s="108">
        <f>'D.1.1.1 - Stavební práce'!F38</f>
        <v>0</v>
      </c>
      <c r="BD96" s="110">
        <f>'D.1.1.1 - Stavební práce'!F39</f>
        <v>0</v>
      </c>
      <c r="BT96" s="111" t="s">
        <v>88</v>
      </c>
      <c r="BV96" s="111" t="s">
        <v>81</v>
      </c>
      <c r="BW96" s="111" t="s">
        <v>93</v>
      </c>
      <c r="BX96" s="111" t="s">
        <v>87</v>
      </c>
      <c r="CL96" s="111" t="s">
        <v>1</v>
      </c>
    </row>
    <row r="97" spans="1:91" s="4" customFormat="1" ht="16.5" customHeight="1">
      <c r="A97" s="104" t="s">
        <v>89</v>
      </c>
      <c r="B97" s="59"/>
      <c r="C97" s="105"/>
      <c r="D97" s="105"/>
      <c r="E97" s="274" t="s">
        <v>94</v>
      </c>
      <c r="F97" s="274"/>
      <c r="G97" s="274"/>
      <c r="H97" s="274"/>
      <c r="I97" s="274"/>
      <c r="J97" s="105"/>
      <c r="K97" s="274" t="s">
        <v>95</v>
      </c>
      <c r="L97" s="274"/>
      <c r="M97" s="274"/>
      <c r="N97" s="274"/>
      <c r="O97" s="274"/>
      <c r="P97" s="274"/>
      <c r="Q97" s="274"/>
      <c r="R97" s="274"/>
      <c r="S97" s="274"/>
      <c r="T97" s="274"/>
      <c r="U97" s="274"/>
      <c r="V97" s="274"/>
      <c r="W97" s="274"/>
      <c r="X97" s="274"/>
      <c r="Y97" s="274"/>
      <c r="Z97" s="274"/>
      <c r="AA97" s="274"/>
      <c r="AB97" s="274"/>
      <c r="AC97" s="274"/>
      <c r="AD97" s="274"/>
      <c r="AE97" s="274"/>
      <c r="AF97" s="274"/>
      <c r="AG97" s="299">
        <f>'D.1.1.2 - Prostorová akus...'!J32</f>
        <v>0</v>
      </c>
      <c r="AH97" s="300"/>
      <c r="AI97" s="300"/>
      <c r="AJ97" s="300"/>
      <c r="AK97" s="300"/>
      <c r="AL97" s="300"/>
      <c r="AM97" s="300"/>
      <c r="AN97" s="299">
        <f t="shared" si="0"/>
        <v>0</v>
      </c>
      <c r="AO97" s="300"/>
      <c r="AP97" s="300"/>
      <c r="AQ97" s="106" t="s">
        <v>92</v>
      </c>
      <c r="AR97" s="61"/>
      <c r="AS97" s="107">
        <v>0</v>
      </c>
      <c r="AT97" s="108">
        <f t="shared" si="1"/>
        <v>0</v>
      </c>
      <c r="AU97" s="109">
        <f>'D.1.1.2 - Prostorová akus...'!P123</f>
        <v>0</v>
      </c>
      <c r="AV97" s="108">
        <f>'D.1.1.2 - Prostorová akus...'!J35</f>
        <v>0</v>
      </c>
      <c r="AW97" s="108">
        <f>'D.1.1.2 - Prostorová akus...'!J36</f>
        <v>0</v>
      </c>
      <c r="AX97" s="108">
        <f>'D.1.1.2 - Prostorová akus...'!J37</f>
        <v>0</v>
      </c>
      <c r="AY97" s="108">
        <f>'D.1.1.2 - Prostorová akus...'!J38</f>
        <v>0</v>
      </c>
      <c r="AZ97" s="108">
        <f>'D.1.1.2 - Prostorová akus...'!F35</f>
        <v>0</v>
      </c>
      <c r="BA97" s="108">
        <f>'D.1.1.2 - Prostorová akus...'!F36</f>
        <v>0</v>
      </c>
      <c r="BB97" s="108">
        <f>'D.1.1.2 - Prostorová akus...'!F37</f>
        <v>0</v>
      </c>
      <c r="BC97" s="108">
        <f>'D.1.1.2 - Prostorová akus...'!F38</f>
        <v>0</v>
      </c>
      <c r="BD97" s="110">
        <f>'D.1.1.2 - Prostorová akus...'!F39</f>
        <v>0</v>
      </c>
      <c r="BT97" s="111" t="s">
        <v>88</v>
      </c>
      <c r="BV97" s="111" t="s">
        <v>81</v>
      </c>
      <c r="BW97" s="111" t="s">
        <v>96</v>
      </c>
      <c r="BX97" s="111" t="s">
        <v>87</v>
      </c>
      <c r="CL97" s="111" t="s">
        <v>1</v>
      </c>
    </row>
    <row r="98" spans="1:91" s="7" customFormat="1" ht="16.5" customHeight="1">
      <c r="B98" s="94"/>
      <c r="C98" s="95"/>
      <c r="D98" s="273" t="s">
        <v>97</v>
      </c>
      <c r="E98" s="273"/>
      <c r="F98" s="273"/>
      <c r="G98" s="273"/>
      <c r="H98" s="273"/>
      <c r="I98" s="96"/>
      <c r="J98" s="273" t="s">
        <v>98</v>
      </c>
      <c r="K98" s="273"/>
      <c r="L98" s="273"/>
      <c r="M98" s="273"/>
      <c r="N98" s="273"/>
      <c r="O98" s="273"/>
      <c r="P98" s="273"/>
      <c r="Q98" s="273"/>
      <c r="R98" s="273"/>
      <c r="S98" s="273"/>
      <c r="T98" s="273"/>
      <c r="U98" s="273"/>
      <c r="V98" s="273"/>
      <c r="W98" s="273"/>
      <c r="X98" s="273"/>
      <c r="Y98" s="273"/>
      <c r="Z98" s="273"/>
      <c r="AA98" s="273"/>
      <c r="AB98" s="273"/>
      <c r="AC98" s="273"/>
      <c r="AD98" s="273"/>
      <c r="AE98" s="273"/>
      <c r="AF98" s="273"/>
      <c r="AG98" s="302">
        <f>ROUND(SUM(AG99:AG105),2)</f>
        <v>0</v>
      </c>
      <c r="AH98" s="303"/>
      <c r="AI98" s="303"/>
      <c r="AJ98" s="303"/>
      <c r="AK98" s="303"/>
      <c r="AL98" s="303"/>
      <c r="AM98" s="303"/>
      <c r="AN98" s="308">
        <f t="shared" si="0"/>
        <v>0</v>
      </c>
      <c r="AO98" s="303"/>
      <c r="AP98" s="303"/>
      <c r="AQ98" s="97" t="s">
        <v>85</v>
      </c>
      <c r="AR98" s="98"/>
      <c r="AS98" s="99">
        <f>ROUND(SUM(AS99:AS105),2)</f>
        <v>0</v>
      </c>
      <c r="AT98" s="100">
        <f t="shared" si="1"/>
        <v>0</v>
      </c>
      <c r="AU98" s="101">
        <f>ROUND(SUM(AU99:AU105),5)</f>
        <v>0</v>
      </c>
      <c r="AV98" s="100">
        <f>ROUND(AZ98*L29,2)</f>
        <v>0</v>
      </c>
      <c r="AW98" s="100">
        <f>ROUND(BA98*L30,2)</f>
        <v>0</v>
      </c>
      <c r="AX98" s="100">
        <f>ROUND(BB98*L29,2)</f>
        <v>0</v>
      </c>
      <c r="AY98" s="100">
        <f>ROUND(BC98*L30,2)</f>
        <v>0</v>
      </c>
      <c r="AZ98" s="100">
        <f>ROUND(SUM(AZ99:AZ105),2)</f>
        <v>0</v>
      </c>
      <c r="BA98" s="100">
        <f>ROUND(SUM(BA99:BA105),2)</f>
        <v>0</v>
      </c>
      <c r="BB98" s="100">
        <f>ROUND(SUM(BB99:BB105),2)</f>
        <v>0</v>
      </c>
      <c r="BC98" s="100">
        <f>ROUND(SUM(BC99:BC105),2)</f>
        <v>0</v>
      </c>
      <c r="BD98" s="102">
        <f>ROUND(SUM(BD99:BD105),2)</f>
        <v>0</v>
      </c>
      <c r="BS98" s="103" t="s">
        <v>78</v>
      </c>
      <c r="BT98" s="103" t="s">
        <v>86</v>
      </c>
      <c r="BU98" s="103" t="s">
        <v>80</v>
      </c>
      <c r="BV98" s="103" t="s">
        <v>81</v>
      </c>
      <c r="BW98" s="103" t="s">
        <v>99</v>
      </c>
      <c r="BX98" s="103" t="s">
        <v>5</v>
      </c>
      <c r="CL98" s="103" t="s">
        <v>1</v>
      </c>
      <c r="CM98" s="103" t="s">
        <v>88</v>
      </c>
    </row>
    <row r="99" spans="1:91" s="4" customFormat="1" ht="16.5" customHeight="1">
      <c r="A99" s="104" t="s">
        <v>89</v>
      </c>
      <c r="B99" s="59"/>
      <c r="C99" s="105"/>
      <c r="D99" s="105"/>
      <c r="E99" s="274" t="s">
        <v>100</v>
      </c>
      <c r="F99" s="274"/>
      <c r="G99" s="274"/>
      <c r="H99" s="274"/>
      <c r="I99" s="274"/>
      <c r="J99" s="105"/>
      <c r="K99" s="274" t="s">
        <v>101</v>
      </c>
      <c r="L99" s="274"/>
      <c r="M99" s="274"/>
      <c r="N99" s="274"/>
      <c r="O99" s="274"/>
      <c r="P99" s="274"/>
      <c r="Q99" s="274"/>
      <c r="R99" s="274"/>
      <c r="S99" s="274"/>
      <c r="T99" s="274"/>
      <c r="U99" s="274"/>
      <c r="V99" s="274"/>
      <c r="W99" s="274"/>
      <c r="X99" s="274"/>
      <c r="Y99" s="274"/>
      <c r="Z99" s="274"/>
      <c r="AA99" s="274"/>
      <c r="AB99" s="274"/>
      <c r="AC99" s="274"/>
      <c r="AD99" s="274"/>
      <c r="AE99" s="274"/>
      <c r="AF99" s="274"/>
      <c r="AG99" s="299">
        <f>'D.1.4.1 - Zdravotně techn...'!J32</f>
        <v>0</v>
      </c>
      <c r="AH99" s="300"/>
      <c r="AI99" s="300"/>
      <c r="AJ99" s="300"/>
      <c r="AK99" s="300"/>
      <c r="AL99" s="300"/>
      <c r="AM99" s="300"/>
      <c r="AN99" s="299">
        <f t="shared" si="0"/>
        <v>0</v>
      </c>
      <c r="AO99" s="300"/>
      <c r="AP99" s="300"/>
      <c r="AQ99" s="106" t="s">
        <v>92</v>
      </c>
      <c r="AR99" s="61"/>
      <c r="AS99" s="107">
        <v>0</v>
      </c>
      <c r="AT99" s="108">
        <f t="shared" si="1"/>
        <v>0</v>
      </c>
      <c r="AU99" s="109">
        <f>'D.1.4.1 - Zdravotně techn...'!P124</f>
        <v>0</v>
      </c>
      <c r="AV99" s="108">
        <f>'D.1.4.1 - Zdravotně techn...'!J35</f>
        <v>0</v>
      </c>
      <c r="AW99" s="108">
        <f>'D.1.4.1 - Zdravotně techn...'!J36</f>
        <v>0</v>
      </c>
      <c r="AX99" s="108">
        <f>'D.1.4.1 - Zdravotně techn...'!J37</f>
        <v>0</v>
      </c>
      <c r="AY99" s="108">
        <f>'D.1.4.1 - Zdravotně techn...'!J38</f>
        <v>0</v>
      </c>
      <c r="AZ99" s="108">
        <f>'D.1.4.1 - Zdravotně techn...'!F35</f>
        <v>0</v>
      </c>
      <c r="BA99" s="108">
        <f>'D.1.4.1 - Zdravotně techn...'!F36</f>
        <v>0</v>
      </c>
      <c r="BB99" s="108">
        <f>'D.1.4.1 - Zdravotně techn...'!F37</f>
        <v>0</v>
      </c>
      <c r="BC99" s="108">
        <f>'D.1.4.1 - Zdravotně techn...'!F38</f>
        <v>0</v>
      </c>
      <c r="BD99" s="110">
        <f>'D.1.4.1 - Zdravotně techn...'!F39</f>
        <v>0</v>
      </c>
      <c r="BT99" s="111" t="s">
        <v>88</v>
      </c>
      <c r="BV99" s="111" t="s">
        <v>81</v>
      </c>
      <c r="BW99" s="111" t="s">
        <v>102</v>
      </c>
      <c r="BX99" s="111" t="s">
        <v>99</v>
      </c>
      <c r="CL99" s="111" t="s">
        <v>1</v>
      </c>
    </row>
    <row r="100" spans="1:91" s="4" customFormat="1" ht="16.5" customHeight="1">
      <c r="A100" s="104" t="s">
        <v>89</v>
      </c>
      <c r="B100" s="59"/>
      <c r="C100" s="105"/>
      <c r="D100" s="105"/>
      <c r="E100" s="274" t="s">
        <v>103</v>
      </c>
      <c r="F100" s="274"/>
      <c r="G100" s="274"/>
      <c r="H100" s="274"/>
      <c r="I100" s="274"/>
      <c r="J100" s="105"/>
      <c r="K100" s="274" t="s">
        <v>104</v>
      </c>
      <c r="L100" s="274"/>
      <c r="M100" s="274"/>
      <c r="N100" s="274"/>
      <c r="O100" s="274"/>
      <c r="P100" s="274"/>
      <c r="Q100" s="274"/>
      <c r="R100" s="274"/>
      <c r="S100" s="274"/>
      <c r="T100" s="274"/>
      <c r="U100" s="274"/>
      <c r="V100" s="274"/>
      <c r="W100" s="274"/>
      <c r="X100" s="274"/>
      <c r="Y100" s="274"/>
      <c r="Z100" s="274"/>
      <c r="AA100" s="274"/>
      <c r="AB100" s="274"/>
      <c r="AC100" s="274"/>
      <c r="AD100" s="274"/>
      <c r="AE100" s="274"/>
      <c r="AF100" s="274"/>
      <c r="AG100" s="299">
        <f>'D.1.4.2 - Vzduchotechnika...'!J32</f>
        <v>0</v>
      </c>
      <c r="AH100" s="300"/>
      <c r="AI100" s="300"/>
      <c r="AJ100" s="300"/>
      <c r="AK100" s="300"/>
      <c r="AL100" s="300"/>
      <c r="AM100" s="300"/>
      <c r="AN100" s="299">
        <f t="shared" si="0"/>
        <v>0</v>
      </c>
      <c r="AO100" s="300"/>
      <c r="AP100" s="300"/>
      <c r="AQ100" s="106" t="s">
        <v>92</v>
      </c>
      <c r="AR100" s="61"/>
      <c r="AS100" s="107">
        <v>0</v>
      </c>
      <c r="AT100" s="108">
        <f t="shared" si="1"/>
        <v>0</v>
      </c>
      <c r="AU100" s="109">
        <f>'D.1.4.2 - Vzduchotechnika...'!P128</f>
        <v>0</v>
      </c>
      <c r="AV100" s="108">
        <f>'D.1.4.2 - Vzduchotechnika...'!J35</f>
        <v>0</v>
      </c>
      <c r="AW100" s="108">
        <f>'D.1.4.2 - Vzduchotechnika...'!J36</f>
        <v>0</v>
      </c>
      <c r="AX100" s="108">
        <f>'D.1.4.2 - Vzduchotechnika...'!J37</f>
        <v>0</v>
      </c>
      <c r="AY100" s="108">
        <f>'D.1.4.2 - Vzduchotechnika...'!J38</f>
        <v>0</v>
      </c>
      <c r="AZ100" s="108">
        <f>'D.1.4.2 - Vzduchotechnika...'!F35</f>
        <v>0</v>
      </c>
      <c r="BA100" s="108">
        <f>'D.1.4.2 - Vzduchotechnika...'!F36</f>
        <v>0</v>
      </c>
      <c r="BB100" s="108">
        <f>'D.1.4.2 - Vzduchotechnika...'!F37</f>
        <v>0</v>
      </c>
      <c r="BC100" s="108">
        <f>'D.1.4.2 - Vzduchotechnika...'!F38</f>
        <v>0</v>
      </c>
      <c r="BD100" s="110">
        <f>'D.1.4.2 - Vzduchotechnika...'!F39</f>
        <v>0</v>
      </c>
      <c r="BT100" s="111" t="s">
        <v>88</v>
      </c>
      <c r="BV100" s="111" t="s">
        <v>81</v>
      </c>
      <c r="BW100" s="111" t="s">
        <v>105</v>
      </c>
      <c r="BX100" s="111" t="s">
        <v>99</v>
      </c>
      <c r="CL100" s="111" t="s">
        <v>1</v>
      </c>
    </row>
    <row r="101" spans="1:91" s="4" customFormat="1" ht="16.5" customHeight="1">
      <c r="A101" s="104" t="s">
        <v>89</v>
      </c>
      <c r="B101" s="59"/>
      <c r="C101" s="105"/>
      <c r="D101" s="105"/>
      <c r="E101" s="274" t="s">
        <v>106</v>
      </c>
      <c r="F101" s="274"/>
      <c r="G101" s="274"/>
      <c r="H101" s="274"/>
      <c r="I101" s="274"/>
      <c r="J101" s="105"/>
      <c r="K101" s="274" t="s">
        <v>107</v>
      </c>
      <c r="L101" s="274"/>
      <c r="M101" s="274"/>
      <c r="N101" s="274"/>
      <c r="O101" s="274"/>
      <c r="P101" s="274"/>
      <c r="Q101" s="274"/>
      <c r="R101" s="274"/>
      <c r="S101" s="274"/>
      <c r="T101" s="274"/>
      <c r="U101" s="274"/>
      <c r="V101" s="274"/>
      <c r="W101" s="274"/>
      <c r="X101" s="274"/>
      <c r="Y101" s="274"/>
      <c r="Z101" s="274"/>
      <c r="AA101" s="274"/>
      <c r="AB101" s="274"/>
      <c r="AC101" s="274"/>
      <c r="AD101" s="274"/>
      <c r="AE101" s="274"/>
      <c r="AF101" s="274"/>
      <c r="AG101" s="299">
        <f>'D.1.4.3 - EPS, požární ro...'!J32</f>
        <v>0</v>
      </c>
      <c r="AH101" s="300"/>
      <c r="AI101" s="300"/>
      <c r="AJ101" s="300"/>
      <c r="AK101" s="300"/>
      <c r="AL101" s="300"/>
      <c r="AM101" s="300"/>
      <c r="AN101" s="299">
        <f t="shared" si="0"/>
        <v>0</v>
      </c>
      <c r="AO101" s="300"/>
      <c r="AP101" s="300"/>
      <c r="AQ101" s="106" t="s">
        <v>92</v>
      </c>
      <c r="AR101" s="61"/>
      <c r="AS101" s="107">
        <v>0</v>
      </c>
      <c r="AT101" s="108">
        <f t="shared" si="1"/>
        <v>0</v>
      </c>
      <c r="AU101" s="109">
        <f>'D.1.4.3 - EPS, požární ro...'!P127</f>
        <v>0</v>
      </c>
      <c r="AV101" s="108">
        <f>'D.1.4.3 - EPS, požární ro...'!J35</f>
        <v>0</v>
      </c>
      <c r="AW101" s="108">
        <f>'D.1.4.3 - EPS, požární ro...'!J36</f>
        <v>0</v>
      </c>
      <c r="AX101" s="108">
        <f>'D.1.4.3 - EPS, požární ro...'!J37</f>
        <v>0</v>
      </c>
      <c r="AY101" s="108">
        <f>'D.1.4.3 - EPS, požární ro...'!J38</f>
        <v>0</v>
      </c>
      <c r="AZ101" s="108">
        <f>'D.1.4.3 - EPS, požární ro...'!F35</f>
        <v>0</v>
      </c>
      <c r="BA101" s="108">
        <f>'D.1.4.3 - EPS, požární ro...'!F36</f>
        <v>0</v>
      </c>
      <c r="BB101" s="108">
        <f>'D.1.4.3 - EPS, požární ro...'!F37</f>
        <v>0</v>
      </c>
      <c r="BC101" s="108">
        <f>'D.1.4.3 - EPS, požární ro...'!F38</f>
        <v>0</v>
      </c>
      <c r="BD101" s="110">
        <f>'D.1.4.3 - EPS, požární ro...'!F39</f>
        <v>0</v>
      </c>
      <c r="BT101" s="111" t="s">
        <v>88</v>
      </c>
      <c r="BV101" s="111" t="s">
        <v>81</v>
      </c>
      <c r="BW101" s="111" t="s">
        <v>108</v>
      </c>
      <c r="BX101" s="111" t="s">
        <v>99</v>
      </c>
      <c r="CL101" s="111" t="s">
        <v>1</v>
      </c>
    </row>
    <row r="102" spans="1:91" s="4" customFormat="1" ht="16.5" customHeight="1">
      <c r="A102" s="104" t="s">
        <v>89</v>
      </c>
      <c r="B102" s="59"/>
      <c r="C102" s="105"/>
      <c r="D102" s="105"/>
      <c r="E102" s="274" t="s">
        <v>109</v>
      </c>
      <c r="F102" s="274"/>
      <c r="G102" s="274"/>
      <c r="H102" s="274"/>
      <c r="I102" s="274"/>
      <c r="J102" s="105"/>
      <c r="K102" s="274" t="s">
        <v>110</v>
      </c>
      <c r="L102" s="274"/>
      <c r="M102" s="274"/>
      <c r="N102" s="274"/>
      <c r="O102" s="274"/>
      <c r="P102" s="274"/>
      <c r="Q102" s="274"/>
      <c r="R102" s="274"/>
      <c r="S102" s="274"/>
      <c r="T102" s="274"/>
      <c r="U102" s="274"/>
      <c r="V102" s="274"/>
      <c r="W102" s="274"/>
      <c r="X102" s="274"/>
      <c r="Y102" s="274"/>
      <c r="Z102" s="274"/>
      <c r="AA102" s="274"/>
      <c r="AB102" s="274"/>
      <c r="AC102" s="274"/>
      <c r="AD102" s="274"/>
      <c r="AE102" s="274"/>
      <c r="AF102" s="274"/>
      <c r="AG102" s="299">
        <f>'D.1.4.4 - Vytápění'!J32</f>
        <v>0</v>
      </c>
      <c r="AH102" s="300"/>
      <c r="AI102" s="300"/>
      <c r="AJ102" s="300"/>
      <c r="AK102" s="300"/>
      <c r="AL102" s="300"/>
      <c r="AM102" s="300"/>
      <c r="AN102" s="299">
        <f t="shared" si="0"/>
        <v>0</v>
      </c>
      <c r="AO102" s="300"/>
      <c r="AP102" s="300"/>
      <c r="AQ102" s="106" t="s">
        <v>92</v>
      </c>
      <c r="AR102" s="61"/>
      <c r="AS102" s="107">
        <v>0</v>
      </c>
      <c r="AT102" s="108">
        <f t="shared" si="1"/>
        <v>0</v>
      </c>
      <c r="AU102" s="109">
        <f>'D.1.4.4 - Vytápění'!P125</f>
        <v>0</v>
      </c>
      <c r="AV102" s="108">
        <f>'D.1.4.4 - Vytápění'!J35</f>
        <v>0</v>
      </c>
      <c r="AW102" s="108">
        <f>'D.1.4.4 - Vytápění'!J36</f>
        <v>0</v>
      </c>
      <c r="AX102" s="108">
        <f>'D.1.4.4 - Vytápění'!J37</f>
        <v>0</v>
      </c>
      <c r="AY102" s="108">
        <f>'D.1.4.4 - Vytápění'!J38</f>
        <v>0</v>
      </c>
      <c r="AZ102" s="108">
        <f>'D.1.4.4 - Vytápění'!F35</f>
        <v>0</v>
      </c>
      <c r="BA102" s="108">
        <f>'D.1.4.4 - Vytápění'!F36</f>
        <v>0</v>
      </c>
      <c r="BB102" s="108">
        <f>'D.1.4.4 - Vytápění'!F37</f>
        <v>0</v>
      </c>
      <c r="BC102" s="108">
        <f>'D.1.4.4 - Vytápění'!F38</f>
        <v>0</v>
      </c>
      <c r="BD102" s="110">
        <f>'D.1.4.4 - Vytápění'!F39</f>
        <v>0</v>
      </c>
      <c r="BT102" s="111" t="s">
        <v>88</v>
      </c>
      <c r="BV102" s="111" t="s">
        <v>81</v>
      </c>
      <c r="BW102" s="111" t="s">
        <v>111</v>
      </c>
      <c r="BX102" s="111" t="s">
        <v>99</v>
      </c>
      <c r="CL102" s="111" t="s">
        <v>1</v>
      </c>
    </row>
    <row r="103" spans="1:91" s="4" customFormat="1" ht="16.5" customHeight="1">
      <c r="A103" s="104" t="s">
        <v>89</v>
      </c>
      <c r="B103" s="59"/>
      <c r="C103" s="105"/>
      <c r="D103" s="105"/>
      <c r="E103" s="274" t="s">
        <v>112</v>
      </c>
      <c r="F103" s="274"/>
      <c r="G103" s="274"/>
      <c r="H103" s="274"/>
      <c r="I103" s="274"/>
      <c r="J103" s="105"/>
      <c r="K103" s="274" t="s">
        <v>113</v>
      </c>
      <c r="L103" s="274"/>
      <c r="M103" s="274"/>
      <c r="N103" s="274"/>
      <c r="O103" s="274"/>
      <c r="P103" s="274"/>
      <c r="Q103" s="274"/>
      <c r="R103" s="274"/>
      <c r="S103" s="274"/>
      <c r="T103" s="274"/>
      <c r="U103" s="274"/>
      <c r="V103" s="274"/>
      <c r="W103" s="274"/>
      <c r="X103" s="274"/>
      <c r="Y103" s="274"/>
      <c r="Z103" s="274"/>
      <c r="AA103" s="274"/>
      <c r="AB103" s="274"/>
      <c r="AC103" s="274"/>
      <c r="AD103" s="274"/>
      <c r="AE103" s="274"/>
      <c r="AF103" s="274"/>
      <c r="AG103" s="299">
        <f>'D.1.4.5 - Silnoproudá ins...'!J32</f>
        <v>0</v>
      </c>
      <c r="AH103" s="300"/>
      <c r="AI103" s="300"/>
      <c r="AJ103" s="300"/>
      <c r="AK103" s="300"/>
      <c r="AL103" s="300"/>
      <c r="AM103" s="300"/>
      <c r="AN103" s="299">
        <f t="shared" si="0"/>
        <v>0</v>
      </c>
      <c r="AO103" s="300"/>
      <c r="AP103" s="300"/>
      <c r="AQ103" s="106" t="s">
        <v>92</v>
      </c>
      <c r="AR103" s="61"/>
      <c r="AS103" s="107">
        <v>0</v>
      </c>
      <c r="AT103" s="108">
        <f t="shared" si="1"/>
        <v>0</v>
      </c>
      <c r="AU103" s="109">
        <f>'D.1.4.5 - Silnoproudá ins...'!P132</f>
        <v>0</v>
      </c>
      <c r="AV103" s="108">
        <f>'D.1.4.5 - Silnoproudá ins...'!J35</f>
        <v>0</v>
      </c>
      <c r="AW103" s="108">
        <f>'D.1.4.5 - Silnoproudá ins...'!J36</f>
        <v>0</v>
      </c>
      <c r="AX103" s="108">
        <f>'D.1.4.5 - Silnoproudá ins...'!J37</f>
        <v>0</v>
      </c>
      <c r="AY103" s="108">
        <f>'D.1.4.5 - Silnoproudá ins...'!J38</f>
        <v>0</v>
      </c>
      <c r="AZ103" s="108">
        <f>'D.1.4.5 - Silnoproudá ins...'!F35</f>
        <v>0</v>
      </c>
      <c r="BA103" s="108">
        <f>'D.1.4.5 - Silnoproudá ins...'!F36</f>
        <v>0</v>
      </c>
      <c r="BB103" s="108">
        <f>'D.1.4.5 - Silnoproudá ins...'!F37</f>
        <v>0</v>
      </c>
      <c r="BC103" s="108">
        <f>'D.1.4.5 - Silnoproudá ins...'!F38</f>
        <v>0</v>
      </c>
      <c r="BD103" s="110">
        <f>'D.1.4.5 - Silnoproudá ins...'!F39</f>
        <v>0</v>
      </c>
      <c r="BT103" s="111" t="s">
        <v>88</v>
      </c>
      <c r="BV103" s="111" t="s">
        <v>81</v>
      </c>
      <c r="BW103" s="111" t="s">
        <v>114</v>
      </c>
      <c r="BX103" s="111" t="s">
        <v>99</v>
      </c>
      <c r="CL103" s="111" t="s">
        <v>1</v>
      </c>
    </row>
    <row r="104" spans="1:91" s="4" customFormat="1" ht="16.5" customHeight="1">
      <c r="A104" s="104" t="s">
        <v>89</v>
      </c>
      <c r="B104" s="59"/>
      <c r="C104" s="105"/>
      <c r="D104" s="105"/>
      <c r="E104" s="274" t="s">
        <v>115</v>
      </c>
      <c r="F104" s="274"/>
      <c r="G104" s="274"/>
      <c r="H104" s="274"/>
      <c r="I104" s="274"/>
      <c r="J104" s="105"/>
      <c r="K104" s="274" t="s">
        <v>116</v>
      </c>
      <c r="L104" s="274"/>
      <c r="M104" s="274"/>
      <c r="N104" s="274"/>
      <c r="O104" s="274"/>
      <c r="P104" s="274"/>
      <c r="Q104" s="274"/>
      <c r="R104" s="274"/>
      <c r="S104" s="274"/>
      <c r="T104" s="274"/>
      <c r="U104" s="274"/>
      <c r="V104" s="274"/>
      <c r="W104" s="274"/>
      <c r="X104" s="274"/>
      <c r="Y104" s="274"/>
      <c r="Z104" s="274"/>
      <c r="AA104" s="274"/>
      <c r="AB104" s="274"/>
      <c r="AC104" s="274"/>
      <c r="AD104" s="274"/>
      <c r="AE104" s="274"/>
      <c r="AF104" s="274"/>
      <c r="AG104" s="299">
        <f>'D.1.4.6 - Slaboproud'!J32</f>
        <v>0</v>
      </c>
      <c r="AH104" s="300"/>
      <c r="AI104" s="300"/>
      <c r="AJ104" s="300"/>
      <c r="AK104" s="300"/>
      <c r="AL104" s="300"/>
      <c r="AM104" s="300"/>
      <c r="AN104" s="299">
        <f t="shared" si="0"/>
        <v>0</v>
      </c>
      <c r="AO104" s="300"/>
      <c r="AP104" s="300"/>
      <c r="AQ104" s="106" t="s">
        <v>92</v>
      </c>
      <c r="AR104" s="61"/>
      <c r="AS104" s="107">
        <v>0</v>
      </c>
      <c r="AT104" s="108">
        <f t="shared" si="1"/>
        <v>0</v>
      </c>
      <c r="AU104" s="109">
        <f>'D.1.4.6 - Slaboproud'!P124</f>
        <v>0</v>
      </c>
      <c r="AV104" s="108">
        <f>'D.1.4.6 - Slaboproud'!J35</f>
        <v>0</v>
      </c>
      <c r="AW104" s="108">
        <f>'D.1.4.6 - Slaboproud'!J36</f>
        <v>0</v>
      </c>
      <c r="AX104" s="108">
        <f>'D.1.4.6 - Slaboproud'!J37</f>
        <v>0</v>
      </c>
      <c r="AY104" s="108">
        <f>'D.1.4.6 - Slaboproud'!J38</f>
        <v>0</v>
      </c>
      <c r="AZ104" s="108">
        <f>'D.1.4.6 - Slaboproud'!F35</f>
        <v>0</v>
      </c>
      <c r="BA104" s="108">
        <f>'D.1.4.6 - Slaboproud'!F36</f>
        <v>0</v>
      </c>
      <c r="BB104" s="108">
        <f>'D.1.4.6 - Slaboproud'!F37</f>
        <v>0</v>
      </c>
      <c r="BC104" s="108">
        <f>'D.1.4.6 - Slaboproud'!F38</f>
        <v>0</v>
      </c>
      <c r="BD104" s="110">
        <f>'D.1.4.6 - Slaboproud'!F39</f>
        <v>0</v>
      </c>
      <c r="BT104" s="111" t="s">
        <v>88</v>
      </c>
      <c r="BV104" s="111" t="s">
        <v>81</v>
      </c>
      <c r="BW104" s="111" t="s">
        <v>117</v>
      </c>
      <c r="BX104" s="111" t="s">
        <v>99</v>
      </c>
      <c r="CL104" s="111" t="s">
        <v>1</v>
      </c>
    </row>
    <row r="105" spans="1:91" s="4" customFormat="1" ht="16.5" customHeight="1">
      <c r="A105" s="104" t="s">
        <v>89</v>
      </c>
      <c r="B105" s="59"/>
      <c r="C105" s="105"/>
      <c r="D105" s="105"/>
      <c r="E105" s="274" t="s">
        <v>118</v>
      </c>
      <c r="F105" s="274"/>
      <c r="G105" s="274"/>
      <c r="H105" s="274"/>
      <c r="I105" s="274"/>
      <c r="J105" s="105"/>
      <c r="K105" s="274" t="s">
        <v>119</v>
      </c>
      <c r="L105" s="274"/>
      <c r="M105" s="274"/>
      <c r="N105" s="274"/>
      <c r="O105" s="274"/>
      <c r="P105" s="274"/>
      <c r="Q105" s="274"/>
      <c r="R105" s="274"/>
      <c r="S105" s="274"/>
      <c r="T105" s="274"/>
      <c r="U105" s="274"/>
      <c r="V105" s="274"/>
      <c r="W105" s="274"/>
      <c r="X105" s="274"/>
      <c r="Y105" s="274"/>
      <c r="Z105" s="274"/>
      <c r="AA105" s="274"/>
      <c r="AB105" s="274"/>
      <c r="AC105" s="274"/>
      <c r="AD105" s="274"/>
      <c r="AE105" s="274"/>
      <c r="AF105" s="274"/>
      <c r="AG105" s="299">
        <f>'D.1.4.7 - AVT'!J32</f>
        <v>0</v>
      </c>
      <c r="AH105" s="300"/>
      <c r="AI105" s="300"/>
      <c r="AJ105" s="300"/>
      <c r="AK105" s="300"/>
      <c r="AL105" s="300"/>
      <c r="AM105" s="300"/>
      <c r="AN105" s="299">
        <f t="shared" si="0"/>
        <v>0</v>
      </c>
      <c r="AO105" s="300"/>
      <c r="AP105" s="300"/>
      <c r="AQ105" s="106" t="s">
        <v>92</v>
      </c>
      <c r="AR105" s="61"/>
      <c r="AS105" s="107">
        <v>0</v>
      </c>
      <c r="AT105" s="108">
        <f t="shared" si="1"/>
        <v>0</v>
      </c>
      <c r="AU105" s="109">
        <f>'D.1.4.7 - AVT'!P122</f>
        <v>0</v>
      </c>
      <c r="AV105" s="108">
        <f>'D.1.4.7 - AVT'!J35</f>
        <v>0</v>
      </c>
      <c r="AW105" s="108">
        <f>'D.1.4.7 - AVT'!J36</f>
        <v>0</v>
      </c>
      <c r="AX105" s="108">
        <f>'D.1.4.7 - AVT'!J37</f>
        <v>0</v>
      </c>
      <c r="AY105" s="108">
        <f>'D.1.4.7 - AVT'!J38</f>
        <v>0</v>
      </c>
      <c r="AZ105" s="108">
        <f>'D.1.4.7 - AVT'!F35</f>
        <v>0</v>
      </c>
      <c r="BA105" s="108">
        <f>'D.1.4.7 - AVT'!F36</f>
        <v>0</v>
      </c>
      <c r="BB105" s="108">
        <f>'D.1.4.7 - AVT'!F37</f>
        <v>0</v>
      </c>
      <c r="BC105" s="108">
        <f>'D.1.4.7 - AVT'!F38</f>
        <v>0</v>
      </c>
      <c r="BD105" s="110">
        <f>'D.1.4.7 - AVT'!F39</f>
        <v>0</v>
      </c>
      <c r="BT105" s="111" t="s">
        <v>88</v>
      </c>
      <c r="BV105" s="111" t="s">
        <v>81</v>
      </c>
      <c r="BW105" s="111" t="s">
        <v>120</v>
      </c>
      <c r="BX105" s="111" t="s">
        <v>99</v>
      </c>
      <c r="CL105" s="111" t="s">
        <v>1</v>
      </c>
    </row>
    <row r="106" spans="1:91" s="7" customFormat="1" ht="16.5" customHeight="1">
      <c r="A106" s="104" t="s">
        <v>89</v>
      </c>
      <c r="B106" s="94"/>
      <c r="C106" s="95"/>
      <c r="D106" s="273" t="s">
        <v>121</v>
      </c>
      <c r="E106" s="273"/>
      <c r="F106" s="273"/>
      <c r="G106" s="273"/>
      <c r="H106" s="273"/>
      <c r="I106" s="96"/>
      <c r="J106" s="273" t="s">
        <v>122</v>
      </c>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308">
        <f>'D.1.9 - Vedlejší rozpočto...'!J30</f>
        <v>0</v>
      </c>
      <c r="AH106" s="303"/>
      <c r="AI106" s="303"/>
      <c r="AJ106" s="303"/>
      <c r="AK106" s="303"/>
      <c r="AL106" s="303"/>
      <c r="AM106" s="303"/>
      <c r="AN106" s="308">
        <f t="shared" si="0"/>
        <v>0</v>
      </c>
      <c r="AO106" s="303"/>
      <c r="AP106" s="303"/>
      <c r="AQ106" s="97" t="s">
        <v>85</v>
      </c>
      <c r="AR106" s="98"/>
      <c r="AS106" s="112">
        <v>0</v>
      </c>
      <c r="AT106" s="113">
        <f t="shared" si="1"/>
        <v>0</v>
      </c>
      <c r="AU106" s="114">
        <f>'D.1.9 - Vedlejší rozpočto...'!P121</f>
        <v>0</v>
      </c>
      <c r="AV106" s="113">
        <f>'D.1.9 - Vedlejší rozpočto...'!J33</f>
        <v>0</v>
      </c>
      <c r="AW106" s="113">
        <f>'D.1.9 - Vedlejší rozpočto...'!J34</f>
        <v>0</v>
      </c>
      <c r="AX106" s="113">
        <f>'D.1.9 - Vedlejší rozpočto...'!J35</f>
        <v>0</v>
      </c>
      <c r="AY106" s="113">
        <f>'D.1.9 - Vedlejší rozpočto...'!J36</f>
        <v>0</v>
      </c>
      <c r="AZ106" s="113">
        <f>'D.1.9 - Vedlejší rozpočto...'!F33</f>
        <v>0</v>
      </c>
      <c r="BA106" s="113">
        <f>'D.1.9 - Vedlejší rozpočto...'!F34</f>
        <v>0</v>
      </c>
      <c r="BB106" s="113">
        <f>'D.1.9 - Vedlejší rozpočto...'!F35</f>
        <v>0</v>
      </c>
      <c r="BC106" s="113">
        <f>'D.1.9 - Vedlejší rozpočto...'!F36</f>
        <v>0</v>
      </c>
      <c r="BD106" s="115">
        <f>'D.1.9 - Vedlejší rozpočto...'!F37</f>
        <v>0</v>
      </c>
      <c r="BT106" s="103" t="s">
        <v>86</v>
      </c>
      <c r="BV106" s="103" t="s">
        <v>81</v>
      </c>
      <c r="BW106" s="103" t="s">
        <v>123</v>
      </c>
      <c r="BX106" s="103" t="s">
        <v>5</v>
      </c>
      <c r="CL106" s="103" t="s">
        <v>1</v>
      </c>
      <c r="CM106" s="103" t="s">
        <v>88</v>
      </c>
    </row>
    <row r="107" spans="1:91" s="2" customFormat="1" ht="30" customHeight="1">
      <c r="A107" s="35"/>
      <c r="B107" s="36"/>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40"/>
      <c r="AS107" s="35"/>
      <c r="AT107" s="35"/>
      <c r="AU107" s="35"/>
      <c r="AV107" s="35"/>
      <c r="AW107" s="35"/>
      <c r="AX107" s="35"/>
      <c r="AY107" s="35"/>
      <c r="AZ107" s="35"/>
      <c r="BA107" s="35"/>
      <c r="BB107" s="35"/>
      <c r="BC107" s="35"/>
      <c r="BD107" s="35"/>
      <c r="BE107" s="35"/>
    </row>
    <row r="108" spans="1:91" s="2" customFormat="1" ht="6.95" customHeight="1">
      <c r="A108" s="35"/>
      <c r="B108" s="55"/>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40"/>
      <c r="AS108" s="35"/>
      <c r="AT108" s="35"/>
      <c r="AU108" s="35"/>
      <c r="AV108" s="35"/>
      <c r="AW108" s="35"/>
      <c r="AX108" s="35"/>
      <c r="AY108" s="35"/>
      <c r="AZ108" s="35"/>
      <c r="BA108" s="35"/>
      <c r="BB108" s="35"/>
      <c r="BC108" s="35"/>
      <c r="BD108" s="35"/>
      <c r="BE108" s="35"/>
    </row>
  </sheetData>
  <sheetProtection algorithmName="SHA-512" hashValue="pKoLmp/S2RBbwdPBIOPZ8sCKuPHPTF2ESgG8Dkl/9u7DA+rwPgPYByxuWm9DshLgVqZzkgbWg3Gs4+BKSb/V/A==" saltValue="WcP0qIsnhv8/71z9F543ZXjoi9+5+QMH5ttz0y6S1f4niAd6V1jwIpH4LuHVao+k7CRxivCWrmYqK5bRWTL05Q==" spinCount="100000" sheet="1" objects="1" scenarios="1" formatColumns="0" formatRows="0"/>
  <mergeCells count="86">
    <mergeCell ref="AN106:AP106"/>
    <mergeCell ref="AG106:AM106"/>
    <mergeCell ref="AN94:AP94"/>
    <mergeCell ref="AN102:AP102"/>
    <mergeCell ref="AN98:AP98"/>
    <mergeCell ref="AS89:AT91"/>
    <mergeCell ref="AN105:AP105"/>
    <mergeCell ref="AG105:AM105"/>
    <mergeCell ref="AK35:AO35"/>
    <mergeCell ref="X35:AB35"/>
    <mergeCell ref="AR2:BE2"/>
    <mergeCell ref="AG101:AM101"/>
    <mergeCell ref="AG103:AM103"/>
    <mergeCell ref="AG102:AM102"/>
    <mergeCell ref="AG92:AM92"/>
    <mergeCell ref="AG100:AM100"/>
    <mergeCell ref="AG99:AM99"/>
    <mergeCell ref="AG96:AM96"/>
    <mergeCell ref="AG97:AM97"/>
    <mergeCell ref="AG98:AM98"/>
    <mergeCell ref="AG95:AM95"/>
    <mergeCell ref="AM87:AN87"/>
    <mergeCell ref="AM89:AP89"/>
    <mergeCell ref="AM90:AP90"/>
    <mergeCell ref="L32:P32"/>
    <mergeCell ref="W32:AE32"/>
    <mergeCell ref="AK32:AO32"/>
    <mergeCell ref="L33:P33"/>
    <mergeCell ref="AK33:AO33"/>
    <mergeCell ref="W33:AE33"/>
    <mergeCell ref="AK30:AO30"/>
    <mergeCell ref="L30:P30"/>
    <mergeCell ref="AK31:AO31"/>
    <mergeCell ref="W31:AE31"/>
    <mergeCell ref="L31:P31"/>
    <mergeCell ref="D106:H106"/>
    <mergeCell ref="J106:AF106"/>
    <mergeCell ref="AG94:AM94"/>
    <mergeCell ref="BE5:BE34"/>
    <mergeCell ref="K5:AO5"/>
    <mergeCell ref="K6:AO6"/>
    <mergeCell ref="E14:AJ14"/>
    <mergeCell ref="E23:AN23"/>
    <mergeCell ref="AK26:AO26"/>
    <mergeCell ref="L28:P28"/>
    <mergeCell ref="W28:AE28"/>
    <mergeCell ref="AK28:AO28"/>
    <mergeCell ref="AK29:AO29"/>
    <mergeCell ref="L29:P29"/>
    <mergeCell ref="W29:AE29"/>
    <mergeCell ref="W30:AE30"/>
    <mergeCell ref="K104:AF104"/>
    <mergeCell ref="K96:AF96"/>
    <mergeCell ref="K100:AF100"/>
    <mergeCell ref="L85:AO85"/>
    <mergeCell ref="E105:I105"/>
    <mergeCell ref="K105:AF105"/>
    <mergeCell ref="AG104:AM104"/>
    <mergeCell ref="AN99:AP99"/>
    <mergeCell ref="AN104:AP104"/>
    <mergeCell ref="AN103:AP103"/>
    <mergeCell ref="AN96:AP96"/>
    <mergeCell ref="AN92:AP92"/>
    <mergeCell ref="AN101:AP101"/>
    <mergeCell ref="AN97:AP97"/>
    <mergeCell ref="AN100:AP100"/>
    <mergeCell ref="AN95:AP95"/>
    <mergeCell ref="K102:AF102"/>
    <mergeCell ref="K101:AF101"/>
    <mergeCell ref="K97:AF97"/>
    <mergeCell ref="K99:AF99"/>
    <mergeCell ref="K103:AF103"/>
    <mergeCell ref="E100:I100"/>
    <mergeCell ref="E97:I97"/>
    <mergeCell ref="E102:I102"/>
    <mergeCell ref="E103:I103"/>
    <mergeCell ref="E104:I104"/>
    <mergeCell ref="E101:I101"/>
    <mergeCell ref="C92:G92"/>
    <mergeCell ref="D98:H98"/>
    <mergeCell ref="D95:H95"/>
    <mergeCell ref="E99:I99"/>
    <mergeCell ref="E96:I96"/>
    <mergeCell ref="I92:AF92"/>
    <mergeCell ref="J95:AF95"/>
    <mergeCell ref="J98:AF98"/>
  </mergeCells>
  <hyperlinks>
    <hyperlink ref="A96" location="'D.1.1.1 - Stavební práce'!C2" display="/" xr:uid="{00000000-0004-0000-0000-000000000000}"/>
    <hyperlink ref="A97" location="'D.1.1.2 - Prostorová akus...'!C2" display="/" xr:uid="{00000000-0004-0000-0000-000001000000}"/>
    <hyperlink ref="A99" location="'D.1.4.1 - Zdravotně techn...'!C2" display="/" xr:uid="{00000000-0004-0000-0000-000002000000}"/>
    <hyperlink ref="A100" location="'D.1.4.2 - Vzduchotechnika...'!C2" display="/" xr:uid="{00000000-0004-0000-0000-000003000000}"/>
    <hyperlink ref="A101" location="'D.1.4.3 - EPS, požární ro...'!C2" display="/" xr:uid="{00000000-0004-0000-0000-000004000000}"/>
    <hyperlink ref="A102" location="'D.1.4.4 - Vytápění'!C2" display="/" xr:uid="{00000000-0004-0000-0000-000005000000}"/>
    <hyperlink ref="A103" location="'D.1.4.5 - Silnoproudá ins...'!C2" display="/" xr:uid="{00000000-0004-0000-0000-000006000000}"/>
    <hyperlink ref="A104" location="'D.1.4.6 - Slaboproud'!C2" display="/" xr:uid="{00000000-0004-0000-0000-000007000000}"/>
    <hyperlink ref="A105" location="'D.1.4.7 - AVT'!C2" display="/" xr:uid="{00000000-0004-0000-0000-000008000000}"/>
    <hyperlink ref="A106" location="'D.1.9 - Vedlejší rozpočto...'!C2" display="/" xr:uid="{00000000-0004-0000-0000-000009000000}"/>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BM215"/>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98"/>
      <c r="M2" s="298"/>
      <c r="N2" s="298"/>
      <c r="O2" s="298"/>
      <c r="P2" s="298"/>
      <c r="Q2" s="298"/>
      <c r="R2" s="298"/>
      <c r="S2" s="298"/>
      <c r="T2" s="298"/>
      <c r="U2" s="298"/>
      <c r="V2" s="298"/>
      <c r="AT2" s="18" t="s">
        <v>120</v>
      </c>
    </row>
    <row r="3" spans="1:46" s="1" customFormat="1" ht="6.95" customHeight="1">
      <c r="B3" s="116"/>
      <c r="C3" s="117"/>
      <c r="D3" s="117"/>
      <c r="E3" s="117"/>
      <c r="F3" s="117"/>
      <c r="G3" s="117"/>
      <c r="H3" s="117"/>
      <c r="I3" s="117"/>
      <c r="J3" s="117"/>
      <c r="K3" s="117"/>
      <c r="L3" s="21"/>
      <c r="AT3" s="18" t="s">
        <v>88</v>
      </c>
    </row>
    <row r="4" spans="1:46" s="1" customFormat="1" ht="24.95" customHeight="1">
      <c r="B4" s="21"/>
      <c r="D4" s="118" t="s">
        <v>124</v>
      </c>
      <c r="L4" s="21"/>
      <c r="M4" s="119" t="s">
        <v>10</v>
      </c>
      <c r="AT4" s="18" t="s">
        <v>4</v>
      </c>
    </row>
    <row r="5" spans="1:46" s="1" customFormat="1" ht="6.95" customHeight="1">
      <c r="B5" s="21"/>
      <c r="L5" s="21"/>
    </row>
    <row r="6" spans="1:46" s="1" customFormat="1" ht="12" customHeight="1">
      <c r="B6" s="21"/>
      <c r="D6" s="120" t="s">
        <v>16</v>
      </c>
      <c r="L6" s="21"/>
    </row>
    <row r="7" spans="1:46" s="1" customFormat="1" ht="16.5" customHeight="1">
      <c r="B7" s="21"/>
      <c r="E7" s="316" t="str">
        <f>'Rekapitulace stavby'!K6</f>
        <v>Rekonstrukce multifunkčního sálu v budově NZM</v>
      </c>
      <c r="F7" s="317"/>
      <c r="G7" s="317"/>
      <c r="H7" s="317"/>
      <c r="L7" s="21"/>
    </row>
    <row r="8" spans="1:46" s="1" customFormat="1" ht="12" customHeight="1">
      <c r="B8" s="21"/>
      <c r="D8" s="120" t="s">
        <v>125</v>
      </c>
      <c r="L8" s="21"/>
    </row>
    <row r="9" spans="1:46" s="2" customFormat="1" ht="16.5" customHeight="1">
      <c r="A9" s="35"/>
      <c r="B9" s="40"/>
      <c r="C9" s="35"/>
      <c r="D9" s="35"/>
      <c r="E9" s="316" t="s">
        <v>1262</v>
      </c>
      <c r="F9" s="318"/>
      <c r="G9" s="318"/>
      <c r="H9" s="318"/>
      <c r="I9" s="35"/>
      <c r="J9" s="35"/>
      <c r="K9" s="35"/>
      <c r="L9" s="52"/>
      <c r="S9" s="35"/>
      <c r="T9" s="35"/>
      <c r="U9" s="35"/>
      <c r="V9" s="35"/>
      <c r="W9" s="35"/>
      <c r="X9" s="35"/>
      <c r="Y9" s="35"/>
      <c r="Z9" s="35"/>
      <c r="AA9" s="35"/>
      <c r="AB9" s="35"/>
      <c r="AC9" s="35"/>
      <c r="AD9" s="35"/>
      <c r="AE9" s="35"/>
    </row>
    <row r="10" spans="1:46" s="2" customFormat="1" ht="12" customHeight="1">
      <c r="A10" s="35"/>
      <c r="B10" s="40"/>
      <c r="C10" s="35"/>
      <c r="D10" s="120" t="s">
        <v>127</v>
      </c>
      <c r="E10" s="35"/>
      <c r="F10" s="35"/>
      <c r="G10" s="35"/>
      <c r="H10" s="35"/>
      <c r="I10" s="35"/>
      <c r="J10" s="35"/>
      <c r="K10" s="35"/>
      <c r="L10" s="52"/>
      <c r="S10" s="35"/>
      <c r="T10" s="35"/>
      <c r="U10" s="35"/>
      <c r="V10" s="35"/>
      <c r="W10" s="35"/>
      <c r="X10" s="35"/>
      <c r="Y10" s="35"/>
      <c r="Z10" s="35"/>
      <c r="AA10" s="35"/>
      <c r="AB10" s="35"/>
      <c r="AC10" s="35"/>
      <c r="AD10" s="35"/>
      <c r="AE10" s="35"/>
    </row>
    <row r="11" spans="1:46" s="2" customFormat="1" ht="16.5" customHeight="1">
      <c r="A11" s="35"/>
      <c r="B11" s="40"/>
      <c r="C11" s="35"/>
      <c r="D11" s="35"/>
      <c r="E11" s="319" t="s">
        <v>2437</v>
      </c>
      <c r="F11" s="318"/>
      <c r="G11" s="318"/>
      <c r="H11" s="318"/>
      <c r="I11" s="35"/>
      <c r="J11" s="35"/>
      <c r="K11" s="35"/>
      <c r="L11" s="52"/>
      <c r="S11" s="35"/>
      <c r="T11" s="35"/>
      <c r="U11" s="35"/>
      <c r="V11" s="35"/>
      <c r="W11" s="35"/>
      <c r="X11" s="35"/>
      <c r="Y11" s="35"/>
      <c r="Z11" s="35"/>
      <c r="AA11" s="35"/>
      <c r="AB11" s="35"/>
      <c r="AC11" s="35"/>
      <c r="AD11" s="35"/>
      <c r="AE11" s="35"/>
    </row>
    <row r="12" spans="1:46" s="2" customFormat="1" ht="11.25">
      <c r="A12" s="35"/>
      <c r="B12" s="40"/>
      <c r="C12" s="35"/>
      <c r="D12" s="35"/>
      <c r="E12" s="35"/>
      <c r="F12" s="35"/>
      <c r="G12" s="35"/>
      <c r="H12" s="35"/>
      <c r="I12" s="35"/>
      <c r="J12" s="35"/>
      <c r="K12" s="35"/>
      <c r="L12" s="52"/>
      <c r="S12" s="35"/>
      <c r="T12" s="35"/>
      <c r="U12" s="35"/>
      <c r="V12" s="35"/>
      <c r="W12" s="35"/>
      <c r="X12" s="35"/>
      <c r="Y12" s="35"/>
      <c r="Z12" s="35"/>
      <c r="AA12" s="35"/>
      <c r="AB12" s="35"/>
      <c r="AC12" s="35"/>
      <c r="AD12" s="35"/>
      <c r="AE12" s="35"/>
    </row>
    <row r="13" spans="1:46" s="2" customFormat="1" ht="12" customHeight="1">
      <c r="A13" s="35"/>
      <c r="B13" s="40"/>
      <c r="C13" s="35"/>
      <c r="D13" s="120" t="s">
        <v>18</v>
      </c>
      <c r="E13" s="35"/>
      <c r="F13" s="111" t="s">
        <v>1</v>
      </c>
      <c r="G13" s="35"/>
      <c r="H13" s="35"/>
      <c r="I13" s="120" t="s">
        <v>19</v>
      </c>
      <c r="J13" s="111" t="s">
        <v>1</v>
      </c>
      <c r="K13" s="35"/>
      <c r="L13" s="52"/>
      <c r="S13" s="35"/>
      <c r="T13" s="35"/>
      <c r="U13" s="35"/>
      <c r="V13" s="35"/>
      <c r="W13" s="35"/>
      <c r="X13" s="35"/>
      <c r="Y13" s="35"/>
      <c r="Z13" s="35"/>
      <c r="AA13" s="35"/>
      <c r="AB13" s="35"/>
      <c r="AC13" s="35"/>
      <c r="AD13" s="35"/>
      <c r="AE13" s="35"/>
    </row>
    <row r="14" spans="1:46" s="2" customFormat="1" ht="12" customHeight="1">
      <c r="A14" s="35"/>
      <c r="B14" s="40"/>
      <c r="C14" s="35"/>
      <c r="D14" s="120" t="s">
        <v>20</v>
      </c>
      <c r="E14" s="35"/>
      <c r="F14" s="111" t="s">
        <v>21</v>
      </c>
      <c r="G14" s="35"/>
      <c r="H14" s="35"/>
      <c r="I14" s="120" t="s">
        <v>22</v>
      </c>
      <c r="J14" s="121" t="str">
        <f>'Rekapitulace stavby'!AN8</f>
        <v>27. 4. 2021</v>
      </c>
      <c r="K14" s="35"/>
      <c r="L14" s="52"/>
      <c r="S14" s="35"/>
      <c r="T14" s="35"/>
      <c r="U14" s="35"/>
      <c r="V14" s="35"/>
      <c r="W14" s="35"/>
      <c r="X14" s="35"/>
      <c r="Y14" s="35"/>
      <c r="Z14" s="35"/>
      <c r="AA14" s="35"/>
      <c r="AB14" s="35"/>
      <c r="AC14" s="35"/>
      <c r="AD14" s="35"/>
      <c r="AE14" s="35"/>
    </row>
    <row r="15" spans="1:46" s="2" customFormat="1" ht="10.9" customHeight="1">
      <c r="A15" s="35"/>
      <c r="B15" s="40"/>
      <c r="C15" s="35"/>
      <c r="D15" s="35"/>
      <c r="E15" s="35"/>
      <c r="F15" s="35"/>
      <c r="G15" s="35"/>
      <c r="H15" s="35"/>
      <c r="I15" s="35"/>
      <c r="J15" s="35"/>
      <c r="K15" s="35"/>
      <c r="L15" s="52"/>
      <c r="S15" s="35"/>
      <c r="T15" s="35"/>
      <c r="U15" s="35"/>
      <c r="V15" s="35"/>
      <c r="W15" s="35"/>
      <c r="X15" s="35"/>
      <c r="Y15" s="35"/>
      <c r="Z15" s="35"/>
      <c r="AA15" s="35"/>
      <c r="AB15" s="35"/>
      <c r="AC15" s="35"/>
      <c r="AD15" s="35"/>
      <c r="AE15" s="35"/>
    </row>
    <row r="16" spans="1:46" s="2" customFormat="1" ht="12" customHeight="1">
      <c r="A16" s="35"/>
      <c r="B16" s="40"/>
      <c r="C16" s="35"/>
      <c r="D16" s="120" t="s">
        <v>24</v>
      </c>
      <c r="E16" s="35"/>
      <c r="F16" s="35"/>
      <c r="G16" s="35"/>
      <c r="H16" s="35"/>
      <c r="I16" s="120" t="s">
        <v>25</v>
      </c>
      <c r="J16" s="111" t="s">
        <v>26</v>
      </c>
      <c r="K16" s="35"/>
      <c r="L16" s="52"/>
      <c r="S16" s="35"/>
      <c r="T16" s="35"/>
      <c r="U16" s="35"/>
      <c r="V16" s="35"/>
      <c r="W16" s="35"/>
      <c r="X16" s="35"/>
      <c r="Y16" s="35"/>
      <c r="Z16" s="35"/>
      <c r="AA16" s="35"/>
      <c r="AB16" s="35"/>
      <c r="AC16" s="35"/>
      <c r="AD16" s="35"/>
      <c r="AE16" s="35"/>
    </row>
    <row r="17" spans="1:31" s="2" customFormat="1" ht="18" customHeight="1">
      <c r="A17" s="35"/>
      <c r="B17" s="40"/>
      <c r="C17" s="35"/>
      <c r="D17" s="35"/>
      <c r="E17" s="111" t="s">
        <v>27</v>
      </c>
      <c r="F17" s="35"/>
      <c r="G17" s="35"/>
      <c r="H17" s="35"/>
      <c r="I17" s="120" t="s">
        <v>28</v>
      </c>
      <c r="J17" s="111" t="s">
        <v>1</v>
      </c>
      <c r="K17" s="35"/>
      <c r="L17" s="52"/>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52"/>
      <c r="S18" s="35"/>
      <c r="T18" s="35"/>
      <c r="U18" s="35"/>
      <c r="V18" s="35"/>
      <c r="W18" s="35"/>
      <c r="X18" s="35"/>
      <c r="Y18" s="35"/>
      <c r="Z18" s="35"/>
      <c r="AA18" s="35"/>
      <c r="AB18" s="35"/>
      <c r="AC18" s="35"/>
      <c r="AD18" s="35"/>
      <c r="AE18" s="35"/>
    </row>
    <row r="19" spans="1:31" s="2" customFormat="1" ht="12" customHeight="1">
      <c r="A19" s="35"/>
      <c r="B19" s="40"/>
      <c r="C19" s="35"/>
      <c r="D19" s="120" t="s">
        <v>29</v>
      </c>
      <c r="E19" s="35"/>
      <c r="F19" s="35"/>
      <c r="G19" s="35"/>
      <c r="H19" s="35"/>
      <c r="I19" s="120" t="s">
        <v>25</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c r="A20" s="35"/>
      <c r="B20" s="40"/>
      <c r="C20" s="35"/>
      <c r="D20" s="35"/>
      <c r="E20" s="320" t="str">
        <f>'Rekapitulace stavby'!E14</f>
        <v>Vyplň údaj</v>
      </c>
      <c r="F20" s="321"/>
      <c r="G20" s="321"/>
      <c r="H20" s="321"/>
      <c r="I20" s="120" t="s">
        <v>28</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52"/>
      <c r="S21" s="35"/>
      <c r="T21" s="35"/>
      <c r="U21" s="35"/>
      <c r="V21" s="35"/>
      <c r="W21" s="35"/>
      <c r="X21" s="35"/>
      <c r="Y21" s="35"/>
      <c r="Z21" s="35"/>
      <c r="AA21" s="35"/>
      <c r="AB21" s="35"/>
      <c r="AC21" s="35"/>
      <c r="AD21" s="35"/>
      <c r="AE21" s="35"/>
    </row>
    <row r="22" spans="1:31" s="2" customFormat="1" ht="12" customHeight="1">
      <c r="A22" s="35"/>
      <c r="B22" s="40"/>
      <c r="C22" s="35"/>
      <c r="D22" s="120" t="s">
        <v>31</v>
      </c>
      <c r="E22" s="35"/>
      <c r="F22" s="35"/>
      <c r="G22" s="35"/>
      <c r="H22" s="35"/>
      <c r="I22" s="120" t="s">
        <v>25</v>
      </c>
      <c r="J22" s="111" t="s">
        <v>32</v>
      </c>
      <c r="K22" s="35"/>
      <c r="L22" s="52"/>
      <c r="S22" s="35"/>
      <c r="T22" s="35"/>
      <c r="U22" s="35"/>
      <c r="V22" s="35"/>
      <c r="W22" s="35"/>
      <c r="X22" s="35"/>
      <c r="Y22" s="35"/>
      <c r="Z22" s="35"/>
      <c r="AA22" s="35"/>
      <c r="AB22" s="35"/>
      <c r="AC22" s="35"/>
      <c r="AD22" s="35"/>
      <c r="AE22" s="35"/>
    </row>
    <row r="23" spans="1:31" s="2" customFormat="1" ht="18" customHeight="1">
      <c r="A23" s="35"/>
      <c r="B23" s="40"/>
      <c r="C23" s="35"/>
      <c r="D23" s="35"/>
      <c r="E23" s="111" t="s">
        <v>33</v>
      </c>
      <c r="F23" s="35"/>
      <c r="G23" s="35"/>
      <c r="H23" s="35"/>
      <c r="I23" s="120" t="s">
        <v>28</v>
      </c>
      <c r="J23" s="111" t="s">
        <v>1</v>
      </c>
      <c r="K23" s="35"/>
      <c r="L23" s="52"/>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52"/>
      <c r="S24" s="35"/>
      <c r="T24" s="35"/>
      <c r="U24" s="35"/>
      <c r="V24" s="35"/>
      <c r="W24" s="35"/>
      <c r="X24" s="35"/>
      <c r="Y24" s="35"/>
      <c r="Z24" s="35"/>
      <c r="AA24" s="35"/>
      <c r="AB24" s="35"/>
      <c r="AC24" s="35"/>
      <c r="AD24" s="35"/>
      <c r="AE24" s="35"/>
    </row>
    <row r="25" spans="1:31" s="2" customFormat="1" ht="12" customHeight="1">
      <c r="A25" s="35"/>
      <c r="B25" s="40"/>
      <c r="C25" s="35"/>
      <c r="D25" s="120" t="s">
        <v>35</v>
      </c>
      <c r="E25" s="35"/>
      <c r="F25" s="35"/>
      <c r="G25" s="35"/>
      <c r="H25" s="35"/>
      <c r="I25" s="120" t="s">
        <v>25</v>
      </c>
      <c r="J25" s="111" t="s">
        <v>36</v>
      </c>
      <c r="K25" s="35"/>
      <c r="L25" s="52"/>
      <c r="S25" s="35"/>
      <c r="T25" s="35"/>
      <c r="U25" s="35"/>
      <c r="V25" s="35"/>
      <c r="W25" s="35"/>
      <c r="X25" s="35"/>
      <c r="Y25" s="35"/>
      <c r="Z25" s="35"/>
      <c r="AA25" s="35"/>
      <c r="AB25" s="35"/>
      <c r="AC25" s="35"/>
      <c r="AD25" s="35"/>
      <c r="AE25" s="35"/>
    </row>
    <row r="26" spans="1:31" s="2" customFormat="1" ht="18" customHeight="1">
      <c r="A26" s="35"/>
      <c r="B26" s="40"/>
      <c r="C26" s="35"/>
      <c r="D26" s="35"/>
      <c r="E26" s="111" t="s">
        <v>37</v>
      </c>
      <c r="F26" s="35"/>
      <c r="G26" s="35"/>
      <c r="H26" s="35"/>
      <c r="I26" s="120" t="s">
        <v>28</v>
      </c>
      <c r="J26" s="111" t="s">
        <v>1</v>
      </c>
      <c r="K26" s="35"/>
      <c r="L26" s="52"/>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52"/>
      <c r="S27" s="35"/>
      <c r="T27" s="35"/>
      <c r="U27" s="35"/>
      <c r="V27" s="35"/>
      <c r="W27" s="35"/>
      <c r="X27" s="35"/>
      <c r="Y27" s="35"/>
      <c r="Z27" s="35"/>
      <c r="AA27" s="35"/>
      <c r="AB27" s="35"/>
      <c r="AC27" s="35"/>
      <c r="AD27" s="35"/>
      <c r="AE27" s="35"/>
    </row>
    <row r="28" spans="1:31" s="2" customFormat="1" ht="12" customHeight="1">
      <c r="A28" s="35"/>
      <c r="B28" s="40"/>
      <c r="C28" s="35"/>
      <c r="D28" s="120" t="s">
        <v>38</v>
      </c>
      <c r="E28" s="35"/>
      <c r="F28" s="35"/>
      <c r="G28" s="35"/>
      <c r="H28" s="35"/>
      <c r="I28" s="35"/>
      <c r="J28" s="35"/>
      <c r="K28" s="35"/>
      <c r="L28" s="52"/>
      <c r="S28" s="35"/>
      <c r="T28" s="35"/>
      <c r="U28" s="35"/>
      <c r="V28" s="35"/>
      <c r="W28" s="35"/>
      <c r="X28" s="35"/>
      <c r="Y28" s="35"/>
      <c r="Z28" s="35"/>
      <c r="AA28" s="35"/>
      <c r="AB28" s="35"/>
      <c r="AC28" s="35"/>
      <c r="AD28" s="35"/>
      <c r="AE28" s="35"/>
    </row>
    <row r="29" spans="1:31" s="8" customFormat="1" ht="16.5" customHeight="1">
      <c r="A29" s="122"/>
      <c r="B29" s="123"/>
      <c r="C29" s="122"/>
      <c r="D29" s="122"/>
      <c r="E29" s="322" t="s">
        <v>1</v>
      </c>
      <c r="F29" s="322"/>
      <c r="G29" s="322"/>
      <c r="H29" s="322"/>
      <c r="I29" s="122"/>
      <c r="J29" s="122"/>
      <c r="K29" s="122"/>
      <c r="L29" s="124"/>
      <c r="S29" s="122"/>
      <c r="T29" s="122"/>
      <c r="U29" s="122"/>
      <c r="V29" s="122"/>
      <c r="W29" s="122"/>
      <c r="X29" s="122"/>
      <c r="Y29" s="122"/>
      <c r="Z29" s="122"/>
      <c r="AA29" s="122"/>
      <c r="AB29" s="122"/>
      <c r="AC29" s="122"/>
      <c r="AD29" s="122"/>
      <c r="AE29" s="122"/>
    </row>
    <row r="30" spans="1:31" s="2" customFormat="1" ht="6.95" customHeight="1">
      <c r="A30" s="35"/>
      <c r="B30" s="40"/>
      <c r="C30" s="35"/>
      <c r="D30" s="35"/>
      <c r="E30" s="35"/>
      <c r="F30" s="35"/>
      <c r="G30" s="35"/>
      <c r="H30" s="35"/>
      <c r="I30" s="35"/>
      <c r="J30" s="35"/>
      <c r="K30" s="35"/>
      <c r="L30" s="52"/>
      <c r="S30" s="35"/>
      <c r="T30" s="35"/>
      <c r="U30" s="35"/>
      <c r="V30" s="35"/>
      <c r="W30" s="35"/>
      <c r="X30" s="35"/>
      <c r="Y30" s="35"/>
      <c r="Z30" s="35"/>
      <c r="AA30" s="35"/>
      <c r="AB30" s="35"/>
      <c r="AC30" s="35"/>
      <c r="AD30" s="35"/>
      <c r="AE30" s="35"/>
    </row>
    <row r="31" spans="1:31" s="2" customFormat="1" ht="6.95" customHeight="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25.35" customHeight="1">
      <c r="A32" s="35"/>
      <c r="B32" s="40"/>
      <c r="C32" s="35"/>
      <c r="D32" s="126" t="s">
        <v>39</v>
      </c>
      <c r="E32" s="35"/>
      <c r="F32" s="35"/>
      <c r="G32" s="35"/>
      <c r="H32" s="35"/>
      <c r="I32" s="35"/>
      <c r="J32" s="127">
        <f>ROUND(J122, 2)</f>
        <v>0</v>
      </c>
      <c r="K32" s="35"/>
      <c r="L32" s="52"/>
      <c r="S32" s="35"/>
      <c r="T32" s="35"/>
      <c r="U32" s="35"/>
      <c r="V32" s="35"/>
      <c r="W32" s="35"/>
      <c r="X32" s="35"/>
      <c r="Y32" s="35"/>
      <c r="Z32" s="35"/>
      <c r="AA32" s="35"/>
      <c r="AB32" s="35"/>
      <c r="AC32" s="35"/>
      <c r="AD32" s="35"/>
      <c r="AE32" s="35"/>
    </row>
    <row r="33" spans="1:31" s="2" customFormat="1" ht="6.95" customHeight="1">
      <c r="A33" s="35"/>
      <c r="B33" s="40"/>
      <c r="C33" s="35"/>
      <c r="D33" s="125"/>
      <c r="E33" s="125"/>
      <c r="F33" s="125"/>
      <c r="G33" s="125"/>
      <c r="H33" s="125"/>
      <c r="I33" s="125"/>
      <c r="J33" s="125"/>
      <c r="K33" s="125"/>
      <c r="L33" s="52"/>
      <c r="S33" s="35"/>
      <c r="T33" s="35"/>
      <c r="U33" s="35"/>
      <c r="V33" s="35"/>
      <c r="W33" s="35"/>
      <c r="X33" s="35"/>
      <c r="Y33" s="35"/>
      <c r="Z33" s="35"/>
      <c r="AA33" s="35"/>
      <c r="AB33" s="35"/>
      <c r="AC33" s="35"/>
      <c r="AD33" s="35"/>
      <c r="AE33" s="35"/>
    </row>
    <row r="34" spans="1:31" s="2" customFormat="1" ht="14.45" customHeight="1">
      <c r="A34" s="35"/>
      <c r="B34" s="40"/>
      <c r="C34" s="35"/>
      <c r="D34" s="35"/>
      <c r="E34" s="35"/>
      <c r="F34" s="128" t="s">
        <v>41</v>
      </c>
      <c r="G34" s="35"/>
      <c r="H34" s="35"/>
      <c r="I34" s="128" t="s">
        <v>40</v>
      </c>
      <c r="J34" s="128" t="s">
        <v>42</v>
      </c>
      <c r="K34" s="35"/>
      <c r="L34" s="52"/>
      <c r="S34" s="35"/>
      <c r="T34" s="35"/>
      <c r="U34" s="35"/>
      <c r="V34" s="35"/>
      <c r="W34" s="35"/>
      <c r="X34" s="35"/>
      <c r="Y34" s="35"/>
      <c r="Z34" s="35"/>
      <c r="AA34" s="35"/>
      <c r="AB34" s="35"/>
      <c r="AC34" s="35"/>
      <c r="AD34" s="35"/>
      <c r="AE34" s="35"/>
    </row>
    <row r="35" spans="1:31" s="2" customFormat="1" ht="14.45" customHeight="1">
      <c r="A35" s="35"/>
      <c r="B35" s="40"/>
      <c r="C35" s="35"/>
      <c r="D35" s="129" t="s">
        <v>43</v>
      </c>
      <c r="E35" s="120" t="s">
        <v>44</v>
      </c>
      <c r="F35" s="130">
        <f>ROUND((SUM(BE122:BE214)),  2)</f>
        <v>0</v>
      </c>
      <c r="G35" s="35"/>
      <c r="H35" s="35"/>
      <c r="I35" s="131">
        <v>0.21</v>
      </c>
      <c r="J35" s="130">
        <f>ROUND(((SUM(BE122:BE214))*I35),  2)</f>
        <v>0</v>
      </c>
      <c r="K35" s="35"/>
      <c r="L35" s="52"/>
      <c r="S35" s="35"/>
      <c r="T35" s="35"/>
      <c r="U35" s="35"/>
      <c r="V35" s="35"/>
      <c r="W35" s="35"/>
      <c r="X35" s="35"/>
      <c r="Y35" s="35"/>
      <c r="Z35" s="35"/>
      <c r="AA35" s="35"/>
      <c r="AB35" s="35"/>
      <c r="AC35" s="35"/>
      <c r="AD35" s="35"/>
      <c r="AE35" s="35"/>
    </row>
    <row r="36" spans="1:31" s="2" customFormat="1" ht="14.45" customHeight="1">
      <c r="A36" s="35"/>
      <c r="B36" s="40"/>
      <c r="C36" s="35"/>
      <c r="D36" s="35"/>
      <c r="E36" s="120" t="s">
        <v>45</v>
      </c>
      <c r="F36" s="130">
        <f>ROUND((SUM(BF122:BF214)),  2)</f>
        <v>0</v>
      </c>
      <c r="G36" s="35"/>
      <c r="H36" s="35"/>
      <c r="I36" s="131">
        <v>0.15</v>
      </c>
      <c r="J36" s="130">
        <f>ROUND(((SUM(BF122:BF214))*I36),  2)</f>
        <v>0</v>
      </c>
      <c r="K36" s="35"/>
      <c r="L36" s="52"/>
      <c r="S36" s="35"/>
      <c r="T36" s="35"/>
      <c r="U36" s="35"/>
      <c r="V36" s="35"/>
      <c r="W36" s="35"/>
      <c r="X36" s="35"/>
      <c r="Y36" s="35"/>
      <c r="Z36" s="35"/>
      <c r="AA36" s="35"/>
      <c r="AB36" s="35"/>
      <c r="AC36" s="35"/>
      <c r="AD36" s="35"/>
      <c r="AE36" s="35"/>
    </row>
    <row r="37" spans="1:31" s="2" customFormat="1" ht="14.45" hidden="1" customHeight="1">
      <c r="A37" s="35"/>
      <c r="B37" s="40"/>
      <c r="C37" s="35"/>
      <c r="D37" s="35"/>
      <c r="E37" s="120" t="s">
        <v>46</v>
      </c>
      <c r="F37" s="130">
        <f>ROUND((SUM(BG122:BG214)),  2)</f>
        <v>0</v>
      </c>
      <c r="G37" s="35"/>
      <c r="H37" s="35"/>
      <c r="I37" s="131">
        <v>0.21</v>
      </c>
      <c r="J37" s="130">
        <f>0</f>
        <v>0</v>
      </c>
      <c r="K37" s="35"/>
      <c r="L37" s="52"/>
      <c r="S37" s="35"/>
      <c r="T37" s="35"/>
      <c r="U37" s="35"/>
      <c r="V37" s="35"/>
      <c r="W37" s="35"/>
      <c r="X37" s="35"/>
      <c r="Y37" s="35"/>
      <c r="Z37" s="35"/>
      <c r="AA37" s="35"/>
      <c r="AB37" s="35"/>
      <c r="AC37" s="35"/>
      <c r="AD37" s="35"/>
      <c r="AE37" s="35"/>
    </row>
    <row r="38" spans="1:31" s="2" customFormat="1" ht="14.45" hidden="1" customHeight="1">
      <c r="A38" s="35"/>
      <c r="B38" s="40"/>
      <c r="C38" s="35"/>
      <c r="D38" s="35"/>
      <c r="E38" s="120" t="s">
        <v>47</v>
      </c>
      <c r="F38" s="130">
        <f>ROUND((SUM(BH122:BH214)),  2)</f>
        <v>0</v>
      </c>
      <c r="G38" s="35"/>
      <c r="H38" s="35"/>
      <c r="I38" s="131">
        <v>0.15</v>
      </c>
      <c r="J38" s="130">
        <f>0</f>
        <v>0</v>
      </c>
      <c r="K38" s="35"/>
      <c r="L38" s="52"/>
      <c r="S38" s="35"/>
      <c r="T38" s="35"/>
      <c r="U38" s="35"/>
      <c r="V38" s="35"/>
      <c r="W38" s="35"/>
      <c r="X38" s="35"/>
      <c r="Y38" s="35"/>
      <c r="Z38" s="35"/>
      <c r="AA38" s="35"/>
      <c r="AB38" s="35"/>
      <c r="AC38" s="35"/>
      <c r="AD38" s="35"/>
      <c r="AE38" s="35"/>
    </row>
    <row r="39" spans="1:31" s="2" customFormat="1" ht="14.45" hidden="1" customHeight="1">
      <c r="A39" s="35"/>
      <c r="B39" s="40"/>
      <c r="C39" s="35"/>
      <c r="D39" s="35"/>
      <c r="E39" s="120" t="s">
        <v>48</v>
      </c>
      <c r="F39" s="130">
        <f>ROUND((SUM(BI122:BI214)),  2)</f>
        <v>0</v>
      </c>
      <c r="G39" s="35"/>
      <c r="H39" s="35"/>
      <c r="I39" s="131">
        <v>0</v>
      </c>
      <c r="J39" s="130">
        <f>0</f>
        <v>0</v>
      </c>
      <c r="K39" s="35"/>
      <c r="L39" s="52"/>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2" customFormat="1" ht="25.35" customHeight="1">
      <c r="A41" s="35"/>
      <c r="B41" s="40"/>
      <c r="C41" s="132"/>
      <c r="D41" s="133" t="s">
        <v>49</v>
      </c>
      <c r="E41" s="134"/>
      <c r="F41" s="134"/>
      <c r="G41" s="135" t="s">
        <v>50</v>
      </c>
      <c r="H41" s="136" t="s">
        <v>51</v>
      </c>
      <c r="I41" s="134"/>
      <c r="J41" s="137">
        <f>SUM(J32:J39)</f>
        <v>0</v>
      </c>
      <c r="K41" s="138"/>
      <c r="L41" s="52"/>
      <c r="S41" s="35"/>
      <c r="T41" s="35"/>
      <c r="U41" s="35"/>
      <c r="V41" s="35"/>
      <c r="W41" s="35"/>
      <c r="X41" s="35"/>
      <c r="Y41" s="35"/>
      <c r="Z41" s="35"/>
      <c r="AA41" s="35"/>
      <c r="AB41" s="35"/>
      <c r="AC41" s="35"/>
      <c r="AD41" s="35"/>
      <c r="AE41" s="35"/>
    </row>
    <row r="42" spans="1:31" s="2" customFormat="1" ht="14.45" customHeight="1">
      <c r="A42" s="35"/>
      <c r="B42" s="40"/>
      <c r="C42" s="35"/>
      <c r="D42" s="35"/>
      <c r="E42" s="35"/>
      <c r="F42" s="35"/>
      <c r="G42" s="35"/>
      <c r="H42" s="35"/>
      <c r="I42" s="35"/>
      <c r="J42" s="35"/>
      <c r="K42" s="35"/>
      <c r="L42" s="52"/>
      <c r="S42" s="35"/>
      <c r="T42" s="35"/>
      <c r="U42" s="35"/>
      <c r="V42" s="35"/>
      <c r="W42" s="35"/>
      <c r="X42" s="35"/>
      <c r="Y42" s="35"/>
      <c r="Z42" s="35"/>
      <c r="AA42" s="35"/>
      <c r="AB42" s="35"/>
      <c r="AC42" s="35"/>
      <c r="AD42" s="35"/>
      <c r="AE42" s="35"/>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52"/>
      <c r="D50" s="139" t="s">
        <v>52</v>
      </c>
      <c r="E50" s="140"/>
      <c r="F50" s="140"/>
      <c r="G50" s="139" t="s">
        <v>53</v>
      </c>
      <c r="H50" s="140"/>
      <c r="I50" s="140"/>
      <c r="J50" s="140"/>
      <c r="K50" s="140"/>
      <c r="L50" s="52"/>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5"/>
      <c r="B61" s="40"/>
      <c r="C61" s="35"/>
      <c r="D61" s="141" t="s">
        <v>54</v>
      </c>
      <c r="E61" s="142"/>
      <c r="F61" s="143" t="s">
        <v>55</v>
      </c>
      <c r="G61" s="141" t="s">
        <v>54</v>
      </c>
      <c r="H61" s="142"/>
      <c r="I61" s="142"/>
      <c r="J61" s="144" t="s">
        <v>55</v>
      </c>
      <c r="K61" s="142"/>
      <c r="L61" s="52"/>
      <c r="S61" s="35"/>
      <c r="T61" s="35"/>
      <c r="U61" s="35"/>
      <c r="V61" s="35"/>
      <c r="W61" s="35"/>
      <c r="X61" s="35"/>
      <c r="Y61" s="35"/>
      <c r="Z61" s="35"/>
      <c r="AA61" s="35"/>
      <c r="AB61" s="35"/>
      <c r="AC61" s="35"/>
      <c r="AD61" s="35"/>
      <c r="AE61" s="35"/>
    </row>
    <row r="62" spans="1:31" ht="11.25">
      <c r="B62" s="21"/>
      <c r="L62" s="21"/>
    </row>
    <row r="63" spans="1:31" ht="11.25">
      <c r="B63" s="21"/>
      <c r="L63" s="21"/>
    </row>
    <row r="64" spans="1:31" ht="11.25">
      <c r="B64" s="21"/>
      <c r="L64" s="21"/>
    </row>
    <row r="65" spans="1:31" s="2" customFormat="1" ht="12.75">
      <c r="A65" s="35"/>
      <c r="B65" s="40"/>
      <c r="C65" s="35"/>
      <c r="D65" s="139" t="s">
        <v>56</v>
      </c>
      <c r="E65" s="145"/>
      <c r="F65" s="145"/>
      <c r="G65" s="139" t="s">
        <v>57</v>
      </c>
      <c r="H65" s="145"/>
      <c r="I65" s="145"/>
      <c r="J65" s="145"/>
      <c r="K65" s="145"/>
      <c r="L65" s="52"/>
      <c r="S65" s="35"/>
      <c r="T65" s="35"/>
      <c r="U65" s="35"/>
      <c r="V65" s="35"/>
      <c r="W65" s="35"/>
      <c r="X65" s="35"/>
      <c r="Y65" s="35"/>
      <c r="Z65" s="35"/>
      <c r="AA65" s="35"/>
      <c r="AB65" s="35"/>
      <c r="AC65" s="35"/>
      <c r="AD65" s="35"/>
      <c r="AE65" s="35"/>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5"/>
      <c r="B76" s="40"/>
      <c r="C76" s="35"/>
      <c r="D76" s="141" t="s">
        <v>54</v>
      </c>
      <c r="E76" s="142"/>
      <c r="F76" s="143" t="s">
        <v>55</v>
      </c>
      <c r="G76" s="141" t="s">
        <v>54</v>
      </c>
      <c r="H76" s="142"/>
      <c r="I76" s="142"/>
      <c r="J76" s="144" t="s">
        <v>55</v>
      </c>
      <c r="K76" s="142"/>
      <c r="L76" s="52"/>
      <c r="S76" s="35"/>
      <c r="T76" s="35"/>
      <c r="U76" s="35"/>
      <c r="V76" s="35"/>
      <c r="W76" s="35"/>
      <c r="X76" s="35"/>
      <c r="Y76" s="35"/>
      <c r="Z76" s="35"/>
      <c r="AA76" s="35"/>
      <c r="AB76" s="35"/>
      <c r="AC76" s="35"/>
      <c r="AD76" s="35"/>
      <c r="AE76" s="35"/>
    </row>
    <row r="77" spans="1:31" s="2" customFormat="1" ht="14.45" customHeight="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81" spans="1:31"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31" s="2" customFormat="1" ht="24.95" customHeight="1">
      <c r="A82" s="35"/>
      <c r="B82" s="36"/>
      <c r="C82" s="24" t="s">
        <v>129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23" t="str">
        <f>E7</f>
        <v>Rekonstrukce multifunkčního sálu v budově NZM</v>
      </c>
      <c r="F85" s="324"/>
      <c r="G85" s="324"/>
      <c r="H85" s="324"/>
      <c r="I85" s="37"/>
      <c r="J85" s="37"/>
      <c r="K85" s="37"/>
      <c r="L85" s="52"/>
      <c r="S85" s="35"/>
      <c r="T85" s="35"/>
      <c r="U85" s="35"/>
      <c r="V85" s="35"/>
      <c r="W85" s="35"/>
      <c r="X85" s="35"/>
      <c r="Y85" s="35"/>
      <c r="Z85" s="35"/>
      <c r="AA85" s="35"/>
      <c r="AB85" s="35"/>
      <c r="AC85" s="35"/>
      <c r="AD85" s="35"/>
      <c r="AE85" s="35"/>
    </row>
    <row r="86" spans="1:31" s="1" customFormat="1" ht="12" customHeight="1">
      <c r="B86" s="22"/>
      <c r="C86" s="30" t="s">
        <v>125</v>
      </c>
      <c r="D86" s="23"/>
      <c r="E86" s="23"/>
      <c r="F86" s="23"/>
      <c r="G86" s="23"/>
      <c r="H86" s="23"/>
      <c r="I86" s="23"/>
      <c r="J86" s="23"/>
      <c r="K86" s="23"/>
      <c r="L86" s="21"/>
    </row>
    <row r="87" spans="1:31" s="2" customFormat="1" ht="16.5" customHeight="1">
      <c r="A87" s="35"/>
      <c r="B87" s="36"/>
      <c r="C87" s="37"/>
      <c r="D87" s="37"/>
      <c r="E87" s="323" t="s">
        <v>1262</v>
      </c>
      <c r="F87" s="325"/>
      <c r="G87" s="325"/>
      <c r="H87" s="325"/>
      <c r="I87" s="37"/>
      <c r="J87" s="37"/>
      <c r="K87" s="37"/>
      <c r="L87" s="52"/>
      <c r="S87" s="35"/>
      <c r="T87" s="35"/>
      <c r="U87" s="35"/>
      <c r="V87" s="35"/>
      <c r="W87" s="35"/>
      <c r="X87" s="35"/>
      <c r="Y87" s="35"/>
      <c r="Z87" s="35"/>
      <c r="AA87" s="35"/>
      <c r="AB87" s="35"/>
      <c r="AC87" s="35"/>
      <c r="AD87" s="35"/>
      <c r="AE87" s="35"/>
    </row>
    <row r="88" spans="1:31" s="2" customFormat="1" ht="12" customHeight="1">
      <c r="A88" s="35"/>
      <c r="B88" s="36"/>
      <c r="C88" s="30" t="s">
        <v>127</v>
      </c>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276" t="str">
        <f>E11</f>
        <v>D.1.4.7 - AVT</v>
      </c>
      <c r="F89" s="325"/>
      <c r="G89" s="325"/>
      <c r="H89" s="325"/>
      <c r="I89" s="37"/>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2" customHeight="1">
      <c r="A91" s="35"/>
      <c r="B91" s="36"/>
      <c r="C91" s="30" t="s">
        <v>20</v>
      </c>
      <c r="D91" s="37"/>
      <c r="E91" s="37"/>
      <c r="F91" s="28" t="str">
        <f>F14</f>
        <v>Kostelní 1300/44, Praha 7</v>
      </c>
      <c r="G91" s="37"/>
      <c r="H91" s="37"/>
      <c r="I91" s="30" t="s">
        <v>22</v>
      </c>
      <c r="J91" s="67" t="str">
        <f>IF(J14="","",J14)</f>
        <v>27. 4. 2021</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52"/>
      <c r="S92" s="35"/>
      <c r="T92" s="35"/>
      <c r="U92" s="35"/>
      <c r="V92" s="35"/>
      <c r="W92" s="35"/>
      <c r="X92" s="35"/>
      <c r="Y92" s="35"/>
      <c r="Z92" s="35"/>
      <c r="AA92" s="35"/>
      <c r="AB92" s="35"/>
      <c r="AC92" s="35"/>
      <c r="AD92" s="35"/>
      <c r="AE92" s="35"/>
    </row>
    <row r="93" spans="1:31" s="2" customFormat="1" ht="40.15" customHeight="1">
      <c r="A93" s="35"/>
      <c r="B93" s="36"/>
      <c r="C93" s="30" t="s">
        <v>24</v>
      </c>
      <c r="D93" s="37"/>
      <c r="E93" s="37"/>
      <c r="F93" s="28" t="str">
        <f>E17</f>
        <v>Národní zemědělské muzeum, Kostelní 44, Praha 7</v>
      </c>
      <c r="G93" s="37"/>
      <c r="H93" s="37"/>
      <c r="I93" s="30" t="s">
        <v>31</v>
      </c>
      <c r="J93" s="33" t="str">
        <f>E23</f>
        <v>ARCH TECH, K Noskovně 148, Praha 6</v>
      </c>
      <c r="K93" s="37"/>
      <c r="L93" s="52"/>
      <c r="S93" s="35"/>
      <c r="T93" s="35"/>
      <c r="U93" s="35"/>
      <c r="V93" s="35"/>
      <c r="W93" s="35"/>
      <c r="X93" s="35"/>
      <c r="Y93" s="35"/>
      <c r="Z93" s="35"/>
      <c r="AA93" s="35"/>
      <c r="AB93" s="35"/>
      <c r="AC93" s="35"/>
      <c r="AD93" s="35"/>
      <c r="AE93" s="35"/>
    </row>
    <row r="94" spans="1:31" s="2" customFormat="1" ht="40.15" customHeight="1">
      <c r="A94" s="35"/>
      <c r="B94" s="36"/>
      <c r="C94" s="30" t="s">
        <v>29</v>
      </c>
      <c r="D94" s="37"/>
      <c r="E94" s="37"/>
      <c r="F94" s="28" t="str">
        <f>IF(E20="","",E20)</f>
        <v>Vyplň údaj</v>
      </c>
      <c r="G94" s="37"/>
      <c r="H94" s="37"/>
      <c r="I94" s="30" t="s">
        <v>35</v>
      </c>
      <c r="J94" s="33" t="str">
        <f>E26</f>
        <v>Jiří Večerník, Wolkerova 1747/27, Jihlava</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31" s="2" customFormat="1" ht="29.25" customHeight="1">
      <c r="A96" s="35"/>
      <c r="B96" s="36"/>
      <c r="C96" s="150" t="s">
        <v>130</v>
      </c>
      <c r="D96" s="151"/>
      <c r="E96" s="151"/>
      <c r="F96" s="151"/>
      <c r="G96" s="151"/>
      <c r="H96" s="151"/>
      <c r="I96" s="151"/>
      <c r="J96" s="152" t="s">
        <v>131</v>
      </c>
      <c r="K96" s="151"/>
      <c r="L96" s="52"/>
      <c r="S96" s="35"/>
      <c r="T96" s="35"/>
      <c r="U96" s="35"/>
      <c r="V96" s="35"/>
      <c r="W96" s="35"/>
      <c r="X96" s="35"/>
      <c r="Y96" s="35"/>
      <c r="Z96" s="35"/>
      <c r="AA96" s="35"/>
      <c r="AB96" s="35"/>
      <c r="AC96" s="35"/>
      <c r="AD96" s="35"/>
      <c r="AE96" s="35"/>
    </row>
    <row r="97" spans="1:47" s="2" customFormat="1" ht="10.35" customHeight="1">
      <c r="A97" s="35"/>
      <c r="B97" s="36"/>
      <c r="C97" s="37"/>
      <c r="D97" s="37"/>
      <c r="E97" s="37"/>
      <c r="F97" s="37"/>
      <c r="G97" s="37"/>
      <c r="H97" s="37"/>
      <c r="I97" s="37"/>
      <c r="J97" s="37"/>
      <c r="K97" s="37"/>
      <c r="L97" s="52"/>
      <c r="S97" s="35"/>
      <c r="T97" s="35"/>
      <c r="U97" s="35"/>
      <c r="V97" s="35"/>
      <c r="W97" s="35"/>
      <c r="X97" s="35"/>
      <c r="Y97" s="35"/>
      <c r="Z97" s="35"/>
      <c r="AA97" s="35"/>
      <c r="AB97" s="35"/>
      <c r="AC97" s="35"/>
      <c r="AD97" s="35"/>
      <c r="AE97" s="35"/>
    </row>
    <row r="98" spans="1:47" s="2" customFormat="1" ht="22.9" customHeight="1">
      <c r="A98" s="35"/>
      <c r="B98" s="36"/>
      <c r="C98" s="153" t="s">
        <v>132</v>
      </c>
      <c r="D98" s="37"/>
      <c r="E98" s="37"/>
      <c r="F98" s="37"/>
      <c r="G98" s="37"/>
      <c r="H98" s="37"/>
      <c r="I98" s="37"/>
      <c r="J98" s="85">
        <f>J122</f>
        <v>0</v>
      </c>
      <c r="K98" s="37"/>
      <c r="L98" s="52"/>
      <c r="S98" s="35"/>
      <c r="T98" s="35"/>
      <c r="U98" s="35"/>
      <c r="V98" s="35"/>
      <c r="W98" s="35"/>
      <c r="X98" s="35"/>
      <c r="Y98" s="35"/>
      <c r="Z98" s="35"/>
      <c r="AA98" s="35"/>
      <c r="AB98" s="35"/>
      <c r="AC98" s="35"/>
      <c r="AD98" s="35"/>
      <c r="AE98" s="35"/>
      <c r="AU98" s="18" t="s">
        <v>133</v>
      </c>
    </row>
    <row r="99" spans="1:47" s="9" customFormat="1" ht="24.95" customHeight="1">
      <c r="B99" s="154"/>
      <c r="C99" s="155"/>
      <c r="D99" s="156" t="s">
        <v>1725</v>
      </c>
      <c r="E99" s="157"/>
      <c r="F99" s="157"/>
      <c r="G99" s="157"/>
      <c r="H99" s="157"/>
      <c r="I99" s="157"/>
      <c r="J99" s="158">
        <f>J123</f>
        <v>0</v>
      </c>
      <c r="K99" s="155"/>
      <c r="L99" s="159"/>
    </row>
    <row r="100" spans="1:47" s="10" customFormat="1" ht="19.899999999999999" customHeight="1">
      <c r="B100" s="160"/>
      <c r="C100" s="105"/>
      <c r="D100" s="161" t="s">
        <v>2438</v>
      </c>
      <c r="E100" s="162"/>
      <c r="F100" s="162"/>
      <c r="G100" s="162"/>
      <c r="H100" s="162"/>
      <c r="I100" s="162"/>
      <c r="J100" s="163">
        <f>J124</f>
        <v>0</v>
      </c>
      <c r="K100" s="105"/>
      <c r="L100" s="164"/>
    </row>
    <row r="101" spans="1:47" s="2" customFormat="1" ht="21.75" customHeight="1">
      <c r="A101" s="35"/>
      <c r="B101" s="36"/>
      <c r="C101" s="37"/>
      <c r="D101" s="37"/>
      <c r="E101" s="37"/>
      <c r="F101" s="37"/>
      <c r="G101" s="37"/>
      <c r="H101" s="37"/>
      <c r="I101" s="37"/>
      <c r="J101" s="37"/>
      <c r="K101" s="37"/>
      <c r="L101" s="52"/>
      <c r="S101" s="35"/>
      <c r="T101" s="35"/>
      <c r="U101" s="35"/>
      <c r="V101" s="35"/>
      <c r="W101" s="35"/>
      <c r="X101" s="35"/>
      <c r="Y101" s="35"/>
      <c r="Z101" s="35"/>
      <c r="AA101" s="35"/>
      <c r="AB101" s="35"/>
      <c r="AC101" s="35"/>
      <c r="AD101" s="35"/>
      <c r="AE101" s="35"/>
    </row>
    <row r="102" spans="1:47" s="2" customFormat="1" ht="6.95" customHeight="1">
      <c r="A102" s="35"/>
      <c r="B102" s="55"/>
      <c r="C102" s="56"/>
      <c r="D102" s="56"/>
      <c r="E102" s="56"/>
      <c r="F102" s="56"/>
      <c r="G102" s="56"/>
      <c r="H102" s="56"/>
      <c r="I102" s="56"/>
      <c r="J102" s="56"/>
      <c r="K102" s="56"/>
      <c r="L102" s="52"/>
      <c r="S102" s="35"/>
      <c r="T102" s="35"/>
      <c r="U102" s="35"/>
      <c r="V102" s="35"/>
      <c r="W102" s="35"/>
      <c r="X102" s="35"/>
      <c r="Y102" s="35"/>
      <c r="Z102" s="35"/>
      <c r="AA102" s="35"/>
      <c r="AB102" s="35"/>
      <c r="AC102" s="35"/>
      <c r="AD102" s="35"/>
      <c r="AE102" s="35"/>
    </row>
    <row r="106" spans="1:47" s="2" customFormat="1" ht="6.95" customHeight="1">
      <c r="A106" s="35"/>
      <c r="B106" s="57"/>
      <c r="C106" s="58"/>
      <c r="D106" s="58"/>
      <c r="E106" s="58"/>
      <c r="F106" s="58"/>
      <c r="G106" s="58"/>
      <c r="H106" s="58"/>
      <c r="I106" s="58"/>
      <c r="J106" s="58"/>
      <c r="K106" s="58"/>
      <c r="L106" s="52"/>
      <c r="S106" s="35"/>
      <c r="T106" s="35"/>
      <c r="U106" s="35"/>
      <c r="V106" s="35"/>
      <c r="W106" s="35"/>
      <c r="X106" s="35"/>
      <c r="Y106" s="35"/>
      <c r="Z106" s="35"/>
      <c r="AA106" s="35"/>
      <c r="AB106" s="35"/>
      <c r="AC106" s="35"/>
      <c r="AD106" s="35"/>
      <c r="AE106" s="35"/>
    </row>
    <row r="107" spans="1:47" s="2" customFormat="1" ht="24.95" customHeight="1">
      <c r="A107" s="35"/>
      <c r="B107" s="36"/>
      <c r="C107" s="24" t="s">
        <v>154</v>
      </c>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47" s="2" customFormat="1" ht="6.95" customHeight="1">
      <c r="A108" s="35"/>
      <c r="B108" s="36"/>
      <c r="C108" s="37"/>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47" s="2" customFormat="1" ht="12" customHeight="1">
      <c r="A109" s="35"/>
      <c r="B109" s="36"/>
      <c r="C109" s="30" t="s">
        <v>16</v>
      </c>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47" s="2" customFormat="1" ht="16.5" customHeight="1">
      <c r="A110" s="35"/>
      <c r="B110" s="36"/>
      <c r="C110" s="37"/>
      <c r="D110" s="37"/>
      <c r="E110" s="323" t="str">
        <f>E7</f>
        <v>Rekonstrukce multifunkčního sálu v budově NZM</v>
      </c>
      <c r="F110" s="324"/>
      <c r="G110" s="324"/>
      <c r="H110" s="324"/>
      <c r="I110" s="37"/>
      <c r="J110" s="37"/>
      <c r="K110" s="37"/>
      <c r="L110" s="52"/>
      <c r="S110" s="35"/>
      <c r="T110" s="35"/>
      <c r="U110" s="35"/>
      <c r="V110" s="35"/>
      <c r="W110" s="35"/>
      <c r="X110" s="35"/>
      <c r="Y110" s="35"/>
      <c r="Z110" s="35"/>
      <c r="AA110" s="35"/>
      <c r="AB110" s="35"/>
      <c r="AC110" s="35"/>
      <c r="AD110" s="35"/>
      <c r="AE110" s="35"/>
    </row>
    <row r="111" spans="1:47" s="1" customFormat="1" ht="12" customHeight="1">
      <c r="B111" s="22"/>
      <c r="C111" s="30" t="s">
        <v>125</v>
      </c>
      <c r="D111" s="23"/>
      <c r="E111" s="23"/>
      <c r="F111" s="23"/>
      <c r="G111" s="23"/>
      <c r="H111" s="23"/>
      <c r="I111" s="23"/>
      <c r="J111" s="23"/>
      <c r="K111" s="23"/>
      <c r="L111" s="21"/>
    </row>
    <row r="112" spans="1:47" s="2" customFormat="1" ht="16.5" customHeight="1">
      <c r="A112" s="35"/>
      <c r="B112" s="36"/>
      <c r="C112" s="37"/>
      <c r="D112" s="37"/>
      <c r="E112" s="323" t="s">
        <v>1262</v>
      </c>
      <c r="F112" s="325"/>
      <c r="G112" s="325"/>
      <c r="H112" s="325"/>
      <c r="I112" s="37"/>
      <c r="J112" s="37"/>
      <c r="K112" s="37"/>
      <c r="L112" s="52"/>
      <c r="S112" s="35"/>
      <c r="T112" s="35"/>
      <c r="U112" s="35"/>
      <c r="V112" s="35"/>
      <c r="W112" s="35"/>
      <c r="X112" s="35"/>
      <c r="Y112" s="35"/>
      <c r="Z112" s="35"/>
      <c r="AA112" s="35"/>
      <c r="AB112" s="35"/>
      <c r="AC112" s="35"/>
      <c r="AD112" s="35"/>
      <c r="AE112" s="35"/>
    </row>
    <row r="113" spans="1:65" s="2" customFormat="1" ht="12" customHeight="1">
      <c r="A113" s="35"/>
      <c r="B113" s="36"/>
      <c r="C113" s="30" t="s">
        <v>127</v>
      </c>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65" s="2" customFormat="1" ht="16.5" customHeight="1">
      <c r="A114" s="35"/>
      <c r="B114" s="36"/>
      <c r="C114" s="37"/>
      <c r="D114" s="37"/>
      <c r="E114" s="276" t="str">
        <f>E11</f>
        <v>D.1.4.7 - AVT</v>
      </c>
      <c r="F114" s="325"/>
      <c r="G114" s="325"/>
      <c r="H114" s="325"/>
      <c r="I114" s="37"/>
      <c r="J114" s="37"/>
      <c r="K114" s="37"/>
      <c r="L114" s="52"/>
      <c r="S114" s="35"/>
      <c r="T114" s="35"/>
      <c r="U114" s="35"/>
      <c r="V114" s="35"/>
      <c r="W114" s="35"/>
      <c r="X114" s="35"/>
      <c r="Y114" s="35"/>
      <c r="Z114" s="35"/>
      <c r="AA114" s="35"/>
      <c r="AB114" s="35"/>
      <c r="AC114" s="35"/>
      <c r="AD114" s="35"/>
      <c r="AE114" s="35"/>
    </row>
    <row r="115" spans="1:65" s="2" customFormat="1" ht="6.95" customHeight="1">
      <c r="A115" s="35"/>
      <c r="B115" s="36"/>
      <c r="C115" s="37"/>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65" s="2" customFormat="1" ht="12" customHeight="1">
      <c r="A116" s="35"/>
      <c r="B116" s="36"/>
      <c r="C116" s="30" t="s">
        <v>20</v>
      </c>
      <c r="D116" s="37"/>
      <c r="E116" s="37"/>
      <c r="F116" s="28" t="str">
        <f>F14</f>
        <v>Kostelní 1300/44, Praha 7</v>
      </c>
      <c r="G116" s="37"/>
      <c r="H116" s="37"/>
      <c r="I116" s="30" t="s">
        <v>22</v>
      </c>
      <c r="J116" s="67" t="str">
        <f>IF(J14="","",J14)</f>
        <v>27. 4. 2021</v>
      </c>
      <c r="K116" s="37"/>
      <c r="L116" s="52"/>
      <c r="S116" s="35"/>
      <c r="T116" s="35"/>
      <c r="U116" s="35"/>
      <c r="V116" s="35"/>
      <c r="W116" s="35"/>
      <c r="X116" s="35"/>
      <c r="Y116" s="35"/>
      <c r="Z116" s="35"/>
      <c r="AA116" s="35"/>
      <c r="AB116" s="35"/>
      <c r="AC116" s="35"/>
      <c r="AD116" s="35"/>
      <c r="AE116" s="35"/>
    </row>
    <row r="117" spans="1:65" s="2" customFormat="1" ht="6.95" customHeight="1">
      <c r="A117" s="35"/>
      <c r="B117" s="36"/>
      <c r="C117" s="37"/>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65" s="2" customFormat="1" ht="40.15" customHeight="1">
      <c r="A118" s="35"/>
      <c r="B118" s="36"/>
      <c r="C118" s="30" t="s">
        <v>24</v>
      </c>
      <c r="D118" s="37"/>
      <c r="E118" s="37"/>
      <c r="F118" s="28" t="str">
        <f>E17</f>
        <v>Národní zemědělské muzeum, Kostelní 44, Praha 7</v>
      </c>
      <c r="G118" s="37"/>
      <c r="H118" s="37"/>
      <c r="I118" s="30" t="s">
        <v>31</v>
      </c>
      <c r="J118" s="33" t="str">
        <f>E23</f>
        <v>ARCH TECH, K Noskovně 148, Praha 6</v>
      </c>
      <c r="K118" s="37"/>
      <c r="L118" s="52"/>
      <c r="S118" s="35"/>
      <c r="T118" s="35"/>
      <c r="U118" s="35"/>
      <c r="V118" s="35"/>
      <c r="W118" s="35"/>
      <c r="X118" s="35"/>
      <c r="Y118" s="35"/>
      <c r="Z118" s="35"/>
      <c r="AA118" s="35"/>
      <c r="AB118" s="35"/>
      <c r="AC118" s="35"/>
      <c r="AD118" s="35"/>
      <c r="AE118" s="35"/>
    </row>
    <row r="119" spans="1:65" s="2" customFormat="1" ht="40.15" customHeight="1">
      <c r="A119" s="35"/>
      <c r="B119" s="36"/>
      <c r="C119" s="30" t="s">
        <v>29</v>
      </c>
      <c r="D119" s="37"/>
      <c r="E119" s="37"/>
      <c r="F119" s="28" t="str">
        <f>IF(E20="","",E20)</f>
        <v>Vyplň údaj</v>
      </c>
      <c r="G119" s="37"/>
      <c r="H119" s="37"/>
      <c r="I119" s="30" t="s">
        <v>35</v>
      </c>
      <c r="J119" s="33" t="str">
        <f>E26</f>
        <v>Jiří Večerník, Wolkerova 1747/27, Jihlava</v>
      </c>
      <c r="K119" s="37"/>
      <c r="L119" s="52"/>
      <c r="S119" s="35"/>
      <c r="T119" s="35"/>
      <c r="U119" s="35"/>
      <c r="V119" s="35"/>
      <c r="W119" s="35"/>
      <c r="X119" s="35"/>
      <c r="Y119" s="35"/>
      <c r="Z119" s="35"/>
      <c r="AA119" s="35"/>
      <c r="AB119" s="35"/>
      <c r="AC119" s="35"/>
      <c r="AD119" s="35"/>
      <c r="AE119" s="35"/>
    </row>
    <row r="120" spans="1:65" s="2" customFormat="1" ht="10.35" customHeight="1">
      <c r="A120" s="35"/>
      <c r="B120" s="36"/>
      <c r="C120" s="37"/>
      <c r="D120" s="37"/>
      <c r="E120" s="37"/>
      <c r="F120" s="37"/>
      <c r="G120" s="37"/>
      <c r="H120" s="37"/>
      <c r="I120" s="37"/>
      <c r="J120" s="37"/>
      <c r="K120" s="37"/>
      <c r="L120" s="52"/>
      <c r="S120" s="35"/>
      <c r="T120" s="35"/>
      <c r="U120" s="35"/>
      <c r="V120" s="35"/>
      <c r="W120" s="35"/>
      <c r="X120" s="35"/>
      <c r="Y120" s="35"/>
      <c r="Z120" s="35"/>
      <c r="AA120" s="35"/>
      <c r="AB120" s="35"/>
      <c r="AC120" s="35"/>
      <c r="AD120" s="35"/>
      <c r="AE120" s="35"/>
    </row>
    <row r="121" spans="1:65" s="11" customFormat="1" ht="29.25" customHeight="1">
      <c r="A121" s="165"/>
      <c r="B121" s="166"/>
      <c r="C121" s="167" t="s">
        <v>155</v>
      </c>
      <c r="D121" s="168" t="s">
        <v>64</v>
      </c>
      <c r="E121" s="168" t="s">
        <v>60</v>
      </c>
      <c r="F121" s="168" t="s">
        <v>61</v>
      </c>
      <c r="G121" s="168" t="s">
        <v>156</v>
      </c>
      <c r="H121" s="168" t="s">
        <v>157</v>
      </c>
      <c r="I121" s="168" t="s">
        <v>158</v>
      </c>
      <c r="J121" s="168" t="s">
        <v>131</v>
      </c>
      <c r="K121" s="169" t="s">
        <v>159</v>
      </c>
      <c r="L121" s="170"/>
      <c r="M121" s="76" t="s">
        <v>1</v>
      </c>
      <c r="N121" s="77" t="s">
        <v>43</v>
      </c>
      <c r="O121" s="77" t="s">
        <v>160</v>
      </c>
      <c r="P121" s="77" t="s">
        <v>161</v>
      </c>
      <c r="Q121" s="77" t="s">
        <v>162</v>
      </c>
      <c r="R121" s="77" t="s">
        <v>163</v>
      </c>
      <c r="S121" s="77" t="s">
        <v>164</v>
      </c>
      <c r="T121" s="78" t="s">
        <v>165</v>
      </c>
      <c r="U121" s="165"/>
      <c r="V121" s="165"/>
      <c r="W121" s="165"/>
      <c r="X121" s="165"/>
      <c r="Y121" s="165"/>
      <c r="Z121" s="165"/>
      <c r="AA121" s="165"/>
      <c r="AB121" s="165"/>
      <c r="AC121" s="165"/>
      <c r="AD121" s="165"/>
      <c r="AE121" s="165"/>
    </row>
    <row r="122" spans="1:65" s="2" customFormat="1" ht="22.9" customHeight="1">
      <c r="A122" s="35"/>
      <c r="B122" s="36"/>
      <c r="C122" s="83" t="s">
        <v>166</v>
      </c>
      <c r="D122" s="37"/>
      <c r="E122" s="37"/>
      <c r="F122" s="37"/>
      <c r="G122" s="37"/>
      <c r="H122" s="37"/>
      <c r="I122" s="37"/>
      <c r="J122" s="171">
        <f>BK122</f>
        <v>0</v>
      </c>
      <c r="K122" s="37"/>
      <c r="L122" s="40"/>
      <c r="M122" s="79"/>
      <c r="N122" s="172"/>
      <c r="O122" s="80"/>
      <c r="P122" s="173">
        <f>P123</f>
        <v>0</v>
      </c>
      <c r="Q122" s="80"/>
      <c r="R122" s="173">
        <f>R123</f>
        <v>0</v>
      </c>
      <c r="S122" s="80"/>
      <c r="T122" s="174">
        <f>T123</f>
        <v>0</v>
      </c>
      <c r="U122" s="35"/>
      <c r="V122" s="35"/>
      <c r="W122" s="35"/>
      <c r="X122" s="35"/>
      <c r="Y122" s="35"/>
      <c r="Z122" s="35"/>
      <c r="AA122" s="35"/>
      <c r="AB122" s="35"/>
      <c r="AC122" s="35"/>
      <c r="AD122" s="35"/>
      <c r="AE122" s="35"/>
      <c r="AT122" s="18" t="s">
        <v>78</v>
      </c>
      <c r="AU122" s="18" t="s">
        <v>133</v>
      </c>
      <c r="BK122" s="175">
        <f>BK123</f>
        <v>0</v>
      </c>
    </row>
    <row r="123" spans="1:65" s="12" customFormat="1" ht="25.9" customHeight="1">
      <c r="B123" s="176"/>
      <c r="C123" s="177"/>
      <c r="D123" s="178" t="s">
        <v>78</v>
      </c>
      <c r="E123" s="179" t="s">
        <v>227</v>
      </c>
      <c r="F123" s="179" t="s">
        <v>1732</v>
      </c>
      <c r="G123" s="177"/>
      <c r="H123" s="177"/>
      <c r="I123" s="180"/>
      <c r="J123" s="181">
        <f>BK123</f>
        <v>0</v>
      </c>
      <c r="K123" s="177"/>
      <c r="L123" s="182"/>
      <c r="M123" s="183"/>
      <c r="N123" s="184"/>
      <c r="O123" s="184"/>
      <c r="P123" s="185">
        <f>P124</f>
        <v>0</v>
      </c>
      <c r="Q123" s="184"/>
      <c r="R123" s="185">
        <f>R124</f>
        <v>0</v>
      </c>
      <c r="S123" s="184"/>
      <c r="T123" s="186">
        <f>T124</f>
        <v>0</v>
      </c>
      <c r="AR123" s="187" t="s">
        <v>195</v>
      </c>
      <c r="AT123" s="188" t="s">
        <v>78</v>
      </c>
      <c r="AU123" s="188" t="s">
        <v>79</v>
      </c>
      <c r="AY123" s="187" t="s">
        <v>169</v>
      </c>
      <c r="BK123" s="189">
        <f>BK124</f>
        <v>0</v>
      </c>
    </row>
    <row r="124" spans="1:65" s="12" customFormat="1" ht="22.9" customHeight="1">
      <c r="B124" s="176"/>
      <c r="C124" s="177"/>
      <c r="D124" s="178" t="s">
        <v>78</v>
      </c>
      <c r="E124" s="190" t="s">
        <v>2439</v>
      </c>
      <c r="F124" s="190" t="s">
        <v>2440</v>
      </c>
      <c r="G124" s="177"/>
      <c r="H124" s="177"/>
      <c r="I124" s="180"/>
      <c r="J124" s="191">
        <f>BK124</f>
        <v>0</v>
      </c>
      <c r="K124" s="177"/>
      <c r="L124" s="182"/>
      <c r="M124" s="183"/>
      <c r="N124" s="184"/>
      <c r="O124" s="184"/>
      <c r="P124" s="185">
        <f>SUM(P125:P214)</f>
        <v>0</v>
      </c>
      <c r="Q124" s="184"/>
      <c r="R124" s="185">
        <f>SUM(R125:R214)</f>
        <v>0</v>
      </c>
      <c r="S124" s="184"/>
      <c r="T124" s="186">
        <f>SUM(T125:T214)</f>
        <v>0</v>
      </c>
      <c r="AR124" s="187" t="s">
        <v>195</v>
      </c>
      <c r="AT124" s="188" t="s">
        <v>78</v>
      </c>
      <c r="AU124" s="188" t="s">
        <v>86</v>
      </c>
      <c r="AY124" s="187" t="s">
        <v>169</v>
      </c>
      <c r="BK124" s="189">
        <f>SUM(BK125:BK214)</f>
        <v>0</v>
      </c>
    </row>
    <row r="125" spans="1:65" s="2" customFormat="1" ht="16.5" customHeight="1">
      <c r="A125" s="35"/>
      <c r="B125" s="36"/>
      <c r="C125" s="192" t="s">
        <v>86</v>
      </c>
      <c r="D125" s="192" t="s">
        <v>172</v>
      </c>
      <c r="E125" s="193" t="s">
        <v>2441</v>
      </c>
      <c r="F125" s="194" t="s">
        <v>2442</v>
      </c>
      <c r="G125" s="195" t="s">
        <v>1341</v>
      </c>
      <c r="H125" s="196">
        <v>2</v>
      </c>
      <c r="I125" s="197"/>
      <c r="J125" s="198">
        <f>ROUND(I125*H125,2)</f>
        <v>0</v>
      </c>
      <c r="K125" s="194" t="s">
        <v>1</v>
      </c>
      <c r="L125" s="40"/>
      <c r="M125" s="199" t="s">
        <v>1</v>
      </c>
      <c r="N125" s="200" t="s">
        <v>44</v>
      </c>
      <c r="O125" s="72"/>
      <c r="P125" s="201">
        <f>O125*H125</f>
        <v>0</v>
      </c>
      <c r="Q125" s="201">
        <v>0</v>
      </c>
      <c r="R125" s="201">
        <f>Q125*H125</f>
        <v>0</v>
      </c>
      <c r="S125" s="201">
        <v>0</v>
      </c>
      <c r="T125" s="202">
        <f>S125*H125</f>
        <v>0</v>
      </c>
      <c r="U125" s="35"/>
      <c r="V125" s="35"/>
      <c r="W125" s="35"/>
      <c r="X125" s="35"/>
      <c r="Y125" s="35"/>
      <c r="Z125" s="35"/>
      <c r="AA125" s="35"/>
      <c r="AB125" s="35"/>
      <c r="AC125" s="35"/>
      <c r="AD125" s="35"/>
      <c r="AE125" s="35"/>
      <c r="AR125" s="203" t="s">
        <v>694</v>
      </c>
      <c r="AT125" s="203" t="s">
        <v>172</v>
      </c>
      <c r="AU125" s="203" t="s">
        <v>88</v>
      </c>
      <c r="AY125" s="18" t="s">
        <v>169</v>
      </c>
      <c r="BE125" s="204">
        <f>IF(N125="základní",J125,0)</f>
        <v>0</v>
      </c>
      <c r="BF125" s="204">
        <f>IF(N125="snížená",J125,0)</f>
        <v>0</v>
      </c>
      <c r="BG125" s="204">
        <f>IF(N125="zákl. přenesená",J125,0)</f>
        <v>0</v>
      </c>
      <c r="BH125" s="204">
        <f>IF(N125="sníž. přenesená",J125,0)</f>
        <v>0</v>
      </c>
      <c r="BI125" s="204">
        <f>IF(N125="nulová",J125,0)</f>
        <v>0</v>
      </c>
      <c r="BJ125" s="18" t="s">
        <v>86</v>
      </c>
      <c r="BK125" s="204">
        <f>ROUND(I125*H125,2)</f>
        <v>0</v>
      </c>
      <c r="BL125" s="18" t="s">
        <v>694</v>
      </c>
      <c r="BM125" s="203" t="s">
        <v>2443</v>
      </c>
    </row>
    <row r="126" spans="1:65" s="2" customFormat="1" ht="11.25">
      <c r="A126" s="35"/>
      <c r="B126" s="36"/>
      <c r="C126" s="37"/>
      <c r="D126" s="205" t="s">
        <v>178</v>
      </c>
      <c r="E126" s="37"/>
      <c r="F126" s="206" t="s">
        <v>2442</v>
      </c>
      <c r="G126" s="37"/>
      <c r="H126" s="37"/>
      <c r="I126" s="207"/>
      <c r="J126" s="37"/>
      <c r="K126" s="37"/>
      <c r="L126" s="40"/>
      <c r="M126" s="208"/>
      <c r="N126" s="209"/>
      <c r="O126" s="72"/>
      <c r="P126" s="72"/>
      <c r="Q126" s="72"/>
      <c r="R126" s="72"/>
      <c r="S126" s="72"/>
      <c r="T126" s="73"/>
      <c r="U126" s="35"/>
      <c r="V126" s="35"/>
      <c r="W126" s="35"/>
      <c r="X126" s="35"/>
      <c r="Y126" s="35"/>
      <c r="Z126" s="35"/>
      <c r="AA126" s="35"/>
      <c r="AB126" s="35"/>
      <c r="AC126" s="35"/>
      <c r="AD126" s="35"/>
      <c r="AE126" s="35"/>
      <c r="AT126" s="18" t="s">
        <v>178</v>
      </c>
      <c r="AU126" s="18" t="s">
        <v>88</v>
      </c>
    </row>
    <row r="127" spans="1:65" s="2" customFormat="1" ht="39">
      <c r="A127" s="35"/>
      <c r="B127" s="36"/>
      <c r="C127" s="37"/>
      <c r="D127" s="205" t="s">
        <v>233</v>
      </c>
      <c r="E127" s="37"/>
      <c r="F127" s="212" t="s">
        <v>2444</v>
      </c>
      <c r="G127" s="37"/>
      <c r="H127" s="37"/>
      <c r="I127" s="207"/>
      <c r="J127" s="37"/>
      <c r="K127" s="37"/>
      <c r="L127" s="40"/>
      <c r="M127" s="208"/>
      <c r="N127" s="209"/>
      <c r="O127" s="72"/>
      <c r="P127" s="72"/>
      <c r="Q127" s="72"/>
      <c r="R127" s="72"/>
      <c r="S127" s="72"/>
      <c r="T127" s="73"/>
      <c r="U127" s="35"/>
      <c r="V127" s="35"/>
      <c r="W127" s="35"/>
      <c r="X127" s="35"/>
      <c r="Y127" s="35"/>
      <c r="Z127" s="35"/>
      <c r="AA127" s="35"/>
      <c r="AB127" s="35"/>
      <c r="AC127" s="35"/>
      <c r="AD127" s="35"/>
      <c r="AE127" s="35"/>
      <c r="AT127" s="18" t="s">
        <v>233</v>
      </c>
      <c r="AU127" s="18" t="s">
        <v>88</v>
      </c>
    </row>
    <row r="128" spans="1:65" s="2" customFormat="1" ht="16.5" customHeight="1">
      <c r="A128" s="35"/>
      <c r="B128" s="36"/>
      <c r="C128" s="192" t="s">
        <v>88</v>
      </c>
      <c r="D128" s="192" t="s">
        <v>172</v>
      </c>
      <c r="E128" s="193" t="s">
        <v>2445</v>
      </c>
      <c r="F128" s="194" t="s">
        <v>2446</v>
      </c>
      <c r="G128" s="195" t="s">
        <v>1341</v>
      </c>
      <c r="H128" s="196">
        <v>3</v>
      </c>
      <c r="I128" s="197"/>
      <c r="J128" s="198">
        <f>ROUND(I128*H128,2)</f>
        <v>0</v>
      </c>
      <c r="K128" s="194" t="s">
        <v>1</v>
      </c>
      <c r="L128" s="40"/>
      <c r="M128" s="199" t="s">
        <v>1</v>
      </c>
      <c r="N128" s="200" t="s">
        <v>44</v>
      </c>
      <c r="O128" s="72"/>
      <c r="P128" s="201">
        <f>O128*H128</f>
        <v>0</v>
      </c>
      <c r="Q128" s="201">
        <v>0</v>
      </c>
      <c r="R128" s="201">
        <f>Q128*H128</f>
        <v>0</v>
      </c>
      <c r="S128" s="201">
        <v>0</v>
      </c>
      <c r="T128" s="202">
        <f>S128*H128</f>
        <v>0</v>
      </c>
      <c r="U128" s="35"/>
      <c r="V128" s="35"/>
      <c r="W128" s="35"/>
      <c r="X128" s="35"/>
      <c r="Y128" s="35"/>
      <c r="Z128" s="35"/>
      <c r="AA128" s="35"/>
      <c r="AB128" s="35"/>
      <c r="AC128" s="35"/>
      <c r="AD128" s="35"/>
      <c r="AE128" s="35"/>
      <c r="AR128" s="203" t="s">
        <v>694</v>
      </c>
      <c r="AT128" s="203" t="s">
        <v>172</v>
      </c>
      <c r="AU128" s="203" t="s">
        <v>88</v>
      </c>
      <c r="AY128" s="18" t="s">
        <v>169</v>
      </c>
      <c r="BE128" s="204">
        <f>IF(N128="základní",J128,0)</f>
        <v>0</v>
      </c>
      <c r="BF128" s="204">
        <f>IF(N128="snížená",J128,0)</f>
        <v>0</v>
      </c>
      <c r="BG128" s="204">
        <f>IF(N128="zákl. přenesená",J128,0)</f>
        <v>0</v>
      </c>
      <c r="BH128" s="204">
        <f>IF(N128="sníž. přenesená",J128,0)</f>
        <v>0</v>
      </c>
      <c r="BI128" s="204">
        <f>IF(N128="nulová",J128,0)</f>
        <v>0</v>
      </c>
      <c r="BJ128" s="18" t="s">
        <v>86</v>
      </c>
      <c r="BK128" s="204">
        <f>ROUND(I128*H128,2)</f>
        <v>0</v>
      </c>
      <c r="BL128" s="18" t="s">
        <v>694</v>
      </c>
      <c r="BM128" s="203" t="s">
        <v>2447</v>
      </c>
    </row>
    <row r="129" spans="1:65" s="2" customFormat="1" ht="11.25">
      <c r="A129" s="35"/>
      <c r="B129" s="36"/>
      <c r="C129" s="37"/>
      <c r="D129" s="205" t="s">
        <v>178</v>
      </c>
      <c r="E129" s="37"/>
      <c r="F129" s="206" t="s">
        <v>2446</v>
      </c>
      <c r="G129" s="37"/>
      <c r="H129" s="37"/>
      <c r="I129" s="207"/>
      <c r="J129" s="37"/>
      <c r="K129" s="37"/>
      <c r="L129" s="40"/>
      <c r="M129" s="208"/>
      <c r="N129" s="209"/>
      <c r="O129" s="72"/>
      <c r="P129" s="72"/>
      <c r="Q129" s="72"/>
      <c r="R129" s="72"/>
      <c r="S129" s="72"/>
      <c r="T129" s="73"/>
      <c r="U129" s="35"/>
      <c r="V129" s="35"/>
      <c r="W129" s="35"/>
      <c r="X129" s="35"/>
      <c r="Y129" s="35"/>
      <c r="Z129" s="35"/>
      <c r="AA129" s="35"/>
      <c r="AB129" s="35"/>
      <c r="AC129" s="35"/>
      <c r="AD129" s="35"/>
      <c r="AE129" s="35"/>
      <c r="AT129" s="18" t="s">
        <v>178</v>
      </c>
      <c r="AU129" s="18" t="s">
        <v>88</v>
      </c>
    </row>
    <row r="130" spans="1:65" s="2" customFormat="1" ht="39">
      <c r="A130" s="35"/>
      <c r="B130" s="36"/>
      <c r="C130" s="37"/>
      <c r="D130" s="205" t="s">
        <v>233</v>
      </c>
      <c r="E130" s="37"/>
      <c r="F130" s="212" t="s">
        <v>2448</v>
      </c>
      <c r="G130" s="37"/>
      <c r="H130" s="37"/>
      <c r="I130" s="207"/>
      <c r="J130" s="37"/>
      <c r="K130" s="37"/>
      <c r="L130" s="40"/>
      <c r="M130" s="208"/>
      <c r="N130" s="209"/>
      <c r="O130" s="72"/>
      <c r="P130" s="72"/>
      <c r="Q130" s="72"/>
      <c r="R130" s="72"/>
      <c r="S130" s="72"/>
      <c r="T130" s="73"/>
      <c r="U130" s="35"/>
      <c r="V130" s="35"/>
      <c r="W130" s="35"/>
      <c r="X130" s="35"/>
      <c r="Y130" s="35"/>
      <c r="Z130" s="35"/>
      <c r="AA130" s="35"/>
      <c r="AB130" s="35"/>
      <c r="AC130" s="35"/>
      <c r="AD130" s="35"/>
      <c r="AE130" s="35"/>
      <c r="AT130" s="18" t="s">
        <v>233</v>
      </c>
      <c r="AU130" s="18" t="s">
        <v>88</v>
      </c>
    </row>
    <row r="131" spans="1:65" s="2" customFormat="1" ht="16.5" customHeight="1">
      <c r="A131" s="35"/>
      <c r="B131" s="36"/>
      <c r="C131" s="192" t="s">
        <v>195</v>
      </c>
      <c r="D131" s="192" t="s">
        <v>172</v>
      </c>
      <c r="E131" s="193" t="s">
        <v>2449</v>
      </c>
      <c r="F131" s="194" t="s">
        <v>2450</v>
      </c>
      <c r="G131" s="195" t="s">
        <v>1341</v>
      </c>
      <c r="H131" s="196">
        <v>1</v>
      </c>
      <c r="I131" s="197"/>
      <c r="J131" s="198">
        <f>ROUND(I131*H131,2)</f>
        <v>0</v>
      </c>
      <c r="K131" s="194" t="s">
        <v>1</v>
      </c>
      <c r="L131" s="40"/>
      <c r="M131" s="199" t="s">
        <v>1</v>
      </c>
      <c r="N131" s="200" t="s">
        <v>44</v>
      </c>
      <c r="O131" s="72"/>
      <c r="P131" s="201">
        <f>O131*H131</f>
        <v>0</v>
      </c>
      <c r="Q131" s="201">
        <v>0</v>
      </c>
      <c r="R131" s="201">
        <f>Q131*H131</f>
        <v>0</v>
      </c>
      <c r="S131" s="201">
        <v>0</v>
      </c>
      <c r="T131" s="202">
        <f>S131*H131</f>
        <v>0</v>
      </c>
      <c r="U131" s="35"/>
      <c r="V131" s="35"/>
      <c r="W131" s="35"/>
      <c r="X131" s="35"/>
      <c r="Y131" s="35"/>
      <c r="Z131" s="35"/>
      <c r="AA131" s="35"/>
      <c r="AB131" s="35"/>
      <c r="AC131" s="35"/>
      <c r="AD131" s="35"/>
      <c r="AE131" s="35"/>
      <c r="AR131" s="203" t="s">
        <v>694</v>
      </c>
      <c r="AT131" s="203" t="s">
        <v>172</v>
      </c>
      <c r="AU131" s="203" t="s">
        <v>88</v>
      </c>
      <c r="AY131" s="18" t="s">
        <v>169</v>
      </c>
      <c r="BE131" s="204">
        <f>IF(N131="základní",J131,0)</f>
        <v>0</v>
      </c>
      <c r="BF131" s="204">
        <f>IF(N131="snížená",J131,0)</f>
        <v>0</v>
      </c>
      <c r="BG131" s="204">
        <f>IF(N131="zákl. přenesená",J131,0)</f>
        <v>0</v>
      </c>
      <c r="BH131" s="204">
        <f>IF(N131="sníž. přenesená",J131,0)</f>
        <v>0</v>
      </c>
      <c r="BI131" s="204">
        <f>IF(N131="nulová",J131,0)</f>
        <v>0</v>
      </c>
      <c r="BJ131" s="18" t="s">
        <v>86</v>
      </c>
      <c r="BK131" s="204">
        <f>ROUND(I131*H131,2)</f>
        <v>0</v>
      </c>
      <c r="BL131" s="18" t="s">
        <v>694</v>
      </c>
      <c r="BM131" s="203" t="s">
        <v>2451</v>
      </c>
    </row>
    <row r="132" spans="1:65" s="2" customFormat="1" ht="11.25">
      <c r="A132" s="35"/>
      <c r="B132" s="36"/>
      <c r="C132" s="37"/>
      <c r="D132" s="205" t="s">
        <v>178</v>
      </c>
      <c r="E132" s="37"/>
      <c r="F132" s="206" t="s">
        <v>2450</v>
      </c>
      <c r="G132" s="37"/>
      <c r="H132" s="37"/>
      <c r="I132" s="207"/>
      <c r="J132" s="37"/>
      <c r="K132" s="37"/>
      <c r="L132" s="40"/>
      <c r="M132" s="208"/>
      <c r="N132" s="209"/>
      <c r="O132" s="72"/>
      <c r="P132" s="72"/>
      <c r="Q132" s="72"/>
      <c r="R132" s="72"/>
      <c r="S132" s="72"/>
      <c r="T132" s="73"/>
      <c r="U132" s="35"/>
      <c r="V132" s="35"/>
      <c r="W132" s="35"/>
      <c r="X132" s="35"/>
      <c r="Y132" s="35"/>
      <c r="Z132" s="35"/>
      <c r="AA132" s="35"/>
      <c r="AB132" s="35"/>
      <c r="AC132" s="35"/>
      <c r="AD132" s="35"/>
      <c r="AE132" s="35"/>
      <c r="AT132" s="18" t="s">
        <v>178</v>
      </c>
      <c r="AU132" s="18" t="s">
        <v>88</v>
      </c>
    </row>
    <row r="133" spans="1:65" s="2" customFormat="1" ht="39">
      <c r="A133" s="35"/>
      <c r="B133" s="36"/>
      <c r="C133" s="37"/>
      <c r="D133" s="205" t="s">
        <v>233</v>
      </c>
      <c r="E133" s="37"/>
      <c r="F133" s="212" t="s">
        <v>2452</v>
      </c>
      <c r="G133" s="37"/>
      <c r="H133" s="37"/>
      <c r="I133" s="207"/>
      <c r="J133" s="37"/>
      <c r="K133" s="37"/>
      <c r="L133" s="40"/>
      <c r="M133" s="208"/>
      <c r="N133" s="209"/>
      <c r="O133" s="72"/>
      <c r="P133" s="72"/>
      <c r="Q133" s="72"/>
      <c r="R133" s="72"/>
      <c r="S133" s="72"/>
      <c r="T133" s="73"/>
      <c r="U133" s="35"/>
      <c r="V133" s="35"/>
      <c r="W133" s="35"/>
      <c r="X133" s="35"/>
      <c r="Y133" s="35"/>
      <c r="Z133" s="35"/>
      <c r="AA133" s="35"/>
      <c r="AB133" s="35"/>
      <c r="AC133" s="35"/>
      <c r="AD133" s="35"/>
      <c r="AE133" s="35"/>
      <c r="AT133" s="18" t="s">
        <v>233</v>
      </c>
      <c r="AU133" s="18" t="s">
        <v>88</v>
      </c>
    </row>
    <row r="134" spans="1:65" s="2" customFormat="1" ht="16.5" customHeight="1">
      <c r="A134" s="35"/>
      <c r="B134" s="36"/>
      <c r="C134" s="192" t="s">
        <v>170</v>
      </c>
      <c r="D134" s="192" t="s">
        <v>172</v>
      </c>
      <c r="E134" s="193" t="s">
        <v>2453</v>
      </c>
      <c r="F134" s="194" t="s">
        <v>2454</v>
      </c>
      <c r="G134" s="195" t="s">
        <v>1341</v>
      </c>
      <c r="H134" s="196">
        <v>3</v>
      </c>
      <c r="I134" s="197"/>
      <c r="J134" s="198">
        <f>ROUND(I134*H134,2)</f>
        <v>0</v>
      </c>
      <c r="K134" s="194" t="s">
        <v>1</v>
      </c>
      <c r="L134" s="40"/>
      <c r="M134" s="199" t="s">
        <v>1</v>
      </c>
      <c r="N134" s="200" t="s">
        <v>44</v>
      </c>
      <c r="O134" s="72"/>
      <c r="P134" s="201">
        <f>O134*H134</f>
        <v>0</v>
      </c>
      <c r="Q134" s="201">
        <v>0</v>
      </c>
      <c r="R134" s="201">
        <f>Q134*H134</f>
        <v>0</v>
      </c>
      <c r="S134" s="201">
        <v>0</v>
      </c>
      <c r="T134" s="202">
        <f>S134*H134</f>
        <v>0</v>
      </c>
      <c r="U134" s="35"/>
      <c r="V134" s="35"/>
      <c r="W134" s="35"/>
      <c r="X134" s="35"/>
      <c r="Y134" s="35"/>
      <c r="Z134" s="35"/>
      <c r="AA134" s="35"/>
      <c r="AB134" s="35"/>
      <c r="AC134" s="35"/>
      <c r="AD134" s="35"/>
      <c r="AE134" s="35"/>
      <c r="AR134" s="203" t="s">
        <v>694</v>
      </c>
      <c r="AT134" s="203" t="s">
        <v>172</v>
      </c>
      <c r="AU134" s="203" t="s">
        <v>88</v>
      </c>
      <c r="AY134" s="18" t="s">
        <v>169</v>
      </c>
      <c r="BE134" s="204">
        <f>IF(N134="základní",J134,0)</f>
        <v>0</v>
      </c>
      <c r="BF134" s="204">
        <f>IF(N134="snížená",J134,0)</f>
        <v>0</v>
      </c>
      <c r="BG134" s="204">
        <f>IF(N134="zákl. přenesená",J134,0)</f>
        <v>0</v>
      </c>
      <c r="BH134" s="204">
        <f>IF(N134="sníž. přenesená",J134,0)</f>
        <v>0</v>
      </c>
      <c r="BI134" s="204">
        <f>IF(N134="nulová",J134,0)</f>
        <v>0</v>
      </c>
      <c r="BJ134" s="18" t="s">
        <v>86</v>
      </c>
      <c r="BK134" s="204">
        <f>ROUND(I134*H134,2)</f>
        <v>0</v>
      </c>
      <c r="BL134" s="18" t="s">
        <v>694</v>
      </c>
      <c r="BM134" s="203" t="s">
        <v>2455</v>
      </c>
    </row>
    <row r="135" spans="1:65" s="2" customFormat="1" ht="11.25">
      <c r="A135" s="35"/>
      <c r="B135" s="36"/>
      <c r="C135" s="37"/>
      <c r="D135" s="205" t="s">
        <v>178</v>
      </c>
      <c r="E135" s="37"/>
      <c r="F135" s="206" t="s">
        <v>2454</v>
      </c>
      <c r="G135" s="37"/>
      <c r="H135" s="37"/>
      <c r="I135" s="207"/>
      <c r="J135" s="37"/>
      <c r="K135" s="37"/>
      <c r="L135" s="40"/>
      <c r="M135" s="208"/>
      <c r="N135" s="209"/>
      <c r="O135" s="72"/>
      <c r="P135" s="72"/>
      <c r="Q135" s="72"/>
      <c r="R135" s="72"/>
      <c r="S135" s="72"/>
      <c r="T135" s="73"/>
      <c r="U135" s="35"/>
      <c r="V135" s="35"/>
      <c r="W135" s="35"/>
      <c r="X135" s="35"/>
      <c r="Y135" s="35"/>
      <c r="Z135" s="35"/>
      <c r="AA135" s="35"/>
      <c r="AB135" s="35"/>
      <c r="AC135" s="35"/>
      <c r="AD135" s="35"/>
      <c r="AE135" s="35"/>
      <c r="AT135" s="18" t="s">
        <v>178</v>
      </c>
      <c r="AU135" s="18" t="s">
        <v>88</v>
      </c>
    </row>
    <row r="136" spans="1:65" s="2" customFormat="1" ht="39">
      <c r="A136" s="35"/>
      <c r="B136" s="36"/>
      <c r="C136" s="37"/>
      <c r="D136" s="205" t="s">
        <v>233</v>
      </c>
      <c r="E136" s="37"/>
      <c r="F136" s="212" t="s">
        <v>2456</v>
      </c>
      <c r="G136" s="37"/>
      <c r="H136" s="37"/>
      <c r="I136" s="207"/>
      <c r="J136" s="37"/>
      <c r="K136" s="37"/>
      <c r="L136" s="40"/>
      <c r="M136" s="208"/>
      <c r="N136" s="209"/>
      <c r="O136" s="72"/>
      <c r="P136" s="72"/>
      <c r="Q136" s="72"/>
      <c r="R136" s="72"/>
      <c r="S136" s="72"/>
      <c r="T136" s="73"/>
      <c r="U136" s="35"/>
      <c r="V136" s="35"/>
      <c r="W136" s="35"/>
      <c r="X136" s="35"/>
      <c r="Y136" s="35"/>
      <c r="Z136" s="35"/>
      <c r="AA136" s="35"/>
      <c r="AB136" s="35"/>
      <c r="AC136" s="35"/>
      <c r="AD136" s="35"/>
      <c r="AE136" s="35"/>
      <c r="AT136" s="18" t="s">
        <v>233</v>
      </c>
      <c r="AU136" s="18" t="s">
        <v>88</v>
      </c>
    </row>
    <row r="137" spans="1:65" s="2" customFormat="1" ht="16.5" customHeight="1">
      <c r="A137" s="35"/>
      <c r="B137" s="36"/>
      <c r="C137" s="192" t="s">
        <v>209</v>
      </c>
      <c r="D137" s="192" t="s">
        <v>172</v>
      </c>
      <c r="E137" s="193" t="s">
        <v>2457</v>
      </c>
      <c r="F137" s="194" t="s">
        <v>2458</v>
      </c>
      <c r="G137" s="195" t="s">
        <v>1341</v>
      </c>
      <c r="H137" s="196">
        <v>1</v>
      </c>
      <c r="I137" s="197"/>
      <c r="J137" s="198">
        <f>ROUND(I137*H137,2)</f>
        <v>0</v>
      </c>
      <c r="K137" s="194" t="s">
        <v>1</v>
      </c>
      <c r="L137" s="40"/>
      <c r="M137" s="199" t="s">
        <v>1</v>
      </c>
      <c r="N137" s="200" t="s">
        <v>44</v>
      </c>
      <c r="O137" s="72"/>
      <c r="P137" s="201">
        <f>O137*H137</f>
        <v>0</v>
      </c>
      <c r="Q137" s="201">
        <v>0</v>
      </c>
      <c r="R137" s="201">
        <f>Q137*H137</f>
        <v>0</v>
      </c>
      <c r="S137" s="201">
        <v>0</v>
      </c>
      <c r="T137" s="202">
        <f>S137*H137</f>
        <v>0</v>
      </c>
      <c r="U137" s="35"/>
      <c r="V137" s="35"/>
      <c r="W137" s="35"/>
      <c r="X137" s="35"/>
      <c r="Y137" s="35"/>
      <c r="Z137" s="35"/>
      <c r="AA137" s="35"/>
      <c r="AB137" s="35"/>
      <c r="AC137" s="35"/>
      <c r="AD137" s="35"/>
      <c r="AE137" s="35"/>
      <c r="AR137" s="203" t="s">
        <v>694</v>
      </c>
      <c r="AT137" s="203" t="s">
        <v>172</v>
      </c>
      <c r="AU137" s="203" t="s">
        <v>88</v>
      </c>
      <c r="AY137" s="18" t="s">
        <v>169</v>
      </c>
      <c r="BE137" s="204">
        <f>IF(N137="základní",J137,0)</f>
        <v>0</v>
      </c>
      <c r="BF137" s="204">
        <f>IF(N137="snížená",J137,0)</f>
        <v>0</v>
      </c>
      <c r="BG137" s="204">
        <f>IF(N137="zákl. přenesená",J137,0)</f>
        <v>0</v>
      </c>
      <c r="BH137" s="204">
        <f>IF(N137="sníž. přenesená",J137,0)</f>
        <v>0</v>
      </c>
      <c r="BI137" s="204">
        <f>IF(N137="nulová",J137,0)</f>
        <v>0</v>
      </c>
      <c r="BJ137" s="18" t="s">
        <v>86</v>
      </c>
      <c r="BK137" s="204">
        <f>ROUND(I137*H137,2)</f>
        <v>0</v>
      </c>
      <c r="BL137" s="18" t="s">
        <v>694</v>
      </c>
      <c r="BM137" s="203" t="s">
        <v>2459</v>
      </c>
    </row>
    <row r="138" spans="1:65" s="2" customFormat="1" ht="11.25">
      <c r="A138" s="35"/>
      <c r="B138" s="36"/>
      <c r="C138" s="37"/>
      <c r="D138" s="205" t="s">
        <v>178</v>
      </c>
      <c r="E138" s="37"/>
      <c r="F138" s="206" t="s">
        <v>2458</v>
      </c>
      <c r="G138" s="37"/>
      <c r="H138" s="37"/>
      <c r="I138" s="207"/>
      <c r="J138" s="37"/>
      <c r="K138" s="37"/>
      <c r="L138" s="40"/>
      <c r="M138" s="208"/>
      <c r="N138" s="209"/>
      <c r="O138" s="72"/>
      <c r="P138" s="72"/>
      <c r="Q138" s="72"/>
      <c r="R138" s="72"/>
      <c r="S138" s="72"/>
      <c r="T138" s="73"/>
      <c r="U138" s="35"/>
      <c r="V138" s="35"/>
      <c r="W138" s="35"/>
      <c r="X138" s="35"/>
      <c r="Y138" s="35"/>
      <c r="Z138" s="35"/>
      <c r="AA138" s="35"/>
      <c r="AB138" s="35"/>
      <c r="AC138" s="35"/>
      <c r="AD138" s="35"/>
      <c r="AE138" s="35"/>
      <c r="AT138" s="18" t="s">
        <v>178</v>
      </c>
      <c r="AU138" s="18" t="s">
        <v>88</v>
      </c>
    </row>
    <row r="139" spans="1:65" s="2" customFormat="1" ht="48.75">
      <c r="A139" s="35"/>
      <c r="B139" s="36"/>
      <c r="C139" s="37"/>
      <c r="D139" s="205" t="s">
        <v>233</v>
      </c>
      <c r="E139" s="37"/>
      <c r="F139" s="212" t="s">
        <v>2460</v>
      </c>
      <c r="G139" s="37"/>
      <c r="H139" s="37"/>
      <c r="I139" s="207"/>
      <c r="J139" s="37"/>
      <c r="K139" s="37"/>
      <c r="L139" s="40"/>
      <c r="M139" s="208"/>
      <c r="N139" s="209"/>
      <c r="O139" s="72"/>
      <c r="P139" s="72"/>
      <c r="Q139" s="72"/>
      <c r="R139" s="72"/>
      <c r="S139" s="72"/>
      <c r="T139" s="73"/>
      <c r="U139" s="35"/>
      <c r="V139" s="35"/>
      <c r="W139" s="35"/>
      <c r="X139" s="35"/>
      <c r="Y139" s="35"/>
      <c r="Z139" s="35"/>
      <c r="AA139" s="35"/>
      <c r="AB139" s="35"/>
      <c r="AC139" s="35"/>
      <c r="AD139" s="35"/>
      <c r="AE139" s="35"/>
      <c r="AT139" s="18" t="s">
        <v>233</v>
      </c>
      <c r="AU139" s="18" t="s">
        <v>88</v>
      </c>
    </row>
    <row r="140" spans="1:65" s="2" customFormat="1" ht="16.5" customHeight="1">
      <c r="A140" s="35"/>
      <c r="B140" s="36"/>
      <c r="C140" s="192" t="s">
        <v>219</v>
      </c>
      <c r="D140" s="192" t="s">
        <v>172</v>
      </c>
      <c r="E140" s="193" t="s">
        <v>2461</v>
      </c>
      <c r="F140" s="194" t="s">
        <v>2462</v>
      </c>
      <c r="G140" s="195" t="s">
        <v>1341</v>
      </c>
      <c r="H140" s="196">
        <v>2</v>
      </c>
      <c r="I140" s="197"/>
      <c r="J140" s="198">
        <f>ROUND(I140*H140,2)</f>
        <v>0</v>
      </c>
      <c r="K140" s="194" t="s">
        <v>1</v>
      </c>
      <c r="L140" s="40"/>
      <c r="M140" s="199" t="s">
        <v>1</v>
      </c>
      <c r="N140" s="200" t="s">
        <v>44</v>
      </c>
      <c r="O140" s="72"/>
      <c r="P140" s="201">
        <f>O140*H140</f>
        <v>0</v>
      </c>
      <c r="Q140" s="201">
        <v>0</v>
      </c>
      <c r="R140" s="201">
        <f>Q140*H140</f>
        <v>0</v>
      </c>
      <c r="S140" s="201">
        <v>0</v>
      </c>
      <c r="T140" s="202">
        <f>S140*H140</f>
        <v>0</v>
      </c>
      <c r="U140" s="35"/>
      <c r="V140" s="35"/>
      <c r="W140" s="35"/>
      <c r="X140" s="35"/>
      <c r="Y140" s="35"/>
      <c r="Z140" s="35"/>
      <c r="AA140" s="35"/>
      <c r="AB140" s="35"/>
      <c r="AC140" s="35"/>
      <c r="AD140" s="35"/>
      <c r="AE140" s="35"/>
      <c r="AR140" s="203" t="s">
        <v>694</v>
      </c>
      <c r="AT140" s="203" t="s">
        <v>172</v>
      </c>
      <c r="AU140" s="203" t="s">
        <v>88</v>
      </c>
      <c r="AY140" s="18" t="s">
        <v>169</v>
      </c>
      <c r="BE140" s="204">
        <f>IF(N140="základní",J140,0)</f>
        <v>0</v>
      </c>
      <c r="BF140" s="204">
        <f>IF(N140="snížená",J140,0)</f>
        <v>0</v>
      </c>
      <c r="BG140" s="204">
        <f>IF(N140="zákl. přenesená",J140,0)</f>
        <v>0</v>
      </c>
      <c r="BH140" s="204">
        <f>IF(N140="sníž. přenesená",J140,0)</f>
        <v>0</v>
      </c>
      <c r="BI140" s="204">
        <f>IF(N140="nulová",J140,0)</f>
        <v>0</v>
      </c>
      <c r="BJ140" s="18" t="s">
        <v>86</v>
      </c>
      <c r="BK140" s="204">
        <f>ROUND(I140*H140,2)</f>
        <v>0</v>
      </c>
      <c r="BL140" s="18" t="s">
        <v>694</v>
      </c>
      <c r="BM140" s="203" t="s">
        <v>2463</v>
      </c>
    </row>
    <row r="141" spans="1:65" s="2" customFormat="1" ht="11.25">
      <c r="A141" s="35"/>
      <c r="B141" s="36"/>
      <c r="C141" s="37"/>
      <c r="D141" s="205" t="s">
        <v>178</v>
      </c>
      <c r="E141" s="37"/>
      <c r="F141" s="206" t="s">
        <v>2462</v>
      </c>
      <c r="G141" s="37"/>
      <c r="H141" s="37"/>
      <c r="I141" s="207"/>
      <c r="J141" s="37"/>
      <c r="K141" s="37"/>
      <c r="L141" s="40"/>
      <c r="M141" s="208"/>
      <c r="N141" s="209"/>
      <c r="O141" s="72"/>
      <c r="P141" s="72"/>
      <c r="Q141" s="72"/>
      <c r="R141" s="72"/>
      <c r="S141" s="72"/>
      <c r="T141" s="73"/>
      <c r="U141" s="35"/>
      <c r="V141" s="35"/>
      <c r="W141" s="35"/>
      <c r="X141" s="35"/>
      <c r="Y141" s="35"/>
      <c r="Z141" s="35"/>
      <c r="AA141" s="35"/>
      <c r="AB141" s="35"/>
      <c r="AC141" s="35"/>
      <c r="AD141" s="35"/>
      <c r="AE141" s="35"/>
      <c r="AT141" s="18" t="s">
        <v>178</v>
      </c>
      <c r="AU141" s="18" t="s">
        <v>88</v>
      </c>
    </row>
    <row r="142" spans="1:65" s="2" customFormat="1" ht="39">
      <c r="A142" s="35"/>
      <c r="B142" s="36"/>
      <c r="C142" s="37"/>
      <c r="D142" s="205" t="s">
        <v>233</v>
      </c>
      <c r="E142" s="37"/>
      <c r="F142" s="212" t="s">
        <v>2464</v>
      </c>
      <c r="G142" s="37"/>
      <c r="H142" s="37"/>
      <c r="I142" s="207"/>
      <c r="J142" s="37"/>
      <c r="K142" s="37"/>
      <c r="L142" s="40"/>
      <c r="M142" s="208"/>
      <c r="N142" s="209"/>
      <c r="O142" s="72"/>
      <c r="P142" s="72"/>
      <c r="Q142" s="72"/>
      <c r="R142" s="72"/>
      <c r="S142" s="72"/>
      <c r="T142" s="73"/>
      <c r="U142" s="35"/>
      <c r="V142" s="35"/>
      <c r="W142" s="35"/>
      <c r="X142" s="35"/>
      <c r="Y142" s="35"/>
      <c r="Z142" s="35"/>
      <c r="AA142" s="35"/>
      <c r="AB142" s="35"/>
      <c r="AC142" s="35"/>
      <c r="AD142" s="35"/>
      <c r="AE142" s="35"/>
      <c r="AT142" s="18" t="s">
        <v>233</v>
      </c>
      <c r="AU142" s="18" t="s">
        <v>88</v>
      </c>
    </row>
    <row r="143" spans="1:65" s="2" customFormat="1" ht="21.75" customHeight="1">
      <c r="A143" s="35"/>
      <c r="B143" s="36"/>
      <c r="C143" s="192" t="s">
        <v>226</v>
      </c>
      <c r="D143" s="192" t="s">
        <v>172</v>
      </c>
      <c r="E143" s="193" t="s">
        <v>2465</v>
      </c>
      <c r="F143" s="194" t="s">
        <v>2466</v>
      </c>
      <c r="G143" s="195" t="s">
        <v>1341</v>
      </c>
      <c r="H143" s="196">
        <v>3</v>
      </c>
      <c r="I143" s="197"/>
      <c r="J143" s="198">
        <f>ROUND(I143*H143,2)</f>
        <v>0</v>
      </c>
      <c r="K143" s="194" t="s">
        <v>1</v>
      </c>
      <c r="L143" s="40"/>
      <c r="M143" s="199" t="s">
        <v>1</v>
      </c>
      <c r="N143" s="200" t="s">
        <v>44</v>
      </c>
      <c r="O143" s="72"/>
      <c r="P143" s="201">
        <f>O143*H143</f>
        <v>0</v>
      </c>
      <c r="Q143" s="201">
        <v>0</v>
      </c>
      <c r="R143" s="201">
        <f>Q143*H143</f>
        <v>0</v>
      </c>
      <c r="S143" s="201">
        <v>0</v>
      </c>
      <c r="T143" s="202">
        <f>S143*H143</f>
        <v>0</v>
      </c>
      <c r="U143" s="35"/>
      <c r="V143" s="35"/>
      <c r="W143" s="35"/>
      <c r="X143" s="35"/>
      <c r="Y143" s="35"/>
      <c r="Z143" s="35"/>
      <c r="AA143" s="35"/>
      <c r="AB143" s="35"/>
      <c r="AC143" s="35"/>
      <c r="AD143" s="35"/>
      <c r="AE143" s="35"/>
      <c r="AR143" s="203" t="s">
        <v>694</v>
      </c>
      <c r="AT143" s="203" t="s">
        <v>172</v>
      </c>
      <c r="AU143" s="203" t="s">
        <v>88</v>
      </c>
      <c r="AY143" s="18" t="s">
        <v>169</v>
      </c>
      <c r="BE143" s="204">
        <f>IF(N143="základní",J143,0)</f>
        <v>0</v>
      </c>
      <c r="BF143" s="204">
        <f>IF(N143="snížená",J143,0)</f>
        <v>0</v>
      </c>
      <c r="BG143" s="204">
        <f>IF(N143="zákl. přenesená",J143,0)</f>
        <v>0</v>
      </c>
      <c r="BH143" s="204">
        <f>IF(N143="sníž. přenesená",J143,0)</f>
        <v>0</v>
      </c>
      <c r="BI143" s="204">
        <f>IF(N143="nulová",J143,0)</f>
        <v>0</v>
      </c>
      <c r="BJ143" s="18" t="s">
        <v>86</v>
      </c>
      <c r="BK143" s="204">
        <f>ROUND(I143*H143,2)</f>
        <v>0</v>
      </c>
      <c r="BL143" s="18" t="s">
        <v>694</v>
      </c>
      <c r="BM143" s="203" t="s">
        <v>2467</v>
      </c>
    </row>
    <row r="144" spans="1:65" s="2" customFormat="1" ht="11.25">
      <c r="A144" s="35"/>
      <c r="B144" s="36"/>
      <c r="C144" s="37"/>
      <c r="D144" s="205" t="s">
        <v>178</v>
      </c>
      <c r="E144" s="37"/>
      <c r="F144" s="206" t="s">
        <v>2466</v>
      </c>
      <c r="G144" s="37"/>
      <c r="H144" s="37"/>
      <c r="I144" s="207"/>
      <c r="J144" s="37"/>
      <c r="K144" s="37"/>
      <c r="L144" s="40"/>
      <c r="M144" s="208"/>
      <c r="N144" s="209"/>
      <c r="O144" s="72"/>
      <c r="P144" s="72"/>
      <c r="Q144" s="72"/>
      <c r="R144" s="72"/>
      <c r="S144" s="72"/>
      <c r="T144" s="73"/>
      <c r="U144" s="35"/>
      <c r="V144" s="35"/>
      <c r="W144" s="35"/>
      <c r="X144" s="35"/>
      <c r="Y144" s="35"/>
      <c r="Z144" s="35"/>
      <c r="AA144" s="35"/>
      <c r="AB144" s="35"/>
      <c r="AC144" s="35"/>
      <c r="AD144" s="35"/>
      <c r="AE144" s="35"/>
      <c r="AT144" s="18" t="s">
        <v>178</v>
      </c>
      <c r="AU144" s="18" t="s">
        <v>88</v>
      </c>
    </row>
    <row r="145" spans="1:65" s="2" customFormat="1" ht="29.25">
      <c r="A145" s="35"/>
      <c r="B145" s="36"/>
      <c r="C145" s="37"/>
      <c r="D145" s="205" t="s">
        <v>233</v>
      </c>
      <c r="E145" s="37"/>
      <c r="F145" s="212" t="s">
        <v>2468</v>
      </c>
      <c r="G145" s="37"/>
      <c r="H145" s="37"/>
      <c r="I145" s="207"/>
      <c r="J145" s="37"/>
      <c r="K145" s="37"/>
      <c r="L145" s="40"/>
      <c r="M145" s="208"/>
      <c r="N145" s="209"/>
      <c r="O145" s="72"/>
      <c r="P145" s="72"/>
      <c r="Q145" s="72"/>
      <c r="R145" s="72"/>
      <c r="S145" s="72"/>
      <c r="T145" s="73"/>
      <c r="U145" s="35"/>
      <c r="V145" s="35"/>
      <c r="W145" s="35"/>
      <c r="X145" s="35"/>
      <c r="Y145" s="35"/>
      <c r="Z145" s="35"/>
      <c r="AA145" s="35"/>
      <c r="AB145" s="35"/>
      <c r="AC145" s="35"/>
      <c r="AD145" s="35"/>
      <c r="AE145" s="35"/>
      <c r="AT145" s="18" t="s">
        <v>233</v>
      </c>
      <c r="AU145" s="18" t="s">
        <v>88</v>
      </c>
    </row>
    <row r="146" spans="1:65" s="2" customFormat="1" ht="16.5" customHeight="1">
      <c r="A146" s="35"/>
      <c r="B146" s="36"/>
      <c r="C146" s="192" t="s">
        <v>230</v>
      </c>
      <c r="D146" s="192" t="s">
        <v>172</v>
      </c>
      <c r="E146" s="193" t="s">
        <v>2469</v>
      </c>
      <c r="F146" s="194" t="s">
        <v>2470</v>
      </c>
      <c r="G146" s="195" t="s">
        <v>1341</v>
      </c>
      <c r="H146" s="196">
        <v>2</v>
      </c>
      <c r="I146" s="197"/>
      <c r="J146" s="198">
        <f>ROUND(I146*H146,2)</f>
        <v>0</v>
      </c>
      <c r="K146" s="194" t="s">
        <v>1</v>
      </c>
      <c r="L146" s="40"/>
      <c r="M146" s="199" t="s">
        <v>1</v>
      </c>
      <c r="N146" s="200" t="s">
        <v>44</v>
      </c>
      <c r="O146" s="72"/>
      <c r="P146" s="201">
        <f>O146*H146</f>
        <v>0</v>
      </c>
      <c r="Q146" s="201">
        <v>0</v>
      </c>
      <c r="R146" s="201">
        <f>Q146*H146</f>
        <v>0</v>
      </c>
      <c r="S146" s="201">
        <v>0</v>
      </c>
      <c r="T146" s="202">
        <f>S146*H146</f>
        <v>0</v>
      </c>
      <c r="U146" s="35"/>
      <c r="V146" s="35"/>
      <c r="W146" s="35"/>
      <c r="X146" s="35"/>
      <c r="Y146" s="35"/>
      <c r="Z146" s="35"/>
      <c r="AA146" s="35"/>
      <c r="AB146" s="35"/>
      <c r="AC146" s="35"/>
      <c r="AD146" s="35"/>
      <c r="AE146" s="35"/>
      <c r="AR146" s="203" t="s">
        <v>694</v>
      </c>
      <c r="AT146" s="203" t="s">
        <v>172</v>
      </c>
      <c r="AU146" s="203" t="s">
        <v>88</v>
      </c>
      <c r="AY146" s="18" t="s">
        <v>169</v>
      </c>
      <c r="BE146" s="204">
        <f>IF(N146="základní",J146,0)</f>
        <v>0</v>
      </c>
      <c r="BF146" s="204">
        <f>IF(N146="snížená",J146,0)</f>
        <v>0</v>
      </c>
      <c r="BG146" s="204">
        <f>IF(N146="zákl. přenesená",J146,0)</f>
        <v>0</v>
      </c>
      <c r="BH146" s="204">
        <f>IF(N146="sníž. přenesená",J146,0)</f>
        <v>0</v>
      </c>
      <c r="BI146" s="204">
        <f>IF(N146="nulová",J146,0)</f>
        <v>0</v>
      </c>
      <c r="BJ146" s="18" t="s">
        <v>86</v>
      </c>
      <c r="BK146" s="204">
        <f>ROUND(I146*H146,2)</f>
        <v>0</v>
      </c>
      <c r="BL146" s="18" t="s">
        <v>694</v>
      </c>
      <c r="BM146" s="203" t="s">
        <v>2471</v>
      </c>
    </row>
    <row r="147" spans="1:65" s="2" customFormat="1" ht="11.25">
      <c r="A147" s="35"/>
      <c r="B147" s="36"/>
      <c r="C147" s="37"/>
      <c r="D147" s="205" t="s">
        <v>178</v>
      </c>
      <c r="E147" s="37"/>
      <c r="F147" s="206" t="s">
        <v>2470</v>
      </c>
      <c r="G147" s="37"/>
      <c r="H147" s="37"/>
      <c r="I147" s="207"/>
      <c r="J147" s="37"/>
      <c r="K147" s="37"/>
      <c r="L147" s="40"/>
      <c r="M147" s="208"/>
      <c r="N147" s="209"/>
      <c r="O147" s="72"/>
      <c r="P147" s="72"/>
      <c r="Q147" s="72"/>
      <c r="R147" s="72"/>
      <c r="S147" s="72"/>
      <c r="T147" s="73"/>
      <c r="U147" s="35"/>
      <c r="V147" s="35"/>
      <c r="W147" s="35"/>
      <c r="X147" s="35"/>
      <c r="Y147" s="35"/>
      <c r="Z147" s="35"/>
      <c r="AA147" s="35"/>
      <c r="AB147" s="35"/>
      <c r="AC147" s="35"/>
      <c r="AD147" s="35"/>
      <c r="AE147" s="35"/>
      <c r="AT147" s="18" t="s">
        <v>178</v>
      </c>
      <c r="AU147" s="18" t="s">
        <v>88</v>
      </c>
    </row>
    <row r="148" spans="1:65" s="2" customFormat="1" ht="78">
      <c r="A148" s="35"/>
      <c r="B148" s="36"/>
      <c r="C148" s="37"/>
      <c r="D148" s="205" t="s">
        <v>233</v>
      </c>
      <c r="E148" s="37"/>
      <c r="F148" s="212" t="s">
        <v>2472</v>
      </c>
      <c r="G148" s="37"/>
      <c r="H148" s="37"/>
      <c r="I148" s="207"/>
      <c r="J148" s="37"/>
      <c r="K148" s="37"/>
      <c r="L148" s="40"/>
      <c r="M148" s="208"/>
      <c r="N148" s="209"/>
      <c r="O148" s="72"/>
      <c r="P148" s="72"/>
      <c r="Q148" s="72"/>
      <c r="R148" s="72"/>
      <c r="S148" s="72"/>
      <c r="T148" s="73"/>
      <c r="U148" s="35"/>
      <c r="V148" s="35"/>
      <c r="W148" s="35"/>
      <c r="X148" s="35"/>
      <c r="Y148" s="35"/>
      <c r="Z148" s="35"/>
      <c r="AA148" s="35"/>
      <c r="AB148" s="35"/>
      <c r="AC148" s="35"/>
      <c r="AD148" s="35"/>
      <c r="AE148" s="35"/>
      <c r="AT148" s="18" t="s">
        <v>233</v>
      </c>
      <c r="AU148" s="18" t="s">
        <v>88</v>
      </c>
    </row>
    <row r="149" spans="1:65" s="2" customFormat="1" ht="16.5" customHeight="1">
      <c r="A149" s="35"/>
      <c r="B149" s="36"/>
      <c r="C149" s="192" t="s">
        <v>244</v>
      </c>
      <c r="D149" s="192" t="s">
        <v>172</v>
      </c>
      <c r="E149" s="193" t="s">
        <v>2473</v>
      </c>
      <c r="F149" s="194" t="s">
        <v>2474</v>
      </c>
      <c r="G149" s="195" t="s">
        <v>1341</v>
      </c>
      <c r="H149" s="196">
        <v>2</v>
      </c>
      <c r="I149" s="197"/>
      <c r="J149" s="198">
        <f>ROUND(I149*H149,2)</f>
        <v>0</v>
      </c>
      <c r="K149" s="194" t="s">
        <v>1</v>
      </c>
      <c r="L149" s="40"/>
      <c r="M149" s="199" t="s">
        <v>1</v>
      </c>
      <c r="N149" s="200" t="s">
        <v>44</v>
      </c>
      <c r="O149" s="72"/>
      <c r="P149" s="201">
        <f>O149*H149</f>
        <v>0</v>
      </c>
      <c r="Q149" s="201">
        <v>0</v>
      </c>
      <c r="R149" s="201">
        <f>Q149*H149</f>
        <v>0</v>
      </c>
      <c r="S149" s="201">
        <v>0</v>
      </c>
      <c r="T149" s="202">
        <f>S149*H149</f>
        <v>0</v>
      </c>
      <c r="U149" s="35"/>
      <c r="V149" s="35"/>
      <c r="W149" s="35"/>
      <c r="X149" s="35"/>
      <c r="Y149" s="35"/>
      <c r="Z149" s="35"/>
      <c r="AA149" s="35"/>
      <c r="AB149" s="35"/>
      <c r="AC149" s="35"/>
      <c r="AD149" s="35"/>
      <c r="AE149" s="35"/>
      <c r="AR149" s="203" t="s">
        <v>694</v>
      </c>
      <c r="AT149" s="203" t="s">
        <v>172</v>
      </c>
      <c r="AU149" s="203" t="s">
        <v>88</v>
      </c>
      <c r="AY149" s="18" t="s">
        <v>169</v>
      </c>
      <c r="BE149" s="204">
        <f>IF(N149="základní",J149,0)</f>
        <v>0</v>
      </c>
      <c r="BF149" s="204">
        <f>IF(N149="snížená",J149,0)</f>
        <v>0</v>
      </c>
      <c r="BG149" s="204">
        <f>IF(N149="zákl. přenesená",J149,0)</f>
        <v>0</v>
      </c>
      <c r="BH149" s="204">
        <f>IF(N149="sníž. přenesená",J149,0)</f>
        <v>0</v>
      </c>
      <c r="BI149" s="204">
        <f>IF(N149="nulová",J149,0)</f>
        <v>0</v>
      </c>
      <c r="BJ149" s="18" t="s">
        <v>86</v>
      </c>
      <c r="BK149" s="204">
        <f>ROUND(I149*H149,2)</f>
        <v>0</v>
      </c>
      <c r="BL149" s="18" t="s">
        <v>694</v>
      </c>
      <c r="BM149" s="203" t="s">
        <v>2475</v>
      </c>
    </row>
    <row r="150" spans="1:65" s="2" customFormat="1" ht="11.25">
      <c r="A150" s="35"/>
      <c r="B150" s="36"/>
      <c r="C150" s="37"/>
      <c r="D150" s="205" t="s">
        <v>178</v>
      </c>
      <c r="E150" s="37"/>
      <c r="F150" s="206" t="s">
        <v>2474</v>
      </c>
      <c r="G150" s="37"/>
      <c r="H150" s="37"/>
      <c r="I150" s="207"/>
      <c r="J150" s="37"/>
      <c r="K150" s="37"/>
      <c r="L150" s="40"/>
      <c r="M150" s="208"/>
      <c r="N150" s="209"/>
      <c r="O150" s="72"/>
      <c r="P150" s="72"/>
      <c r="Q150" s="72"/>
      <c r="R150" s="72"/>
      <c r="S150" s="72"/>
      <c r="T150" s="73"/>
      <c r="U150" s="35"/>
      <c r="V150" s="35"/>
      <c r="W150" s="35"/>
      <c r="X150" s="35"/>
      <c r="Y150" s="35"/>
      <c r="Z150" s="35"/>
      <c r="AA150" s="35"/>
      <c r="AB150" s="35"/>
      <c r="AC150" s="35"/>
      <c r="AD150" s="35"/>
      <c r="AE150" s="35"/>
      <c r="AT150" s="18" t="s">
        <v>178</v>
      </c>
      <c r="AU150" s="18" t="s">
        <v>88</v>
      </c>
    </row>
    <row r="151" spans="1:65" s="2" customFormat="1" ht="58.5">
      <c r="A151" s="35"/>
      <c r="B151" s="36"/>
      <c r="C151" s="37"/>
      <c r="D151" s="205" t="s">
        <v>233</v>
      </c>
      <c r="E151" s="37"/>
      <c r="F151" s="212" t="s">
        <v>2476</v>
      </c>
      <c r="G151" s="37"/>
      <c r="H151" s="37"/>
      <c r="I151" s="207"/>
      <c r="J151" s="37"/>
      <c r="K151" s="37"/>
      <c r="L151" s="40"/>
      <c r="M151" s="208"/>
      <c r="N151" s="209"/>
      <c r="O151" s="72"/>
      <c r="P151" s="72"/>
      <c r="Q151" s="72"/>
      <c r="R151" s="72"/>
      <c r="S151" s="72"/>
      <c r="T151" s="73"/>
      <c r="U151" s="35"/>
      <c r="V151" s="35"/>
      <c r="W151" s="35"/>
      <c r="X151" s="35"/>
      <c r="Y151" s="35"/>
      <c r="Z151" s="35"/>
      <c r="AA151" s="35"/>
      <c r="AB151" s="35"/>
      <c r="AC151" s="35"/>
      <c r="AD151" s="35"/>
      <c r="AE151" s="35"/>
      <c r="AT151" s="18" t="s">
        <v>233</v>
      </c>
      <c r="AU151" s="18" t="s">
        <v>88</v>
      </c>
    </row>
    <row r="152" spans="1:65" s="2" customFormat="1" ht="16.5" customHeight="1">
      <c r="A152" s="35"/>
      <c r="B152" s="36"/>
      <c r="C152" s="192" t="s">
        <v>249</v>
      </c>
      <c r="D152" s="192" t="s">
        <v>172</v>
      </c>
      <c r="E152" s="193" t="s">
        <v>2477</v>
      </c>
      <c r="F152" s="194" t="s">
        <v>2478</v>
      </c>
      <c r="G152" s="195" t="s">
        <v>1341</v>
      </c>
      <c r="H152" s="196">
        <v>2</v>
      </c>
      <c r="I152" s="197"/>
      <c r="J152" s="198">
        <f>ROUND(I152*H152,2)</f>
        <v>0</v>
      </c>
      <c r="K152" s="194" t="s">
        <v>1</v>
      </c>
      <c r="L152" s="40"/>
      <c r="M152" s="199" t="s">
        <v>1</v>
      </c>
      <c r="N152" s="200" t="s">
        <v>44</v>
      </c>
      <c r="O152" s="72"/>
      <c r="P152" s="201">
        <f>O152*H152</f>
        <v>0</v>
      </c>
      <c r="Q152" s="201">
        <v>0</v>
      </c>
      <c r="R152" s="201">
        <f>Q152*H152</f>
        <v>0</v>
      </c>
      <c r="S152" s="201">
        <v>0</v>
      </c>
      <c r="T152" s="202">
        <f>S152*H152</f>
        <v>0</v>
      </c>
      <c r="U152" s="35"/>
      <c r="V152" s="35"/>
      <c r="W152" s="35"/>
      <c r="X152" s="35"/>
      <c r="Y152" s="35"/>
      <c r="Z152" s="35"/>
      <c r="AA152" s="35"/>
      <c r="AB152" s="35"/>
      <c r="AC152" s="35"/>
      <c r="AD152" s="35"/>
      <c r="AE152" s="35"/>
      <c r="AR152" s="203" t="s">
        <v>694</v>
      </c>
      <c r="AT152" s="203" t="s">
        <v>172</v>
      </c>
      <c r="AU152" s="203" t="s">
        <v>88</v>
      </c>
      <c r="AY152" s="18" t="s">
        <v>169</v>
      </c>
      <c r="BE152" s="204">
        <f>IF(N152="základní",J152,0)</f>
        <v>0</v>
      </c>
      <c r="BF152" s="204">
        <f>IF(N152="snížená",J152,0)</f>
        <v>0</v>
      </c>
      <c r="BG152" s="204">
        <f>IF(N152="zákl. přenesená",J152,0)</f>
        <v>0</v>
      </c>
      <c r="BH152" s="204">
        <f>IF(N152="sníž. přenesená",J152,0)</f>
        <v>0</v>
      </c>
      <c r="BI152" s="204">
        <f>IF(N152="nulová",J152,0)</f>
        <v>0</v>
      </c>
      <c r="BJ152" s="18" t="s">
        <v>86</v>
      </c>
      <c r="BK152" s="204">
        <f>ROUND(I152*H152,2)</f>
        <v>0</v>
      </c>
      <c r="BL152" s="18" t="s">
        <v>694</v>
      </c>
      <c r="BM152" s="203" t="s">
        <v>2479</v>
      </c>
    </row>
    <row r="153" spans="1:65" s="2" customFormat="1" ht="11.25">
      <c r="A153" s="35"/>
      <c r="B153" s="36"/>
      <c r="C153" s="37"/>
      <c r="D153" s="205" t="s">
        <v>178</v>
      </c>
      <c r="E153" s="37"/>
      <c r="F153" s="206" t="s">
        <v>2478</v>
      </c>
      <c r="G153" s="37"/>
      <c r="H153" s="37"/>
      <c r="I153" s="207"/>
      <c r="J153" s="37"/>
      <c r="K153" s="37"/>
      <c r="L153" s="40"/>
      <c r="M153" s="208"/>
      <c r="N153" s="209"/>
      <c r="O153" s="72"/>
      <c r="P153" s="72"/>
      <c r="Q153" s="72"/>
      <c r="R153" s="72"/>
      <c r="S153" s="72"/>
      <c r="T153" s="73"/>
      <c r="U153" s="35"/>
      <c r="V153" s="35"/>
      <c r="W153" s="35"/>
      <c r="X153" s="35"/>
      <c r="Y153" s="35"/>
      <c r="Z153" s="35"/>
      <c r="AA153" s="35"/>
      <c r="AB153" s="35"/>
      <c r="AC153" s="35"/>
      <c r="AD153" s="35"/>
      <c r="AE153" s="35"/>
      <c r="AT153" s="18" t="s">
        <v>178</v>
      </c>
      <c r="AU153" s="18" t="s">
        <v>88</v>
      </c>
    </row>
    <row r="154" spans="1:65" s="2" customFormat="1" ht="48.75">
      <c r="A154" s="35"/>
      <c r="B154" s="36"/>
      <c r="C154" s="37"/>
      <c r="D154" s="205" t="s">
        <v>233</v>
      </c>
      <c r="E154" s="37"/>
      <c r="F154" s="212" t="s">
        <v>2480</v>
      </c>
      <c r="G154" s="37"/>
      <c r="H154" s="37"/>
      <c r="I154" s="207"/>
      <c r="J154" s="37"/>
      <c r="K154" s="37"/>
      <c r="L154" s="40"/>
      <c r="M154" s="208"/>
      <c r="N154" s="209"/>
      <c r="O154" s="72"/>
      <c r="P154" s="72"/>
      <c r="Q154" s="72"/>
      <c r="R154" s="72"/>
      <c r="S154" s="72"/>
      <c r="T154" s="73"/>
      <c r="U154" s="35"/>
      <c r="V154" s="35"/>
      <c r="W154" s="35"/>
      <c r="X154" s="35"/>
      <c r="Y154" s="35"/>
      <c r="Z154" s="35"/>
      <c r="AA154" s="35"/>
      <c r="AB154" s="35"/>
      <c r="AC154" s="35"/>
      <c r="AD154" s="35"/>
      <c r="AE154" s="35"/>
      <c r="AT154" s="18" t="s">
        <v>233</v>
      </c>
      <c r="AU154" s="18" t="s">
        <v>88</v>
      </c>
    </row>
    <row r="155" spans="1:65" s="2" customFormat="1" ht="16.5" customHeight="1">
      <c r="A155" s="35"/>
      <c r="B155" s="36"/>
      <c r="C155" s="192" t="s">
        <v>259</v>
      </c>
      <c r="D155" s="192" t="s">
        <v>172</v>
      </c>
      <c r="E155" s="193" t="s">
        <v>2481</v>
      </c>
      <c r="F155" s="194" t="s">
        <v>2482</v>
      </c>
      <c r="G155" s="195" t="s">
        <v>1341</v>
      </c>
      <c r="H155" s="196">
        <v>1</v>
      </c>
      <c r="I155" s="197"/>
      <c r="J155" s="198">
        <f>ROUND(I155*H155,2)</f>
        <v>0</v>
      </c>
      <c r="K155" s="194" t="s">
        <v>1</v>
      </c>
      <c r="L155" s="40"/>
      <c r="M155" s="199" t="s">
        <v>1</v>
      </c>
      <c r="N155" s="200" t="s">
        <v>44</v>
      </c>
      <c r="O155" s="72"/>
      <c r="P155" s="201">
        <f>O155*H155</f>
        <v>0</v>
      </c>
      <c r="Q155" s="201">
        <v>0</v>
      </c>
      <c r="R155" s="201">
        <f>Q155*H155</f>
        <v>0</v>
      </c>
      <c r="S155" s="201">
        <v>0</v>
      </c>
      <c r="T155" s="202">
        <f>S155*H155</f>
        <v>0</v>
      </c>
      <c r="U155" s="35"/>
      <c r="V155" s="35"/>
      <c r="W155" s="35"/>
      <c r="X155" s="35"/>
      <c r="Y155" s="35"/>
      <c r="Z155" s="35"/>
      <c r="AA155" s="35"/>
      <c r="AB155" s="35"/>
      <c r="AC155" s="35"/>
      <c r="AD155" s="35"/>
      <c r="AE155" s="35"/>
      <c r="AR155" s="203" t="s">
        <v>694</v>
      </c>
      <c r="AT155" s="203" t="s">
        <v>172</v>
      </c>
      <c r="AU155" s="203" t="s">
        <v>88</v>
      </c>
      <c r="AY155" s="18" t="s">
        <v>169</v>
      </c>
      <c r="BE155" s="204">
        <f>IF(N155="základní",J155,0)</f>
        <v>0</v>
      </c>
      <c r="BF155" s="204">
        <f>IF(N155="snížená",J155,0)</f>
        <v>0</v>
      </c>
      <c r="BG155" s="204">
        <f>IF(N155="zákl. přenesená",J155,0)</f>
        <v>0</v>
      </c>
      <c r="BH155" s="204">
        <f>IF(N155="sníž. přenesená",J155,0)</f>
        <v>0</v>
      </c>
      <c r="BI155" s="204">
        <f>IF(N155="nulová",J155,0)</f>
        <v>0</v>
      </c>
      <c r="BJ155" s="18" t="s">
        <v>86</v>
      </c>
      <c r="BK155" s="204">
        <f>ROUND(I155*H155,2)</f>
        <v>0</v>
      </c>
      <c r="BL155" s="18" t="s">
        <v>694</v>
      </c>
      <c r="BM155" s="203" t="s">
        <v>2483</v>
      </c>
    </row>
    <row r="156" spans="1:65" s="2" customFormat="1" ht="11.25">
      <c r="A156" s="35"/>
      <c r="B156" s="36"/>
      <c r="C156" s="37"/>
      <c r="D156" s="205" t="s">
        <v>178</v>
      </c>
      <c r="E156" s="37"/>
      <c r="F156" s="206" t="s">
        <v>2482</v>
      </c>
      <c r="G156" s="37"/>
      <c r="H156" s="37"/>
      <c r="I156" s="207"/>
      <c r="J156" s="37"/>
      <c r="K156" s="37"/>
      <c r="L156" s="40"/>
      <c r="M156" s="208"/>
      <c r="N156" s="209"/>
      <c r="O156" s="72"/>
      <c r="P156" s="72"/>
      <c r="Q156" s="72"/>
      <c r="R156" s="72"/>
      <c r="S156" s="72"/>
      <c r="T156" s="73"/>
      <c r="U156" s="35"/>
      <c r="V156" s="35"/>
      <c r="W156" s="35"/>
      <c r="X156" s="35"/>
      <c r="Y156" s="35"/>
      <c r="Z156" s="35"/>
      <c r="AA156" s="35"/>
      <c r="AB156" s="35"/>
      <c r="AC156" s="35"/>
      <c r="AD156" s="35"/>
      <c r="AE156" s="35"/>
      <c r="AT156" s="18" t="s">
        <v>178</v>
      </c>
      <c r="AU156" s="18" t="s">
        <v>88</v>
      </c>
    </row>
    <row r="157" spans="1:65" s="2" customFormat="1" ht="68.25">
      <c r="A157" s="35"/>
      <c r="B157" s="36"/>
      <c r="C157" s="37"/>
      <c r="D157" s="205" t="s">
        <v>233</v>
      </c>
      <c r="E157" s="37"/>
      <c r="F157" s="212" t="s">
        <v>2484</v>
      </c>
      <c r="G157" s="37"/>
      <c r="H157" s="37"/>
      <c r="I157" s="207"/>
      <c r="J157" s="37"/>
      <c r="K157" s="37"/>
      <c r="L157" s="40"/>
      <c r="M157" s="208"/>
      <c r="N157" s="209"/>
      <c r="O157" s="72"/>
      <c r="P157" s="72"/>
      <c r="Q157" s="72"/>
      <c r="R157" s="72"/>
      <c r="S157" s="72"/>
      <c r="T157" s="73"/>
      <c r="U157" s="35"/>
      <c r="V157" s="35"/>
      <c r="W157" s="35"/>
      <c r="X157" s="35"/>
      <c r="Y157" s="35"/>
      <c r="Z157" s="35"/>
      <c r="AA157" s="35"/>
      <c r="AB157" s="35"/>
      <c r="AC157" s="35"/>
      <c r="AD157" s="35"/>
      <c r="AE157" s="35"/>
      <c r="AT157" s="18" t="s">
        <v>233</v>
      </c>
      <c r="AU157" s="18" t="s">
        <v>88</v>
      </c>
    </row>
    <row r="158" spans="1:65" s="2" customFormat="1" ht="16.5" customHeight="1">
      <c r="A158" s="35"/>
      <c r="B158" s="36"/>
      <c r="C158" s="192" t="s">
        <v>267</v>
      </c>
      <c r="D158" s="192" t="s">
        <v>172</v>
      </c>
      <c r="E158" s="193" t="s">
        <v>2485</v>
      </c>
      <c r="F158" s="194" t="s">
        <v>2486</v>
      </c>
      <c r="G158" s="195" t="s">
        <v>1341</v>
      </c>
      <c r="H158" s="196">
        <v>14</v>
      </c>
      <c r="I158" s="197"/>
      <c r="J158" s="198">
        <f>ROUND(I158*H158,2)</f>
        <v>0</v>
      </c>
      <c r="K158" s="194" t="s">
        <v>1</v>
      </c>
      <c r="L158" s="40"/>
      <c r="M158" s="199" t="s">
        <v>1</v>
      </c>
      <c r="N158" s="200" t="s">
        <v>44</v>
      </c>
      <c r="O158" s="72"/>
      <c r="P158" s="201">
        <f>O158*H158</f>
        <v>0</v>
      </c>
      <c r="Q158" s="201">
        <v>0</v>
      </c>
      <c r="R158" s="201">
        <f>Q158*H158</f>
        <v>0</v>
      </c>
      <c r="S158" s="201">
        <v>0</v>
      </c>
      <c r="T158" s="202">
        <f>S158*H158</f>
        <v>0</v>
      </c>
      <c r="U158" s="35"/>
      <c r="V158" s="35"/>
      <c r="W158" s="35"/>
      <c r="X158" s="35"/>
      <c r="Y158" s="35"/>
      <c r="Z158" s="35"/>
      <c r="AA158" s="35"/>
      <c r="AB158" s="35"/>
      <c r="AC158" s="35"/>
      <c r="AD158" s="35"/>
      <c r="AE158" s="35"/>
      <c r="AR158" s="203" t="s">
        <v>694</v>
      </c>
      <c r="AT158" s="203" t="s">
        <v>172</v>
      </c>
      <c r="AU158" s="203" t="s">
        <v>88</v>
      </c>
      <c r="AY158" s="18" t="s">
        <v>169</v>
      </c>
      <c r="BE158" s="204">
        <f>IF(N158="základní",J158,0)</f>
        <v>0</v>
      </c>
      <c r="BF158" s="204">
        <f>IF(N158="snížená",J158,0)</f>
        <v>0</v>
      </c>
      <c r="BG158" s="204">
        <f>IF(N158="zákl. přenesená",J158,0)</f>
        <v>0</v>
      </c>
      <c r="BH158" s="204">
        <f>IF(N158="sníž. přenesená",J158,0)</f>
        <v>0</v>
      </c>
      <c r="BI158" s="204">
        <f>IF(N158="nulová",J158,0)</f>
        <v>0</v>
      </c>
      <c r="BJ158" s="18" t="s">
        <v>86</v>
      </c>
      <c r="BK158" s="204">
        <f>ROUND(I158*H158,2)</f>
        <v>0</v>
      </c>
      <c r="BL158" s="18" t="s">
        <v>694</v>
      </c>
      <c r="BM158" s="203" t="s">
        <v>2487</v>
      </c>
    </row>
    <row r="159" spans="1:65" s="2" customFormat="1" ht="11.25">
      <c r="A159" s="35"/>
      <c r="B159" s="36"/>
      <c r="C159" s="37"/>
      <c r="D159" s="205" t="s">
        <v>178</v>
      </c>
      <c r="E159" s="37"/>
      <c r="F159" s="206" t="s">
        <v>2486</v>
      </c>
      <c r="G159" s="37"/>
      <c r="H159" s="37"/>
      <c r="I159" s="207"/>
      <c r="J159" s="37"/>
      <c r="K159" s="37"/>
      <c r="L159" s="40"/>
      <c r="M159" s="208"/>
      <c r="N159" s="209"/>
      <c r="O159" s="72"/>
      <c r="P159" s="72"/>
      <c r="Q159" s="72"/>
      <c r="R159" s="72"/>
      <c r="S159" s="72"/>
      <c r="T159" s="73"/>
      <c r="U159" s="35"/>
      <c r="V159" s="35"/>
      <c r="W159" s="35"/>
      <c r="X159" s="35"/>
      <c r="Y159" s="35"/>
      <c r="Z159" s="35"/>
      <c r="AA159" s="35"/>
      <c r="AB159" s="35"/>
      <c r="AC159" s="35"/>
      <c r="AD159" s="35"/>
      <c r="AE159" s="35"/>
      <c r="AT159" s="18" t="s">
        <v>178</v>
      </c>
      <c r="AU159" s="18" t="s">
        <v>88</v>
      </c>
    </row>
    <row r="160" spans="1:65" s="2" customFormat="1" ht="58.5">
      <c r="A160" s="35"/>
      <c r="B160" s="36"/>
      <c r="C160" s="37"/>
      <c r="D160" s="205" t="s">
        <v>233</v>
      </c>
      <c r="E160" s="37"/>
      <c r="F160" s="212" t="s">
        <v>2488</v>
      </c>
      <c r="G160" s="37"/>
      <c r="H160" s="37"/>
      <c r="I160" s="207"/>
      <c r="J160" s="37"/>
      <c r="K160" s="37"/>
      <c r="L160" s="40"/>
      <c r="M160" s="208"/>
      <c r="N160" s="209"/>
      <c r="O160" s="72"/>
      <c r="P160" s="72"/>
      <c r="Q160" s="72"/>
      <c r="R160" s="72"/>
      <c r="S160" s="72"/>
      <c r="T160" s="73"/>
      <c r="U160" s="35"/>
      <c r="V160" s="35"/>
      <c r="W160" s="35"/>
      <c r="X160" s="35"/>
      <c r="Y160" s="35"/>
      <c r="Z160" s="35"/>
      <c r="AA160" s="35"/>
      <c r="AB160" s="35"/>
      <c r="AC160" s="35"/>
      <c r="AD160" s="35"/>
      <c r="AE160" s="35"/>
      <c r="AT160" s="18" t="s">
        <v>233</v>
      </c>
      <c r="AU160" s="18" t="s">
        <v>88</v>
      </c>
    </row>
    <row r="161" spans="1:65" s="2" customFormat="1" ht="16.5" customHeight="1">
      <c r="A161" s="35"/>
      <c r="B161" s="36"/>
      <c r="C161" s="192" t="s">
        <v>278</v>
      </c>
      <c r="D161" s="192" t="s">
        <v>172</v>
      </c>
      <c r="E161" s="193" t="s">
        <v>2489</v>
      </c>
      <c r="F161" s="194" t="s">
        <v>2490</v>
      </c>
      <c r="G161" s="195" t="s">
        <v>1341</v>
      </c>
      <c r="H161" s="196">
        <v>1</v>
      </c>
      <c r="I161" s="197"/>
      <c r="J161" s="198">
        <f>ROUND(I161*H161,2)</f>
        <v>0</v>
      </c>
      <c r="K161" s="194" t="s">
        <v>1</v>
      </c>
      <c r="L161" s="40"/>
      <c r="M161" s="199" t="s">
        <v>1</v>
      </c>
      <c r="N161" s="200" t="s">
        <v>44</v>
      </c>
      <c r="O161" s="72"/>
      <c r="P161" s="201">
        <f>O161*H161</f>
        <v>0</v>
      </c>
      <c r="Q161" s="201">
        <v>0</v>
      </c>
      <c r="R161" s="201">
        <f>Q161*H161</f>
        <v>0</v>
      </c>
      <c r="S161" s="201">
        <v>0</v>
      </c>
      <c r="T161" s="202">
        <f>S161*H161</f>
        <v>0</v>
      </c>
      <c r="U161" s="35"/>
      <c r="V161" s="35"/>
      <c r="W161" s="35"/>
      <c r="X161" s="35"/>
      <c r="Y161" s="35"/>
      <c r="Z161" s="35"/>
      <c r="AA161" s="35"/>
      <c r="AB161" s="35"/>
      <c r="AC161" s="35"/>
      <c r="AD161" s="35"/>
      <c r="AE161" s="35"/>
      <c r="AR161" s="203" t="s">
        <v>694</v>
      </c>
      <c r="AT161" s="203" t="s">
        <v>172</v>
      </c>
      <c r="AU161" s="203" t="s">
        <v>88</v>
      </c>
      <c r="AY161" s="18" t="s">
        <v>169</v>
      </c>
      <c r="BE161" s="204">
        <f>IF(N161="základní",J161,0)</f>
        <v>0</v>
      </c>
      <c r="BF161" s="204">
        <f>IF(N161="snížená",J161,0)</f>
        <v>0</v>
      </c>
      <c r="BG161" s="204">
        <f>IF(N161="zákl. přenesená",J161,0)</f>
        <v>0</v>
      </c>
      <c r="BH161" s="204">
        <f>IF(N161="sníž. přenesená",J161,0)</f>
        <v>0</v>
      </c>
      <c r="BI161" s="204">
        <f>IF(N161="nulová",J161,0)</f>
        <v>0</v>
      </c>
      <c r="BJ161" s="18" t="s">
        <v>86</v>
      </c>
      <c r="BK161" s="204">
        <f>ROUND(I161*H161,2)</f>
        <v>0</v>
      </c>
      <c r="BL161" s="18" t="s">
        <v>694</v>
      </c>
      <c r="BM161" s="203" t="s">
        <v>2491</v>
      </c>
    </row>
    <row r="162" spans="1:65" s="2" customFormat="1" ht="11.25">
      <c r="A162" s="35"/>
      <c r="B162" s="36"/>
      <c r="C162" s="37"/>
      <c r="D162" s="205" t="s">
        <v>178</v>
      </c>
      <c r="E162" s="37"/>
      <c r="F162" s="206" t="s">
        <v>2490</v>
      </c>
      <c r="G162" s="37"/>
      <c r="H162" s="37"/>
      <c r="I162" s="207"/>
      <c r="J162" s="37"/>
      <c r="K162" s="37"/>
      <c r="L162" s="40"/>
      <c r="M162" s="208"/>
      <c r="N162" s="209"/>
      <c r="O162" s="72"/>
      <c r="P162" s="72"/>
      <c r="Q162" s="72"/>
      <c r="R162" s="72"/>
      <c r="S162" s="72"/>
      <c r="T162" s="73"/>
      <c r="U162" s="35"/>
      <c r="V162" s="35"/>
      <c r="W162" s="35"/>
      <c r="X162" s="35"/>
      <c r="Y162" s="35"/>
      <c r="Z162" s="35"/>
      <c r="AA162" s="35"/>
      <c r="AB162" s="35"/>
      <c r="AC162" s="35"/>
      <c r="AD162" s="35"/>
      <c r="AE162" s="35"/>
      <c r="AT162" s="18" t="s">
        <v>178</v>
      </c>
      <c r="AU162" s="18" t="s">
        <v>88</v>
      </c>
    </row>
    <row r="163" spans="1:65" s="2" customFormat="1" ht="29.25">
      <c r="A163" s="35"/>
      <c r="B163" s="36"/>
      <c r="C163" s="37"/>
      <c r="D163" s="205" t="s">
        <v>233</v>
      </c>
      <c r="E163" s="37"/>
      <c r="F163" s="212" t="s">
        <v>2492</v>
      </c>
      <c r="G163" s="37"/>
      <c r="H163" s="37"/>
      <c r="I163" s="207"/>
      <c r="J163" s="37"/>
      <c r="K163" s="37"/>
      <c r="L163" s="40"/>
      <c r="M163" s="208"/>
      <c r="N163" s="209"/>
      <c r="O163" s="72"/>
      <c r="P163" s="72"/>
      <c r="Q163" s="72"/>
      <c r="R163" s="72"/>
      <c r="S163" s="72"/>
      <c r="T163" s="73"/>
      <c r="U163" s="35"/>
      <c r="V163" s="35"/>
      <c r="W163" s="35"/>
      <c r="X163" s="35"/>
      <c r="Y163" s="35"/>
      <c r="Z163" s="35"/>
      <c r="AA163" s="35"/>
      <c r="AB163" s="35"/>
      <c r="AC163" s="35"/>
      <c r="AD163" s="35"/>
      <c r="AE163" s="35"/>
      <c r="AT163" s="18" t="s">
        <v>233</v>
      </c>
      <c r="AU163" s="18" t="s">
        <v>88</v>
      </c>
    </row>
    <row r="164" spans="1:65" s="2" customFormat="1" ht="24.2" customHeight="1">
      <c r="A164" s="35"/>
      <c r="B164" s="36"/>
      <c r="C164" s="192" t="s">
        <v>287</v>
      </c>
      <c r="D164" s="192" t="s">
        <v>172</v>
      </c>
      <c r="E164" s="193" t="s">
        <v>2493</v>
      </c>
      <c r="F164" s="194" t="s">
        <v>2494</v>
      </c>
      <c r="G164" s="195" t="s">
        <v>1341</v>
      </c>
      <c r="H164" s="196">
        <v>2</v>
      </c>
      <c r="I164" s="197"/>
      <c r="J164" s="198">
        <f>ROUND(I164*H164,2)</f>
        <v>0</v>
      </c>
      <c r="K164" s="194" t="s">
        <v>1</v>
      </c>
      <c r="L164" s="40"/>
      <c r="M164" s="199" t="s">
        <v>1</v>
      </c>
      <c r="N164" s="200" t="s">
        <v>44</v>
      </c>
      <c r="O164" s="72"/>
      <c r="P164" s="201">
        <f>O164*H164</f>
        <v>0</v>
      </c>
      <c r="Q164" s="201">
        <v>0</v>
      </c>
      <c r="R164" s="201">
        <f>Q164*H164</f>
        <v>0</v>
      </c>
      <c r="S164" s="201">
        <v>0</v>
      </c>
      <c r="T164" s="202">
        <f>S164*H164</f>
        <v>0</v>
      </c>
      <c r="U164" s="35"/>
      <c r="V164" s="35"/>
      <c r="W164" s="35"/>
      <c r="X164" s="35"/>
      <c r="Y164" s="35"/>
      <c r="Z164" s="35"/>
      <c r="AA164" s="35"/>
      <c r="AB164" s="35"/>
      <c r="AC164" s="35"/>
      <c r="AD164" s="35"/>
      <c r="AE164" s="35"/>
      <c r="AR164" s="203" t="s">
        <v>694</v>
      </c>
      <c r="AT164" s="203" t="s">
        <v>172</v>
      </c>
      <c r="AU164" s="203" t="s">
        <v>88</v>
      </c>
      <c r="AY164" s="18" t="s">
        <v>169</v>
      </c>
      <c r="BE164" s="204">
        <f>IF(N164="základní",J164,0)</f>
        <v>0</v>
      </c>
      <c r="BF164" s="204">
        <f>IF(N164="snížená",J164,0)</f>
        <v>0</v>
      </c>
      <c r="BG164" s="204">
        <f>IF(N164="zákl. přenesená",J164,0)</f>
        <v>0</v>
      </c>
      <c r="BH164" s="204">
        <f>IF(N164="sníž. přenesená",J164,0)</f>
        <v>0</v>
      </c>
      <c r="BI164" s="204">
        <f>IF(N164="nulová",J164,0)</f>
        <v>0</v>
      </c>
      <c r="BJ164" s="18" t="s">
        <v>86</v>
      </c>
      <c r="BK164" s="204">
        <f>ROUND(I164*H164,2)</f>
        <v>0</v>
      </c>
      <c r="BL164" s="18" t="s">
        <v>694</v>
      </c>
      <c r="BM164" s="203" t="s">
        <v>2495</v>
      </c>
    </row>
    <row r="165" spans="1:65" s="2" customFormat="1" ht="11.25">
      <c r="A165" s="35"/>
      <c r="B165" s="36"/>
      <c r="C165" s="37"/>
      <c r="D165" s="205" t="s">
        <v>178</v>
      </c>
      <c r="E165" s="37"/>
      <c r="F165" s="206" t="s">
        <v>2494</v>
      </c>
      <c r="G165" s="37"/>
      <c r="H165" s="37"/>
      <c r="I165" s="207"/>
      <c r="J165" s="37"/>
      <c r="K165" s="37"/>
      <c r="L165" s="40"/>
      <c r="M165" s="208"/>
      <c r="N165" s="209"/>
      <c r="O165" s="72"/>
      <c r="P165" s="72"/>
      <c r="Q165" s="72"/>
      <c r="R165" s="72"/>
      <c r="S165" s="72"/>
      <c r="T165" s="73"/>
      <c r="U165" s="35"/>
      <c r="V165" s="35"/>
      <c r="W165" s="35"/>
      <c r="X165" s="35"/>
      <c r="Y165" s="35"/>
      <c r="Z165" s="35"/>
      <c r="AA165" s="35"/>
      <c r="AB165" s="35"/>
      <c r="AC165" s="35"/>
      <c r="AD165" s="35"/>
      <c r="AE165" s="35"/>
      <c r="AT165" s="18" t="s">
        <v>178</v>
      </c>
      <c r="AU165" s="18" t="s">
        <v>88</v>
      </c>
    </row>
    <row r="166" spans="1:65" s="2" customFormat="1" ht="29.25">
      <c r="A166" s="35"/>
      <c r="B166" s="36"/>
      <c r="C166" s="37"/>
      <c r="D166" s="205" t="s">
        <v>233</v>
      </c>
      <c r="E166" s="37"/>
      <c r="F166" s="212" t="s">
        <v>2496</v>
      </c>
      <c r="G166" s="37"/>
      <c r="H166" s="37"/>
      <c r="I166" s="207"/>
      <c r="J166" s="37"/>
      <c r="K166" s="37"/>
      <c r="L166" s="40"/>
      <c r="M166" s="208"/>
      <c r="N166" s="209"/>
      <c r="O166" s="72"/>
      <c r="P166" s="72"/>
      <c r="Q166" s="72"/>
      <c r="R166" s="72"/>
      <c r="S166" s="72"/>
      <c r="T166" s="73"/>
      <c r="U166" s="35"/>
      <c r="V166" s="35"/>
      <c r="W166" s="35"/>
      <c r="X166" s="35"/>
      <c r="Y166" s="35"/>
      <c r="Z166" s="35"/>
      <c r="AA166" s="35"/>
      <c r="AB166" s="35"/>
      <c r="AC166" s="35"/>
      <c r="AD166" s="35"/>
      <c r="AE166" s="35"/>
      <c r="AT166" s="18" t="s">
        <v>233</v>
      </c>
      <c r="AU166" s="18" t="s">
        <v>88</v>
      </c>
    </row>
    <row r="167" spans="1:65" s="2" customFormat="1" ht="16.5" customHeight="1">
      <c r="A167" s="35"/>
      <c r="B167" s="36"/>
      <c r="C167" s="192" t="s">
        <v>8</v>
      </c>
      <c r="D167" s="192" t="s">
        <v>172</v>
      </c>
      <c r="E167" s="193" t="s">
        <v>2497</v>
      </c>
      <c r="F167" s="194" t="s">
        <v>2498</v>
      </c>
      <c r="G167" s="195" t="s">
        <v>1341</v>
      </c>
      <c r="H167" s="196">
        <v>2</v>
      </c>
      <c r="I167" s="197"/>
      <c r="J167" s="198">
        <f>ROUND(I167*H167,2)</f>
        <v>0</v>
      </c>
      <c r="K167" s="194" t="s">
        <v>1</v>
      </c>
      <c r="L167" s="40"/>
      <c r="M167" s="199" t="s">
        <v>1</v>
      </c>
      <c r="N167" s="200" t="s">
        <v>44</v>
      </c>
      <c r="O167" s="72"/>
      <c r="P167" s="201">
        <f>O167*H167</f>
        <v>0</v>
      </c>
      <c r="Q167" s="201">
        <v>0</v>
      </c>
      <c r="R167" s="201">
        <f>Q167*H167</f>
        <v>0</v>
      </c>
      <c r="S167" s="201">
        <v>0</v>
      </c>
      <c r="T167" s="202">
        <f>S167*H167</f>
        <v>0</v>
      </c>
      <c r="U167" s="35"/>
      <c r="V167" s="35"/>
      <c r="W167" s="35"/>
      <c r="X167" s="35"/>
      <c r="Y167" s="35"/>
      <c r="Z167" s="35"/>
      <c r="AA167" s="35"/>
      <c r="AB167" s="35"/>
      <c r="AC167" s="35"/>
      <c r="AD167" s="35"/>
      <c r="AE167" s="35"/>
      <c r="AR167" s="203" t="s">
        <v>694</v>
      </c>
      <c r="AT167" s="203" t="s">
        <v>172</v>
      </c>
      <c r="AU167" s="203" t="s">
        <v>88</v>
      </c>
      <c r="AY167" s="18" t="s">
        <v>169</v>
      </c>
      <c r="BE167" s="204">
        <f>IF(N167="základní",J167,0)</f>
        <v>0</v>
      </c>
      <c r="BF167" s="204">
        <f>IF(N167="snížená",J167,0)</f>
        <v>0</v>
      </c>
      <c r="BG167" s="204">
        <f>IF(N167="zákl. přenesená",J167,0)</f>
        <v>0</v>
      </c>
      <c r="BH167" s="204">
        <f>IF(N167="sníž. přenesená",J167,0)</f>
        <v>0</v>
      </c>
      <c r="BI167" s="204">
        <f>IF(N167="nulová",J167,0)</f>
        <v>0</v>
      </c>
      <c r="BJ167" s="18" t="s">
        <v>86</v>
      </c>
      <c r="BK167" s="204">
        <f>ROUND(I167*H167,2)</f>
        <v>0</v>
      </c>
      <c r="BL167" s="18" t="s">
        <v>694</v>
      </c>
      <c r="BM167" s="203" t="s">
        <v>2499</v>
      </c>
    </row>
    <row r="168" spans="1:65" s="2" customFormat="1" ht="11.25">
      <c r="A168" s="35"/>
      <c r="B168" s="36"/>
      <c r="C168" s="37"/>
      <c r="D168" s="205" t="s">
        <v>178</v>
      </c>
      <c r="E168" s="37"/>
      <c r="F168" s="206" t="s">
        <v>2498</v>
      </c>
      <c r="G168" s="37"/>
      <c r="H168" s="37"/>
      <c r="I168" s="207"/>
      <c r="J168" s="37"/>
      <c r="K168" s="37"/>
      <c r="L168" s="40"/>
      <c r="M168" s="208"/>
      <c r="N168" s="209"/>
      <c r="O168" s="72"/>
      <c r="P168" s="72"/>
      <c r="Q168" s="72"/>
      <c r="R168" s="72"/>
      <c r="S168" s="72"/>
      <c r="T168" s="73"/>
      <c r="U168" s="35"/>
      <c r="V168" s="35"/>
      <c r="W168" s="35"/>
      <c r="X168" s="35"/>
      <c r="Y168" s="35"/>
      <c r="Z168" s="35"/>
      <c r="AA168" s="35"/>
      <c r="AB168" s="35"/>
      <c r="AC168" s="35"/>
      <c r="AD168" s="35"/>
      <c r="AE168" s="35"/>
      <c r="AT168" s="18" t="s">
        <v>178</v>
      </c>
      <c r="AU168" s="18" t="s">
        <v>88</v>
      </c>
    </row>
    <row r="169" spans="1:65" s="2" customFormat="1" ht="78">
      <c r="A169" s="35"/>
      <c r="B169" s="36"/>
      <c r="C169" s="37"/>
      <c r="D169" s="205" t="s">
        <v>233</v>
      </c>
      <c r="E169" s="37"/>
      <c r="F169" s="212" t="s">
        <v>2500</v>
      </c>
      <c r="G169" s="37"/>
      <c r="H169" s="37"/>
      <c r="I169" s="207"/>
      <c r="J169" s="37"/>
      <c r="K169" s="37"/>
      <c r="L169" s="40"/>
      <c r="M169" s="208"/>
      <c r="N169" s="209"/>
      <c r="O169" s="72"/>
      <c r="P169" s="72"/>
      <c r="Q169" s="72"/>
      <c r="R169" s="72"/>
      <c r="S169" s="72"/>
      <c r="T169" s="73"/>
      <c r="U169" s="35"/>
      <c r="V169" s="35"/>
      <c r="W169" s="35"/>
      <c r="X169" s="35"/>
      <c r="Y169" s="35"/>
      <c r="Z169" s="35"/>
      <c r="AA169" s="35"/>
      <c r="AB169" s="35"/>
      <c r="AC169" s="35"/>
      <c r="AD169" s="35"/>
      <c r="AE169" s="35"/>
      <c r="AT169" s="18" t="s">
        <v>233</v>
      </c>
      <c r="AU169" s="18" t="s">
        <v>88</v>
      </c>
    </row>
    <row r="170" spans="1:65" s="2" customFormat="1" ht="16.5" customHeight="1">
      <c r="A170" s="35"/>
      <c r="B170" s="36"/>
      <c r="C170" s="192" t="s">
        <v>300</v>
      </c>
      <c r="D170" s="192" t="s">
        <v>172</v>
      </c>
      <c r="E170" s="193" t="s">
        <v>2501</v>
      </c>
      <c r="F170" s="194" t="s">
        <v>2502</v>
      </c>
      <c r="G170" s="195" t="s">
        <v>1341</v>
      </c>
      <c r="H170" s="196">
        <v>4</v>
      </c>
      <c r="I170" s="197"/>
      <c r="J170" s="198">
        <f>ROUND(I170*H170,2)</f>
        <v>0</v>
      </c>
      <c r="K170" s="194" t="s">
        <v>1</v>
      </c>
      <c r="L170" s="40"/>
      <c r="M170" s="199" t="s">
        <v>1</v>
      </c>
      <c r="N170" s="200" t="s">
        <v>44</v>
      </c>
      <c r="O170" s="72"/>
      <c r="P170" s="201">
        <f>O170*H170</f>
        <v>0</v>
      </c>
      <c r="Q170" s="201">
        <v>0</v>
      </c>
      <c r="R170" s="201">
        <f>Q170*H170</f>
        <v>0</v>
      </c>
      <c r="S170" s="201">
        <v>0</v>
      </c>
      <c r="T170" s="202">
        <f>S170*H170</f>
        <v>0</v>
      </c>
      <c r="U170" s="35"/>
      <c r="V170" s="35"/>
      <c r="W170" s="35"/>
      <c r="X170" s="35"/>
      <c r="Y170" s="35"/>
      <c r="Z170" s="35"/>
      <c r="AA170" s="35"/>
      <c r="AB170" s="35"/>
      <c r="AC170" s="35"/>
      <c r="AD170" s="35"/>
      <c r="AE170" s="35"/>
      <c r="AR170" s="203" t="s">
        <v>694</v>
      </c>
      <c r="AT170" s="203" t="s">
        <v>172</v>
      </c>
      <c r="AU170" s="203" t="s">
        <v>88</v>
      </c>
      <c r="AY170" s="18" t="s">
        <v>169</v>
      </c>
      <c r="BE170" s="204">
        <f>IF(N170="základní",J170,0)</f>
        <v>0</v>
      </c>
      <c r="BF170" s="204">
        <f>IF(N170="snížená",J170,0)</f>
        <v>0</v>
      </c>
      <c r="BG170" s="204">
        <f>IF(N170="zákl. přenesená",J170,0)</f>
        <v>0</v>
      </c>
      <c r="BH170" s="204">
        <f>IF(N170="sníž. přenesená",J170,0)</f>
        <v>0</v>
      </c>
      <c r="BI170" s="204">
        <f>IF(N170="nulová",J170,0)</f>
        <v>0</v>
      </c>
      <c r="BJ170" s="18" t="s">
        <v>86</v>
      </c>
      <c r="BK170" s="204">
        <f>ROUND(I170*H170,2)</f>
        <v>0</v>
      </c>
      <c r="BL170" s="18" t="s">
        <v>694</v>
      </c>
      <c r="BM170" s="203" t="s">
        <v>2503</v>
      </c>
    </row>
    <row r="171" spans="1:65" s="2" customFormat="1" ht="11.25">
      <c r="A171" s="35"/>
      <c r="B171" s="36"/>
      <c r="C171" s="37"/>
      <c r="D171" s="205" t="s">
        <v>178</v>
      </c>
      <c r="E171" s="37"/>
      <c r="F171" s="206" t="s">
        <v>2502</v>
      </c>
      <c r="G171" s="37"/>
      <c r="H171" s="37"/>
      <c r="I171" s="207"/>
      <c r="J171" s="37"/>
      <c r="K171" s="37"/>
      <c r="L171" s="40"/>
      <c r="M171" s="208"/>
      <c r="N171" s="209"/>
      <c r="O171" s="72"/>
      <c r="P171" s="72"/>
      <c r="Q171" s="72"/>
      <c r="R171" s="72"/>
      <c r="S171" s="72"/>
      <c r="T171" s="73"/>
      <c r="U171" s="35"/>
      <c r="V171" s="35"/>
      <c r="W171" s="35"/>
      <c r="X171" s="35"/>
      <c r="Y171" s="35"/>
      <c r="Z171" s="35"/>
      <c r="AA171" s="35"/>
      <c r="AB171" s="35"/>
      <c r="AC171" s="35"/>
      <c r="AD171" s="35"/>
      <c r="AE171" s="35"/>
      <c r="AT171" s="18" t="s">
        <v>178</v>
      </c>
      <c r="AU171" s="18" t="s">
        <v>88</v>
      </c>
    </row>
    <row r="172" spans="1:65" s="2" customFormat="1" ht="78">
      <c r="A172" s="35"/>
      <c r="B172" s="36"/>
      <c r="C172" s="37"/>
      <c r="D172" s="205" t="s">
        <v>233</v>
      </c>
      <c r="E172" s="37"/>
      <c r="F172" s="212" t="s">
        <v>2504</v>
      </c>
      <c r="G172" s="37"/>
      <c r="H172" s="37"/>
      <c r="I172" s="207"/>
      <c r="J172" s="37"/>
      <c r="K172" s="37"/>
      <c r="L172" s="40"/>
      <c r="M172" s="208"/>
      <c r="N172" s="209"/>
      <c r="O172" s="72"/>
      <c r="P172" s="72"/>
      <c r="Q172" s="72"/>
      <c r="R172" s="72"/>
      <c r="S172" s="72"/>
      <c r="T172" s="73"/>
      <c r="U172" s="35"/>
      <c r="V172" s="35"/>
      <c r="W172" s="35"/>
      <c r="X172" s="35"/>
      <c r="Y172" s="35"/>
      <c r="Z172" s="35"/>
      <c r="AA172" s="35"/>
      <c r="AB172" s="35"/>
      <c r="AC172" s="35"/>
      <c r="AD172" s="35"/>
      <c r="AE172" s="35"/>
      <c r="AT172" s="18" t="s">
        <v>233</v>
      </c>
      <c r="AU172" s="18" t="s">
        <v>88</v>
      </c>
    </row>
    <row r="173" spans="1:65" s="2" customFormat="1" ht="16.5" customHeight="1">
      <c r="A173" s="35"/>
      <c r="B173" s="36"/>
      <c r="C173" s="192" t="s">
        <v>314</v>
      </c>
      <c r="D173" s="192" t="s">
        <v>172</v>
      </c>
      <c r="E173" s="193" t="s">
        <v>2505</v>
      </c>
      <c r="F173" s="194" t="s">
        <v>2506</v>
      </c>
      <c r="G173" s="195" t="s">
        <v>1341</v>
      </c>
      <c r="H173" s="196">
        <v>1</v>
      </c>
      <c r="I173" s="197"/>
      <c r="J173" s="198">
        <f>ROUND(I173*H173,2)</f>
        <v>0</v>
      </c>
      <c r="K173" s="194" t="s">
        <v>1</v>
      </c>
      <c r="L173" s="40"/>
      <c r="M173" s="199" t="s">
        <v>1</v>
      </c>
      <c r="N173" s="200" t="s">
        <v>44</v>
      </c>
      <c r="O173" s="72"/>
      <c r="P173" s="201">
        <f>O173*H173</f>
        <v>0</v>
      </c>
      <c r="Q173" s="201">
        <v>0</v>
      </c>
      <c r="R173" s="201">
        <f>Q173*H173</f>
        <v>0</v>
      </c>
      <c r="S173" s="201">
        <v>0</v>
      </c>
      <c r="T173" s="202">
        <f>S173*H173</f>
        <v>0</v>
      </c>
      <c r="U173" s="35"/>
      <c r="V173" s="35"/>
      <c r="W173" s="35"/>
      <c r="X173" s="35"/>
      <c r="Y173" s="35"/>
      <c r="Z173" s="35"/>
      <c r="AA173" s="35"/>
      <c r="AB173" s="35"/>
      <c r="AC173" s="35"/>
      <c r="AD173" s="35"/>
      <c r="AE173" s="35"/>
      <c r="AR173" s="203" t="s">
        <v>694</v>
      </c>
      <c r="AT173" s="203" t="s">
        <v>172</v>
      </c>
      <c r="AU173" s="203" t="s">
        <v>88</v>
      </c>
      <c r="AY173" s="18" t="s">
        <v>169</v>
      </c>
      <c r="BE173" s="204">
        <f>IF(N173="základní",J173,0)</f>
        <v>0</v>
      </c>
      <c r="BF173" s="204">
        <f>IF(N173="snížená",J173,0)</f>
        <v>0</v>
      </c>
      <c r="BG173" s="204">
        <f>IF(N173="zákl. přenesená",J173,0)</f>
        <v>0</v>
      </c>
      <c r="BH173" s="204">
        <f>IF(N173="sníž. přenesená",J173,0)</f>
        <v>0</v>
      </c>
      <c r="BI173" s="204">
        <f>IF(N173="nulová",J173,0)</f>
        <v>0</v>
      </c>
      <c r="BJ173" s="18" t="s">
        <v>86</v>
      </c>
      <c r="BK173" s="204">
        <f>ROUND(I173*H173,2)</f>
        <v>0</v>
      </c>
      <c r="BL173" s="18" t="s">
        <v>694</v>
      </c>
      <c r="BM173" s="203" t="s">
        <v>2507</v>
      </c>
    </row>
    <row r="174" spans="1:65" s="2" customFormat="1" ht="11.25">
      <c r="A174" s="35"/>
      <c r="B174" s="36"/>
      <c r="C174" s="37"/>
      <c r="D174" s="205" t="s">
        <v>178</v>
      </c>
      <c r="E174" s="37"/>
      <c r="F174" s="206" t="s">
        <v>2506</v>
      </c>
      <c r="G174" s="37"/>
      <c r="H174" s="37"/>
      <c r="I174" s="207"/>
      <c r="J174" s="37"/>
      <c r="K174" s="37"/>
      <c r="L174" s="40"/>
      <c r="M174" s="208"/>
      <c r="N174" s="209"/>
      <c r="O174" s="72"/>
      <c r="P174" s="72"/>
      <c r="Q174" s="72"/>
      <c r="R174" s="72"/>
      <c r="S174" s="72"/>
      <c r="T174" s="73"/>
      <c r="U174" s="35"/>
      <c r="V174" s="35"/>
      <c r="W174" s="35"/>
      <c r="X174" s="35"/>
      <c r="Y174" s="35"/>
      <c r="Z174" s="35"/>
      <c r="AA174" s="35"/>
      <c r="AB174" s="35"/>
      <c r="AC174" s="35"/>
      <c r="AD174" s="35"/>
      <c r="AE174" s="35"/>
      <c r="AT174" s="18" t="s">
        <v>178</v>
      </c>
      <c r="AU174" s="18" t="s">
        <v>88</v>
      </c>
    </row>
    <row r="175" spans="1:65" s="2" customFormat="1" ht="39">
      <c r="A175" s="35"/>
      <c r="B175" s="36"/>
      <c r="C175" s="37"/>
      <c r="D175" s="205" t="s">
        <v>233</v>
      </c>
      <c r="E175" s="37"/>
      <c r="F175" s="212" t="s">
        <v>2508</v>
      </c>
      <c r="G175" s="37"/>
      <c r="H175" s="37"/>
      <c r="I175" s="207"/>
      <c r="J175" s="37"/>
      <c r="K175" s="37"/>
      <c r="L175" s="40"/>
      <c r="M175" s="208"/>
      <c r="N175" s="209"/>
      <c r="O175" s="72"/>
      <c r="P175" s="72"/>
      <c r="Q175" s="72"/>
      <c r="R175" s="72"/>
      <c r="S175" s="72"/>
      <c r="T175" s="73"/>
      <c r="U175" s="35"/>
      <c r="V175" s="35"/>
      <c r="W175" s="35"/>
      <c r="X175" s="35"/>
      <c r="Y175" s="35"/>
      <c r="Z175" s="35"/>
      <c r="AA175" s="35"/>
      <c r="AB175" s="35"/>
      <c r="AC175" s="35"/>
      <c r="AD175" s="35"/>
      <c r="AE175" s="35"/>
      <c r="AT175" s="18" t="s">
        <v>233</v>
      </c>
      <c r="AU175" s="18" t="s">
        <v>88</v>
      </c>
    </row>
    <row r="176" spans="1:65" s="2" customFormat="1" ht="16.5" customHeight="1">
      <c r="A176" s="35"/>
      <c r="B176" s="36"/>
      <c r="C176" s="192" t="s">
        <v>335</v>
      </c>
      <c r="D176" s="192" t="s">
        <v>172</v>
      </c>
      <c r="E176" s="193" t="s">
        <v>2509</v>
      </c>
      <c r="F176" s="194" t="s">
        <v>2510</v>
      </c>
      <c r="G176" s="195" t="s">
        <v>1341</v>
      </c>
      <c r="H176" s="196">
        <v>1</v>
      </c>
      <c r="I176" s="197"/>
      <c r="J176" s="198">
        <f>ROUND(I176*H176,2)</f>
        <v>0</v>
      </c>
      <c r="K176" s="194" t="s">
        <v>1</v>
      </c>
      <c r="L176" s="40"/>
      <c r="M176" s="199" t="s">
        <v>1</v>
      </c>
      <c r="N176" s="200" t="s">
        <v>44</v>
      </c>
      <c r="O176" s="72"/>
      <c r="P176" s="201">
        <f>O176*H176</f>
        <v>0</v>
      </c>
      <c r="Q176" s="201">
        <v>0</v>
      </c>
      <c r="R176" s="201">
        <f>Q176*H176</f>
        <v>0</v>
      </c>
      <c r="S176" s="201">
        <v>0</v>
      </c>
      <c r="T176" s="202">
        <f>S176*H176</f>
        <v>0</v>
      </c>
      <c r="U176" s="35"/>
      <c r="V176" s="35"/>
      <c r="W176" s="35"/>
      <c r="X176" s="35"/>
      <c r="Y176" s="35"/>
      <c r="Z176" s="35"/>
      <c r="AA176" s="35"/>
      <c r="AB176" s="35"/>
      <c r="AC176" s="35"/>
      <c r="AD176" s="35"/>
      <c r="AE176" s="35"/>
      <c r="AR176" s="203" t="s">
        <v>694</v>
      </c>
      <c r="AT176" s="203" t="s">
        <v>172</v>
      </c>
      <c r="AU176" s="203" t="s">
        <v>88</v>
      </c>
      <c r="AY176" s="18" t="s">
        <v>169</v>
      </c>
      <c r="BE176" s="204">
        <f>IF(N176="základní",J176,0)</f>
        <v>0</v>
      </c>
      <c r="BF176" s="204">
        <f>IF(N176="snížená",J176,0)</f>
        <v>0</v>
      </c>
      <c r="BG176" s="204">
        <f>IF(N176="zákl. přenesená",J176,0)</f>
        <v>0</v>
      </c>
      <c r="BH176" s="204">
        <f>IF(N176="sníž. přenesená",J176,0)</f>
        <v>0</v>
      </c>
      <c r="BI176" s="204">
        <f>IF(N176="nulová",J176,0)</f>
        <v>0</v>
      </c>
      <c r="BJ176" s="18" t="s">
        <v>86</v>
      </c>
      <c r="BK176" s="204">
        <f>ROUND(I176*H176,2)</f>
        <v>0</v>
      </c>
      <c r="BL176" s="18" t="s">
        <v>694</v>
      </c>
      <c r="BM176" s="203" t="s">
        <v>2511</v>
      </c>
    </row>
    <row r="177" spans="1:65" s="2" customFormat="1" ht="11.25">
      <c r="A177" s="35"/>
      <c r="B177" s="36"/>
      <c r="C177" s="37"/>
      <c r="D177" s="205" t="s">
        <v>178</v>
      </c>
      <c r="E177" s="37"/>
      <c r="F177" s="206" t="s">
        <v>2510</v>
      </c>
      <c r="G177" s="37"/>
      <c r="H177" s="37"/>
      <c r="I177" s="207"/>
      <c r="J177" s="37"/>
      <c r="K177" s="37"/>
      <c r="L177" s="40"/>
      <c r="M177" s="208"/>
      <c r="N177" s="209"/>
      <c r="O177" s="72"/>
      <c r="P177" s="72"/>
      <c r="Q177" s="72"/>
      <c r="R177" s="72"/>
      <c r="S177" s="72"/>
      <c r="T177" s="73"/>
      <c r="U177" s="35"/>
      <c r="V177" s="35"/>
      <c r="W177" s="35"/>
      <c r="X177" s="35"/>
      <c r="Y177" s="35"/>
      <c r="Z177" s="35"/>
      <c r="AA177" s="35"/>
      <c r="AB177" s="35"/>
      <c r="AC177" s="35"/>
      <c r="AD177" s="35"/>
      <c r="AE177" s="35"/>
      <c r="AT177" s="18" t="s">
        <v>178</v>
      </c>
      <c r="AU177" s="18" t="s">
        <v>88</v>
      </c>
    </row>
    <row r="178" spans="1:65" s="2" customFormat="1" ht="39">
      <c r="A178" s="35"/>
      <c r="B178" s="36"/>
      <c r="C178" s="37"/>
      <c r="D178" s="205" t="s">
        <v>233</v>
      </c>
      <c r="E178" s="37"/>
      <c r="F178" s="212" t="s">
        <v>2512</v>
      </c>
      <c r="G178" s="37"/>
      <c r="H178" s="37"/>
      <c r="I178" s="207"/>
      <c r="J178" s="37"/>
      <c r="K178" s="37"/>
      <c r="L178" s="40"/>
      <c r="M178" s="208"/>
      <c r="N178" s="209"/>
      <c r="O178" s="72"/>
      <c r="P178" s="72"/>
      <c r="Q178" s="72"/>
      <c r="R178" s="72"/>
      <c r="S178" s="72"/>
      <c r="T178" s="73"/>
      <c r="U178" s="35"/>
      <c r="V178" s="35"/>
      <c r="W178" s="35"/>
      <c r="X178" s="35"/>
      <c r="Y178" s="35"/>
      <c r="Z178" s="35"/>
      <c r="AA178" s="35"/>
      <c r="AB178" s="35"/>
      <c r="AC178" s="35"/>
      <c r="AD178" s="35"/>
      <c r="AE178" s="35"/>
      <c r="AT178" s="18" t="s">
        <v>233</v>
      </c>
      <c r="AU178" s="18" t="s">
        <v>88</v>
      </c>
    </row>
    <row r="179" spans="1:65" s="2" customFormat="1" ht="16.5" customHeight="1">
      <c r="A179" s="35"/>
      <c r="B179" s="36"/>
      <c r="C179" s="192" t="s">
        <v>342</v>
      </c>
      <c r="D179" s="192" t="s">
        <v>172</v>
      </c>
      <c r="E179" s="193" t="s">
        <v>2513</v>
      </c>
      <c r="F179" s="194" t="s">
        <v>2514</v>
      </c>
      <c r="G179" s="195" t="s">
        <v>1341</v>
      </c>
      <c r="H179" s="196">
        <v>1</v>
      </c>
      <c r="I179" s="197"/>
      <c r="J179" s="198">
        <f>ROUND(I179*H179,2)</f>
        <v>0</v>
      </c>
      <c r="K179" s="194" t="s">
        <v>1</v>
      </c>
      <c r="L179" s="40"/>
      <c r="M179" s="199" t="s">
        <v>1</v>
      </c>
      <c r="N179" s="200" t="s">
        <v>44</v>
      </c>
      <c r="O179" s="72"/>
      <c r="P179" s="201">
        <f>O179*H179</f>
        <v>0</v>
      </c>
      <c r="Q179" s="201">
        <v>0</v>
      </c>
      <c r="R179" s="201">
        <f>Q179*H179</f>
        <v>0</v>
      </c>
      <c r="S179" s="201">
        <v>0</v>
      </c>
      <c r="T179" s="202">
        <f>S179*H179</f>
        <v>0</v>
      </c>
      <c r="U179" s="35"/>
      <c r="V179" s="35"/>
      <c r="W179" s="35"/>
      <c r="X179" s="35"/>
      <c r="Y179" s="35"/>
      <c r="Z179" s="35"/>
      <c r="AA179" s="35"/>
      <c r="AB179" s="35"/>
      <c r="AC179" s="35"/>
      <c r="AD179" s="35"/>
      <c r="AE179" s="35"/>
      <c r="AR179" s="203" t="s">
        <v>694</v>
      </c>
      <c r="AT179" s="203" t="s">
        <v>172</v>
      </c>
      <c r="AU179" s="203" t="s">
        <v>88</v>
      </c>
      <c r="AY179" s="18" t="s">
        <v>169</v>
      </c>
      <c r="BE179" s="204">
        <f>IF(N179="základní",J179,0)</f>
        <v>0</v>
      </c>
      <c r="BF179" s="204">
        <f>IF(N179="snížená",J179,0)</f>
        <v>0</v>
      </c>
      <c r="BG179" s="204">
        <f>IF(N179="zákl. přenesená",J179,0)</f>
        <v>0</v>
      </c>
      <c r="BH179" s="204">
        <f>IF(N179="sníž. přenesená",J179,0)</f>
        <v>0</v>
      </c>
      <c r="BI179" s="204">
        <f>IF(N179="nulová",J179,0)</f>
        <v>0</v>
      </c>
      <c r="BJ179" s="18" t="s">
        <v>86</v>
      </c>
      <c r="BK179" s="204">
        <f>ROUND(I179*H179,2)</f>
        <v>0</v>
      </c>
      <c r="BL179" s="18" t="s">
        <v>694</v>
      </c>
      <c r="BM179" s="203" t="s">
        <v>2515</v>
      </c>
    </row>
    <row r="180" spans="1:65" s="2" customFormat="1" ht="11.25">
      <c r="A180" s="35"/>
      <c r="B180" s="36"/>
      <c r="C180" s="37"/>
      <c r="D180" s="205" t="s">
        <v>178</v>
      </c>
      <c r="E180" s="37"/>
      <c r="F180" s="206" t="s">
        <v>2514</v>
      </c>
      <c r="G180" s="37"/>
      <c r="H180" s="37"/>
      <c r="I180" s="207"/>
      <c r="J180" s="37"/>
      <c r="K180" s="37"/>
      <c r="L180" s="40"/>
      <c r="M180" s="208"/>
      <c r="N180" s="209"/>
      <c r="O180" s="72"/>
      <c r="P180" s="72"/>
      <c r="Q180" s="72"/>
      <c r="R180" s="72"/>
      <c r="S180" s="72"/>
      <c r="T180" s="73"/>
      <c r="U180" s="35"/>
      <c r="V180" s="35"/>
      <c r="W180" s="35"/>
      <c r="X180" s="35"/>
      <c r="Y180" s="35"/>
      <c r="Z180" s="35"/>
      <c r="AA180" s="35"/>
      <c r="AB180" s="35"/>
      <c r="AC180" s="35"/>
      <c r="AD180" s="35"/>
      <c r="AE180" s="35"/>
      <c r="AT180" s="18" t="s">
        <v>178</v>
      </c>
      <c r="AU180" s="18" t="s">
        <v>88</v>
      </c>
    </row>
    <row r="181" spans="1:65" s="2" customFormat="1" ht="29.25">
      <c r="A181" s="35"/>
      <c r="B181" s="36"/>
      <c r="C181" s="37"/>
      <c r="D181" s="205" t="s">
        <v>233</v>
      </c>
      <c r="E181" s="37"/>
      <c r="F181" s="212" t="s">
        <v>2516</v>
      </c>
      <c r="G181" s="37"/>
      <c r="H181" s="37"/>
      <c r="I181" s="207"/>
      <c r="J181" s="37"/>
      <c r="K181" s="37"/>
      <c r="L181" s="40"/>
      <c r="M181" s="208"/>
      <c r="N181" s="209"/>
      <c r="O181" s="72"/>
      <c r="P181" s="72"/>
      <c r="Q181" s="72"/>
      <c r="R181" s="72"/>
      <c r="S181" s="72"/>
      <c r="T181" s="73"/>
      <c r="U181" s="35"/>
      <c r="V181" s="35"/>
      <c r="W181" s="35"/>
      <c r="X181" s="35"/>
      <c r="Y181" s="35"/>
      <c r="Z181" s="35"/>
      <c r="AA181" s="35"/>
      <c r="AB181" s="35"/>
      <c r="AC181" s="35"/>
      <c r="AD181" s="35"/>
      <c r="AE181" s="35"/>
      <c r="AT181" s="18" t="s">
        <v>233</v>
      </c>
      <c r="AU181" s="18" t="s">
        <v>88</v>
      </c>
    </row>
    <row r="182" spans="1:65" s="2" customFormat="1" ht="16.5" customHeight="1">
      <c r="A182" s="35"/>
      <c r="B182" s="36"/>
      <c r="C182" s="192" t="s">
        <v>350</v>
      </c>
      <c r="D182" s="192" t="s">
        <v>172</v>
      </c>
      <c r="E182" s="193" t="s">
        <v>2517</v>
      </c>
      <c r="F182" s="194" t="s">
        <v>2518</v>
      </c>
      <c r="G182" s="195" t="s">
        <v>1341</v>
      </c>
      <c r="H182" s="196">
        <v>2</v>
      </c>
      <c r="I182" s="197"/>
      <c r="J182" s="198">
        <f>ROUND(I182*H182,2)</f>
        <v>0</v>
      </c>
      <c r="K182" s="194" t="s">
        <v>1</v>
      </c>
      <c r="L182" s="40"/>
      <c r="M182" s="199" t="s">
        <v>1</v>
      </c>
      <c r="N182" s="200" t="s">
        <v>44</v>
      </c>
      <c r="O182" s="72"/>
      <c r="P182" s="201">
        <f>O182*H182</f>
        <v>0</v>
      </c>
      <c r="Q182" s="201">
        <v>0</v>
      </c>
      <c r="R182" s="201">
        <f>Q182*H182</f>
        <v>0</v>
      </c>
      <c r="S182" s="201">
        <v>0</v>
      </c>
      <c r="T182" s="202">
        <f>S182*H182</f>
        <v>0</v>
      </c>
      <c r="U182" s="35"/>
      <c r="V182" s="35"/>
      <c r="W182" s="35"/>
      <c r="X182" s="35"/>
      <c r="Y182" s="35"/>
      <c r="Z182" s="35"/>
      <c r="AA182" s="35"/>
      <c r="AB182" s="35"/>
      <c r="AC182" s="35"/>
      <c r="AD182" s="35"/>
      <c r="AE182" s="35"/>
      <c r="AR182" s="203" t="s">
        <v>694</v>
      </c>
      <c r="AT182" s="203" t="s">
        <v>172</v>
      </c>
      <c r="AU182" s="203" t="s">
        <v>88</v>
      </c>
      <c r="AY182" s="18" t="s">
        <v>169</v>
      </c>
      <c r="BE182" s="204">
        <f>IF(N182="základní",J182,0)</f>
        <v>0</v>
      </c>
      <c r="BF182" s="204">
        <f>IF(N182="snížená",J182,0)</f>
        <v>0</v>
      </c>
      <c r="BG182" s="204">
        <f>IF(N182="zákl. přenesená",J182,0)</f>
        <v>0</v>
      </c>
      <c r="BH182" s="204">
        <f>IF(N182="sníž. přenesená",J182,0)</f>
        <v>0</v>
      </c>
      <c r="BI182" s="204">
        <f>IF(N182="nulová",J182,0)</f>
        <v>0</v>
      </c>
      <c r="BJ182" s="18" t="s">
        <v>86</v>
      </c>
      <c r="BK182" s="204">
        <f>ROUND(I182*H182,2)</f>
        <v>0</v>
      </c>
      <c r="BL182" s="18" t="s">
        <v>694</v>
      </c>
      <c r="BM182" s="203" t="s">
        <v>2519</v>
      </c>
    </row>
    <row r="183" spans="1:65" s="2" customFormat="1" ht="11.25">
      <c r="A183" s="35"/>
      <c r="B183" s="36"/>
      <c r="C183" s="37"/>
      <c r="D183" s="205" t="s">
        <v>178</v>
      </c>
      <c r="E183" s="37"/>
      <c r="F183" s="206" t="s">
        <v>2518</v>
      </c>
      <c r="G183" s="37"/>
      <c r="H183" s="37"/>
      <c r="I183" s="207"/>
      <c r="J183" s="37"/>
      <c r="K183" s="37"/>
      <c r="L183" s="40"/>
      <c r="M183" s="208"/>
      <c r="N183" s="209"/>
      <c r="O183" s="72"/>
      <c r="P183" s="72"/>
      <c r="Q183" s="72"/>
      <c r="R183" s="72"/>
      <c r="S183" s="72"/>
      <c r="T183" s="73"/>
      <c r="U183" s="35"/>
      <c r="V183" s="35"/>
      <c r="W183" s="35"/>
      <c r="X183" s="35"/>
      <c r="Y183" s="35"/>
      <c r="Z183" s="35"/>
      <c r="AA183" s="35"/>
      <c r="AB183" s="35"/>
      <c r="AC183" s="35"/>
      <c r="AD183" s="35"/>
      <c r="AE183" s="35"/>
      <c r="AT183" s="18" t="s">
        <v>178</v>
      </c>
      <c r="AU183" s="18" t="s">
        <v>88</v>
      </c>
    </row>
    <row r="184" spans="1:65" s="2" customFormat="1" ht="39">
      <c r="A184" s="35"/>
      <c r="B184" s="36"/>
      <c r="C184" s="37"/>
      <c r="D184" s="205" t="s">
        <v>233</v>
      </c>
      <c r="E184" s="37"/>
      <c r="F184" s="212" t="s">
        <v>2520</v>
      </c>
      <c r="G184" s="37"/>
      <c r="H184" s="37"/>
      <c r="I184" s="207"/>
      <c r="J184" s="37"/>
      <c r="K184" s="37"/>
      <c r="L184" s="40"/>
      <c r="M184" s="208"/>
      <c r="N184" s="209"/>
      <c r="O184" s="72"/>
      <c r="P184" s="72"/>
      <c r="Q184" s="72"/>
      <c r="R184" s="72"/>
      <c r="S184" s="72"/>
      <c r="T184" s="73"/>
      <c r="U184" s="35"/>
      <c r="V184" s="35"/>
      <c r="W184" s="35"/>
      <c r="X184" s="35"/>
      <c r="Y184" s="35"/>
      <c r="Z184" s="35"/>
      <c r="AA184" s="35"/>
      <c r="AB184" s="35"/>
      <c r="AC184" s="35"/>
      <c r="AD184" s="35"/>
      <c r="AE184" s="35"/>
      <c r="AT184" s="18" t="s">
        <v>233</v>
      </c>
      <c r="AU184" s="18" t="s">
        <v>88</v>
      </c>
    </row>
    <row r="185" spans="1:65" s="2" customFormat="1" ht="21.75" customHeight="1">
      <c r="A185" s="35"/>
      <c r="B185" s="36"/>
      <c r="C185" s="192" t="s">
        <v>7</v>
      </c>
      <c r="D185" s="192" t="s">
        <v>172</v>
      </c>
      <c r="E185" s="193" t="s">
        <v>2521</v>
      </c>
      <c r="F185" s="194" t="s">
        <v>2522</v>
      </c>
      <c r="G185" s="195" t="s">
        <v>2523</v>
      </c>
      <c r="H185" s="196">
        <v>4</v>
      </c>
      <c r="I185" s="197"/>
      <c r="J185" s="198">
        <f>ROUND(I185*H185,2)</f>
        <v>0</v>
      </c>
      <c r="K185" s="194" t="s">
        <v>1</v>
      </c>
      <c r="L185" s="40"/>
      <c r="M185" s="199" t="s">
        <v>1</v>
      </c>
      <c r="N185" s="200" t="s">
        <v>44</v>
      </c>
      <c r="O185" s="72"/>
      <c r="P185" s="201">
        <f>O185*H185</f>
        <v>0</v>
      </c>
      <c r="Q185" s="201">
        <v>0</v>
      </c>
      <c r="R185" s="201">
        <f>Q185*H185</f>
        <v>0</v>
      </c>
      <c r="S185" s="201">
        <v>0</v>
      </c>
      <c r="T185" s="202">
        <f>S185*H185</f>
        <v>0</v>
      </c>
      <c r="U185" s="35"/>
      <c r="V185" s="35"/>
      <c r="W185" s="35"/>
      <c r="X185" s="35"/>
      <c r="Y185" s="35"/>
      <c r="Z185" s="35"/>
      <c r="AA185" s="35"/>
      <c r="AB185" s="35"/>
      <c r="AC185" s="35"/>
      <c r="AD185" s="35"/>
      <c r="AE185" s="35"/>
      <c r="AR185" s="203" t="s">
        <v>694</v>
      </c>
      <c r="AT185" s="203" t="s">
        <v>172</v>
      </c>
      <c r="AU185" s="203" t="s">
        <v>88</v>
      </c>
      <c r="AY185" s="18" t="s">
        <v>169</v>
      </c>
      <c r="BE185" s="204">
        <f>IF(N185="základní",J185,0)</f>
        <v>0</v>
      </c>
      <c r="BF185" s="204">
        <f>IF(N185="snížená",J185,0)</f>
        <v>0</v>
      </c>
      <c r="BG185" s="204">
        <f>IF(N185="zákl. přenesená",J185,0)</f>
        <v>0</v>
      </c>
      <c r="BH185" s="204">
        <f>IF(N185="sníž. přenesená",J185,0)</f>
        <v>0</v>
      </c>
      <c r="BI185" s="204">
        <f>IF(N185="nulová",J185,0)</f>
        <v>0</v>
      </c>
      <c r="BJ185" s="18" t="s">
        <v>86</v>
      </c>
      <c r="BK185" s="204">
        <f>ROUND(I185*H185,2)</f>
        <v>0</v>
      </c>
      <c r="BL185" s="18" t="s">
        <v>694</v>
      </c>
      <c r="BM185" s="203" t="s">
        <v>2524</v>
      </c>
    </row>
    <row r="186" spans="1:65" s="2" customFormat="1" ht="11.25">
      <c r="A186" s="35"/>
      <c r="B186" s="36"/>
      <c r="C186" s="37"/>
      <c r="D186" s="205" t="s">
        <v>178</v>
      </c>
      <c r="E186" s="37"/>
      <c r="F186" s="206" t="s">
        <v>2522</v>
      </c>
      <c r="G186" s="37"/>
      <c r="H186" s="37"/>
      <c r="I186" s="207"/>
      <c r="J186" s="37"/>
      <c r="K186" s="37"/>
      <c r="L186" s="40"/>
      <c r="M186" s="208"/>
      <c r="N186" s="209"/>
      <c r="O186" s="72"/>
      <c r="P186" s="72"/>
      <c r="Q186" s="72"/>
      <c r="R186" s="72"/>
      <c r="S186" s="72"/>
      <c r="T186" s="73"/>
      <c r="U186" s="35"/>
      <c r="V186" s="35"/>
      <c r="W186" s="35"/>
      <c r="X186" s="35"/>
      <c r="Y186" s="35"/>
      <c r="Z186" s="35"/>
      <c r="AA186" s="35"/>
      <c r="AB186" s="35"/>
      <c r="AC186" s="35"/>
      <c r="AD186" s="35"/>
      <c r="AE186" s="35"/>
      <c r="AT186" s="18" t="s">
        <v>178</v>
      </c>
      <c r="AU186" s="18" t="s">
        <v>88</v>
      </c>
    </row>
    <row r="187" spans="1:65" s="2" customFormat="1" ht="107.25">
      <c r="A187" s="35"/>
      <c r="B187" s="36"/>
      <c r="C187" s="37"/>
      <c r="D187" s="205" t="s">
        <v>233</v>
      </c>
      <c r="E187" s="37"/>
      <c r="F187" s="212" t="s">
        <v>2525</v>
      </c>
      <c r="G187" s="37"/>
      <c r="H187" s="37"/>
      <c r="I187" s="207"/>
      <c r="J187" s="37"/>
      <c r="K187" s="37"/>
      <c r="L187" s="40"/>
      <c r="M187" s="208"/>
      <c r="N187" s="209"/>
      <c r="O187" s="72"/>
      <c r="P187" s="72"/>
      <c r="Q187" s="72"/>
      <c r="R187" s="72"/>
      <c r="S187" s="72"/>
      <c r="T187" s="73"/>
      <c r="U187" s="35"/>
      <c r="V187" s="35"/>
      <c r="W187" s="35"/>
      <c r="X187" s="35"/>
      <c r="Y187" s="35"/>
      <c r="Z187" s="35"/>
      <c r="AA187" s="35"/>
      <c r="AB187" s="35"/>
      <c r="AC187" s="35"/>
      <c r="AD187" s="35"/>
      <c r="AE187" s="35"/>
      <c r="AT187" s="18" t="s">
        <v>233</v>
      </c>
      <c r="AU187" s="18" t="s">
        <v>88</v>
      </c>
    </row>
    <row r="188" spans="1:65" s="2" customFormat="1" ht="16.5" customHeight="1">
      <c r="A188" s="35"/>
      <c r="B188" s="36"/>
      <c r="C188" s="192" t="s">
        <v>365</v>
      </c>
      <c r="D188" s="192" t="s">
        <v>172</v>
      </c>
      <c r="E188" s="193" t="s">
        <v>2526</v>
      </c>
      <c r="F188" s="194" t="s">
        <v>2527</v>
      </c>
      <c r="G188" s="195" t="s">
        <v>345</v>
      </c>
      <c r="H188" s="196">
        <v>1</v>
      </c>
      <c r="I188" s="197"/>
      <c r="J188" s="198">
        <f>ROUND(I188*H188,2)</f>
        <v>0</v>
      </c>
      <c r="K188" s="194" t="s">
        <v>1</v>
      </c>
      <c r="L188" s="40"/>
      <c r="M188" s="199" t="s">
        <v>1</v>
      </c>
      <c r="N188" s="200" t="s">
        <v>44</v>
      </c>
      <c r="O188" s="72"/>
      <c r="P188" s="201">
        <f>O188*H188</f>
        <v>0</v>
      </c>
      <c r="Q188" s="201">
        <v>0</v>
      </c>
      <c r="R188" s="201">
        <f>Q188*H188</f>
        <v>0</v>
      </c>
      <c r="S188" s="201">
        <v>0</v>
      </c>
      <c r="T188" s="202">
        <f>S188*H188</f>
        <v>0</v>
      </c>
      <c r="U188" s="35"/>
      <c r="V188" s="35"/>
      <c r="W188" s="35"/>
      <c r="X188" s="35"/>
      <c r="Y188" s="35"/>
      <c r="Z188" s="35"/>
      <c r="AA188" s="35"/>
      <c r="AB188" s="35"/>
      <c r="AC188" s="35"/>
      <c r="AD188" s="35"/>
      <c r="AE188" s="35"/>
      <c r="AR188" s="203" t="s">
        <v>694</v>
      </c>
      <c r="AT188" s="203" t="s">
        <v>172</v>
      </c>
      <c r="AU188" s="203" t="s">
        <v>88</v>
      </c>
      <c r="AY188" s="18" t="s">
        <v>169</v>
      </c>
      <c r="BE188" s="204">
        <f>IF(N188="základní",J188,0)</f>
        <v>0</v>
      </c>
      <c r="BF188" s="204">
        <f>IF(N188="snížená",J188,0)</f>
        <v>0</v>
      </c>
      <c r="BG188" s="204">
        <f>IF(N188="zákl. přenesená",J188,0)</f>
        <v>0</v>
      </c>
      <c r="BH188" s="204">
        <f>IF(N188="sníž. přenesená",J188,0)</f>
        <v>0</v>
      </c>
      <c r="BI188" s="204">
        <f>IF(N188="nulová",J188,0)</f>
        <v>0</v>
      </c>
      <c r="BJ188" s="18" t="s">
        <v>86</v>
      </c>
      <c r="BK188" s="204">
        <f>ROUND(I188*H188,2)</f>
        <v>0</v>
      </c>
      <c r="BL188" s="18" t="s">
        <v>694</v>
      </c>
      <c r="BM188" s="203" t="s">
        <v>2528</v>
      </c>
    </row>
    <row r="189" spans="1:65" s="2" customFormat="1" ht="11.25">
      <c r="A189" s="35"/>
      <c r="B189" s="36"/>
      <c r="C189" s="37"/>
      <c r="D189" s="205" t="s">
        <v>178</v>
      </c>
      <c r="E189" s="37"/>
      <c r="F189" s="206" t="s">
        <v>2527</v>
      </c>
      <c r="G189" s="37"/>
      <c r="H189" s="37"/>
      <c r="I189" s="207"/>
      <c r="J189" s="37"/>
      <c r="K189" s="37"/>
      <c r="L189" s="40"/>
      <c r="M189" s="208"/>
      <c r="N189" s="209"/>
      <c r="O189" s="72"/>
      <c r="P189" s="72"/>
      <c r="Q189" s="72"/>
      <c r="R189" s="72"/>
      <c r="S189" s="72"/>
      <c r="T189" s="73"/>
      <c r="U189" s="35"/>
      <c r="V189" s="35"/>
      <c r="W189" s="35"/>
      <c r="X189" s="35"/>
      <c r="Y189" s="35"/>
      <c r="Z189" s="35"/>
      <c r="AA189" s="35"/>
      <c r="AB189" s="35"/>
      <c r="AC189" s="35"/>
      <c r="AD189" s="35"/>
      <c r="AE189" s="35"/>
      <c r="AT189" s="18" t="s">
        <v>178</v>
      </c>
      <c r="AU189" s="18" t="s">
        <v>88</v>
      </c>
    </row>
    <row r="190" spans="1:65" s="2" customFormat="1" ht="48.75">
      <c r="A190" s="35"/>
      <c r="B190" s="36"/>
      <c r="C190" s="37"/>
      <c r="D190" s="205" t="s">
        <v>233</v>
      </c>
      <c r="E190" s="37"/>
      <c r="F190" s="212" t="s">
        <v>2529</v>
      </c>
      <c r="G190" s="37"/>
      <c r="H190" s="37"/>
      <c r="I190" s="207"/>
      <c r="J190" s="37"/>
      <c r="K190" s="37"/>
      <c r="L190" s="40"/>
      <c r="M190" s="208"/>
      <c r="N190" s="209"/>
      <c r="O190" s="72"/>
      <c r="P190" s="72"/>
      <c r="Q190" s="72"/>
      <c r="R190" s="72"/>
      <c r="S190" s="72"/>
      <c r="T190" s="73"/>
      <c r="U190" s="35"/>
      <c r="V190" s="35"/>
      <c r="W190" s="35"/>
      <c r="X190" s="35"/>
      <c r="Y190" s="35"/>
      <c r="Z190" s="35"/>
      <c r="AA190" s="35"/>
      <c r="AB190" s="35"/>
      <c r="AC190" s="35"/>
      <c r="AD190" s="35"/>
      <c r="AE190" s="35"/>
      <c r="AT190" s="18" t="s">
        <v>233</v>
      </c>
      <c r="AU190" s="18" t="s">
        <v>88</v>
      </c>
    </row>
    <row r="191" spans="1:65" s="2" customFormat="1" ht="16.5" customHeight="1">
      <c r="A191" s="35"/>
      <c r="B191" s="36"/>
      <c r="C191" s="192" t="s">
        <v>373</v>
      </c>
      <c r="D191" s="192" t="s">
        <v>172</v>
      </c>
      <c r="E191" s="193" t="s">
        <v>2530</v>
      </c>
      <c r="F191" s="194" t="s">
        <v>2531</v>
      </c>
      <c r="G191" s="195" t="s">
        <v>345</v>
      </c>
      <c r="H191" s="196">
        <v>1</v>
      </c>
      <c r="I191" s="197"/>
      <c r="J191" s="198">
        <f>ROUND(I191*H191,2)</f>
        <v>0</v>
      </c>
      <c r="K191" s="194" t="s">
        <v>1</v>
      </c>
      <c r="L191" s="40"/>
      <c r="M191" s="199" t="s">
        <v>1</v>
      </c>
      <c r="N191" s="200" t="s">
        <v>44</v>
      </c>
      <c r="O191" s="72"/>
      <c r="P191" s="201">
        <f>O191*H191</f>
        <v>0</v>
      </c>
      <c r="Q191" s="201">
        <v>0</v>
      </c>
      <c r="R191" s="201">
        <f>Q191*H191</f>
        <v>0</v>
      </c>
      <c r="S191" s="201">
        <v>0</v>
      </c>
      <c r="T191" s="202">
        <f>S191*H191</f>
        <v>0</v>
      </c>
      <c r="U191" s="35"/>
      <c r="V191" s="35"/>
      <c r="W191" s="35"/>
      <c r="X191" s="35"/>
      <c r="Y191" s="35"/>
      <c r="Z191" s="35"/>
      <c r="AA191" s="35"/>
      <c r="AB191" s="35"/>
      <c r="AC191" s="35"/>
      <c r="AD191" s="35"/>
      <c r="AE191" s="35"/>
      <c r="AR191" s="203" t="s">
        <v>694</v>
      </c>
      <c r="AT191" s="203" t="s">
        <v>172</v>
      </c>
      <c r="AU191" s="203" t="s">
        <v>88</v>
      </c>
      <c r="AY191" s="18" t="s">
        <v>169</v>
      </c>
      <c r="BE191" s="204">
        <f>IF(N191="základní",J191,0)</f>
        <v>0</v>
      </c>
      <c r="BF191" s="204">
        <f>IF(N191="snížená",J191,0)</f>
        <v>0</v>
      </c>
      <c r="BG191" s="204">
        <f>IF(N191="zákl. přenesená",J191,0)</f>
        <v>0</v>
      </c>
      <c r="BH191" s="204">
        <f>IF(N191="sníž. přenesená",J191,0)</f>
        <v>0</v>
      </c>
      <c r="BI191" s="204">
        <f>IF(N191="nulová",J191,0)</f>
        <v>0</v>
      </c>
      <c r="BJ191" s="18" t="s">
        <v>86</v>
      </c>
      <c r="BK191" s="204">
        <f>ROUND(I191*H191,2)</f>
        <v>0</v>
      </c>
      <c r="BL191" s="18" t="s">
        <v>694</v>
      </c>
      <c r="BM191" s="203" t="s">
        <v>2532</v>
      </c>
    </row>
    <row r="192" spans="1:65" s="2" customFormat="1" ht="11.25">
      <c r="A192" s="35"/>
      <c r="B192" s="36"/>
      <c r="C192" s="37"/>
      <c r="D192" s="205" t="s">
        <v>178</v>
      </c>
      <c r="E192" s="37"/>
      <c r="F192" s="206" t="s">
        <v>2531</v>
      </c>
      <c r="G192" s="37"/>
      <c r="H192" s="37"/>
      <c r="I192" s="207"/>
      <c r="J192" s="37"/>
      <c r="K192" s="37"/>
      <c r="L192" s="40"/>
      <c r="M192" s="208"/>
      <c r="N192" s="209"/>
      <c r="O192" s="72"/>
      <c r="P192" s="72"/>
      <c r="Q192" s="72"/>
      <c r="R192" s="72"/>
      <c r="S192" s="72"/>
      <c r="T192" s="73"/>
      <c r="U192" s="35"/>
      <c r="V192" s="35"/>
      <c r="W192" s="35"/>
      <c r="X192" s="35"/>
      <c r="Y192" s="35"/>
      <c r="Z192" s="35"/>
      <c r="AA192" s="35"/>
      <c r="AB192" s="35"/>
      <c r="AC192" s="35"/>
      <c r="AD192" s="35"/>
      <c r="AE192" s="35"/>
      <c r="AT192" s="18" t="s">
        <v>178</v>
      </c>
      <c r="AU192" s="18" t="s">
        <v>88</v>
      </c>
    </row>
    <row r="193" spans="1:65" s="2" customFormat="1" ht="68.25">
      <c r="A193" s="35"/>
      <c r="B193" s="36"/>
      <c r="C193" s="37"/>
      <c r="D193" s="205" t="s">
        <v>233</v>
      </c>
      <c r="E193" s="37"/>
      <c r="F193" s="212" t="s">
        <v>2533</v>
      </c>
      <c r="G193" s="37"/>
      <c r="H193" s="37"/>
      <c r="I193" s="207"/>
      <c r="J193" s="37"/>
      <c r="K193" s="37"/>
      <c r="L193" s="40"/>
      <c r="M193" s="208"/>
      <c r="N193" s="209"/>
      <c r="O193" s="72"/>
      <c r="P193" s="72"/>
      <c r="Q193" s="72"/>
      <c r="R193" s="72"/>
      <c r="S193" s="72"/>
      <c r="T193" s="73"/>
      <c r="U193" s="35"/>
      <c r="V193" s="35"/>
      <c r="W193" s="35"/>
      <c r="X193" s="35"/>
      <c r="Y193" s="35"/>
      <c r="Z193" s="35"/>
      <c r="AA193" s="35"/>
      <c r="AB193" s="35"/>
      <c r="AC193" s="35"/>
      <c r="AD193" s="35"/>
      <c r="AE193" s="35"/>
      <c r="AT193" s="18" t="s">
        <v>233</v>
      </c>
      <c r="AU193" s="18" t="s">
        <v>88</v>
      </c>
    </row>
    <row r="194" spans="1:65" s="2" customFormat="1" ht="16.5" customHeight="1">
      <c r="A194" s="35"/>
      <c r="B194" s="36"/>
      <c r="C194" s="192" t="s">
        <v>381</v>
      </c>
      <c r="D194" s="192" t="s">
        <v>172</v>
      </c>
      <c r="E194" s="193" t="s">
        <v>2534</v>
      </c>
      <c r="F194" s="194" t="s">
        <v>2535</v>
      </c>
      <c r="G194" s="195" t="s">
        <v>345</v>
      </c>
      <c r="H194" s="196">
        <v>1</v>
      </c>
      <c r="I194" s="197"/>
      <c r="J194" s="198">
        <f>ROUND(I194*H194,2)</f>
        <v>0</v>
      </c>
      <c r="K194" s="194" t="s">
        <v>1</v>
      </c>
      <c r="L194" s="40"/>
      <c r="M194" s="199" t="s">
        <v>1</v>
      </c>
      <c r="N194" s="200" t="s">
        <v>44</v>
      </c>
      <c r="O194" s="72"/>
      <c r="P194" s="201">
        <f>O194*H194</f>
        <v>0</v>
      </c>
      <c r="Q194" s="201">
        <v>0</v>
      </c>
      <c r="R194" s="201">
        <f>Q194*H194</f>
        <v>0</v>
      </c>
      <c r="S194" s="201">
        <v>0</v>
      </c>
      <c r="T194" s="202">
        <f>S194*H194</f>
        <v>0</v>
      </c>
      <c r="U194" s="35"/>
      <c r="V194" s="35"/>
      <c r="W194" s="35"/>
      <c r="X194" s="35"/>
      <c r="Y194" s="35"/>
      <c r="Z194" s="35"/>
      <c r="AA194" s="35"/>
      <c r="AB194" s="35"/>
      <c r="AC194" s="35"/>
      <c r="AD194" s="35"/>
      <c r="AE194" s="35"/>
      <c r="AR194" s="203" t="s">
        <v>694</v>
      </c>
      <c r="AT194" s="203" t="s">
        <v>172</v>
      </c>
      <c r="AU194" s="203" t="s">
        <v>88</v>
      </c>
      <c r="AY194" s="18" t="s">
        <v>169</v>
      </c>
      <c r="BE194" s="204">
        <f>IF(N194="základní",J194,0)</f>
        <v>0</v>
      </c>
      <c r="BF194" s="204">
        <f>IF(N194="snížená",J194,0)</f>
        <v>0</v>
      </c>
      <c r="BG194" s="204">
        <f>IF(N194="zákl. přenesená",J194,0)</f>
        <v>0</v>
      </c>
      <c r="BH194" s="204">
        <f>IF(N194="sníž. přenesená",J194,0)</f>
        <v>0</v>
      </c>
      <c r="BI194" s="204">
        <f>IF(N194="nulová",J194,0)</f>
        <v>0</v>
      </c>
      <c r="BJ194" s="18" t="s">
        <v>86</v>
      </c>
      <c r="BK194" s="204">
        <f>ROUND(I194*H194,2)</f>
        <v>0</v>
      </c>
      <c r="BL194" s="18" t="s">
        <v>694</v>
      </c>
      <c r="BM194" s="203" t="s">
        <v>2536</v>
      </c>
    </row>
    <row r="195" spans="1:65" s="2" customFormat="1" ht="11.25">
      <c r="A195" s="35"/>
      <c r="B195" s="36"/>
      <c r="C195" s="37"/>
      <c r="D195" s="205" t="s">
        <v>178</v>
      </c>
      <c r="E195" s="37"/>
      <c r="F195" s="206" t="s">
        <v>2535</v>
      </c>
      <c r="G195" s="37"/>
      <c r="H195" s="37"/>
      <c r="I195" s="207"/>
      <c r="J195" s="37"/>
      <c r="K195" s="37"/>
      <c r="L195" s="40"/>
      <c r="M195" s="208"/>
      <c r="N195" s="209"/>
      <c r="O195" s="72"/>
      <c r="P195" s="72"/>
      <c r="Q195" s="72"/>
      <c r="R195" s="72"/>
      <c r="S195" s="72"/>
      <c r="T195" s="73"/>
      <c r="U195" s="35"/>
      <c r="V195" s="35"/>
      <c r="W195" s="35"/>
      <c r="X195" s="35"/>
      <c r="Y195" s="35"/>
      <c r="Z195" s="35"/>
      <c r="AA195" s="35"/>
      <c r="AB195" s="35"/>
      <c r="AC195" s="35"/>
      <c r="AD195" s="35"/>
      <c r="AE195" s="35"/>
      <c r="AT195" s="18" t="s">
        <v>178</v>
      </c>
      <c r="AU195" s="18" t="s">
        <v>88</v>
      </c>
    </row>
    <row r="196" spans="1:65" s="2" customFormat="1" ht="39">
      <c r="A196" s="35"/>
      <c r="B196" s="36"/>
      <c r="C196" s="37"/>
      <c r="D196" s="205" t="s">
        <v>233</v>
      </c>
      <c r="E196" s="37"/>
      <c r="F196" s="212" t="s">
        <v>2537</v>
      </c>
      <c r="G196" s="37"/>
      <c r="H196" s="37"/>
      <c r="I196" s="207"/>
      <c r="J196" s="37"/>
      <c r="K196" s="37"/>
      <c r="L196" s="40"/>
      <c r="M196" s="208"/>
      <c r="N196" s="209"/>
      <c r="O196" s="72"/>
      <c r="P196" s="72"/>
      <c r="Q196" s="72"/>
      <c r="R196" s="72"/>
      <c r="S196" s="72"/>
      <c r="T196" s="73"/>
      <c r="U196" s="35"/>
      <c r="V196" s="35"/>
      <c r="W196" s="35"/>
      <c r="X196" s="35"/>
      <c r="Y196" s="35"/>
      <c r="Z196" s="35"/>
      <c r="AA196" s="35"/>
      <c r="AB196" s="35"/>
      <c r="AC196" s="35"/>
      <c r="AD196" s="35"/>
      <c r="AE196" s="35"/>
      <c r="AT196" s="18" t="s">
        <v>233</v>
      </c>
      <c r="AU196" s="18" t="s">
        <v>88</v>
      </c>
    </row>
    <row r="197" spans="1:65" s="2" customFormat="1" ht="16.5" customHeight="1">
      <c r="A197" s="35"/>
      <c r="B197" s="36"/>
      <c r="C197" s="192" t="s">
        <v>389</v>
      </c>
      <c r="D197" s="192" t="s">
        <v>172</v>
      </c>
      <c r="E197" s="193" t="s">
        <v>2538</v>
      </c>
      <c r="F197" s="194" t="s">
        <v>2539</v>
      </c>
      <c r="G197" s="195" t="s">
        <v>368</v>
      </c>
      <c r="H197" s="196">
        <v>1000</v>
      </c>
      <c r="I197" s="197"/>
      <c r="J197" s="198">
        <f>ROUND(I197*H197,2)</f>
        <v>0</v>
      </c>
      <c r="K197" s="194" t="s">
        <v>1</v>
      </c>
      <c r="L197" s="40"/>
      <c r="M197" s="199" t="s">
        <v>1</v>
      </c>
      <c r="N197" s="200" t="s">
        <v>44</v>
      </c>
      <c r="O197" s="72"/>
      <c r="P197" s="201">
        <f>O197*H197</f>
        <v>0</v>
      </c>
      <c r="Q197" s="201">
        <v>0</v>
      </c>
      <c r="R197" s="201">
        <f>Q197*H197</f>
        <v>0</v>
      </c>
      <c r="S197" s="201">
        <v>0</v>
      </c>
      <c r="T197" s="202">
        <f>S197*H197</f>
        <v>0</v>
      </c>
      <c r="U197" s="35"/>
      <c r="V197" s="35"/>
      <c r="W197" s="35"/>
      <c r="X197" s="35"/>
      <c r="Y197" s="35"/>
      <c r="Z197" s="35"/>
      <c r="AA197" s="35"/>
      <c r="AB197" s="35"/>
      <c r="AC197" s="35"/>
      <c r="AD197" s="35"/>
      <c r="AE197" s="35"/>
      <c r="AR197" s="203" t="s">
        <v>694</v>
      </c>
      <c r="AT197" s="203" t="s">
        <v>172</v>
      </c>
      <c r="AU197" s="203" t="s">
        <v>88</v>
      </c>
      <c r="AY197" s="18" t="s">
        <v>169</v>
      </c>
      <c r="BE197" s="204">
        <f>IF(N197="základní",J197,0)</f>
        <v>0</v>
      </c>
      <c r="BF197" s="204">
        <f>IF(N197="snížená",J197,0)</f>
        <v>0</v>
      </c>
      <c r="BG197" s="204">
        <f>IF(N197="zákl. přenesená",J197,0)</f>
        <v>0</v>
      </c>
      <c r="BH197" s="204">
        <f>IF(N197="sníž. přenesená",J197,0)</f>
        <v>0</v>
      </c>
      <c r="BI197" s="204">
        <f>IF(N197="nulová",J197,0)</f>
        <v>0</v>
      </c>
      <c r="BJ197" s="18" t="s">
        <v>86</v>
      </c>
      <c r="BK197" s="204">
        <f>ROUND(I197*H197,2)</f>
        <v>0</v>
      </c>
      <c r="BL197" s="18" t="s">
        <v>694</v>
      </c>
      <c r="BM197" s="203" t="s">
        <v>2540</v>
      </c>
    </row>
    <row r="198" spans="1:65" s="2" customFormat="1" ht="11.25">
      <c r="A198" s="35"/>
      <c r="B198" s="36"/>
      <c r="C198" s="37"/>
      <c r="D198" s="205" t="s">
        <v>178</v>
      </c>
      <c r="E198" s="37"/>
      <c r="F198" s="206" t="s">
        <v>2539</v>
      </c>
      <c r="G198" s="37"/>
      <c r="H198" s="37"/>
      <c r="I198" s="207"/>
      <c r="J198" s="37"/>
      <c r="K198" s="37"/>
      <c r="L198" s="40"/>
      <c r="M198" s="208"/>
      <c r="N198" s="209"/>
      <c r="O198" s="72"/>
      <c r="P198" s="72"/>
      <c r="Q198" s="72"/>
      <c r="R198" s="72"/>
      <c r="S198" s="72"/>
      <c r="T198" s="73"/>
      <c r="U198" s="35"/>
      <c r="V198" s="35"/>
      <c r="W198" s="35"/>
      <c r="X198" s="35"/>
      <c r="Y198" s="35"/>
      <c r="Z198" s="35"/>
      <c r="AA198" s="35"/>
      <c r="AB198" s="35"/>
      <c r="AC198" s="35"/>
      <c r="AD198" s="35"/>
      <c r="AE198" s="35"/>
      <c r="AT198" s="18" t="s">
        <v>178</v>
      </c>
      <c r="AU198" s="18" t="s">
        <v>88</v>
      </c>
    </row>
    <row r="199" spans="1:65" s="2" customFormat="1" ht="19.5">
      <c r="A199" s="35"/>
      <c r="B199" s="36"/>
      <c r="C199" s="37"/>
      <c r="D199" s="205" t="s">
        <v>233</v>
      </c>
      <c r="E199" s="37"/>
      <c r="F199" s="212" t="s">
        <v>2541</v>
      </c>
      <c r="G199" s="37"/>
      <c r="H199" s="37"/>
      <c r="I199" s="207"/>
      <c r="J199" s="37"/>
      <c r="K199" s="37"/>
      <c r="L199" s="40"/>
      <c r="M199" s="208"/>
      <c r="N199" s="209"/>
      <c r="O199" s="72"/>
      <c r="P199" s="72"/>
      <c r="Q199" s="72"/>
      <c r="R199" s="72"/>
      <c r="S199" s="72"/>
      <c r="T199" s="73"/>
      <c r="U199" s="35"/>
      <c r="V199" s="35"/>
      <c r="W199" s="35"/>
      <c r="X199" s="35"/>
      <c r="Y199" s="35"/>
      <c r="Z199" s="35"/>
      <c r="AA199" s="35"/>
      <c r="AB199" s="35"/>
      <c r="AC199" s="35"/>
      <c r="AD199" s="35"/>
      <c r="AE199" s="35"/>
      <c r="AT199" s="18" t="s">
        <v>233</v>
      </c>
      <c r="AU199" s="18" t="s">
        <v>88</v>
      </c>
    </row>
    <row r="200" spans="1:65" s="2" customFormat="1" ht="16.5" customHeight="1">
      <c r="A200" s="35"/>
      <c r="B200" s="36"/>
      <c r="C200" s="192" t="s">
        <v>402</v>
      </c>
      <c r="D200" s="192" t="s">
        <v>172</v>
      </c>
      <c r="E200" s="193" t="s">
        <v>2542</v>
      </c>
      <c r="F200" s="194" t="s">
        <v>2543</v>
      </c>
      <c r="G200" s="195" t="s">
        <v>368</v>
      </c>
      <c r="H200" s="196">
        <v>40</v>
      </c>
      <c r="I200" s="197"/>
      <c r="J200" s="198">
        <f>ROUND(I200*H200,2)</f>
        <v>0</v>
      </c>
      <c r="K200" s="194" t="s">
        <v>1</v>
      </c>
      <c r="L200" s="40"/>
      <c r="M200" s="199" t="s">
        <v>1</v>
      </c>
      <c r="N200" s="200" t="s">
        <v>44</v>
      </c>
      <c r="O200" s="72"/>
      <c r="P200" s="201">
        <f>O200*H200</f>
        <v>0</v>
      </c>
      <c r="Q200" s="201">
        <v>0</v>
      </c>
      <c r="R200" s="201">
        <f>Q200*H200</f>
        <v>0</v>
      </c>
      <c r="S200" s="201">
        <v>0</v>
      </c>
      <c r="T200" s="202">
        <f>S200*H200</f>
        <v>0</v>
      </c>
      <c r="U200" s="35"/>
      <c r="V200" s="35"/>
      <c r="W200" s="35"/>
      <c r="X200" s="35"/>
      <c r="Y200" s="35"/>
      <c r="Z200" s="35"/>
      <c r="AA200" s="35"/>
      <c r="AB200" s="35"/>
      <c r="AC200" s="35"/>
      <c r="AD200" s="35"/>
      <c r="AE200" s="35"/>
      <c r="AR200" s="203" t="s">
        <v>694</v>
      </c>
      <c r="AT200" s="203" t="s">
        <v>172</v>
      </c>
      <c r="AU200" s="203" t="s">
        <v>88</v>
      </c>
      <c r="AY200" s="18" t="s">
        <v>169</v>
      </c>
      <c r="BE200" s="204">
        <f>IF(N200="základní",J200,0)</f>
        <v>0</v>
      </c>
      <c r="BF200" s="204">
        <f>IF(N200="snížená",J200,0)</f>
        <v>0</v>
      </c>
      <c r="BG200" s="204">
        <f>IF(N200="zákl. přenesená",J200,0)</f>
        <v>0</v>
      </c>
      <c r="BH200" s="204">
        <f>IF(N200="sníž. přenesená",J200,0)</f>
        <v>0</v>
      </c>
      <c r="BI200" s="204">
        <f>IF(N200="nulová",J200,0)</f>
        <v>0</v>
      </c>
      <c r="BJ200" s="18" t="s">
        <v>86</v>
      </c>
      <c r="BK200" s="204">
        <f>ROUND(I200*H200,2)</f>
        <v>0</v>
      </c>
      <c r="BL200" s="18" t="s">
        <v>694</v>
      </c>
      <c r="BM200" s="203" t="s">
        <v>2544</v>
      </c>
    </row>
    <row r="201" spans="1:65" s="2" customFormat="1" ht="11.25">
      <c r="A201" s="35"/>
      <c r="B201" s="36"/>
      <c r="C201" s="37"/>
      <c r="D201" s="205" t="s">
        <v>178</v>
      </c>
      <c r="E201" s="37"/>
      <c r="F201" s="206" t="s">
        <v>2543</v>
      </c>
      <c r="G201" s="37"/>
      <c r="H201" s="37"/>
      <c r="I201" s="207"/>
      <c r="J201" s="37"/>
      <c r="K201" s="37"/>
      <c r="L201" s="40"/>
      <c r="M201" s="208"/>
      <c r="N201" s="209"/>
      <c r="O201" s="72"/>
      <c r="P201" s="72"/>
      <c r="Q201" s="72"/>
      <c r="R201" s="72"/>
      <c r="S201" s="72"/>
      <c r="T201" s="73"/>
      <c r="U201" s="35"/>
      <c r="V201" s="35"/>
      <c r="W201" s="35"/>
      <c r="X201" s="35"/>
      <c r="Y201" s="35"/>
      <c r="Z201" s="35"/>
      <c r="AA201" s="35"/>
      <c r="AB201" s="35"/>
      <c r="AC201" s="35"/>
      <c r="AD201" s="35"/>
      <c r="AE201" s="35"/>
      <c r="AT201" s="18" t="s">
        <v>178</v>
      </c>
      <c r="AU201" s="18" t="s">
        <v>88</v>
      </c>
    </row>
    <row r="202" spans="1:65" s="2" customFormat="1" ht="29.25">
      <c r="A202" s="35"/>
      <c r="B202" s="36"/>
      <c r="C202" s="37"/>
      <c r="D202" s="205" t="s">
        <v>233</v>
      </c>
      <c r="E202" s="37"/>
      <c r="F202" s="212" t="s">
        <v>2545</v>
      </c>
      <c r="G202" s="37"/>
      <c r="H202" s="37"/>
      <c r="I202" s="207"/>
      <c r="J202" s="37"/>
      <c r="K202" s="37"/>
      <c r="L202" s="40"/>
      <c r="M202" s="208"/>
      <c r="N202" s="209"/>
      <c r="O202" s="72"/>
      <c r="P202" s="72"/>
      <c r="Q202" s="72"/>
      <c r="R202" s="72"/>
      <c r="S202" s="72"/>
      <c r="T202" s="73"/>
      <c r="U202" s="35"/>
      <c r="V202" s="35"/>
      <c r="W202" s="35"/>
      <c r="X202" s="35"/>
      <c r="Y202" s="35"/>
      <c r="Z202" s="35"/>
      <c r="AA202" s="35"/>
      <c r="AB202" s="35"/>
      <c r="AC202" s="35"/>
      <c r="AD202" s="35"/>
      <c r="AE202" s="35"/>
      <c r="AT202" s="18" t="s">
        <v>233</v>
      </c>
      <c r="AU202" s="18" t="s">
        <v>88</v>
      </c>
    </row>
    <row r="203" spans="1:65" s="2" customFormat="1" ht="16.5" customHeight="1">
      <c r="A203" s="35"/>
      <c r="B203" s="36"/>
      <c r="C203" s="192" t="s">
        <v>411</v>
      </c>
      <c r="D203" s="192" t="s">
        <v>172</v>
      </c>
      <c r="E203" s="193" t="s">
        <v>2546</v>
      </c>
      <c r="F203" s="194" t="s">
        <v>2547</v>
      </c>
      <c r="G203" s="195" t="s">
        <v>345</v>
      </c>
      <c r="H203" s="196">
        <v>1</v>
      </c>
      <c r="I203" s="197"/>
      <c r="J203" s="198">
        <f>ROUND(I203*H203,2)</f>
        <v>0</v>
      </c>
      <c r="K203" s="194" t="s">
        <v>1</v>
      </c>
      <c r="L203" s="40"/>
      <c r="M203" s="199" t="s">
        <v>1</v>
      </c>
      <c r="N203" s="200" t="s">
        <v>44</v>
      </c>
      <c r="O203" s="72"/>
      <c r="P203" s="201">
        <f>O203*H203</f>
        <v>0</v>
      </c>
      <c r="Q203" s="201">
        <v>0</v>
      </c>
      <c r="R203" s="201">
        <f>Q203*H203</f>
        <v>0</v>
      </c>
      <c r="S203" s="201">
        <v>0</v>
      </c>
      <c r="T203" s="202">
        <f>S203*H203</f>
        <v>0</v>
      </c>
      <c r="U203" s="35"/>
      <c r="V203" s="35"/>
      <c r="W203" s="35"/>
      <c r="X203" s="35"/>
      <c r="Y203" s="35"/>
      <c r="Z203" s="35"/>
      <c r="AA203" s="35"/>
      <c r="AB203" s="35"/>
      <c r="AC203" s="35"/>
      <c r="AD203" s="35"/>
      <c r="AE203" s="35"/>
      <c r="AR203" s="203" t="s">
        <v>694</v>
      </c>
      <c r="AT203" s="203" t="s">
        <v>172</v>
      </c>
      <c r="AU203" s="203" t="s">
        <v>88</v>
      </c>
      <c r="AY203" s="18" t="s">
        <v>169</v>
      </c>
      <c r="BE203" s="204">
        <f>IF(N203="základní",J203,0)</f>
        <v>0</v>
      </c>
      <c r="BF203" s="204">
        <f>IF(N203="snížená",J203,0)</f>
        <v>0</v>
      </c>
      <c r="BG203" s="204">
        <f>IF(N203="zákl. přenesená",J203,0)</f>
        <v>0</v>
      </c>
      <c r="BH203" s="204">
        <f>IF(N203="sníž. přenesená",J203,0)</f>
        <v>0</v>
      </c>
      <c r="BI203" s="204">
        <f>IF(N203="nulová",J203,0)</f>
        <v>0</v>
      </c>
      <c r="BJ203" s="18" t="s">
        <v>86</v>
      </c>
      <c r="BK203" s="204">
        <f>ROUND(I203*H203,2)</f>
        <v>0</v>
      </c>
      <c r="BL203" s="18" t="s">
        <v>694</v>
      </c>
      <c r="BM203" s="203" t="s">
        <v>2548</v>
      </c>
    </row>
    <row r="204" spans="1:65" s="2" customFormat="1" ht="11.25">
      <c r="A204" s="35"/>
      <c r="B204" s="36"/>
      <c r="C204" s="37"/>
      <c r="D204" s="205" t="s">
        <v>178</v>
      </c>
      <c r="E204" s="37"/>
      <c r="F204" s="206" t="s">
        <v>2547</v>
      </c>
      <c r="G204" s="37"/>
      <c r="H204" s="37"/>
      <c r="I204" s="207"/>
      <c r="J204" s="37"/>
      <c r="K204" s="37"/>
      <c r="L204" s="40"/>
      <c r="M204" s="208"/>
      <c r="N204" s="209"/>
      <c r="O204" s="72"/>
      <c r="P204" s="72"/>
      <c r="Q204" s="72"/>
      <c r="R204" s="72"/>
      <c r="S204" s="72"/>
      <c r="T204" s="73"/>
      <c r="U204" s="35"/>
      <c r="V204" s="35"/>
      <c r="W204" s="35"/>
      <c r="X204" s="35"/>
      <c r="Y204" s="35"/>
      <c r="Z204" s="35"/>
      <c r="AA204" s="35"/>
      <c r="AB204" s="35"/>
      <c r="AC204" s="35"/>
      <c r="AD204" s="35"/>
      <c r="AE204" s="35"/>
      <c r="AT204" s="18" t="s">
        <v>178</v>
      </c>
      <c r="AU204" s="18" t="s">
        <v>88</v>
      </c>
    </row>
    <row r="205" spans="1:65" s="2" customFormat="1" ht="39">
      <c r="A205" s="35"/>
      <c r="B205" s="36"/>
      <c r="C205" s="37"/>
      <c r="D205" s="205" t="s">
        <v>233</v>
      </c>
      <c r="E205" s="37"/>
      <c r="F205" s="212" t="s">
        <v>2549</v>
      </c>
      <c r="G205" s="37"/>
      <c r="H205" s="37"/>
      <c r="I205" s="207"/>
      <c r="J205" s="37"/>
      <c r="K205" s="37"/>
      <c r="L205" s="40"/>
      <c r="M205" s="208"/>
      <c r="N205" s="209"/>
      <c r="O205" s="72"/>
      <c r="P205" s="72"/>
      <c r="Q205" s="72"/>
      <c r="R205" s="72"/>
      <c r="S205" s="72"/>
      <c r="T205" s="73"/>
      <c r="U205" s="35"/>
      <c r="V205" s="35"/>
      <c r="W205" s="35"/>
      <c r="X205" s="35"/>
      <c r="Y205" s="35"/>
      <c r="Z205" s="35"/>
      <c r="AA205" s="35"/>
      <c r="AB205" s="35"/>
      <c r="AC205" s="35"/>
      <c r="AD205" s="35"/>
      <c r="AE205" s="35"/>
      <c r="AT205" s="18" t="s">
        <v>233</v>
      </c>
      <c r="AU205" s="18" t="s">
        <v>88</v>
      </c>
    </row>
    <row r="206" spans="1:65" s="2" customFormat="1" ht="16.5" customHeight="1">
      <c r="A206" s="35"/>
      <c r="B206" s="36"/>
      <c r="C206" s="192" t="s">
        <v>419</v>
      </c>
      <c r="D206" s="192" t="s">
        <v>172</v>
      </c>
      <c r="E206" s="193" t="s">
        <v>2550</v>
      </c>
      <c r="F206" s="194" t="s">
        <v>2551</v>
      </c>
      <c r="G206" s="195" t="s">
        <v>345</v>
      </c>
      <c r="H206" s="196">
        <v>1</v>
      </c>
      <c r="I206" s="197"/>
      <c r="J206" s="198">
        <f>ROUND(I206*H206,2)</f>
        <v>0</v>
      </c>
      <c r="K206" s="194" t="s">
        <v>1</v>
      </c>
      <c r="L206" s="40"/>
      <c r="M206" s="199" t="s">
        <v>1</v>
      </c>
      <c r="N206" s="200" t="s">
        <v>44</v>
      </c>
      <c r="O206" s="72"/>
      <c r="P206" s="201">
        <f>O206*H206</f>
        <v>0</v>
      </c>
      <c r="Q206" s="201">
        <v>0</v>
      </c>
      <c r="R206" s="201">
        <f>Q206*H206</f>
        <v>0</v>
      </c>
      <c r="S206" s="201">
        <v>0</v>
      </c>
      <c r="T206" s="202">
        <f>S206*H206</f>
        <v>0</v>
      </c>
      <c r="U206" s="35"/>
      <c r="V206" s="35"/>
      <c r="W206" s="35"/>
      <c r="X206" s="35"/>
      <c r="Y206" s="35"/>
      <c r="Z206" s="35"/>
      <c r="AA206" s="35"/>
      <c r="AB206" s="35"/>
      <c r="AC206" s="35"/>
      <c r="AD206" s="35"/>
      <c r="AE206" s="35"/>
      <c r="AR206" s="203" t="s">
        <v>694</v>
      </c>
      <c r="AT206" s="203" t="s">
        <v>172</v>
      </c>
      <c r="AU206" s="203" t="s">
        <v>88</v>
      </c>
      <c r="AY206" s="18" t="s">
        <v>169</v>
      </c>
      <c r="BE206" s="204">
        <f>IF(N206="základní",J206,0)</f>
        <v>0</v>
      </c>
      <c r="BF206" s="204">
        <f>IF(N206="snížená",J206,0)</f>
        <v>0</v>
      </c>
      <c r="BG206" s="204">
        <f>IF(N206="zákl. přenesená",J206,0)</f>
        <v>0</v>
      </c>
      <c r="BH206" s="204">
        <f>IF(N206="sníž. přenesená",J206,0)</f>
        <v>0</v>
      </c>
      <c r="BI206" s="204">
        <f>IF(N206="nulová",J206,0)</f>
        <v>0</v>
      </c>
      <c r="BJ206" s="18" t="s">
        <v>86</v>
      </c>
      <c r="BK206" s="204">
        <f>ROUND(I206*H206,2)</f>
        <v>0</v>
      </c>
      <c r="BL206" s="18" t="s">
        <v>694</v>
      </c>
      <c r="BM206" s="203" t="s">
        <v>2552</v>
      </c>
    </row>
    <row r="207" spans="1:65" s="2" customFormat="1" ht="11.25">
      <c r="A207" s="35"/>
      <c r="B207" s="36"/>
      <c r="C207" s="37"/>
      <c r="D207" s="205" t="s">
        <v>178</v>
      </c>
      <c r="E207" s="37"/>
      <c r="F207" s="206" t="s">
        <v>2551</v>
      </c>
      <c r="G207" s="37"/>
      <c r="H207" s="37"/>
      <c r="I207" s="207"/>
      <c r="J207" s="37"/>
      <c r="K207" s="37"/>
      <c r="L207" s="40"/>
      <c r="M207" s="208"/>
      <c r="N207" s="209"/>
      <c r="O207" s="72"/>
      <c r="P207" s="72"/>
      <c r="Q207" s="72"/>
      <c r="R207" s="72"/>
      <c r="S207" s="72"/>
      <c r="T207" s="73"/>
      <c r="U207" s="35"/>
      <c r="V207" s="35"/>
      <c r="W207" s="35"/>
      <c r="X207" s="35"/>
      <c r="Y207" s="35"/>
      <c r="Z207" s="35"/>
      <c r="AA207" s="35"/>
      <c r="AB207" s="35"/>
      <c r="AC207" s="35"/>
      <c r="AD207" s="35"/>
      <c r="AE207" s="35"/>
      <c r="AT207" s="18" t="s">
        <v>178</v>
      </c>
      <c r="AU207" s="18" t="s">
        <v>88</v>
      </c>
    </row>
    <row r="208" spans="1:65" s="2" customFormat="1" ht="29.25">
      <c r="A208" s="35"/>
      <c r="B208" s="36"/>
      <c r="C208" s="37"/>
      <c r="D208" s="205" t="s">
        <v>233</v>
      </c>
      <c r="E208" s="37"/>
      <c r="F208" s="212" t="s">
        <v>2553</v>
      </c>
      <c r="G208" s="37"/>
      <c r="H208" s="37"/>
      <c r="I208" s="207"/>
      <c r="J208" s="37"/>
      <c r="K208" s="37"/>
      <c r="L208" s="40"/>
      <c r="M208" s="208"/>
      <c r="N208" s="209"/>
      <c r="O208" s="72"/>
      <c r="P208" s="72"/>
      <c r="Q208" s="72"/>
      <c r="R208" s="72"/>
      <c r="S208" s="72"/>
      <c r="T208" s="73"/>
      <c r="U208" s="35"/>
      <c r="V208" s="35"/>
      <c r="W208" s="35"/>
      <c r="X208" s="35"/>
      <c r="Y208" s="35"/>
      <c r="Z208" s="35"/>
      <c r="AA208" s="35"/>
      <c r="AB208" s="35"/>
      <c r="AC208" s="35"/>
      <c r="AD208" s="35"/>
      <c r="AE208" s="35"/>
      <c r="AT208" s="18" t="s">
        <v>233</v>
      </c>
      <c r="AU208" s="18" t="s">
        <v>88</v>
      </c>
    </row>
    <row r="209" spans="1:65" s="2" customFormat="1" ht="16.5" customHeight="1">
      <c r="A209" s="35"/>
      <c r="B209" s="36"/>
      <c r="C209" s="192" t="s">
        <v>426</v>
      </c>
      <c r="D209" s="192" t="s">
        <v>172</v>
      </c>
      <c r="E209" s="193" t="s">
        <v>2554</v>
      </c>
      <c r="F209" s="194" t="s">
        <v>2555</v>
      </c>
      <c r="G209" s="195" t="s">
        <v>345</v>
      </c>
      <c r="H209" s="196">
        <v>1</v>
      </c>
      <c r="I209" s="197"/>
      <c r="J209" s="198">
        <f>ROUND(I209*H209,2)</f>
        <v>0</v>
      </c>
      <c r="K209" s="194" t="s">
        <v>1</v>
      </c>
      <c r="L209" s="40"/>
      <c r="M209" s="199" t="s">
        <v>1</v>
      </c>
      <c r="N209" s="200" t="s">
        <v>44</v>
      </c>
      <c r="O209" s="72"/>
      <c r="P209" s="201">
        <f>O209*H209</f>
        <v>0</v>
      </c>
      <c r="Q209" s="201">
        <v>0</v>
      </c>
      <c r="R209" s="201">
        <f>Q209*H209</f>
        <v>0</v>
      </c>
      <c r="S209" s="201">
        <v>0</v>
      </c>
      <c r="T209" s="202">
        <f>S209*H209</f>
        <v>0</v>
      </c>
      <c r="U209" s="35"/>
      <c r="V209" s="35"/>
      <c r="W209" s="35"/>
      <c r="X209" s="35"/>
      <c r="Y209" s="35"/>
      <c r="Z209" s="35"/>
      <c r="AA209" s="35"/>
      <c r="AB209" s="35"/>
      <c r="AC209" s="35"/>
      <c r="AD209" s="35"/>
      <c r="AE209" s="35"/>
      <c r="AR209" s="203" t="s">
        <v>694</v>
      </c>
      <c r="AT209" s="203" t="s">
        <v>172</v>
      </c>
      <c r="AU209" s="203" t="s">
        <v>88</v>
      </c>
      <c r="AY209" s="18" t="s">
        <v>169</v>
      </c>
      <c r="BE209" s="204">
        <f>IF(N209="základní",J209,0)</f>
        <v>0</v>
      </c>
      <c r="BF209" s="204">
        <f>IF(N209="snížená",J209,0)</f>
        <v>0</v>
      </c>
      <c r="BG209" s="204">
        <f>IF(N209="zákl. přenesená",J209,0)</f>
        <v>0</v>
      </c>
      <c r="BH209" s="204">
        <f>IF(N209="sníž. přenesená",J209,0)</f>
        <v>0</v>
      </c>
      <c r="BI209" s="204">
        <f>IF(N209="nulová",J209,0)</f>
        <v>0</v>
      </c>
      <c r="BJ209" s="18" t="s">
        <v>86</v>
      </c>
      <c r="BK209" s="204">
        <f>ROUND(I209*H209,2)</f>
        <v>0</v>
      </c>
      <c r="BL209" s="18" t="s">
        <v>694</v>
      </c>
      <c r="BM209" s="203" t="s">
        <v>2556</v>
      </c>
    </row>
    <row r="210" spans="1:65" s="2" customFormat="1" ht="11.25">
      <c r="A210" s="35"/>
      <c r="B210" s="36"/>
      <c r="C210" s="37"/>
      <c r="D210" s="205" t="s">
        <v>178</v>
      </c>
      <c r="E210" s="37"/>
      <c r="F210" s="206" t="s">
        <v>2555</v>
      </c>
      <c r="G210" s="37"/>
      <c r="H210" s="37"/>
      <c r="I210" s="207"/>
      <c r="J210" s="37"/>
      <c r="K210" s="37"/>
      <c r="L210" s="40"/>
      <c r="M210" s="208"/>
      <c r="N210" s="209"/>
      <c r="O210" s="72"/>
      <c r="P210" s="72"/>
      <c r="Q210" s="72"/>
      <c r="R210" s="72"/>
      <c r="S210" s="72"/>
      <c r="T210" s="73"/>
      <c r="U210" s="35"/>
      <c r="V210" s="35"/>
      <c r="W210" s="35"/>
      <c r="X210" s="35"/>
      <c r="Y210" s="35"/>
      <c r="Z210" s="35"/>
      <c r="AA210" s="35"/>
      <c r="AB210" s="35"/>
      <c r="AC210" s="35"/>
      <c r="AD210" s="35"/>
      <c r="AE210" s="35"/>
      <c r="AT210" s="18" t="s">
        <v>178</v>
      </c>
      <c r="AU210" s="18" t="s">
        <v>88</v>
      </c>
    </row>
    <row r="211" spans="1:65" s="2" customFormat="1" ht="29.25">
      <c r="A211" s="35"/>
      <c r="B211" s="36"/>
      <c r="C211" s="37"/>
      <c r="D211" s="205" t="s">
        <v>233</v>
      </c>
      <c r="E211" s="37"/>
      <c r="F211" s="212" t="s">
        <v>2557</v>
      </c>
      <c r="G211" s="37"/>
      <c r="H211" s="37"/>
      <c r="I211" s="207"/>
      <c r="J211" s="37"/>
      <c r="K211" s="37"/>
      <c r="L211" s="40"/>
      <c r="M211" s="208"/>
      <c r="N211" s="209"/>
      <c r="O211" s="72"/>
      <c r="P211" s="72"/>
      <c r="Q211" s="72"/>
      <c r="R211" s="72"/>
      <c r="S211" s="72"/>
      <c r="T211" s="73"/>
      <c r="U211" s="35"/>
      <c r="V211" s="35"/>
      <c r="W211" s="35"/>
      <c r="X211" s="35"/>
      <c r="Y211" s="35"/>
      <c r="Z211" s="35"/>
      <c r="AA211" s="35"/>
      <c r="AB211" s="35"/>
      <c r="AC211" s="35"/>
      <c r="AD211" s="35"/>
      <c r="AE211" s="35"/>
      <c r="AT211" s="18" t="s">
        <v>233</v>
      </c>
      <c r="AU211" s="18" t="s">
        <v>88</v>
      </c>
    </row>
    <row r="212" spans="1:65" s="2" customFormat="1" ht="16.5" customHeight="1">
      <c r="A212" s="35"/>
      <c r="B212" s="36"/>
      <c r="C212" s="192" t="s">
        <v>431</v>
      </c>
      <c r="D212" s="192" t="s">
        <v>172</v>
      </c>
      <c r="E212" s="193" t="s">
        <v>2558</v>
      </c>
      <c r="F212" s="194" t="s">
        <v>2559</v>
      </c>
      <c r="G212" s="195" t="s">
        <v>345</v>
      </c>
      <c r="H212" s="196">
        <v>1</v>
      </c>
      <c r="I212" s="197"/>
      <c r="J212" s="198">
        <f>ROUND(I212*H212,2)</f>
        <v>0</v>
      </c>
      <c r="K212" s="194" t="s">
        <v>1</v>
      </c>
      <c r="L212" s="40"/>
      <c r="M212" s="199" t="s">
        <v>1</v>
      </c>
      <c r="N212" s="200" t="s">
        <v>44</v>
      </c>
      <c r="O212" s="72"/>
      <c r="P212" s="201">
        <f>O212*H212</f>
        <v>0</v>
      </c>
      <c r="Q212" s="201">
        <v>0</v>
      </c>
      <c r="R212" s="201">
        <f>Q212*H212</f>
        <v>0</v>
      </c>
      <c r="S212" s="201">
        <v>0</v>
      </c>
      <c r="T212" s="202">
        <f>S212*H212</f>
        <v>0</v>
      </c>
      <c r="U212" s="35"/>
      <c r="V212" s="35"/>
      <c r="W212" s="35"/>
      <c r="X212" s="35"/>
      <c r="Y212" s="35"/>
      <c r="Z212" s="35"/>
      <c r="AA212" s="35"/>
      <c r="AB212" s="35"/>
      <c r="AC212" s="35"/>
      <c r="AD212" s="35"/>
      <c r="AE212" s="35"/>
      <c r="AR212" s="203" t="s">
        <v>694</v>
      </c>
      <c r="AT212" s="203" t="s">
        <v>172</v>
      </c>
      <c r="AU212" s="203" t="s">
        <v>88</v>
      </c>
      <c r="AY212" s="18" t="s">
        <v>169</v>
      </c>
      <c r="BE212" s="204">
        <f>IF(N212="základní",J212,0)</f>
        <v>0</v>
      </c>
      <c r="BF212" s="204">
        <f>IF(N212="snížená",J212,0)</f>
        <v>0</v>
      </c>
      <c r="BG212" s="204">
        <f>IF(N212="zákl. přenesená",J212,0)</f>
        <v>0</v>
      </c>
      <c r="BH212" s="204">
        <f>IF(N212="sníž. přenesená",J212,0)</f>
        <v>0</v>
      </c>
      <c r="BI212" s="204">
        <f>IF(N212="nulová",J212,0)</f>
        <v>0</v>
      </c>
      <c r="BJ212" s="18" t="s">
        <v>86</v>
      </c>
      <c r="BK212" s="204">
        <f>ROUND(I212*H212,2)</f>
        <v>0</v>
      </c>
      <c r="BL212" s="18" t="s">
        <v>694</v>
      </c>
      <c r="BM212" s="203" t="s">
        <v>2560</v>
      </c>
    </row>
    <row r="213" spans="1:65" s="2" customFormat="1" ht="11.25">
      <c r="A213" s="35"/>
      <c r="B213" s="36"/>
      <c r="C213" s="37"/>
      <c r="D213" s="205" t="s">
        <v>178</v>
      </c>
      <c r="E213" s="37"/>
      <c r="F213" s="206" t="s">
        <v>2559</v>
      </c>
      <c r="G213" s="37"/>
      <c r="H213" s="37"/>
      <c r="I213" s="207"/>
      <c r="J213" s="37"/>
      <c r="K213" s="37"/>
      <c r="L213" s="40"/>
      <c r="M213" s="208"/>
      <c r="N213" s="209"/>
      <c r="O213" s="72"/>
      <c r="P213" s="72"/>
      <c r="Q213" s="72"/>
      <c r="R213" s="72"/>
      <c r="S213" s="72"/>
      <c r="T213" s="73"/>
      <c r="U213" s="35"/>
      <c r="V213" s="35"/>
      <c r="W213" s="35"/>
      <c r="X213" s="35"/>
      <c r="Y213" s="35"/>
      <c r="Z213" s="35"/>
      <c r="AA213" s="35"/>
      <c r="AB213" s="35"/>
      <c r="AC213" s="35"/>
      <c r="AD213" s="35"/>
      <c r="AE213" s="35"/>
      <c r="AT213" s="18" t="s">
        <v>178</v>
      </c>
      <c r="AU213" s="18" t="s">
        <v>88</v>
      </c>
    </row>
    <row r="214" spans="1:65" s="2" customFormat="1" ht="29.25">
      <c r="A214" s="35"/>
      <c r="B214" s="36"/>
      <c r="C214" s="37"/>
      <c r="D214" s="205" t="s">
        <v>233</v>
      </c>
      <c r="E214" s="37"/>
      <c r="F214" s="212" t="s">
        <v>2561</v>
      </c>
      <c r="G214" s="37"/>
      <c r="H214" s="37"/>
      <c r="I214" s="207"/>
      <c r="J214" s="37"/>
      <c r="K214" s="37"/>
      <c r="L214" s="40"/>
      <c r="M214" s="267"/>
      <c r="N214" s="268"/>
      <c r="O214" s="269"/>
      <c r="P214" s="269"/>
      <c r="Q214" s="269"/>
      <c r="R214" s="269"/>
      <c r="S214" s="269"/>
      <c r="T214" s="270"/>
      <c r="U214" s="35"/>
      <c r="V214" s="35"/>
      <c r="W214" s="35"/>
      <c r="X214" s="35"/>
      <c r="Y214" s="35"/>
      <c r="Z214" s="35"/>
      <c r="AA214" s="35"/>
      <c r="AB214" s="35"/>
      <c r="AC214" s="35"/>
      <c r="AD214" s="35"/>
      <c r="AE214" s="35"/>
      <c r="AT214" s="18" t="s">
        <v>233</v>
      </c>
      <c r="AU214" s="18" t="s">
        <v>88</v>
      </c>
    </row>
    <row r="215" spans="1:65" s="2" customFormat="1" ht="6.95" customHeight="1">
      <c r="A215" s="35"/>
      <c r="B215" s="55"/>
      <c r="C215" s="56"/>
      <c r="D215" s="56"/>
      <c r="E215" s="56"/>
      <c r="F215" s="56"/>
      <c r="G215" s="56"/>
      <c r="H215" s="56"/>
      <c r="I215" s="56"/>
      <c r="J215" s="56"/>
      <c r="K215" s="56"/>
      <c r="L215" s="40"/>
      <c r="M215" s="35"/>
      <c r="O215" s="35"/>
      <c r="P215" s="35"/>
      <c r="Q215" s="35"/>
      <c r="R215" s="35"/>
      <c r="S215" s="35"/>
      <c r="T215" s="35"/>
      <c r="U215" s="35"/>
      <c r="V215" s="35"/>
      <c r="W215" s="35"/>
      <c r="X215" s="35"/>
      <c r="Y215" s="35"/>
      <c r="Z215" s="35"/>
      <c r="AA215" s="35"/>
      <c r="AB215" s="35"/>
      <c r="AC215" s="35"/>
      <c r="AD215" s="35"/>
      <c r="AE215" s="35"/>
    </row>
  </sheetData>
  <sheetProtection algorithmName="SHA-512" hashValue="TC7e9+24LPw/6Bn4deQaTPoK2Nc/K0w1klTv4hswGgmhJkOo1aVWd5Y2TZrQbY9a2eGRZ1tet54YUnxdb9WmWA==" saltValue="2RoMYSC0kWhpnKF4ghhyaxT93FWFwPKCDQec1+F3+g6UCYhA829I7XKWMfbiFL7gdmMFOCOLg33WV9ESeOJ+og==" spinCount="100000" sheet="1" objects="1" scenarios="1" formatColumns="0" formatRows="0" autoFilter="0"/>
  <autoFilter ref="C121:K214" xr:uid="{00000000-0009-0000-0000-000009000000}"/>
  <mergeCells count="12">
    <mergeCell ref="E114:H114"/>
    <mergeCell ref="L2:V2"/>
    <mergeCell ref="E85:H85"/>
    <mergeCell ref="E87:H87"/>
    <mergeCell ref="E89:H89"/>
    <mergeCell ref="E110:H110"/>
    <mergeCell ref="E112:H112"/>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BM152"/>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98"/>
      <c r="M2" s="298"/>
      <c r="N2" s="298"/>
      <c r="O2" s="298"/>
      <c r="P2" s="298"/>
      <c r="Q2" s="298"/>
      <c r="R2" s="298"/>
      <c r="S2" s="298"/>
      <c r="T2" s="298"/>
      <c r="U2" s="298"/>
      <c r="V2" s="298"/>
      <c r="AT2" s="18" t="s">
        <v>123</v>
      </c>
    </row>
    <row r="3" spans="1:46" s="1" customFormat="1" ht="6.95" customHeight="1">
      <c r="B3" s="116"/>
      <c r="C3" s="117"/>
      <c r="D3" s="117"/>
      <c r="E3" s="117"/>
      <c r="F3" s="117"/>
      <c r="G3" s="117"/>
      <c r="H3" s="117"/>
      <c r="I3" s="117"/>
      <c r="J3" s="117"/>
      <c r="K3" s="117"/>
      <c r="L3" s="21"/>
      <c r="AT3" s="18" t="s">
        <v>88</v>
      </c>
    </row>
    <row r="4" spans="1:46" s="1" customFormat="1" ht="24.95" customHeight="1">
      <c r="B4" s="21"/>
      <c r="D4" s="118" t="s">
        <v>124</v>
      </c>
      <c r="L4" s="21"/>
      <c r="M4" s="119" t="s">
        <v>10</v>
      </c>
      <c r="AT4" s="18" t="s">
        <v>4</v>
      </c>
    </row>
    <row r="5" spans="1:46" s="1" customFormat="1" ht="6.95" customHeight="1">
      <c r="B5" s="21"/>
      <c r="L5" s="21"/>
    </row>
    <row r="6" spans="1:46" s="1" customFormat="1" ht="12" customHeight="1">
      <c r="B6" s="21"/>
      <c r="D6" s="120" t="s">
        <v>16</v>
      </c>
      <c r="L6" s="21"/>
    </row>
    <row r="7" spans="1:46" s="1" customFormat="1" ht="16.5" customHeight="1">
      <c r="B7" s="21"/>
      <c r="E7" s="316" t="str">
        <f>'Rekapitulace stavby'!K6</f>
        <v>Rekonstrukce multifunkčního sálu v budově NZM</v>
      </c>
      <c r="F7" s="317"/>
      <c r="G7" s="317"/>
      <c r="H7" s="317"/>
      <c r="L7" s="21"/>
    </row>
    <row r="8" spans="1:46" s="2" customFormat="1" ht="12" customHeight="1">
      <c r="A8" s="35"/>
      <c r="B8" s="40"/>
      <c r="C8" s="35"/>
      <c r="D8" s="120" t="s">
        <v>125</v>
      </c>
      <c r="E8" s="35"/>
      <c r="F8" s="35"/>
      <c r="G8" s="35"/>
      <c r="H8" s="35"/>
      <c r="I8" s="35"/>
      <c r="J8" s="35"/>
      <c r="K8" s="35"/>
      <c r="L8" s="52"/>
      <c r="S8" s="35"/>
      <c r="T8" s="35"/>
      <c r="U8" s="35"/>
      <c r="V8" s="35"/>
      <c r="W8" s="35"/>
      <c r="X8" s="35"/>
      <c r="Y8" s="35"/>
      <c r="Z8" s="35"/>
      <c r="AA8" s="35"/>
      <c r="AB8" s="35"/>
      <c r="AC8" s="35"/>
      <c r="AD8" s="35"/>
      <c r="AE8" s="35"/>
    </row>
    <row r="9" spans="1:46" s="2" customFormat="1" ht="16.5" customHeight="1">
      <c r="A9" s="35"/>
      <c r="B9" s="40"/>
      <c r="C9" s="35"/>
      <c r="D9" s="35"/>
      <c r="E9" s="319" t="s">
        <v>2562</v>
      </c>
      <c r="F9" s="318"/>
      <c r="G9" s="318"/>
      <c r="H9" s="318"/>
      <c r="I9" s="35"/>
      <c r="J9" s="35"/>
      <c r="K9" s="35"/>
      <c r="L9" s="52"/>
      <c r="S9" s="35"/>
      <c r="T9" s="35"/>
      <c r="U9" s="35"/>
      <c r="V9" s="35"/>
      <c r="W9" s="35"/>
      <c r="X9" s="35"/>
      <c r="Y9" s="35"/>
      <c r="Z9" s="35"/>
      <c r="AA9" s="35"/>
      <c r="AB9" s="35"/>
      <c r="AC9" s="35"/>
      <c r="AD9" s="35"/>
      <c r="AE9" s="35"/>
    </row>
    <row r="10" spans="1:46"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46" s="2" customFormat="1" ht="12" customHeight="1">
      <c r="A11" s="35"/>
      <c r="B11" s="40"/>
      <c r="C11" s="35"/>
      <c r="D11" s="120" t="s">
        <v>18</v>
      </c>
      <c r="E11" s="35"/>
      <c r="F11" s="111" t="s">
        <v>1</v>
      </c>
      <c r="G11" s="35"/>
      <c r="H11" s="35"/>
      <c r="I11" s="120" t="s">
        <v>19</v>
      </c>
      <c r="J11" s="111" t="s">
        <v>1</v>
      </c>
      <c r="K11" s="35"/>
      <c r="L11" s="52"/>
      <c r="S11" s="35"/>
      <c r="T11" s="35"/>
      <c r="U11" s="35"/>
      <c r="V11" s="35"/>
      <c r="W11" s="35"/>
      <c r="X11" s="35"/>
      <c r="Y11" s="35"/>
      <c r="Z11" s="35"/>
      <c r="AA11" s="35"/>
      <c r="AB11" s="35"/>
      <c r="AC11" s="35"/>
      <c r="AD11" s="35"/>
      <c r="AE11" s="35"/>
    </row>
    <row r="12" spans="1:46" s="2" customFormat="1" ht="12" customHeight="1">
      <c r="A12" s="35"/>
      <c r="B12" s="40"/>
      <c r="C12" s="35"/>
      <c r="D12" s="120" t="s">
        <v>20</v>
      </c>
      <c r="E12" s="35"/>
      <c r="F12" s="111" t="s">
        <v>21</v>
      </c>
      <c r="G12" s="35"/>
      <c r="H12" s="35"/>
      <c r="I12" s="120" t="s">
        <v>22</v>
      </c>
      <c r="J12" s="121" t="str">
        <f>'Rekapitulace stavby'!AN8</f>
        <v>27. 4. 2021</v>
      </c>
      <c r="K12" s="35"/>
      <c r="L12" s="52"/>
      <c r="S12" s="35"/>
      <c r="T12" s="35"/>
      <c r="U12" s="35"/>
      <c r="V12" s="35"/>
      <c r="W12" s="35"/>
      <c r="X12" s="35"/>
      <c r="Y12" s="35"/>
      <c r="Z12" s="35"/>
      <c r="AA12" s="35"/>
      <c r="AB12" s="35"/>
      <c r="AC12" s="35"/>
      <c r="AD12" s="35"/>
      <c r="AE12" s="35"/>
    </row>
    <row r="13" spans="1:46"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46" s="2" customFormat="1" ht="12" customHeight="1">
      <c r="A14" s="35"/>
      <c r="B14" s="40"/>
      <c r="C14" s="35"/>
      <c r="D14" s="120" t="s">
        <v>24</v>
      </c>
      <c r="E14" s="35"/>
      <c r="F14" s="35"/>
      <c r="G14" s="35"/>
      <c r="H14" s="35"/>
      <c r="I14" s="120" t="s">
        <v>25</v>
      </c>
      <c r="J14" s="111" t="s">
        <v>26</v>
      </c>
      <c r="K14" s="35"/>
      <c r="L14" s="52"/>
      <c r="S14" s="35"/>
      <c r="T14" s="35"/>
      <c r="U14" s="35"/>
      <c r="V14" s="35"/>
      <c r="W14" s="35"/>
      <c r="X14" s="35"/>
      <c r="Y14" s="35"/>
      <c r="Z14" s="35"/>
      <c r="AA14" s="35"/>
      <c r="AB14" s="35"/>
      <c r="AC14" s="35"/>
      <c r="AD14" s="35"/>
      <c r="AE14" s="35"/>
    </row>
    <row r="15" spans="1:46" s="2" customFormat="1" ht="18" customHeight="1">
      <c r="A15" s="35"/>
      <c r="B15" s="40"/>
      <c r="C15" s="35"/>
      <c r="D15" s="35"/>
      <c r="E15" s="111" t="s">
        <v>27</v>
      </c>
      <c r="F15" s="35"/>
      <c r="G15" s="35"/>
      <c r="H15" s="35"/>
      <c r="I15" s="120" t="s">
        <v>28</v>
      </c>
      <c r="J15" s="111" t="s">
        <v>1</v>
      </c>
      <c r="K15" s="35"/>
      <c r="L15" s="52"/>
      <c r="S15" s="35"/>
      <c r="T15" s="35"/>
      <c r="U15" s="35"/>
      <c r="V15" s="35"/>
      <c r="W15" s="35"/>
      <c r="X15" s="35"/>
      <c r="Y15" s="35"/>
      <c r="Z15" s="35"/>
      <c r="AA15" s="35"/>
      <c r="AB15" s="35"/>
      <c r="AC15" s="35"/>
      <c r="AD15" s="35"/>
      <c r="AE15" s="35"/>
    </row>
    <row r="16" spans="1:46"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20" t="s">
        <v>29</v>
      </c>
      <c r="E17" s="35"/>
      <c r="F17" s="35"/>
      <c r="G17" s="35"/>
      <c r="H17" s="35"/>
      <c r="I17" s="120"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20" t="str">
        <f>'Rekapitulace stavby'!E14</f>
        <v>Vyplň údaj</v>
      </c>
      <c r="F18" s="321"/>
      <c r="G18" s="321"/>
      <c r="H18" s="321"/>
      <c r="I18" s="120" t="s">
        <v>28</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20" t="s">
        <v>31</v>
      </c>
      <c r="E20" s="35"/>
      <c r="F20" s="35"/>
      <c r="G20" s="35"/>
      <c r="H20" s="35"/>
      <c r="I20" s="120" t="s">
        <v>25</v>
      </c>
      <c r="J20" s="111" t="s">
        <v>32</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1" t="s">
        <v>33</v>
      </c>
      <c r="F21" s="35"/>
      <c r="G21" s="35"/>
      <c r="H21" s="35"/>
      <c r="I21" s="120" t="s">
        <v>28</v>
      </c>
      <c r="J21" s="111"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20" t="s">
        <v>35</v>
      </c>
      <c r="E23" s="35"/>
      <c r="F23" s="35"/>
      <c r="G23" s="35"/>
      <c r="H23" s="35"/>
      <c r="I23" s="120" t="s">
        <v>25</v>
      </c>
      <c r="J23" s="111" t="s">
        <v>36</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1" t="s">
        <v>37</v>
      </c>
      <c r="F24" s="35"/>
      <c r="G24" s="35"/>
      <c r="H24" s="35"/>
      <c r="I24" s="120" t="s">
        <v>28</v>
      </c>
      <c r="J24" s="111"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20" t="s">
        <v>38</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22"/>
      <c r="B27" s="123"/>
      <c r="C27" s="122"/>
      <c r="D27" s="122"/>
      <c r="E27" s="322" t="s">
        <v>1</v>
      </c>
      <c r="F27" s="322"/>
      <c r="G27" s="322"/>
      <c r="H27" s="322"/>
      <c r="I27" s="122"/>
      <c r="J27" s="122"/>
      <c r="K27" s="122"/>
      <c r="L27" s="124"/>
      <c r="S27" s="122"/>
      <c r="T27" s="122"/>
      <c r="U27" s="122"/>
      <c r="V27" s="122"/>
      <c r="W27" s="122"/>
      <c r="X27" s="122"/>
      <c r="Y27" s="122"/>
      <c r="Z27" s="122"/>
      <c r="AA27" s="122"/>
      <c r="AB27" s="122"/>
      <c r="AC27" s="122"/>
      <c r="AD27" s="122"/>
      <c r="AE27" s="122"/>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25"/>
      <c r="E29" s="125"/>
      <c r="F29" s="125"/>
      <c r="G29" s="125"/>
      <c r="H29" s="125"/>
      <c r="I29" s="125"/>
      <c r="J29" s="125"/>
      <c r="K29" s="125"/>
      <c r="L29" s="52"/>
      <c r="S29" s="35"/>
      <c r="T29" s="35"/>
      <c r="U29" s="35"/>
      <c r="V29" s="35"/>
      <c r="W29" s="35"/>
      <c r="X29" s="35"/>
      <c r="Y29" s="35"/>
      <c r="Z29" s="35"/>
      <c r="AA29" s="35"/>
      <c r="AB29" s="35"/>
      <c r="AC29" s="35"/>
      <c r="AD29" s="35"/>
      <c r="AE29" s="35"/>
    </row>
    <row r="30" spans="1:31" s="2" customFormat="1" ht="25.35" customHeight="1">
      <c r="A30" s="35"/>
      <c r="B30" s="40"/>
      <c r="C30" s="35"/>
      <c r="D30" s="126" t="s">
        <v>39</v>
      </c>
      <c r="E30" s="35"/>
      <c r="F30" s="35"/>
      <c r="G30" s="35"/>
      <c r="H30" s="35"/>
      <c r="I30" s="35"/>
      <c r="J30" s="127">
        <f>ROUND(J121, 2)</f>
        <v>0</v>
      </c>
      <c r="K30" s="35"/>
      <c r="L30" s="52"/>
      <c r="S30" s="35"/>
      <c r="T30" s="35"/>
      <c r="U30" s="35"/>
      <c r="V30" s="35"/>
      <c r="W30" s="35"/>
      <c r="X30" s="35"/>
      <c r="Y30" s="35"/>
      <c r="Z30" s="35"/>
      <c r="AA30" s="35"/>
      <c r="AB30" s="35"/>
      <c r="AC30" s="35"/>
      <c r="AD30" s="35"/>
      <c r="AE30" s="35"/>
    </row>
    <row r="31" spans="1:31" s="2" customFormat="1" ht="6.95" customHeight="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8" t="s">
        <v>41</v>
      </c>
      <c r="G32" s="35"/>
      <c r="H32" s="35"/>
      <c r="I32" s="128" t="s">
        <v>40</v>
      </c>
      <c r="J32" s="128" t="s">
        <v>42</v>
      </c>
      <c r="K32" s="35"/>
      <c r="L32" s="52"/>
      <c r="S32" s="35"/>
      <c r="T32" s="35"/>
      <c r="U32" s="35"/>
      <c r="V32" s="35"/>
      <c r="W32" s="35"/>
      <c r="X32" s="35"/>
      <c r="Y32" s="35"/>
      <c r="Z32" s="35"/>
      <c r="AA32" s="35"/>
      <c r="AB32" s="35"/>
      <c r="AC32" s="35"/>
      <c r="AD32" s="35"/>
      <c r="AE32" s="35"/>
    </row>
    <row r="33" spans="1:31" s="2" customFormat="1" ht="14.45" customHeight="1">
      <c r="A33" s="35"/>
      <c r="B33" s="40"/>
      <c r="C33" s="35"/>
      <c r="D33" s="129" t="s">
        <v>43</v>
      </c>
      <c r="E33" s="120" t="s">
        <v>44</v>
      </c>
      <c r="F33" s="130">
        <f>ROUND((SUM(BE121:BE151)),  2)</f>
        <v>0</v>
      </c>
      <c r="G33" s="35"/>
      <c r="H33" s="35"/>
      <c r="I33" s="131">
        <v>0.21</v>
      </c>
      <c r="J33" s="130">
        <f>ROUND(((SUM(BE121:BE151))*I33),  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20" t="s">
        <v>45</v>
      </c>
      <c r="F34" s="130">
        <f>ROUND((SUM(BF121:BF151)),  2)</f>
        <v>0</v>
      </c>
      <c r="G34" s="35"/>
      <c r="H34" s="35"/>
      <c r="I34" s="131">
        <v>0.15</v>
      </c>
      <c r="J34" s="130">
        <f>ROUND(((SUM(BF121:BF151))*I34),  2)</f>
        <v>0</v>
      </c>
      <c r="K34" s="35"/>
      <c r="L34" s="52"/>
      <c r="S34" s="35"/>
      <c r="T34" s="35"/>
      <c r="U34" s="35"/>
      <c r="V34" s="35"/>
      <c r="W34" s="35"/>
      <c r="X34" s="35"/>
      <c r="Y34" s="35"/>
      <c r="Z34" s="35"/>
      <c r="AA34" s="35"/>
      <c r="AB34" s="35"/>
      <c r="AC34" s="35"/>
      <c r="AD34" s="35"/>
      <c r="AE34" s="35"/>
    </row>
    <row r="35" spans="1:31" s="2" customFormat="1" ht="14.45" hidden="1" customHeight="1">
      <c r="A35" s="35"/>
      <c r="B35" s="40"/>
      <c r="C35" s="35"/>
      <c r="D35" s="35"/>
      <c r="E35" s="120" t="s">
        <v>46</v>
      </c>
      <c r="F35" s="130">
        <f>ROUND((SUM(BG121:BG151)),  2)</f>
        <v>0</v>
      </c>
      <c r="G35" s="35"/>
      <c r="H35" s="35"/>
      <c r="I35" s="131">
        <v>0.21</v>
      </c>
      <c r="J35" s="130">
        <f>0</f>
        <v>0</v>
      </c>
      <c r="K35" s="35"/>
      <c r="L35" s="52"/>
      <c r="S35" s="35"/>
      <c r="T35" s="35"/>
      <c r="U35" s="35"/>
      <c r="V35" s="35"/>
      <c r="W35" s="35"/>
      <c r="X35" s="35"/>
      <c r="Y35" s="35"/>
      <c r="Z35" s="35"/>
      <c r="AA35" s="35"/>
      <c r="AB35" s="35"/>
      <c r="AC35" s="35"/>
      <c r="AD35" s="35"/>
      <c r="AE35" s="35"/>
    </row>
    <row r="36" spans="1:31" s="2" customFormat="1" ht="14.45" hidden="1" customHeight="1">
      <c r="A36" s="35"/>
      <c r="B36" s="40"/>
      <c r="C36" s="35"/>
      <c r="D36" s="35"/>
      <c r="E36" s="120" t="s">
        <v>47</v>
      </c>
      <c r="F36" s="130">
        <f>ROUND((SUM(BH121:BH151)),  2)</f>
        <v>0</v>
      </c>
      <c r="G36" s="35"/>
      <c r="H36" s="35"/>
      <c r="I36" s="131">
        <v>0.15</v>
      </c>
      <c r="J36" s="130">
        <f>0</f>
        <v>0</v>
      </c>
      <c r="K36" s="35"/>
      <c r="L36" s="52"/>
      <c r="S36" s="35"/>
      <c r="T36" s="35"/>
      <c r="U36" s="35"/>
      <c r="V36" s="35"/>
      <c r="W36" s="35"/>
      <c r="X36" s="35"/>
      <c r="Y36" s="35"/>
      <c r="Z36" s="35"/>
      <c r="AA36" s="35"/>
      <c r="AB36" s="35"/>
      <c r="AC36" s="35"/>
      <c r="AD36" s="35"/>
      <c r="AE36" s="35"/>
    </row>
    <row r="37" spans="1:31" s="2" customFormat="1" ht="14.45" hidden="1" customHeight="1">
      <c r="A37" s="35"/>
      <c r="B37" s="40"/>
      <c r="C37" s="35"/>
      <c r="D37" s="35"/>
      <c r="E37" s="120" t="s">
        <v>48</v>
      </c>
      <c r="F37" s="130">
        <f>ROUND((SUM(BI121:BI151)),  2)</f>
        <v>0</v>
      </c>
      <c r="G37" s="35"/>
      <c r="H37" s="35"/>
      <c r="I37" s="131">
        <v>0</v>
      </c>
      <c r="J37" s="130">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32"/>
      <c r="D39" s="133" t="s">
        <v>49</v>
      </c>
      <c r="E39" s="134"/>
      <c r="F39" s="134"/>
      <c r="G39" s="135" t="s">
        <v>50</v>
      </c>
      <c r="H39" s="136" t="s">
        <v>51</v>
      </c>
      <c r="I39" s="134"/>
      <c r="J39" s="137">
        <f>SUM(J30:J37)</f>
        <v>0</v>
      </c>
      <c r="K39" s="138"/>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1" customFormat="1" ht="14.45" customHeight="1">
      <c r="B41" s="21"/>
      <c r="L41" s="21"/>
    </row>
    <row r="42" spans="1:31" s="1" customFormat="1" ht="14.45" customHeight="1">
      <c r="B42" s="21"/>
      <c r="L42" s="21"/>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52"/>
      <c r="D50" s="139" t="s">
        <v>52</v>
      </c>
      <c r="E50" s="140"/>
      <c r="F50" s="140"/>
      <c r="G50" s="139" t="s">
        <v>53</v>
      </c>
      <c r="H50" s="140"/>
      <c r="I50" s="140"/>
      <c r="J50" s="140"/>
      <c r="K50" s="140"/>
      <c r="L50" s="52"/>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5"/>
      <c r="B61" s="40"/>
      <c r="C61" s="35"/>
      <c r="D61" s="141" t="s">
        <v>54</v>
      </c>
      <c r="E61" s="142"/>
      <c r="F61" s="143" t="s">
        <v>55</v>
      </c>
      <c r="G61" s="141" t="s">
        <v>54</v>
      </c>
      <c r="H61" s="142"/>
      <c r="I61" s="142"/>
      <c r="J61" s="144" t="s">
        <v>55</v>
      </c>
      <c r="K61" s="142"/>
      <c r="L61" s="52"/>
      <c r="S61" s="35"/>
      <c r="T61" s="35"/>
      <c r="U61" s="35"/>
      <c r="V61" s="35"/>
      <c r="W61" s="35"/>
      <c r="X61" s="35"/>
      <c r="Y61" s="35"/>
      <c r="Z61" s="35"/>
      <c r="AA61" s="35"/>
      <c r="AB61" s="35"/>
      <c r="AC61" s="35"/>
      <c r="AD61" s="35"/>
      <c r="AE61" s="35"/>
    </row>
    <row r="62" spans="1:31" ht="11.25">
      <c r="B62" s="21"/>
      <c r="L62" s="21"/>
    </row>
    <row r="63" spans="1:31" ht="11.25">
      <c r="B63" s="21"/>
      <c r="L63" s="21"/>
    </row>
    <row r="64" spans="1:31" ht="11.25">
      <c r="B64" s="21"/>
      <c r="L64" s="21"/>
    </row>
    <row r="65" spans="1:31" s="2" customFormat="1" ht="12.75">
      <c r="A65" s="35"/>
      <c r="B65" s="40"/>
      <c r="C65" s="35"/>
      <c r="D65" s="139" t="s">
        <v>56</v>
      </c>
      <c r="E65" s="145"/>
      <c r="F65" s="145"/>
      <c r="G65" s="139" t="s">
        <v>57</v>
      </c>
      <c r="H65" s="145"/>
      <c r="I65" s="145"/>
      <c r="J65" s="145"/>
      <c r="K65" s="145"/>
      <c r="L65" s="52"/>
      <c r="S65" s="35"/>
      <c r="T65" s="35"/>
      <c r="U65" s="35"/>
      <c r="V65" s="35"/>
      <c r="W65" s="35"/>
      <c r="X65" s="35"/>
      <c r="Y65" s="35"/>
      <c r="Z65" s="35"/>
      <c r="AA65" s="35"/>
      <c r="AB65" s="35"/>
      <c r="AC65" s="35"/>
      <c r="AD65" s="35"/>
      <c r="AE65" s="35"/>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5"/>
      <c r="B76" s="40"/>
      <c r="C76" s="35"/>
      <c r="D76" s="141" t="s">
        <v>54</v>
      </c>
      <c r="E76" s="142"/>
      <c r="F76" s="143" t="s">
        <v>55</v>
      </c>
      <c r="G76" s="141" t="s">
        <v>54</v>
      </c>
      <c r="H76" s="142"/>
      <c r="I76" s="142"/>
      <c r="J76" s="144" t="s">
        <v>55</v>
      </c>
      <c r="K76" s="142"/>
      <c r="L76" s="52"/>
      <c r="S76" s="35"/>
      <c r="T76" s="35"/>
      <c r="U76" s="35"/>
      <c r="V76" s="35"/>
      <c r="W76" s="35"/>
      <c r="X76" s="35"/>
      <c r="Y76" s="35"/>
      <c r="Z76" s="35"/>
      <c r="AA76" s="35"/>
      <c r="AB76" s="35"/>
      <c r="AC76" s="35"/>
      <c r="AD76" s="35"/>
      <c r="AE76" s="35"/>
    </row>
    <row r="77" spans="1:31" s="2" customFormat="1" ht="14.45" customHeight="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81" spans="1:47"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47" s="2" customFormat="1" ht="24.95" customHeight="1">
      <c r="A82" s="35"/>
      <c r="B82" s="36"/>
      <c r="C82" s="24" t="s">
        <v>129</v>
      </c>
      <c r="D82" s="37"/>
      <c r="E82" s="37"/>
      <c r="F82" s="37"/>
      <c r="G82" s="37"/>
      <c r="H82" s="37"/>
      <c r="I82" s="37"/>
      <c r="J82" s="37"/>
      <c r="K82" s="37"/>
      <c r="L82" s="52"/>
      <c r="S82" s="35"/>
      <c r="T82" s="35"/>
      <c r="U82" s="35"/>
      <c r="V82" s="35"/>
      <c r="W82" s="35"/>
      <c r="X82" s="35"/>
      <c r="Y82" s="35"/>
      <c r="Z82" s="35"/>
      <c r="AA82" s="35"/>
      <c r="AB82" s="35"/>
      <c r="AC82" s="35"/>
      <c r="AD82" s="35"/>
      <c r="AE82" s="35"/>
    </row>
    <row r="83" spans="1:47"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47"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47" s="2" customFormat="1" ht="16.5" customHeight="1">
      <c r="A85" s="35"/>
      <c r="B85" s="36"/>
      <c r="C85" s="37"/>
      <c r="D85" s="37"/>
      <c r="E85" s="323" t="str">
        <f>E7</f>
        <v>Rekonstrukce multifunkčního sálu v budově NZM</v>
      </c>
      <c r="F85" s="324"/>
      <c r="G85" s="324"/>
      <c r="H85" s="324"/>
      <c r="I85" s="37"/>
      <c r="J85" s="37"/>
      <c r="K85" s="37"/>
      <c r="L85" s="52"/>
      <c r="S85" s="35"/>
      <c r="T85" s="35"/>
      <c r="U85" s="35"/>
      <c r="V85" s="35"/>
      <c r="W85" s="35"/>
      <c r="X85" s="35"/>
      <c r="Y85" s="35"/>
      <c r="Z85" s="35"/>
      <c r="AA85" s="35"/>
      <c r="AB85" s="35"/>
      <c r="AC85" s="35"/>
      <c r="AD85" s="35"/>
      <c r="AE85" s="35"/>
    </row>
    <row r="86" spans="1:47" s="2" customFormat="1" ht="12" customHeight="1">
      <c r="A86" s="35"/>
      <c r="B86" s="36"/>
      <c r="C86" s="30" t="s">
        <v>125</v>
      </c>
      <c r="D86" s="37"/>
      <c r="E86" s="37"/>
      <c r="F86" s="37"/>
      <c r="G86" s="37"/>
      <c r="H86" s="37"/>
      <c r="I86" s="37"/>
      <c r="J86" s="37"/>
      <c r="K86" s="37"/>
      <c r="L86" s="52"/>
      <c r="S86" s="35"/>
      <c r="T86" s="35"/>
      <c r="U86" s="35"/>
      <c r="V86" s="35"/>
      <c r="W86" s="35"/>
      <c r="X86" s="35"/>
      <c r="Y86" s="35"/>
      <c r="Z86" s="35"/>
      <c r="AA86" s="35"/>
      <c r="AB86" s="35"/>
      <c r="AC86" s="35"/>
      <c r="AD86" s="35"/>
      <c r="AE86" s="35"/>
    </row>
    <row r="87" spans="1:47" s="2" customFormat="1" ht="16.5" customHeight="1">
      <c r="A87" s="35"/>
      <c r="B87" s="36"/>
      <c r="C87" s="37"/>
      <c r="D87" s="37"/>
      <c r="E87" s="276" t="str">
        <f>E9</f>
        <v>D.1.9 - Vedlejší rozpočtové náklady</v>
      </c>
      <c r="F87" s="325"/>
      <c r="G87" s="325"/>
      <c r="H87" s="325"/>
      <c r="I87" s="37"/>
      <c r="J87" s="37"/>
      <c r="K87" s="37"/>
      <c r="L87" s="52"/>
      <c r="S87" s="35"/>
      <c r="T87" s="35"/>
      <c r="U87" s="35"/>
      <c r="V87" s="35"/>
      <c r="W87" s="35"/>
      <c r="X87" s="35"/>
      <c r="Y87" s="35"/>
      <c r="Z87" s="35"/>
      <c r="AA87" s="35"/>
      <c r="AB87" s="35"/>
      <c r="AC87" s="35"/>
      <c r="AD87" s="35"/>
      <c r="AE87" s="35"/>
    </row>
    <row r="88" spans="1:47"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47" s="2" customFormat="1" ht="12" customHeight="1">
      <c r="A89" s="35"/>
      <c r="B89" s="36"/>
      <c r="C89" s="30" t="s">
        <v>20</v>
      </c>
      <c r="D89" s="37"/>
      <c r="E89" s="37"/>
      <c r="F89" s="28" t="str">
        <f>F12</f>
        <v>Kostelní 1300/44, Praha 7</v>
      </c>
      <c r="G89" s="37"/>
      <c r="H89" s="37"/>
      <c r="I89" s="30" t="s">
        <v>22</v>
      </c>
      <c r="J89" s="67" t="str">
        <f>IF(J12="","",J12)</f>
        <v>27. 4. 2021</v>
      </c>
      <c r="K89" s="37"/>
      <c r="L89" s="52"/>
      <c r="S89" s="35"/>
      <c r="T89" s="35"/>
      <c r="U89" s="35"/>
      <c r="V89" s="35"/>
      <c r="W89" s="35"/>
      <c r="X89" s="35"/>
      <c r="Y89" s="35"/>
      <c r="Z89" s="35"/>
      <c r="AA89" s="35"/>
      <c r="AB89" s="35"/>
      <c r="AC89" s="35"/>
      <c r="AD89" s="35"/>
      <c r="AE89" s="35"/>
    </row>
    <row r="90" spans="1:47"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47" s="2" customFormat="1" ht="40.15" customHeight="1">
      <c r="A91" s="35"/>
      <c r="B91" s="36"/>
      <c r="C91" s="30" t="s">
        <v>24</v>
      </c>
      <c r="D91" s="37"/>
      <c r="E91" s="37"/>
      <c r="F91" s="28" t="str">
        <f>E15</f>
        <v>Národní zemědělské muzeum, Kostelní 44, Praha 7</v>
      </c>
      <c r="G91" s="37"/>
      <c r="H91" s="37"/>
      <c r="I91" s="30" t="s">
        <v>31</v>
      </c>
      <c r="J91" s="33" t="str">
        <f>E21</f>
        <v>ARCH TECH, K Noskovně 148, Praha 6</v>
      </c>
      <c r="K91" s="37"/>
      <c r="L91" s="52"/>
      <c r="S91" s="35"/>
      <c r="T91" s="35"/>
      <c r="U91" s="35"/>
      <c r="V91" s="35"/>
      <c r="W91" s="35"/>
      <c r="X91" s="35"/>
      <c r="Y91" s="35"/>
      <c r="Z91" s="35"/>
      <c r="AA91" s="35"/>
      <c r="AB91" s="35"/>
      <c r="AC91" s="35"/>
      <c r="AD91" s="35"/>
      <c r="AE91" s="35"/>
    </row>
    <row r="92" spans="1:47" s="2" customFormat="1" ht="40.15" customHeight="1">
      <c r="A92" s="35"/>
      <c r="B92" s="36"/>
      <c r="C92" s="30" t="s">
        <v>29</v>
      </c>
      <c r="D92" s="37"/>
      <c r="E92" s="37"/>
      <c r="F92" s="28" t="str">
        <f>IF(E18="","",E18)</f>
        <v>Vyplň údaj</v>
      </c>
      <c r="G92" s="37"/>
      <c r="H92" s="37"/>
      <c r="I92" s="30" t="s">
        <v>35</v>
      </c>
      <c r="J92" s="33" t="str">
        <f>E24</f>
        <v>Jiří Večerník, Wolkerova 1747/27, Jihlava</v>
      </c>
      <c r="K92" s="37"/>
      <c r="L92" s="52"/>
      <c r="S92" s="35"/>
      <c r="T92" s="35"/>
      <c r="U92" s="35"/>
      <c r="V92" s="35"/>
      <c r="W92" s="35"/>
      <c r="X92" s="35"/>
      <c r="Y92" s="35"/>
      <c r="Z92" s="35"/>
      <c r="AA92" s="35"/>
      <c r="AB92" s="35"/>
      <c r="AC92" s="35"/>
      <c r="AD92" s="35"/>
      <c r="AE92" s="35"/>
    </row>
    <row r="93" spans="1:47"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47" s="2" customFormat="1" ht="29.25" customHeight="1">
      <c r="A94" s="35"/>
      <c r="B94" s="36"/>
      <c r="C94" s="150" t="s">
        <v>130</v>
      </c>
      <c r="D94" s="151"/>
      <c r="E94" s="151"/>
      <c r="F94" s="151"/>
      <c r="G94" s="151"/>
      <c r="H94" s="151"/>
      <c r="I94" s="151"/>
      <c r="J94" s="152" t="s">
        <v>131</v>
      </c>
      <c r="K94" s="151"/>
      <c r="L94" s="52"/>
      <c r="S94" s="35"/>
      <c r="T94" s="35"/>
      <c r="U94" s="35"/>
      <c r="V94" s="35"/>
      <c r="W94" s="35"/>
      <c r="X94" s="35"/>
      <c r="Y94" s="35"/>
      <c r="Z94" s="35"/>
      <c r="AA94" s="35"/>
      <c r="AB94" s="35"/>
      <c r="AC94" s="35"/>
      <c r="AD94" s="35"/>
      <c r="AE94" s="35"/>
    </row>
    <row r="95" spans="1:47"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53" t="s">
        <v>132</v>
      </c>
      <c r="D96" s="37"/>
      <c r="E96" s="37"/>
      <c r="F96" s="37"/>
      <c r="G96" s="37"/>
      <c r="H96" s="37"/>
      <c r="I96" s="37"/>
      <c r="J96" s="85">
        <f>J121</f>
        <v>0</v>
      </c>
      <c r="K96" s="37"/>
      <c r="L96" s="52"/>
      <c r="S96" s="35"/>
      <c r="T96" s="35"/>
      <c r="U96" s="35"/>
      <c r="V96" s="35"/>
      <c r="W96" s="35"/>
      <c r="X96" s="35"/>
      <c r="Y96" s="35"/>
      <c r="Z96" s="35"/>
      <c r="AA96" s="35"/>
      <c r="AB96" s="35"/>
      <c r="AC96" s="35"/>
      <c r="AD96" s="35"/>
      <c r="AE96" s="35"/>
      <c r="AU96" s="18" t="s">
        <v>133</v>
      </c>
    </row>
    <row r="97" spans="1:31" s="9" customFormat="1" ht="24.95" customHeight="1">
      <c r="B97" s="154"/>
      <c r="C97" s="155"/>
      <c r="D97" s="156" t="s">
        <v>2563</v>
      </c>
      <c r="E97" s="157"/>
      <c r="F97" s="157"/>
      <c r="G97" s="157"/>
      <c r="H97" s="157"/>
      <c r="I97" s="157"/>
      <c r="J97" s="158">
        <f>J122</f>
        <v>0</v>
      </c>
      <c r="K97" s="155"/>
      <c r="L97" s="159"/>
    </row>
    <row r="98" spans="1:31" s="10" customFormat="1" ht="19.899999999999999" customHeight="1">
      <c r="B98" s="160"/>
      <c r="C98" s="105"/>
      <c r="D98" s="161" t="s">
        <v>2564</v>
      </c>
      <c r="E98" s="162"/>
      <c r="F98" s="162"/>
      <c r="G98" s="162"/>
      <c r="H98" s="162"/>
      <c r="I98" s="162"/>
      <c r="J98" s="163">
        <f>J123</f>
        <v>0</v>
      </c>
      <c r="K98" s="105"/>
      <c r="L98" s="164"/>
    </row>
    <row r="99" spans="1:31" s="10" customFormat="1" ht="19.899999999999999" customHeight="1">
      <c r="B99" s="160"/>
      <c r="C99" s="105"/>
      <c r="D99" s="161" t="s">
        <v>2565</v>
      </c>
      <c r="E99" s="162"/>
      <c r="F99" s="162"/>
      <c r="G99" s="162"/>
      <c r="H99" s="162"/>
      <c r="I99" s="162"/>
      <c r="J99" s="163">
        <f>J133</f>
        <v>0</v>
      </c>
      <c r="K99" s="105"/>
      <c r="L99" s="164"/>
    </row>
    <row r="100" spans="1:31" s="10" customFormat="1" ht="19.899999999999999" customHeight="1">
      <c r="B100" s="160"/>
      <c r="C100" s="105"/>
      <c r="D100" s="161" t="s">
        <v>2566</v>
      </c>
      <c r="E100" s="162"/>
      <c r="F100" s="162"/>
      <c r="G100" s="162"/>
      <c r="H100" s="162"/>
      <c r="I100" s="162"/>
      <c r="J100" s="163">
        <f>J138</f>
        <v>0</v>
      </c>
      <c r="K100" s="105"/>
      <c r="L100" s="164"/>
    </row>
    <row r="101" spans="1:31" s="10" customFormat="1" ht="19.899999999999999" customHeight="1">
      <c r="B101" s="160"/>
      <c r="C101" s="105"/>
      <c r="D101" s="161" t="s">
        <v>2567</v>
      </c>
      <c r="E101" s="162"/>
      <c r="F101" s="162"/>
      <c r="G101" s="162"/>
      <c r="H101" s="162"/>
      <c r="I101" s="162"/>
      <c r="J101" s="163">
        <f>J147</f>
        <v>0</v>
      </c>
      <c r="K101" s="105"/>
      <c r="L101" s="164"/>
    </row>
    <row r="102" spans="1:31" s="2" customFormat="1" ht="21.75" customHeight="1">
      <c r="A102" s="35"/>
      <c r="B102" s="36"/>
      <c r="C102" s="37"/>
      <c r="D102" s="37"/>
      <c r="E102" s="37"/>
      <c r="F102" s="37"/>
      <c r="G102" s="37"/>
      <c r="H102" s="37"/>
      <c r="I102" s="37"/>
      <c r="J102" s="37"/>
      <c r="K102" s="37"/>
      <c r="L102" s="52"/>
      <c r="S102" s="35"/>
      <c r="T102" s="35"/>
      <c r="U102" s="35"/>
      <c r="V102" s="35"/>
      <c r="W102" s="35"/>
      <c r="X102" s="35"/>
      <c r="Y102" s="35"/>
      <c r="Z102" s="35"/>
      <c r="AA102" s="35"/>
      <c r="AB102" s="35"/>
      <c r="AC102" s="35"/>
      <c r="AD102" s="35"/>
      <c r="AE102" s="35"/>
    </row>
    <row r="103" spans="1:31" s="2" customFormat="1" ht="6.95" customHeight="1">
      <c r="A103" s="35"/>
      <c r="B103" s="55"/>
      <c r="C103" s="56"/>
      <c r="D103" s="56"/>
      <c r="E103" s="56"/>
      <c r="F103" s="56"/>
      <c r="G103" s="56"/>
      <c r="H103" s="56"/>
      <c r="I103" s="56"/>
      <c r="J103" s="56"/>
      <c r="K103" s="56"/>
      <c r="L103" s="52"/>
      <c r="S103" s="35"/>
      <c r="T103" s="35"/>
      <c r="U103" s="35"/>
      <c r="V103" s="35"/>
      <c r="W103" s="35"/>
      <c r="X103" s="35"/>
      <c r="Y103" s="35"/>
      <c r="Z103" s="35"/>
      <c r="AA103" s="35"/>
      <c r="AB103" s="35"/>
      <c r="AC103" s="35"/>
      <c r="AD103" s="35"/>
      <c r="AE103" s="35"/>
    </row>
    <row r="107" spans="1:31" s="2" customFormat="1" ht="6.95" customHeight="1">
      <c r="A107" s="35"/>
      <c r="B107" s="57"/>
      <c r="C107" s="58"/>
      <c r="D107" s="58"/>
      <c r="E107" s="58"/>
      <c r="F107" s="58"/>
      <c r="G107" s="58"/>
      <c r="H107" s="58"/>
      <c r="I107" s="58"/>
      <c r="J107" s="58"/>
      <c r="K107" s="58"/>
      <c r="L107" s="52"/>
      <c r="S107" s="35"/>
      <c r="T107" s="35"/>
      <c r="U107" s="35"/>
      <c r="V107" s="35"/>
      <c r="W107" s="35"/>
      <c r="X107" s="35"/>
      <c r="Y107" s="35"/>
      <c r="Z107" s="35"/>
      <c r="AA107" s="35"/>
      <c r="AB107" s="35"/>
      <c r="AC107" s="35"/>
      <c r="AD107" s="35"/>
      <c r="AE107" s="35"/>
    </row>
    <row r="108" spans="1:31" s="2" customFormat="1" ht="24.95" customHeight="1">
      <c r="A108" s="35"/>
      <c r="B108" s="36"/>
      <c r="C108" s="24" t="s">
        <v>154</v>
      </c>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6.95" customHeight="1">
      <c r="A109" s="35"/>
      <c r="B109" s="36"/>
      <c r="C109" s="37"/>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12" customHeight="1">
      <c r="A110" s="35"/>
      <c r="B110" s="36"/>
      <c r="C110" s="30" t="s">
        <v>16</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16.5" customHeight="1">
      <c r="A111" s="35"/>
      <c r="B111" s="36"/>
      <c r="C111" s="37"/>
      <c r="D111" s="37"/>
      <c r="E111" s="323" t="str">
        <f>E7</f>
        <v>Rekonstrukce multifunkčního sálu v budově NZM</v>
      </c>
      <c r="F111" s="324"/>
      <c r="G111" s="324"/>
      <c r="H111" s="324"/>
      <c r="I111" s="37"/>
      <c r="J111" s="37"/>
      <c r="K111" s="37"/>
      <c r="L111" s="52"/>
      <c r="S111" s="35"/>
      <c r="T111" s="35"/>
      <c r="U111" s="35"/>
      <c r="V111" s="35"/>
      <c r="W111" s="35"/>
      <c r="X111" s="35"/>
      <c r="Y111" s="35"/>
      <c r="Z111" s="35"/>
      <c r="AA111" s="35"/>
      <c r="AB111" s="35"/>
      <c r="AC111" s="35"/>
      <c r="AD111" s="35"/>
      <c r="AE111" s="35"/>
    </row>
    <row r="112" spans="1:31" s="2" customFormat="1" ht="12" customHeight="1">
      <c r="A112" s="35"/>
      <c r="B112" s="36"/>
      <c r="C112" s="30" t="s">
        <v>125</v>
      </c>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65" s="2" customFormat="1" ht="16.5" customHeight="1">
      <c r="A113" s="35"/>
      <c r="B113" s="36"/>
      <c r="C113" s="37"/>
      <c r="D113" s="37"/>
      <c r="E113" s="276" t="str">
        <f>E9</f>
        <v>D.1.9 - Vedlejší rozpočtové náklady</v>
      </c>
      <c r="F113" s="325"/>
      <c r="G113" s="325"/>
      <c r="H113" s="325"/>
      <c r="I113" s="37"/>
      <c r="J113" s="37"/>
      <c r="K113" s="37"/>
      <c r="L113" s="52"/>
      <c r="S113" s="35"/>
      <c r="T113" s="35"/>
      <c r="U113" s="35"/>
      <c r="V113" s="35"/>
      <c r="W113" s="35"/>
      <c r="X113" s="35"/>
      <c r="Y113" s="35"/>
      <c r="Z113" s="35"/>
      <c r="AA113" s="35"/>
      <c r="AB113" s="35"/>
      <c r="AC113" s="35"/>
      <c r="AD113" s="35"/>
      <c r="AE113" s="35"/>
    </row>
    <row r="114" spans="1:65" s="2" customFormat="1" ht="6.95" customHeight="1">
      <c r="A114" s="35"/>
      <c r="B114" s="36"/>
      <c r="C114" s="37"/>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65" s="2" customFormat="1" ht="12" customHeight="1">
      <c r="A115" s="35"/>
      <c r="B115" s="36"/>
      <c r="C115" s="30" t="s">
        <v>20</v>
      </c>
      <c r="D115" s="37"/>
      <c r="E115" s="37"/>
      <c r="F115" s="28" t="str">
        <f>F12</f>
        <v>Kostelní 1300/44, Praha 7</v>
      </c>
      <c r="G115" s="37"/>
      <c r="H115" s="37"/>
      <c r="I115" s="30" t="s">
        <v>22</v>
      </c>
      <c r="J115" s="67" t="str">
        <f>IF(J12="","",J12)</f>
        <v>27. 4. 2021</v>
      </c>
      <c r="K115" s="37"/>
      <c r="L115" s="52"/>
      <c r="S115" s="35"/>
      <c r="T115" s="35"/>
      <c r="U115" s="35"/>
      <c r="V115" s="35"/>
      <c r="W115" s="35"/>
      <c r="X115" s="35"/>
      <c r="Y115" s="35"/>
      <c r="Z115" s="35"/>
      <c r="AA115" s="35"/>
      <c r="AB115" s="35"/>
      <c r="AC115" s="35"/>
      <c r="AD115" s="35"/>
      <c r="AE115" s="35"/>
    </row>
    <row r="116" spans="1:65" s="2" customFormat="1" ht="6.95"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65" s="2" customFormat="1" ht="40.15" customHeight="1">
      <c r="A117" s="35"/>
      <c r="B117" s="36"/>
      <c r="C117" s="30" t="s">
        <v>24</v>
      </c>
      <c r="D117" s="37"/>
      <c r="E117" s="37"/>
      <c r="F117" s="28" t="str">
        <f>E15</f>
        <v>Národní zemědělské muzeum, Kostelní 44, Praha 7</v>
      </c>
      <c r="G117" s="37"/>
      <c r="H117" s="37"/>
      <c r="I117" s="30" t="s">
        <v>31</v>
      </c>
      <c r="J117" s="33" t="str">
        <f>E21</f>
        <v>ARCH TECH, K Noskovně 148, Praha 6</v>
      </c>
      <c r="K117" s="37"/>
      <c r="L117" s="52"/>
      <c r="S117" s="35"/>
      <c r="T117" s="35"/>
      <c r="U117" s="35"/>
      <c r="V117" s="35"/>
      <c r="W117" s="35"/>
      <c r="X117" s="35"/>
      <c r="Y117" s="35"/>
      <c r="Z117" s="35"/>
      <c r="AA117" s="35"/>
      <c r="AB117" s="35"/>
      <c r="AC117" s="35"/>
      <c r="AD117" s="35"/>
      <c r="AE117" s="35"/>
    </row>
    <row r="118" spans="1:65" s="2" customFormat="1" ht="40.15" customHeight="1">
      <c r="A118" s="35"/>
      <c r="B118" s="36"/>
      <c r="C118" s="30" t="s">
        <v>29</v>
      </c>
      <c r="D118" s="37"/>
      <c r="E118" s="37"/>
      <c r="F118" s="28" t="str">
        <f>IF(E18="","",E18)</f>
        <v>Vyplň údaj</v>
      </c>
      <c r="G118" s="37"/>
      <c r="H118" s="37"/>
      <c r="I118" s="30" t="s">
        <v>35</v>
      </c>
      <c r="J118" s="33" t="str">
        <f>E24</f>
        <v>Jiří Večerník, Wolkerova 1747/27, Jihlava</v>
      </c>
      <c r="K118" s="37"/>
      <c r="L118" s="52"/>
      <c r="S118" s="35"/>
      <c r="T118" s="35"/>
      <c r="U118" s="35"/>
      <c r="V118" s="35"/>
      <c r="W118" s="35"/>
      <c r="X118" s="35"/>
      <c r="Y118" s="35"/>
      <c r="Z118" s="35"/>
      <c r="AA118" s="35"/>
      <c r="AB118" s="35"/>
      <c r="AC118" s="35"/>
      <c r="AD118" s="35"/>
      <c r="AE118" s="35"/>
    </row>
    <row r="119" spans="1:65" s="2" customFormat="1" ht="10.3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65" s="11" customFormat="1" ht="29.25" customHeight="1">
      <c r="A120" s="165"/>
      <c r="B120" s="166"/>
      <c r="C120" s="167" t="s">
        <v>155</v>
      </c>
      <c r="D120" s="168" t="s">
        <v>64</v>
      </c>
      <c r="E120" s="168" t="s">
        <v>60</v>
      </c>
      <c r="F120" s="168" t="s">
        <v>61</v>
      </c>
      <c r="G120" s="168" t="s">
        <v>156</v>
      </c>
      <c r="H120" s="168" t="s">
        <v>157</v>
      </c>
      <c r="I120" s="168" t="s">
        <v>158</v>
      </c>
      <c r="J120" s="168" t="s">
        <v>131</v>
      </c>
      <c r="K120" s="169" t="s">
        <v>159</v>
      </c>
      <c r="L120" s="170"/>
      <c r="M120" s="76" t="s">
        <v>1</v>
      </c>
      <c r="N120" s="77" t="s">
        <v>43</v>
      </c>
      <c r="O120" s="77" t="s">
        <v>160</v>
      </c>
      <c r="P120" s="77" t="s">
        <v>161</v>
      </c>
      <c r="Q120" s="77" t="s">
        <v>162</v>
      </c>
      <c r="R120" s="77" t="s">
        <v>163</v>
      </c>
      <c r="S120" s="77" t="s">
        <v>164</v>
      </c>
      <c r="T120" s="78" t="s">
        <v>165</v>
      </c>
      <c r="U120" s="165"/>
      <c r="V120" s="165"/>
      <c r="W120" s="165"/>
      <c r="X120" s="165"/>
      <c r="Y120" s="165"/>
      <c r="Z120" s="165"/>
      <c r="AA120" s="165"/>
      <c r="AB120" s="165"/>
      <c r="AC120" s="165"/>
      <c r="AD120" s="165"/>
      <c r="AE120" s="165"/>
    </row>
    <row r="121" spans="1:65" s="2" customFormat="1" ht="22.9" customHeight="1">
      <c r="A121" s="35"/>
      <c r="B121" s="36"/>
      <c r="C121" s="83" t="s">
        <v>166</v>
      </c>
      <c r="D121" s="37"/>
      <c r="E121" s="37"/>
      <c r="F121" s="37"/>
      <c r="G121" s="37"/>
      <c r="H121" s="37"/>
      <c r="I121" s="37"/>
      <c r="J121" s="171">
        <f>BK121</f>
        <v>0</v>
      </c>
      <c r="K121" s="37"/>
      <c r="L121" s="40"/>
      <c r="M121" s="79"/>
      <c r="N121" s="172"/>
      <c r="O121" s="80"/>
      <c r="P121" s="173">
        <f>P122</f>
        <v>0</v>
      </c>
      <c r="Q121" s="80"/>
      <c r="R121" s="173">
        <f>R122</f>
        <v>0</v>
      </c>
      <c r="S121" s="80"/>
      <c r="T121" s="174">
        <f>T122</f>
        <v>0</v>
      </c>
      <c r="U121" s="35"/>
      <c r="V121" s="35"/>
      <c r="W121" s="35"/>
      <c r="X121" s="35"/>
      <c r="Y121" s="35"/>
      <c r="Z121" s="35"/>
      <c r="AA121" s="35"/>
      <c r="AB121" s="35"/>
      <c r="AC121" s="35"/>
      <c r="AD121" s="35"/>
      <c r="AE121" s="35"/>
      <c r="AT121" s="18" t="s">
        <v>78</v>
      </c>
      <c r="AU121" s="18" t="s">
        <v>133</v>
      </c>
      <c r="BK121" s="175">
        <f>BK122</f>
        <v>0</v>
      </c>
    </row>
    <row r="122" spans="1:65" s="12" customFormat="1" ht="25.9" customHeight="1">
      <c r="B122" s="176"/>
      <c r="C122" s="177"/>
      <c r="D122" s="178" t="s">
        <v>78</v>
      </c>
      <c r="E122" s="179" t="s">
        <v>2568</v>
      </c>
      <c r="F122" s="179" t="s">
        <v>122</v>
      </c>
      <c r="G122" s="177"/>
      <c r="H122" s="177"/>
      <c r="I122" s="180"/>
      <c r="J122" s="181">
        <f>BK122</f>
        <v>0</v>
      </c>
      <c r="K122" s="177"/>
      <c r="L122" s="182"/>
      <c r="M122" s="183"/>
      <c r="N122" s="184"/>
      <c r="O122" s="184"/>
      <c r="P122" s="185">
        <f>P123+P133+P138+P147</f>
        <v>0</v>
      </c>
      <c r="Q122" s="184"/>
      <c r="R122" s="185">
        <f>R123+R133+R138+R147</f>
        <v>0</v>
      </c>
      <c r="S122" s="184"/>
      <c r="T122" s="186">
        <f>T123+T133+T138+T147</f>
        <v>0</v>
      </c>
      <c r="AR122" s="187" t="s">
        <v>209</v>
      </c>
      <c r="AT122" s="188" t="s">
        <v>78</v>
      </c>
      <c r="AU122" s="188" t="s">
        <v>79</v>
      </c>
      <c r="AY122" s="187" t="s">
        <v>169</v>
      </c>
      <c r="BK122" s="189">
        <f>BK123+BK133+BK138+BK147</f>
        <v>0</v>
      </c>
    </row>
    <row r="123" spans="1:65" s="12" customFormat="1" ht="22.9" customHeight="1">
      <c r="B123" s="176"/>
      <c r="C123" s="177"/>
      <c r="D123" s="178" t="s">
        <v>78</v>
      </c>
      <c r="E123" s="190" t="s">
        <v>2569</v>
      </c>
      <c r="F123" s="190" t="s">
        <v>2570</v>
      </c>
      <c r="G123" s="177"/>
      <c r="H123" s="177"/>
      <c r="I123" s="180"/>
      <c r="J123" s="191">
        <f>BK123</f>
        <v>0</v>
      </c>
      <c r="K123" s="177"/>
      <c r="L123" s="182"/>
      <c r="M123" s="183"/>
      <c r="N123" s="184"/>
      <c r="O123" s="184"/>
      <c r="P123" s="185">
        <f>SUM(P124:P132)</f>
        <v>0</v>
      </c>
      <c r="Q123" s="184"/>
      <c r="R123" s="185">
        <f>SUM(R124:R132)</f>
        <v>0</v>
      </c>
      <c r="S123" s="184"/>
      <c r="T123" s="186">
        <f>SUM(T124:T132)</f>
        <v>0</v>
      </c>
      <c r="AR123" s="187" t="s">
        <v>209</v>
      </c>
      <c r="AT123" s="188" t="s">
        <v>78</v>
      </c>
      <c r="AU123" s="188" t="s">
        <v>86</v>
      </c>
      <c r="AY123" s="187" t="s">
        <v>169</v>
      </c>
      <c r="BK123" s="189">
        <f>SUM(BK124:BK132)</f>
        <v>0</v>
      </c>
    </row>
    <row r="124" spans="1:65" s="2" customFormat="1" ht="16.5" customHeight="1">
      <c r="A124" s="35"/>
      <c r="B124" s="36"/>
      <c r="C124" s="192" t="s">
        <v>86</v>
      </c>
      <c r="D124" s="192" t="s">
        <v>172</v>
      </c>
      <c r="E124" s="193" t="s">
        <v>2571</v>
      </c>
      <c r="F124" s="194" t="s">
        <v>2572</v>
      </c>
      <c r="G124" s="195" t="s">
        <v>345</v>
      </c>
      <c r="H124" s="196">
        <v>1</v>
      </c>
      <c r="I124" s="197"/>
      <c r="J124" s="198">
        <f>ROUND(I124*H124,2)</f>
        <v>0</v>
      </c>
      <c r="K124" s="194" t="s">
        <v>176</v>
      </c>
      <c r="L124" s="40"/>
      <c r="M124" s="199" t="s">
        <v>1</v>
      </c>
      <c r="N124" s="200" t="s">
        <v>44</v>
      </c>
      <c r="O124" s="72"/>
      <c r="P124" s="201">
        <f>O124*H124</f>
        <v>0</v>
      </c>
      <c r="Q124" s="201">
        <v>0</v>
      </c>
      <c r="R124" s="201">
        <f>Q124*H124</f>
        <v>0</v>
      </c>
      <c r="S124" s="201">
        <v>0</v>
      </c>
      <c r="T124" s="202">
        <f>S124*H124</f>
        <v>0</v>
      </c>
      <c r="U124" s="35"/>
      <c r="V124" s="35"/>
      <c r="W124" s="35"/>
      <c r="X124" s="35"/>
      <c r="Y124" s="35"/>
      <c r="Z124" s="35"/>
      <c r="AA124" s="35"/>
      <c r="AB124" s="35"/>
      <c r="AC124" s="35"/>
      <c r="AD124" s="35"/>
      <c r="AE124" s="35"/>
      <c r="AR124" s="203" t="s">
        <v>2573</v>
      </c>
      <c r="AT124" s="203" t="s">
        <v>172</v>
      </c>
      <c r="AU124" s="203" t="s">
        <v>88</v>
      </c>
      <c r="AY124" s="18" t="s">
        <v>169</v>
      </c>
      <c r="BE124" s="204">
        <f>IF(N124="základní",J124,0)</f>
        <v>0</v>
      </c>
      <c r="BF124" s="204">
        <f>IF(N124="snížená",J124,0)</f>
        <v>0</v>
      </c>
      <c r="BG124" s="204">
        <f>IF(N124="zákl. přenesená",J124,0)</f>
        <v>0</v>
      </c>
      <c r="BH124" s="204">
        <f>IF(N124="sníž. přenesená",J124,0)</f>
        <v>0</v>
      </c>
      <c r="BI124" s="204">
        <f>IF(N124="nulová",J124,0)</f>
        <v>0</v>
      </c>
      <c r="BJ124" s="18" t="s">
        <v>86</v>
      </c>
      <c r="BK124" s="204">
        <f>ROUND(I124*H124,2)</f>
        <v>0</v>
      </c>
      <c r="BL124" s="18" t="s">
        <v>2573</v>
      </c>
      <c r="BM124" s="203" t="s">
        <v>2574</v>
      </c>
    </row>
    <row r="125" spans="1:65" s="2" customFormat="1" ht="11.25">
      <c r="A125" s="35"/>
      <c r="B125" s="36"/>
      <c r="C125" s="37"/>
      <c r="D125" s="205" t="s">
        <v>178</v>
      </c>
      <c r="E125" s="37"/>
      <c r="F125" s="206" t="s">
        <v>2572</v>
      </c>
      <c r="G125" s="37"/>
      <c r="H125" s="37"/>
      <c r="I125" s="207"/>
      <c r="J125" s="37"/>
      <c r="K125" s="37"/>
      <c r="L125" s="40"/>
      <c r="M125" s="208"/>
      <c r="N125" s="209"/>
      <c r="O125" s="72"/>
      <c r="P125" s="72"/>
      <c r="Q125" s="72"/>
      <c r="R125" s="72"/>
      <c r="S125" s="72"/>
      <c r="T125" s="73"/>
      <c r="U125" s="35"/>
      <c r="V125" s="35"/>
      <c r="W125" s="35"/>
      <c r="X125" s="35"/>
      <c r="Y125" s="35"/>
      <c r="Z125" s="35"/>
      <c r="AA125" s="35"/>
      <c r="AB125" s="35"/>
      <c r="AC125" s="35"/>
      <c r="AD125" s="35"/>
      <c r="AE125" s="35"/>
      <c r="AT125" s="18" t="s">
        <v>178</v>
      </c>
      <c r="AU125" s="18" t="s">
        <v>88</v>
      </c>
    </row>
    <row r="126" spans="1:65" s="2" customFormat="1" ht="11.25">
      <c r="A126" s="35"/>
      <c r="B126" s="36"/>
      <c r="C126" s="37"/>
      <c r="D126" s="210" t="s">
        <v>180</v>
      </c>
      <c r="E126" s="37"/>
      <c r="F126" s="211" t="s">
        <v>2575</v>
      </c>
      <c r="G126" s="37"/>
      <c r="H126" s="37"/>
      <c r="I126" s="207"/>
      <c r="J126" s="37"/>
      <c r="K126" s="37"/>
      <c r="L126" s="40"/>
      <c r="M126" s="208"/>
      <c r="N126" s="209"/>
      <c r="O126" s="72"/>
      <c r="P126" s="72"/>
      <c r="Q126" s="72"/>
      <c r="R126" s="72"/>
      <c r="S126" s="72"/>
      <c r="T126" s="73"/>
      <c r="U126" s="35"/>
      <c r="V126" s="35"/>
      <c r="W126" s="35"/>
      <c r="X126" s="35"/>
      <c r="Y126" s="35"/>
      <c r="Z126" s="35"/>
      <c r="AA126" s="35"/>
      <c r="AB126" s="35"/>
      <c r="AC126" s="35"/>
      <c r="AD126" s="35"/>
      <c r="AE126" s="35"/>
      <c r="AT126" s="18" t="s">
        <v>180</v>
      </c>
      <c r="AU126" s="18" t="s">
        <v>88</v>
      </c>
    </row>
    <row r="127" spans="1:65" s="2" customFormat="1" ht="29.25">
      <c r="A127" s="35"/>
      <c r="B127" s="36"/>
      <c r="C127" s="37"/>
      <c r="D127" s="205" t="s">
        <v>182</v>
      </c>
      <c r="E127" s="37"/>
      <c r="F127" s="212" t="s">
        <v>2576</v>
      </c>
      <c r="G127" s="37"/>
      <c r="H127" s="37"/>
      <c r="I127" s="207"/>
      <c r="J127" s="37"/>
      <c r="K127" s="37"/>
      <c r="L127" s="40"/>
      <c r="M127" s="208"/>
      <c r="N127" s="209"/>
      <c r="O127" s="72"/>
      <c r="P127" s="72"/>
      <c r="Q127" s="72"/>
      <c r="R127" s="72"/>
      <c r="S127" s="72"/>
      <c r="T127" s="73"/>
      <c r="U127" s="35"/>
      <c r="V127" s="35"/>
      <c r="W127" s="35"/>
      <c r="X127" s="35"/>
      <c r="Y127" s="35"/>
      <c r="Z127" s="35"/>
      <c r="AA127" s="35"/>
      <c r="AB127" s="35"/>
      <c r="AC127" s="35"/>
      <c r="AD127" s="35"/>
      <c r="AE127" s="35"/>
      <c r="AT127" s="18" t="s">
        <v>182</v>
      </c>
      <c r="AU127" s="18" t="s">
        <v>88</v>
      </c>
    </row>
    <row r="128" spans="1:65" s="2" customFormat="1" ht="16.5" customHeight="1">
      <c r="A128" s="35"/>
      <c r="B128" s="36"/>
      <c r="C128" s="192" t="s">
        <v>88</v>
      </c>
      <c r="D128" s="192" t="s">
        <v>172</v>
      </c>
      <c r="E128" s="193" t="s">
        <v>2577</v>
      </c>
      <c r="F128" s="194" t="s">
        <v>2578</v>
      </c>
      <c r="G128" s="195" t="s">
        <v>345</v>
      </c>
      <c r="H128" s="196">
        <v>1</v>
      </c>
      <c r="I128" s="197"/>
      <c r="J128" s="198">
        <f>ROUND(I128*H128,2)</f>
        <v>0</v>
      </c>
      <c r="K128" s="194" t="s">
        <v>176</v>
      </c>
      <c r="L128" s="40"/>
      <c r="M128" s="199" t="s">
        <v>1</v>
      </c>
      <c r="N128" s="200" t="s">
        <v>44</v>
      </c>
      <c r="O128" s="72"/>
      <c r="P128" s="201">
        <f>O128*H128</f>
        <v>0</v>
      </c>
      <c r="Q128" s="201">
        <v>0</v>
      </c>
      <c r="R128" s="201">
        <f>Q128*H128</f>
        <v>0</v>
      </c>
      <c r="S128" s="201">
        <v>0</v>
      </c>
      <c r="T128" s="202">
        <f>S128*H128</f>
        <v>0</v>
      </c>
      <c r="U128" s="35"/>
      <c r="V128" s="35"/>
      <c r="W128" s="35"/>
      <c r="X128" s="35"/>
      <c r="Y128" s="35"/>
      <c r="Z128" s="35"/>
      <c r="AA128" s="35"/>
      <c r="AB128" s="35"/>
      <c r="AC128" s="35"/>
      <c r="AD128" s="35"/>
      <c r="AE128" s="35"/>
      <c r="AR128" s="203" t="s">
        <v>2573</v>
      </c>
      <c r="AT128" s="203" t="s">
        <v>172</v>
      </c>
      <c r="AU128" s="203" t="s">
        <v>88</v>
      </c>
      <c r="AY128" s="18" t="s">
        <v>169</v>
      </c>
      <c r="BE128" s="204">
        <f>IF(N128="základní",J128,0)</f>
        <v>0</v>
      </c>
      <c r="BF128" s="204">
        <f>IF(N128="snížená",J128,0)</f>
        <v>0</v>
      </c>
      <c r="BG128" s="204">
        <f>IF(N128="zákl. přenesená",J128,0)</f>
        <v>0</v>
      </c>
      <c r="BH128" s="204">
        <f>IF(N128="sníž. přenesená",J128,0)</f>
        <v>0</v>
      </c>
      <c r="BI128" s="204">
        <f>IF(N128="nulová",J128,0)</f>
        <v>0</v>
      </c>
      <c r="BJ128" s="18" t="s">
        <v>86</v>
      </c>
      <c r="BK128" s="204">
        <f>ROUND(I128*H128,2)</f>
        <v>0</v>
      </c>
      <c r="BL128" s="18" t="s">
        <v>2573</v>
      </c>
      <c r="BM128" s="203" t="s">
        <v>2579</v>
      </c>
    </row>
    <row r="129" spans="1:65" s="2" customFormat="1" ht="11.25">
      <c r="A129" s="35"/>
      <c r="B129" s="36"/>
      <c r="C129" s="37"/>
      <c r="D129" s="205" t="s">
        <v>178</v>
      </c>
      <c r="E129" s="37"/>
      <c r="F129" s="206" t="s">
        <v>2578</v>
      </c>
      <c r="G129" s="37"/>
      <c r="H129" s="37"/>
      <c r="I129" s="207"/>
      <c r="J129" s="37"/>
      <c r="K129" s="37"/>
      <c r="L129" s="40"/>
      <c r="M129" s="208"/>
      <c r="N129" s="209"/>
      <c r="O129" s="72"/>
      <c r="P129" s="72"/>
      <c r="Q129" s="72"/>
      <c r="R129" s="72"/>
      <c r="S129" s="72"/>
      <c r="T129" s="73"/>
      <c r="U129" s="35"/>
      <c r="V129" s="35"/>
      <c r="W129" s="35"/>
      <c r="X129" s="35"/>
      <c r="Y129" s="35"/>
      <c r="Z129" s="35"/>
      <c r="AA129" s="35"/>
      <c r="AB129" s="35"/>
      <c r="AC129" s="35"/>
      <c r="AD129" s="35"/>
      <c r="AE129" s="35"/>
      <c r="AT129" s="18" t="s">
        <v>178</v>
      </c>
      <c r="AU129" s="18" t="s">
        <v>88</v>
      </c>
    </row>
    <row r="130" spans="1:65" s="2" customFormat="1" ht="11.25">
      <c r="A130" s="35"/>
      <c r="B130" s="36"/>
      <c r="C130" s="37"/>
      <c r="D130" s="210" t="s">
        <v>180</v>
      </c>
      <c r="E130" s="37"/>
      <c r="F130" s="211" t="s">
        <v>2580</v>
      </c>
      <c r="G130" s="37"/>
      <c r="H130" s="37"/>
      <c r="I130" s="207"/>
      <c r="J130" s="37"/>
      <c r="K130" s="37"/>
      <c r="L130" s="40"/>
      <c r="M130" s="208"/>
      <c r="N130" s="209"/>
      <c r="O130" s="72"/>
      <c r="P130" s="72"/>
      <c r="Q130" s="72"/>
      <c r="R130" s="72"/>
      <c r="S130" s="72"/>
      <c r="T130" s="73"/>
      <c r="U130" s="35"/>
      <c r="V130" s="35"/>
      <c r="W130" s="35"/>
      <c r="X130" s="35"/>
      <c r="Y130" s="35"/>
      <c r="Z130" s="35"/>
      <c r="AA130" s="35"/>
      <c r="AB130" s="35"/>
      <c r="AC130" s="35"/>
      <c r="AD130" s="35"/>
      <c r="AE130" s="35"/>
      <c r="AT130" s="18" t="s">
        <v>180</v>
      </c>
      <c r="AU130" s="18" t="s">
        <v>88</v>
      </c>
    </row>
    <row r="131" spans="1:65" s="2" customFormat="1" ht="29.25">
      <c r="A131" s="35"/>
      <c r="B131" s="36"/>
      <c r="C131" s="37"/>
      <c r="D131" s="205" t="s">
        <v>182</v>
      </c>
      <c r="E131" s="37"/>
      <c r="F131" s="212" t="s">
        <v>2576</v>
      </c>
      <c r="G131" s="37"/>
      <c r="H131" s="37"/>
      <c r="I131" s="207"/>
      <c r="J131" s="37"/>
      <c r="K131" s="37"/>
      <c r="L131" s="40"/>
      <c r="M131" s="208"/>
      <c r="N131" s="209"/>
      <c r="O131" s="72"/>
      <c r="P131" s="72"/>
      <c r="Q131" s="72"/>
      <c r="R131" s="72"/>
      <c r="S131" s="72"/>
      <c r="T131" s="73"/>
      <c r="U131" s="35"/>
      <c r="V131" s="35"/>
      <c r="W131" s="35"/>
      <c r="X131" s="35"/>
      <c r="Y131" s="35"/>
      <c r="Z131" s="35"/>
      <c r="AA131" s="35"/>
      <c r="AB131" s="35"/>
      <c r="AC131" s="35"/>
      <c r="AD131" s="35"/>
      <c r="AE131" s="35"/>
      <c r="AT131" s="18" t="s">
        <v>182</v>
      </c>
      <c r="AU131" s="18" t="s">
        <v>88</v>
      </c>
    </row>
    <row r="132" spans="1:65" s="2" customFormat="1" ht="19.5">
      <c r="A132" s="35"/>
      <c r="B132" s="36"/>
      <c r="C132" s="37"/>
      <c r="D132" s="205" t="s">
        <v>233</v>
      </c>
      <c r="E132" s="37"/>
      <c r="F132" s="212" t="s">
        <v>2581</v>
      </c>
      <c r="G132" s="37"/>
      <c r="H132" s="37"/>
      <c r="I132" s="207"/>
      <c r="J132" s="37"/>
      <c r="K132" s="37"/>
      <c r="L132" s="40"/>
      <c r="M132" s="208"/>
      <c r="N132" s="209"/>
      <c r="O132" s="72"/>
      <c r="P132" s="72"/>
      <c r="Q132" s="72"/>
      <c r="R132" s="72"/>
      <c r="S132" s="72"/>
      <c r="T132" s="73"/>
      <c r="U132" s="35"/>
      <c r="V132" s="35"/>
      <c r="W132" s="35"/>
      <c r="X132" s="35"/>
      <c r="Y132" s="35"/>
      <c r="Z132" s="35"/>
      <c r="AA132" s="35"/>
      <c r="AB132" s="35"/>
      <c r="AC132" s="35"/>
      <c r="AD132" s="35"/>
      <c r="AE132" s="35"/>
      <c r="AT132" s="18" t="s">
        <v>233</v>
      </c>
      <c r="AU132" s="18" t="s">
        <v>88</v>
      </c>
    </row>
    <row r="133" spans="1:65" s="12" customFormat="1" ht="22.9" customHeight="1">
      <c r="B133" s="176"/>
      <c r="C133" s="177"/>
      <c r="D133" s="178" t="s">
        <v>78</v>
      </c>
      <c r="E133" s="190" t="s">
        <v>2582</v>
      </c>
      <c r="F133" s="190" t="s">
        <v>2583</v>
      </c>
      <c r="G133" s="177"/>
      <c r="H133" s="177"/>
      <c r="I133" s="180"/>
      <c r="J133" s="191">
        <f>BK133</f>
        <v>0</v>
      </c>
      <c r="K133" s="177"/>
      <c r="L133" s="182"/>
      <c r="M133" s="183"/>
      <c r="N133" s="184"/>
      <c r="O133" s="184"/>
      <c r="P133" s="185">
        <f>SUM(P134:P137)</f>
        <v>0</v>
      </c>
      <c r="Q133" s="184"/>
      <c r="R133" s="185">
        <f>SUM(R134:R137)</f>
        <v>0</v>
      </c>
      <c r="S133" s="184"/>
      <c r="T133" s="186">
        <f>SUM(T134:T137)</f>
        <v>0</v>
      </c>
      <c r="AR133" s="187" t="s">
        <v>209</v>
      </c>
      <c r="AT133" s="188" t="s">
        <v>78</v>
      </c>
      <c r="AU133" s="188" t="s">
        <v>86</v>
      </c>
      <c r="AY133" s="187" t="s">
        <v>169</v>
      </c>
      <c r="BK133" s="189">
        <f>SUM(BK134:BK137)</f>
        <v>0</v>
      </c>
    </row>
    <row r="134" spans="1:65" s="2" customFormat="1" ht="16.5" customHeight="1">
      <c r="A134" s="35"/>
      <c r="B134" s="36"/>
      <c r="C134" s="192" t="s">
        <v>195</v>
      </c>
      <c r="D134" s="192" t="s">
        <v>172</v>
      </c>
      <c r="E134" s="193" t="s">
        <v>2584</v>
      </c>
      <c r="F134" s="194" t="s">
        <v>2585</v>
      </c>
      <c r="G134" s="195" t="s">
        <v>345</v>
      </c>
      <c r="H134" s="196">
        <v>1</v>
      </c>
      <c r="I134" s="197"/>
      <c r="J134" s="198">
        <f>ROUND(I134*H134,2)</f>
        <v>0</v>
      </c>
      <c r="K134" s="194" t="s">
        <v>176</v>
      </c>
      <c r="L134" s="40"/>
      <c r="M134" s="199" t="s">
        <v>1</v>
      </c>
      <c r="N134" s="200" t="s">
        <v>44</v>
      </c>
      <c r="O134" s="72"/>
      <c r="P134" s="201">
        <f>O134*H134</f>
        <v>0</v>
      </c>
      <c r="Q134" s="201">
        <v>0</v>
      </c>
      <c r="R134" s="201">
        <f>Q134*H134</f>
        <v>0</v>
      </c>
      <c r="S134" s="201">
        <v>0</v>
      </c>
      <c r="T134" s="202">
        <f>S134*H134</f>
        <v>0</v>
      </c>
      <c r="U134" s="35"/>
      <c r="V134" s="35"/>
      <c r="W134" s="35"/>
      <c r="X134" s="35"/>
      <c r="Y134" s="35"/>
      <c r="Z134" s="35"/>
      <c r="AA134" s="35"/>
      <c r="AB134" s="35"/>
      <c r="AC134" s="35"/>
      <c r="AD134" s="35"/>
      <c r="AE134" s="35"/>
      <c r="AR134" s="203" t="s">
        <v>2573</v>
      </c>
      <c r="AT134" s="203" t="s">
        <v>172</v>
      </c>
      <c r="AU134" s="203" t="s">
        <v>88</v>
      </c>
      <c r="AY134" s="18" t="s">
        <v>169</v>
      </c>
      <c r="BE134" s="204">
        <f>IF(N134="základní",J134,0)</f>
        <v>0</v>
      </c>
      <c r="BF134" s="204">
        <f>IF(N134="snížená",J134,0)</f>
        <v>0</v>
      </c>
      <c r="BG134" s="204">
        <f>IF(N134="zákl. přenesená",J134,0)</f>
        <v>0</v>
      </c>
      <c r="BH134" s="204">
        <f>IF(N134="sníž. přenesená",J134,0)</f>
        <v>0</v>
      </c>
      <c r="BI134" s="204">
        <f>IF(N134="nulová",J134,0)</f>
        <v>0</v>
      </c>
      <c r="BJ134" s="18" t="s">
        <v>86</v>
      </c>
      <c r="BK134" s="204">
        <f>ROUND(I134*H134,2)</f>
        <v>0</v>
      </c>
      <c r="BL134" s="18" t="s">
        <v>2573</v>
      </c>
      <c r="BM134" s="203" t="s">
        <v>2586</v>
      </c>
    </row>
    <row r="135" spans="1:65" s="2" customFormat="1" ht="11.25">
      <c r="A135" s="35"/>
      <c r="B135" s="36"/>
      <c r="C135" s="37"/>
      <c r="D135" s="205" t="s">
        <v>178</v>
      </c>
      <c r="E135" s="37"/>
      <c r="F135" s="206" t="s">
        <v>2585</v>
      </c>
      <c r="G135" s="37"/>
      <c r="H135" s="37"/>
      <c r="I135" s="207"/>
      <c r="J135" s="37"/>
      <c r="K135" s="37"/>
      <c r="L135" s="40"/>
      <c r="M135" s="208"/>
      <c r="N135" s="209"/>
      <c r="O135" s="72"/>
      <c r="P135" s="72"/>
      <c r="Q135" s="72"/>
      <c r="R135" s="72"/>
      <c r="S135" s="72"/>
      <c r="T135" s="73"/>
      <c r="U135" s="35"/>
      <c r="V135" s="35"/>
      <c r="W135" s="35"/>
      <c r="X135" s="35"/>
      <c r="Y135" s="35"/>
      <c r="Z135" s="35"/>
      <c r="AA135" s="35"/>
      <c r="AB135" s="35"/>
      <c r="AC135" s="35"/>
      <c r="AD135" s="35"/>
      <c r="AE135" s="35"/>
      <c r="AT135" s="18" t="s">
        <v>178</v>
      </c>
      <c r="AU135" s="18" t="s">
        <v>88</v>
      </c>
    </row>
    <row r="136" spans="1:65" s="2" customFormat="1" ht="11.25">
      <c r="A136" s="35"/>
      <c r="B136" s="36"/>
      <c r="C136" s="37"/>
      <c r="D136" s="210" t="s">
        <v>180</v>
      </c>
      <c r="E136" s="37"/>
      <c r="F136" s="211" t="s">
        <v>2587</v>
      </c>
      <c r="G136" s="37"/>
      <c r="H136" s="37"/>
      <c r="I136" s="207"/>
      <c r="J136" s="37"/>
      <c r="K136" s="37"/>
      <c r="L136" s="40"/>
      <c r="M136" s="208"/>
      <c r="N136" s="209"/>
      <c r="O136" s="72"/>
      <c r="P136" s="72"/>
      <c r="Q136" s="72"/>
      <c r="R136" s="72"/>
      <c r="S136" s="72"/>
      <c r="T136" s="73"/>
      <c r="U136" s="35"/>
      <c r="V136" s="35"/>
      <c r="W136" s="35"/>
      <c r="X136" s="35"/>
      <c r="Y136" s="35"/>
      <c r="Z136" s="35"/>
      <c r="AA136" s="35"/>
      <c r="AB136" s="35"/>
      <c r="AC136" s="35"/>
      <c r="AD136" s="35"/>
      <c r="AE136" s="35"/>
      <c r="AT136" s="18" t="s">
        <v>180</v>
      </c>
      <c r="AU136" s="18" t="s">
        <v>88</v>
      </c>
    </row>
    <row r="137" spans="1:65" s="2" customFormat="1" ht="29.25">
      <c r="A137" s="35"/>
      <c r="B137" s="36"/>
      <c r="C137" s="37"/>
      <c r="D137" s="205" t="s">
        <v>182</v>
      </c>
      <c r="E137" s="37"/>
      <c r="F137" s="212" t="s">
        <v>2588</v>
      </c>
      <c r="G137" s="37"/>
      <c r="H137" s="37"/>
      <c r="I137" s="207"/>
      <c r="J137" s="37"/>
      <c r="K137" s="37"/>
      <c r="L137" s="40"/>
      <c r="M137" s="208"/>
      <c r="N137" s="209"/>
      <c r="O137" s="72"/>
      <c r="P137" s="72"/>
      <c r="Q137" s="72"/>
      <c r="R137" s="72"/>
      <c r="S137" s="72"/>
      <c r="T137" s="73"/>
      <c r="U137" s="35"/>
      <c r="V137" s="35"/>
      <c r="W137" s="35"/>
      <c r="X137" s="35"/>
      <c r="Y137" s="35"/>
      <c r="Z137" s="35"/>
      <c r="AA137" s="35"/>
      <c r="AB137" s="35"/>
      <c r="AC137" s="35"/>
      <c r="AD137" s="35"/>
      <c r="AE137" s="35"/>
      <c r="AT137" s="18" t="s">
        <v>182</v>
      </c>
      <c r="AU137" s="18" t="s">
        <v>88</v>
      </c>
    </row>
    <row r="138" spans="1:65" s="12" customFormat="1" ht="22.9" customHeight="1">
      <c r="B138" s="176"/>
      <c r="C138" s="177"/>
      <c r="D138" s="178" t="s">
        <v>78</v>
      </c>
      <c r="E138" s="190" t="s">
        <v>2589</v>
      </c>
      <c r="F138" s="190" t="s">
        <v>2590</v>
      </c>
      <c r="G138" s="177"/>
      <c r="H138" s="177"/>
      <c r="I138" s="180"/>
      <c r="J138" s="191">
        <f>BK138</f>
        <v>0</v>
      </c>
      <c r="K138" s="177"/>
      <c r="L138" s="182"/>
      <c r="M138" s="183"/>
      <c r="N138" s="184"/>
      <c r="O138" s="184"/>
      <c r="P138" s="185">
        <f>SUM(P139:P146)</f>
        <v>0</v>
      </c>
      <c r="Q138" s="184"/>
      <c r="R138" s="185">
        <f>SUM(R139:R146)</f>
        <v>0</v>
      </c>
      <c r="S138" s="184"/>
      <c r="T138" s="186">
        <f>SUM(T139:T146)</f>
        <v>0</v>
      </c>
      <c r="AR138" s="187" t="s">
        <v>209</v>
      </c>
      <c r="AT138" s="188" t="s">
        <v>78</v>
      </c>
      <c r="AU138" s="188" t="s">
        <v>86</v>
      </c>
      <c r="AY138" s="187" t="s">
        <v>169</v>
      </c>
      <c r="BK138" s="189">
        <f>SUM(BK139:BK146)</f>
        <v>0</v>
      </c>
    </row>
    <row r="139" spans="1:65" s="2" customFormat="1" ht="16.5" customHeight="1">
      <c r="A139" s="35"/>
      <c r="B139" s="36"/>
      <c r="C139" s="192" t="s">
        <v>170</v>
      </c>
      <c r="D139" s="192" t="s">
        <v>172</v>
      </c>
      <c r="E139" s="193" t="s">
        <v>2591</v>
      </c>
      <c r="F139" s="194" t="s">
        <v>2592</v>
      </c>
      <c r="G139" s="195" t="s">
        <v>1899</v>
      </c>
      <c r="H139" s="196">
        <v>10</v>
      </c>
      <c r="I139" s="197"/>
      <c r="J139" s="198">
        <f>ROUND(I139*H139,2)</f>
        <v>0</v>
      </c>
      <c r="K139" s="194" t="s">
        <v>176</v>
      </c>
      <c r="L139" s="40"/>
      <c r="M139" s="199" t="s">
        <v>1</v>
      </c>
      <c r="N139" s="200" t="s">
        <v>44</v>
      </c>
      <c r="O139" s="72"/>
      <c r="P139" s="201">
        <f>O139*H139</f>
        <v>0</v>
      </c>
      <c r="Q139" s="201">
        <v>0</v>
      </c>
      <c r="R139" s="201">
        <f>Q139*H139</f>
        <v>0</v>
      </c>
      <c r="S139" s="201">
        <v>0</v>
      </c>
      <c r="T139" s="202">
        <f>S139*H139</f>
        <v>0</v>
      </c>
      <c r="U139" s="35"/>
      <c r="V139" s="35"/>
      <c r="W139" s="35"/>
      <c r="X139" s="35"/>
      <c r="Y139" s="35"/>
      <c r="Z139" s="35"/>
      <c r="AA139" s="35"/>
      <c r="AB139" s="35"/>
      <c r="AC139" s="35"/>
      <c r="AD139" s="35"/>
      <c r="AE139" s="35"/>
      <c r="AR139" s="203" t="s">
        <v>2573</v>
      </c>
      <c r="AT139" s="203" t="s">
        <v>172</v>
      </c>
      <c r="AU139" s="203" t="s">
        <v>88</v>
      </c>
      <c r="AY139" s="18" t="s">
        <v>169</v>
      </c>
      <c r="BE139" s="204">
        <f>IF(N139="základní",J139,0)</f>
        <v>0</v>
      </c>
      <c r="BF139" s="204">
        <f>IF(N139="snížená",J139,0)</f>
        <v>0</v>
      </c>
      <c r="BG139" s="204">
        <f>IF(N139="zákl. přenesená",J139,0)</f>
        <v>0</v>
      </c>
      <c r="BH139" s="204">
        <f>IF(N139="sníž. přenesená",J139,0)</f>
        <v>0</v>
      </c>
      <c r="BI139" s="204">
        <f>IF(N139="nulová",J139,0)</f>
        <v>0</v>
      </c>
      <c r="BJ139" s="18" t="s">
        <v>86</v>
      </c>
      <c r="BK139" s="204">
        <f>ROUND(I139*H139,2)</f>
        <v>0</v>
      </c>
      <c r="BL139" s="18" t="s">
        <v>2573</v>
      </c>
      <c r="BM139" s="203" t="s">
        <v>2593</v>
      </c>
    </row>
    <row r="140" spans="1:65" s="2" customFormat="1" ht="11.25">
      <c r="A140" s="35"/>
      <c r="B140" s="36"/>
      <c r="C140" s="37"/>
      <c r="D140" s="205" t="s">
        <v>178</v>
      </c>
      <c r="E140" s="37"/>
      <c r="F140" s="206" t="s">
        <v>2592</v>
      </c>
      <c r="G140" s="37"/>
      <c r="H140" s="37"/>
      <c r="I140" s="207"/>
      <c r="J140" s="37"/>
      <c r="K140" s="37"/>
      <c r="L140" s="40"/>
      <c r="M140" s="208"/>
      <c r="N140" s="209"/>
      <c r="O140" s="72"/>
      <c r="P140" s="72"/>
      <c r="Q140" s="72"/>
      <c r="R140" s="72"/>
      <c r="S140" s="72"/>
      <c r="T140" s="73"/>
      <c r="U140" s="35"/>
      <c r="V140" s="35"/>
      <c r="W140" s="35"/>
      <c r="X140" s="35"/>
      <c r="Y140" s="35"/>
      <c r="Z140" s="35"/>
      <c r="AA140" s="35"/>
      <c r="AB140" s="35"/>
      <c r="AC140" s="35"/>
      <c r="AD140" s="35"/>
      <c r="AE140" s="35"/>
      <c r="AT140" s="18" t="s">
        <v>178</v>
      </c>
      <c r="AU140" s="18" t="s">
        <v>88</v>
      </c>
    </row>
    <row r="141" spans="1:65" s="2" customFormat="1" ht="11.25">
      <c r="A141" s="35"/>
      <c r="B141" s="36"/>
      <c r="C141" s="37"/>
      <c r="D141" s="210" t="s">
        <v>180</v>
      </c>
      <c r="E141" s="37"/>
      <c r="F141" s="211" t="s">
        <v>2594</v>
      </c>
      <c r="G141" s="37"/>
      <c r="H141" s="37"/>
      <c r="I141" s="207"/>
      <c r="J141" s="37"/>
      <c r="K141" s="37"/>
      <c r="L141" s="40"/>
      <c r="M141" s="208"/>
      <c r="N141" s="209"/>
      <c r="O141" s="72"/>
      <c r="P141" s="72"/>
      <c r="Q141" s="72"/>
      <c r="R141" s="72"/>
      <c r="S141" s="72"/>
      <c r="T141" s="73"/>
      <c r="U141" s="35"/>
      <c r="V141" s="35"/>
      <c r="W141" s="35"/>
      <c r="X141" s="35"/>
      <c r="Y141" s="35"/>
      <c r="Z141" s="35"/>
      <c r="AA141" s="35"/>
      <c r="AB141" s="35"/>
      <c r="AC141" s="35"/>
      <c r="AD141" s="35"/>
      <c r="AE141" s="35"/>
      <c r="AT141" s="18" t="s">
        <v>180</v>
      </c>
      <c r="AU141" s="18" t="s">
        <v>88</v>
      </c>
    </row>
    <row r="142" spans="1:65" s="2" customFormat="1" ht="29.25">
      <c r="A142" s="35"/>
      <c r="B142" s="36"/>
      <c r="C142" s="37"/>
      <c r="D142" s="205" t="s">
        <v>182</v>
      </c>
      <c r="E142" s="37"/>
      <c r="F142" s="212" t="s">
        <v>2595</v>
      </c>
      <c r="G142" s="37"/>
      <c r="H142" s="37"/>
      <c r="I142" s="207"/>
      <c r="J142" s="37"/>
      <c r="K142" s="37"/>
      <c r="L142" s="40"/>
      <c r="M142" s="208"/>
      <c r="N142" s="209"/>
      <c r="O142" s="72"/>
      <c r="P142" s="72"/>
      <c r="Q142" s="72"/>
      <c r="R142" s="72"/>
      <c r="S142" s="72"/>
      <c r="T142" s="73"/>
      <c r="U142" s="35"/>
      <c r="V142" s="35"/>
      <c r="W142" s="35"/>
      <c r="X142" s="35"/>
      <c r="Y142" s="35"/>
      <c r="Z142" s="35"/>
      <c r="AA142" s="35"/>
      <c r="AB142" s="35"/>
      <c r="AC142" s="35"/>
      <c r="AD142" s="35"/>
      <c r="AE142" s="35"/>
      <c r="AT142" s="18" t="s">
        <v>182</v>
      </c>
      <c r="AU142" s="18" t="s">
        <v>88</v>
      </c>
    </row>
    <row r="143" spans="1:65" s="2" customFormat="1" ht="16.5" customHeight="1">
      <c r="A143" s="35"/>
      <c r="B143" s="36"/>
      <c r="C143" s="192" t="s">
        <v>209</v>
      </c>
      <c r="D143" s="192" t="s">
        <v>172</v>
      </c>
      <c r="E143" s="193" t="s">
        <v>2596</v>
      </c>
      <c r="F143" s="194" t="s">
        <v>2597</v>
      </c>
      <c r="G143" s="195" t="s">
        <v>345</v>
      </c>
      <c r="H143" s="196">
        <v>1</v>
      </c>
      <c r="I143" s="197"/>
      <c r="J143" s="198">
        <f>ROUND(I143*H143,2)</f>
        <v>0</v>
      </c>
      <c r="K143" s="194" t="s">
        <v>176</v>
      </c>
      <c r="L143" s="40"/>
      <c r="M143" s="199" t="s">
        <v>1</v>
      </c>
      <c r="N143" s="200" t="s">
        <v>44</v>
      </c>
      <c r="O143" s="72"/>
      <c r="P143" s="201">
        <f>O143*H143</f>
        <v>0</v>
      </c>
      <c r="Q143" s="201">
        <v>0</v>
      </c>
      <c r="R143" s="201">
        <f>Q143*H143</f>
        <v>0</v>
      </c>
      <c r="S143" s="201">
        <v>0</v>
      </c>
      <c r="T143" s="202">
        <f>S143*H143</f>
        <v>0</v>
      </c>
      <c r="U143" s="35"/>
      <c r="V143" s="35"/>
      <c r="W143" s="35"/>
      <c r="X143" s="35"/>
      <c r="Y143" s="35"/>
      <c r="Z143" s="35"/>
      <c r="AA143" s="35"/>
      <c r="AB143" s="35"/>
      <c r="AC143" s="35"/>
      <c r="AD143" s="35"/>
      <c r="AE143" s="35"/>
      <c r="AR143" s="203" t="s">
        <v>2573</v>
      </c>
      <c r="AT143" s="203" t="s">
        <v>172</v>
      </c>
      <c r="AU143" s="203" t="s">
        <v>88</v>
      </c>
      <c r="AY143" s="18" t="s">
        <v>169</v>
      </c>
      <c r="BE143" s="204">
        <f>IF(N143="základní",J143,0)</f>
        <v>0</v>
      </c>
      <c r="BF143" s="204">
        <f>IF(N143="snížená",J143,0)</f>
        <v>0</v>
      </c>
      <c r="BG143" s="204">
        <f>IF(N143="zákl. přenesená",J143,0)</f>
        <v>0</v>
      </c>
      <c r="BH143" s="204">
        <f>IF(N143="sníž. přenesená",J143,0)</f>
        <v>0</v>
      </c>
      <c r="BI143" s="204">
        <f>IF(N143="nulová",J143,0)</f>
        <v>0</v>
      </c>
      <c r="BJ143" s="18" t="s">
        <v>86</v>
      </c>
      <c r="BK143" s="204">
        <f>ROUND(I143*H143,2)</f>
        <v>0</v>
      </c>
      <c r="BL143" s="18" t="s">
        <v>2573</v>
      </c>
      <c r="BM143" s="203" t="s">
        <v>2598</v>
      </c>
    </row>
    <row r="144" spans="1:65" s="2" customFormat="1" ht="11.25">
      <c r="A144" s="35"/>
      <c r="B144" s="36"/>
      <c r="C144" s="37"/>
      <c r="D144" s="205" t="s">
        <v>178</v>
      </c>
      <c r="E144" s="37"/>
      <c r="F144" s="206" t="s">
        <v>2597</v>
      </c>
      <c r="G144" s="37"/>
      <c r="H144" s="37"/>
      <c r="I144" s="207"/>
      <c r="J144" s="37"/>
      <c r="K144" s="37"/>
      <c r="L144" s="40"/>
      <c r="M144" s="208"/>
      <c r="N144" s="209"/>
      <c r="O144" s="72"/>
      <c r="P144" s="72"/>
      <c r="Q144" s="72"/>
      <c r="R144" s="72"/>
      <c r="S144" s="72"/>
      <c r="T144" s="73"/>
      <c r="U144" s="35"/>
      <c r="V144" s="35"/>
      <c r="W144" s="35"/>
      <c r="X144" s="35"/>
      <c r="Y144" s="35"/>
      <c r="Z144" s="35"/>
      <c r="AA144" s="35"/>
      <c r="AB144" s="35"/>
      <c r="AC144" s="35"/>
      <c r="AD144" s="35"/>
      <c r="AE144" s="35"/>
      <c r="AT144" s="18" t="s">
        <v>178</v>
      </c>
      <c r="AU144" s="18" t="s">
        <v>88</v>
      </c>
    </row>
    <row r="145" spans="1:65" s="2" customFormat="1" ht="11.25">
      <c r="A145" s="35"/>
      <c r="B145" s="36"/>
      <c r="C145" s="37"/>
      <c r="D145" s="210" t="s">
        <v>180</v>
      </c>
      <c r="E145" s="37"/>
      <c r="F145" s="211" t="s">
        <v>2599</v>
      </c>
      <c r="G145" s="37"/>
      <c r="H145" s="37"/>
      <c r="I145" s="207"/>
      <c r="J145" s="37"/>
      <c r="K145" s="37"/>
      <c r="L145" s="40"/>
      <c r="M145" s="208"/>
      <c r="N145" s="209"/>
      <c r="O145" s="72"/>
      <c r="P145" s="72"/>
      <c r="Q145" s="72"/>
      <c r="R145" s="72"/>
      <c r="S145" s="72"/>
      <c r="T145" s="73"/>
      <c r="U145" s="35"/>
      <c r="V145" s="35"/>
      <c r="W145" s="35"/>
      <c r="X145" s="35"/>
      <c r="Y145" s="35"/>
      <c r="Z145" s="35"/>
      <c r="AA145" s="35"/>
      <c r="AB145" s="35"/>
      <c r="AC145" s="35"/>
      <c r="AD145" s="35"/>
      <c r="AE145" s="35"/>
      <c r="AT145" s="18" t="s">
        <v>180</v>
      </c>
      <c r="AU145" s="18" t="s">
        <v>88</v>
      </c>
    </row>
    <row r="146" spans="1:65" s="2" customFormat="1" ht="29.25">
      <c r="A146" s="35"/>
      <c r="B146" s="36"/>
      <c r="C146" s="37"/>
      <c r="D146" s="205" t="s">
        <v>182</v>
      </c>
      <c r="E146" s="37"/>
      <c r="F146" s="212" t="s">
        <v>2595</v>
      </c>
      <c r="G146" s="37"/>
      <c r="H146" s="37"/>
      <c r="I146" s="207"/>
      <c r="J146" s="37"/>
      <c r="K146" s="37"/>
      <c r="L146" s="40"/>
      <c r="M146" s="208"/>
      <c r="N146" s="209"/>
      <c r="O146" s="72"/>
      <c r="P146" s="72"/>
      <c r="Q146" s="72"/>
      <c r="R146" s="72"/>
      <c r="S146" s="72"/>
      <c r="T146" s="73"/>
      <c r="U146" s="35"/>
      <c r="V146" s="35"/>
      <c r="W146" s="35"/>
      <c r="X146" s="35"/>
      <c r="Y146" s="35"/>
      <c r="Z146" s="35"/>
      <c r="AA146" s="35"/>
      <c r="AB146" s="35"/>
      <c r="AC146" s="35"/>
      <c r="AD146" s="35"/>
      <c r="AE146" s="35"/>
      <c r="AT146" s="18" t="s">
        <v>182</v>
      </c>
      <c r="AU146" s="18" t="s">
        <v>88</v>
      </c>
    </row>
    <row r="147" spans="1:65" s="12" customFormat="1" ht="22.9" customHeight="1">
      <c r="B147" s="176"/>
      <c r="C147" s="177"/>
      <c r="D147" s="178" t="s">
        <v>78</v>
      </c>
      <c r="E147" s="190" t="s">
        <v>2600</v>
      </c>
      <c r="F147" s="190" t="s">
        <v>2601</v>
      </c>
      <c r="G147" s="177"/>
      <c r="H147" s="177"/>
      <c r="I147" s="180"/>
      <c r="J147" s="191">
        <f>BK147</f>
        <v>0</v>
      </c>
      <c r="K147" s="177"/>
      <c r="L147" s="182"/>
      <c r="M147" s="183"/>
      <c r="N147" s="184"/>
      <c r="O147" s="184"/>
      <c r="P147" s="185">
        <f>SUM(P148:P151)</f>
        <v>0</v>
      </c>
      <c r="Q147" s="184"/>
      <c r="R147" s="185">
        <f>SUM(R148:R151)</f>
        <v>0</v>
      </c>
      <c r="S147" s="184"/>
      <c r="T147" s="186">
        <f>SUM(T148:T151)</f>
        <v>0</v>
      </c>
      <c r="AR147" s="187" t="s">
        <v>209</v>
      </c>
      <c r="AT147" s="188" t="s">
        <v>78</v>
      </c>
      <c r="AU147" s="188" t="s">
        <v>86</v>
      </c>
      <c r="AY147" s="187" t="s">
        <v>169</v>
      </c>
      <c r="BK147" s="189">
        <f>SUM(BK148:BK151)</f>
        <v>0</v>
      </c>
    </row>
    <row r="148" spans="1:65" s="2" customFormat="1" ht="16.5" customHeight="1">
      <c r="A148" s="35"/>
      <c r="B148" s="36"/>
      <c r="C148" s="192" t="s">
        <v>219</v>
      </c>
      <c r="D148" s="192" t="s">
        <v>172</v>
      </c>
      <c r="E148" s="193" t="s">
        <v>2602</v>
      </c>
      <c r="F148" s="194" t="s">
        <v>2603</v>
      </c>
      <c r="G148" s="195" t="s">
        <v>345</v>
      </c>
      <c r="H148" s="196">
        <v>1</v>
      </c>
      <c r="I148" s="197"/>
      <c r="J148" s="198">
        <f>ROUND(I148*H148,2)</f>
        <v>0</v>
      </c>
      <c r="K148" s="194" t="s">
        <v>176</v>
      </c>
      <c r="L148" s="40"/>
      <c r="M148" s="199" t="s">
        <v>1</v>
      </c>
      <c r="N148" s="200" t="s">
        <v>44</v>
      </c>
      <c r="O148" s="72"/>
      <c r="P148" s="201">
        <f>O148*H148</f>
        <v>0</v>
      </c>
      <c r="Q148" s="201">
        <v>0</v>
      </c>
      <c r="R148" s="201">
        <f>Q148*H148</f>
        <v>0</v>
      </c>
      <c r="S148" s="201">
        <v>0</v>
      </c>
      <c r="T148" s="202">
        <f>S148*H148</f>
        <v>0</v>
      </c>
      <c r="U148" s="35"/>
      <c r="V148" s="35"/>
      <c r="W148" s="35"/>
      <c r="X148" s="35"/>
      <c r="Y148" s="35"/>
      <c r="Z148" s="35"/>
      <c r="AA148" s="35"/>
      <c r="AB148" s="35"/>
      <c r="AC148" s="35"/>
      <c r="AD148" s="35"/>
      <c r="AE148" s="35"/>
      <c r="AR148" s="203" t="s">
        <v>2573</v>
      </c>
      <c r="AT148" s="203" t="s">
        <v>172</v>
      </c>
      <c r="AU148" s="203" t="s">
        <v>88</v>
      </c>
      <c r="AY148" s="18" t="s">
        <v>169</v>
      </c>
      <c r="BE148" s="204">
        <f>IF(N148="základní",J148,0)</f>
        <v>0</v>
      </c>
      <c r="BF148" s="204">
        <f>IF(N148="snížená",J148,0)</f>
        <v>0</v>
      </c>
      <c r="BG148" s="204">
        <f>IF(N148="zákl. přenesená",J148,0)</f>
        <v>0</v>
      </c>
      <c r="BH148" s="204">
        <f>IF(N148="sníž. přenesená",J148,0)</f>
        <v>0</v>
      </c>
      <c r="BI148" s="204">
        <f>IF(N148="nulová",J148,0)</f>
        <v>0</v>
      </c>
      <c r="BJ148" s="18" t="s">
        <v>86</v>
      </c>
      <c r="BK148" s="204">
        <f>ROUND(I148*H148,2)</f>
        <v>0</v>
      </c>
      <c r="BL148" s="18" t="s">
        <v>2573</v>
      </c>
      <c r="BM148" s="203" t="s">
        <v>2604</v>
      </c>
    </row>
    <row r="149" spans="1:65" s="2" customFormat="1" ht="11.25">
      <c r="A149" s="35"/>
      <c r="B149" s="36"/>
      <c r="C149" s="37"/>
      <c r="D149" s="205" t="s">
        <v>178</v>
      </c>
      <c r="E149" s="37"/>
      <c r="F149" s="206" t="s">
        <v>2603</v>
      </c>
      <c r="G149" s="37"/>
      <c r="H149" s="37"/>
      <c r="I149" s="207"/>
      <c r="J149" s="37"/>
      <c r="K149" s="37"/>
      <c r="L149" s="40"/>
      <c r="M149" s="208"/>
      <c r="N149" s="209"/>
      <c r="O149" s="72"/>
      <c r="P149" s="72"/>
      <c r="Q149" s="72"/>
      <c r="R149" s="72"/>
      <c r="S149" s="72"/>
      <c r="T149" s="73"/>
      <c r="U149" s="35"/>
      <c r="V149" s="35"/>
      <c r="W149" s="35"/>
      <c r="X149" s="35"/>
      <c r="Y149" s="35"/>
      <c r="Z149" s="35"/>
      <c r="AA149" s="35"/>
      <c r="AB149" s="35"/>
      <c r="AC149" s="35"/>
      <c r="AD149" s="35"/>
      <c r="AE149" s="35"/>
      <c r="AT149" s="18" t="s">
        <v>178</v>
      </c>
      <c r="AU149" s="18" t="s">
        <v>88</v>
      </c>
    </row>
    <row r="150" spans="1:65" s="2" customFormat="1" ht="11.25">
      <c r="A150" s="35"/>
      <c r="B150" s="36"/>
      <c r="C150" s="37"/>
      <c r="D150" s="210" t="s">
        <v>180</v>
      </c>
      <c r="E150" s="37"/>
      <c r="F150" s="211" t="s">
        <v>2605</v>
      </c>
      <c r="G150" s="37"/>
      <c r="H150" s="37"/>
      <c r="I150" s="207"/>
      <c r="J150" s="37"/>
      <c r="K150" s="37"/>
      <c r="L150" s="40"/>
      <c r="M150" s="208"/>
      <c r="N150" s="209"/>
      <c r="O150" s="72"/>
      <c r="P150" s="72"/>
      <c r="Q150" s="72"/>
      <c r="R150" s="72"/>
      <c r="S150" s="72"/>
      <c r="T150" s="73"/>
      <c r="U150" s="35"/>
      <c r="V150" s="35"/>
      <c r="W150" s="35"/>
      <c r="X150" s="35"/>
      <c r="Y150" s="35"/>
      <c r="Z150" s="35"/>
      <c r="AA150" s="35"/>
      <c r="AB150" s="35"/>
      <c r="AC150" s="35"/>
      <c r="AD150" s="35"/>
      <c r="AE150" s="35"/>
      <c r="AT150" s="18" t="s">
        <v>180</v>
      </c>
      <c r="AU150" s="18" t="s">
        <v>88</v>
      </c>
    </row>
    <row r="151" spans="1:65" s="2" customFormat="1" ht="29.25">
      <c r="A151" s="35"/>
      <c r="B151" s="36"/>
      <c r="C151" s="37"/>
      <c r="D151" s="205" t="s">
        <v>182</v>
      </c>
      <c r="E151" s="37"/>
      <c r="F151" s="212" t="s">
        <v>2606</v>
      </c>
      <c r="G151" s="37"/>
      <c r="H151" s="37"/>
      <c r="I151" s="207"/>
      <c r="J151" s="37"/>
      <c r="K151" s="37"/>
      <c r="L151" s="40"/>
      <c r="M151" s="267"/>
      <c r="N151" s="268"/>
      <c r="O151" s="269"/>
      <c r="P151" s="269"/>
      <c r="Q151" s="269"/>
      <c r="R151" s="269"/>
      <c r="S151" s="269"/>
      <c r="T151" s="270"/>
      <c r="U151" s="35"/>
      <c r="V151" s="35"/>
      <c r="W151" s="35"/>
      <c r="X151" s="35"/>
      <c r="Y151" s="35"/>
      <c r="Z151" s="35"/>
      <c r="AA151" s="35"/>
      <c r="AB151" s="35"/>
      <c r="AC151" s="35"/>
      <c r="AD151" s="35"/>
      <c r="AE151" s="35"/>
      <c r="AT151" s="18" t="s">
        <v>182</v>
      </c>
      <c r="AU151" s="18" t="s">
        <v>88</v>
      </c>
    </row>
    <row r="152" spans="1:65" s="2" customFormat="1" ht="6.95" customHeight="1">
      <c r="A152" s="35"/>
      <c r="B152" s="55"/>
      <c r="C152" s="56"/>
      <c r="D152" s="56"/>
      <c r="E152" s="56"/>
      <c r="F152" s="56"/>
      <c r="G152" s="56"/>
      <c r="H152" s="56"/>
      <c r="I152" s="56"/>
      <c r="J152" s="56"/>
      <c r="K152" s="56"/>
      <c r="L152" s="40"/>
      <c r="M152" s="35"/>
      <c r="O152" s="35"/>
      <c r="P152" s="35"/>
      <c r="Q152" s="35"/>
      <c r="R152" s="35"/>
      <c r="S152" s="35"/>
      <c r="T152" s="35"/>
      <c r="U152" s="35"/>
      <c r="V152" s="35"/>
      <c r="W152" s="35"/>
      <c r="X152" s="35"/>
      <c r="Y152" s="35"/>
      <c r="Z152" s="35"/>
      <c r="AA152" s="35"/>
      <c r="AB152" s="35"/>
      <c r="AC152" s="35"/>
      <c r="AD152" s="35"/>
      <c r="AE152" s="35"/>
    </row>
  </sheetData>
  <sheetProtection algorithmName="SHA-512" hashValue="TFa2xzWij6Qvgjn/GLm2TiQmkn7bcZANrLHyz/XN5kyyC+8iaiCDKeAiZiaZ9Oxk7T+PoYAha++fsvjHL3GbOA==" saltValue="DI3V7ATKljm8+lbfrHMHspc0+3UpEeqtS9hvrh9AqJk3qlJxIxKVUA0L1dr7e49+a7omVSxPQnjxgPrlPY3QRQ==" spinCount="100000" sheet="1" objects="1" scenarios="1" formatColumns="0" formatRows="0" autoFilter="0"/>
  <autoFilter ref="C120:K151" xr:uid="{00000000-0009-0000-0000-00000A000000}"/>
  <mergeCells count="9">
    <mergeCell ref="E87:H87"/>
    <mergeCell ref="E111:H111"/>
    <mergeCell ref="E113:H113"/>
    <mergeCell ref="L2:V2"/>
    <mergeCell ref="E7:H7"/>
    <mergeCell ref="E9:H9"/>
    <mergeCell ref="E18:H18"/>
    <mergeCell ref="E27:H27"/>
    <mergeCell ref="E85:H85"/>
  </mergeCells>
  <hyperlinks>
    <hyperlink ref="F126" r:id="rId1" xr:uid="{00000000-0004-0000-0A00-000000000000}"/>
    <hyperlink ref="F130" r:id="rId2" xr:uid="{00000000-0004-0000-0A00-000001000000}"/>
    <hyperlink ref="F136" r:id="rId3" xr:uid="{00000000-0004-0000-0A00-000002000000}"/>
    <hyperlink ref="F141" r:id="rId4" xr:uid="{00000000-0004-0000-0A00-000003000000}"/>
    <hyperlink ref="F145" r:id="rId5" xr:uid="{00000000-0004-0000-0A00-000004000000}"/>
    <hyperlink ref="F150" r:id="rId6" xr:uid="{00000000-0004-0000-0A00-000005000000}"/>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915"/>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98"/>
      <c r="M2" s="298"/>
      <c r="N2" s="298"/>
      <c r="O2" s="298"/>
      <c r="P2" s="298"/>
      <c r="Q2" s="298"/>
      <c r="R2" s="298"/>
      <c r="S2" s="298"/>
      <c r="T2" s="298"/>
      <c r="U2" s="298"/>
      <c r="V2" s="298"/>
      <c r="AT2" s="18" t="s">
        <v>93</v>
      </c>
    </row>
    <row r="3" spans="1:46" s="1" customFormat="1" ht="6.95" customHeight="1">
      <c r="B3" s="116"/>
      <c r="C3" s="117"/>
      <c r="D3" s="117"/>
      <c r="E3" s="117"/>
      <c r="F3" s="117"/>
      <c r="G3" s="117"/>
      <c r="H3" s="117"/>
      <c r="I3" s="117"/>
      <c r="J3" s="117"/>
      <c r="K3" s="117"/>
      <c r="L3" s="21"/>
      <c r="AT3" s="18" t="s">
        <v>88</v>
      </c>
    </row>
    <row r="4" spans="1:46" s="1" customFormat="1" ht="24.95" customHeight="1">
      <c r="B4" s="21"/>
      <c r="D4" s="118" t="s">
        <v>124</v>
      </c>
      <c r="L4" s="21"/>
      <c r="M4" s="119" t="s">
        <v>10</v>
      </c>
      <c r="AT4" s="18" t="s">
        <v>4</v>
      </c>
    </row>
    <row r="5" spans="1:46" s="1" customFormat="1" ht="6.95" customHeight="1">
      <c r="B5" s="21"/>
      <c r="L5" s="21"/>
    </row>
    <row r="6" spans="1:46" s="1" customFormat="1" ht="12" customHeight="1">
      <c r="B6" s="21"/>
      <c r="D6" s="120" t="s">
        <v>16</v>
      </c>
      <c r="L6" s="21"/>
    </row>
    <row r="7" spans="1:46" s="1" customFormat="1" ht="16.5" customHeight="1">
      <c r="B7" s="21"/>
      <c r="E7" s="316" t="str">
        <f>'Rekapitulace stavby'!K6</f>
        <v>Rekonstrukce multifunkčního sálu v budově NZM</v>
      </c>
      <c r="F7" s="317"/>
      <c r="G7" s="317"/>
      <c r="H7" s="317"/>
      <c r="L7" s="21"/>
    </row>
    <row r="8" spans="1:46" s="1" customFormat="1" ht="12" customHeight="1">
      <c r="B8" s="21"/>
      <c r="D8" s="120" t="s">
        <v>125</v>
      </c>
      <c r="L8" s="21"/>
    </row>
    <row r="9" spans="1:46" s="2" customFormat="1" ht="16.5" customHeight="1">
      <c r="A9" s="35"/>
      <c r="B9" s="40"/>
      <c r="C9" s="35"/>
      <c r="D9" s="35"/>
      <c r="E9" s="316" t="s">
        <v>126</v>
      </c>
      <c r="F9" s="318"/>
      <c r="G9" s="318"/>
      <c r="H9" s="318"/>
      <c r="I9" s="35"/>
      <c r="J9" s="35"/>
      <c r="K9" s="35"/>
      <c r="L9" s="52"/>
      <c r="S9" s="35"/>
      <c r="T9" s="35"/>
      <c r="U9" s="35"/>
      <c r="V9" s="35"/>
      <c r="W9" s="35"/>
      <c r="X9" s="35"/>
      <c r="Y9" s="35"/>
      <c r="Z9" s="35"/>
      <c r="AA9" s="35"/>
      <c r="AB9" s="35"/>
      <c r="AC9" s="35"/>
      <c r="AD9" s="35"/>
      <c r="AE9" s="35"/>
    </row>
    <row r="10" spans="1:46" s="2" customFormat="1" ht="12" customHeight="1">
      <c r="A10" s="35"/>
      <c r="B10" s="40"/>
      <c r="C10" s="35"/>
      <c r="D10" s="120" t="s">
        <v>127</v>
      </c>
      <c r="E10" s="35"/>
      <c r="F10" s="35"/>
      <c r="G10" s="35"/>
      <c r="H10" s="35"/>
      <c r="I10" s="35"/>
      <c r="J10" s="35"/>
      <c r="K10" s="35"/>
      <c r="L10" s="52"/>
      <c r="S10" s="35"/>
      <c r="T10" s="35"/>
      <c r="U10" s="35"/>
      <c r="V10" s="35"/>
      <c r="W10" s="35"/>
      <c r="X10" s="35"/>
      <c r="Y10" s="35"/>
      <c r="Z10" s="35"/>
      <c r="AA10" s="35"/>
      <c r="AB10" s="35"/>
      <c r="AC10" s="35"/>
      <c r="AD10" s="35"/>
      <c r="AE10" s="35"/>
    </row>
    <row r="11" spans="1:46" s="2" customFormat="1" ht="16.5" customHeight="1">
      <c r="A11" s="35"/>
      <c r="B11" s="40"/>
      <c r="C11" s="35"/>
      <c r="D11" s="35"/>
      <c r="E11" s="319" t="s">
        <v>128</v>
      </c>
      <c r="F11" s="318"/>
      <c r="G11" s="318"/>
      <c r="H11" s="318"/>
      <c r="I11" s="35"/>
      <c r="J11" s="35"/>
      <c r="K11" s="35"/>
      <c r="L11" s="52"/>
      <c r="S11" s="35"/>
      <c r="T11" s="35"/>
      <c r="U11" s="35"/>
      <c r="V11" s="35"/>
      <c r="W11" s="35"/>
      <c r="X11" s="35"/>
      <c r="Y11" s="35"/>
      <c r="Z11" s="35"/>
      <c r="AA11" s="35"/>
      <c r="AB11" s="35"/>
      <c r="AC11" s="35"/>
      <c r="AD11" s="35"/>
      <c r="AE11" s="35"/>
    </row>
    <row r="12" spans="1:46" s="2" customFormat="1" ht="11.25">
      <c r="A12" s="35"/>
      <c r="B12" s="40"/>
      <c r="C12" s="35"/>
      <c r="D12" s="35"/>
      <c r="E12" s="35"/>
      <c r="F12" s="35"/>
      <c r="G12" s="35"/>
      <c r="H12" s="35"/>
      <c r="I12" s="35"/>
      <c r="J12" s="35"/>
      <c r="K12" s="35"/>
      <c r="L12" s="52"/>
      <c r="S12" s="35"/>
      <c r="T12" s="35"/>
      <c r="U12" s="35"/>
      <c r="V12" s="35"/>
      <c r="W12" s="35"/>
      <c r="X12" s="35"/>
      <c r="Y12" s="35"/>
      <c r="Z12" s="35"/>
      <c r="AA12" s="35"/>
      <c r="AB12" s="35"/>
      <c r="AC12" s="35"/>
      <c r="AD12" s="35"/>
      <c r="AE12" s="35"/>
    </row>
    <row r="13" spans="1:46" s="2" customFormat="1" ht="12" customHeight="1">
      <c r="A13" s="35"/>
      <c r="B13" s="40"/>
      <c r="C13" s="35"/>
      <c r="D13" s="120" t="s">
        <v>18</v>
      </c>
      <c r="E13" s="35"/>
      <c r="F13" s="111" t="s">
        <v>1</v>
      </c>
      <c r="G13" s="35"/>
      <c r="H13" s="35"/>
      <c r="I13" s="120" t="s">
        <v>19</v>
      </c>
      <c r="J13" s="111" t="s">
        <v>1</v>
      </c>
      <c r="K13" s="35"/>
      <c r="L13" s="52"/>
      <c r="S13" s="35"/>
      <c r="T13" s="35"/>
      <c r="U13" s="35"/>
      <c r="V13" s="35"/>
      <c r="W13" s="35"/>
      <c r="X13" s="35"/>
      <c r="Y13" s="35"/>
      <c r="Z13" s="35"/>
      <c r="AA13" s="35"/>
      <c r="AB13" s="35"/>
      <c r="AC13" s="35"/>
      <c r="AD13" s="35"/>
      <c r="AE13" s="35"/>
    </row>
    <row r="14" spans="1:46" s="2" customFormat="1" ht="12" customHeight="1">
      <c r="A14" s="35"/>
      <c r="B14" s="40"/>
      <c r="C14" s="35"/>
      <c r="D14" s="120" t="s">
        <v>20</v>
      </c>
      <c r="E14" s="35"/>
      <c r="F14" s="111" t="s">
        <v>21</v>
      </c>
      <c r="G14" s="35"/>
      <c r="H14" s="35"/>
      <c r="I14" s="120" t="s">
        <v>22</v>
      </c>
      <c r="J14" s="121" t="str">
        <f>'Rekapitulace stavby'!AN8</f>
        <v>27. 4. 2021</v>
      </c>
      <c r="K14" s="35"/>
      <c r="L14" s="52"/>
      <c r="S14" s="35"/>
      <c r="T14" s="35"/>
      <c r="U14" s="35"/>
      <c r="V14" s="35"/>
      <c r="W14" s="35"/>
      <c r="X14" s="35"/>
      <c r="Y14" s="35"/>
      <c r="Z14" s="35"/>
      <c r="AA14" s="35"/>
      <c r="AB14" s="35"/>
      <c r="AC14" s="35"/>
      <c r="AD14" s="35"/>
      <c r="AE14" s="35"/>
    </row>
    <row r="15" spans="1:46" s="2" customFormat="1" ht="10.9" customHeight="1">
      <c r="A15" s="35"/>
      <c r="B15" s="40"/>
      <c r="C15" s="35"/>
      <c r="D15" s="35"/>
      <c r="E15" s="35"/>
      <c r="F15" s="35"/>
      <c r="G15" s="35"/>
      <c r="H15" s="35"/>
      <c r="I15" s="35"/>
      <c r="J15" s="35"/>
      <c r="K15" s="35"/>
      <c r="L15" s="52"/>
      <c r="S15" s="35"/>
      <c r="T15" s="35"/>
      <c r="U15" s="35"/>
      <c r="V15" s="35"/>
      <c r="W15" s="35"/>
      <c r="X15" s="35"/>
      <c r="Y15" s="35"/>
      <c r="Z15" s="35"/>
      <c r="AA15" s="35"/>
      <c r="AB15" s="35"/>
      <c r="AC15" s="35"/>
      <c r="AD15" s="35"/>
      <c r="AE15" s="35"/>
    </row>
    <row r="16" spans="1:46" s="2" customFormat="1" ht="12" customHeight="1">
      <c r="A16" s="35"/>
      <c r="B16" s="40"/>
      <c r="C16" s="35"/>
      <c r="D16" s="120" t="s">
        <v>24</v>
      </c>
      <c r="E16" s="35"/>
      <c r="F16" s="35"/>
      <c r="G16" s="35"/>
      <c r="H16" s="35"/>
      <c r="I16" s="120" t="s">
        <v>25</v>
      </c>
      <c r="J16" s="111" t="s">
        <v>26</v>
      </c>
      <c r="K16" s="35"/>
      <c r="L16" s="52"/>
      <c r="S16" s="35"/>
      <c r="T16" s="35"/>
      <c r="U16" s="35"/>
      <c r="V16" s="35"/>
      <c r="W16" s="35"/>
      <c r="X16" s="35"/>
      <c r="Y16" s="35"/>
      <c r="Z16" s="35"/>
      <c r="AA16" s="35"/>
      <c r="AB16" s="35"/>
      <c r="AC16" s="35"/>
      <c r="AD16" s="35"/>
      <c r="AE16" s="35"/>
    </row>
    <row r="17" spans="1:31" s="2" customFormat="1" ht="18" customHeight="1">
      <c r="A17" s="35"/>
      <c r="B17" s="40"/>
      <c r="C17" s="35"/>
      <c r="D17" s="35"/>
      <c r="E17" s="111" t="s">
        <v>27</v>
      </c>
      <c r="F17" s="35"/>
      <c r="G17" s="35"/>
      <c r="H17" s="35"/>
      <c r="I17" s="120" t="s">
        <v>28</v>
      </c>
      <c r="J17" s="111" t="s">
        <v>1</v>
      </c>
      <c r="K17" s="35"/>
      <c r="L17" s="52"/>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52"/>
      <c r="S18" s="35"/>
      <c r="T18" s="35"/>
      <c r="U18" s="35"/>
      <c r="V18" s="35"/>
      <c r="W18" s="35"/>
      <c r="X18" s="35"/>
      <c r="Y18" s="35"/>
      <c r="Z18" s="35"/>
      <c r="AA18" s="35"/>
      <c r="AB18" s="35"/>
      <c r="AC18" s="35"/>
      <c r="AD18" s="35"/>
      <c r="AE18" s="35"/>
    </row>
    <row r="19" spans="1:31" s="2" customFormat="1" ht="12" customHeight="1">
      <c r="A19" s="35"/>
      <c r="B19" s="40"/>
      <c r="C19" s="35"/>
      <c r="D19" s="120" t="s">
        <v>29</v>
      </c>
      <c r="E19" s="35"/>
      <c r="F19" s="35"/>
      <c r="G19" s="35"/>
      <c r="H19" s="35"/>
      <c r="I19" s="120" t="s">
        <v>25</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c r="A20" s="35"/>
      <c r="B20" s="40"/>
      <c r="C20" s="35"/>
      <c r="D20" s="35"/>
      <c r="E20" s="320" t="str">
        <f>'Rekapitulace stavby'!E14</f>
        <v>Vyplň údaj</v>
      </c>
      <c r="F20" s="321"/>
      <c r="G20" s="321"/>
      <c r="H20" s="321"/>
      <c r="I20" s="120" t="s">
        <v>28</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52"/>
      <c r="S21" s="35"/>
      <c r="T21" s="35"/>
      <c r="U21" s="35"/>
      <c r="V21" s="35"/>
      <c r="W21" s="35"/>
      <c r="X21" s="35"/>
      <c r="Y21" s="35"/>
      <c r="Z21" s="35"/>
      <c r="AA21" s="35"/>
      <c r="AB21" s="35"/>
      <c r="AC21" s="35"/>
      <c r="AD21" s="35"/>
      <c r="AE21" s="35"/>
    </row>
    <row r="22" spans="1:31" s="2" customFormat="1" ht="12" customHeight="1">
      <c r="A22" s="35"/>
      <c r="B22" s="40"/>
      <c r="C22" s="35"/>
      <c r="D22" s="120" t="s">
        <v>31</v>
      </c>
      <c r="E22" s="35"/>
      <c r="F22" s="35"/>
      <c r="G22" s="35"/>
      <c r="H22" s="35"/>
      <c r="I22" s="120" t="s">
        <v>25</v>
      </c>
      <c r="J22" s="111" t="s">
        <v>32</v>
      </c>
      <c r="K22" s="35"/>
      <c r="L22" s="52"/>
      <c r="S22" s="35"/>
      <c r="T22" s="35"/>
      <c r="U22" s="35"/>
      <c r="V22" s="35"/>
      <c r="W22" s="35"/>
      <c r="X22" s="35"/>
      <c r="Y22" s="35"/>
      <c r="Z22" s="35"/>
      <c r="AA22" s="35"/>
      <c r="AB22" s="35"/>
      <c r="AC22" s="35"/>
      <c r="AD22" s="35"/>
      <c r="AE22" s="35"/>
    </row>
    <row r="23" spans="1:31" s="2" customFormat="1" ht="18" customHeight="1">
      <c r="A23" s="35"/>
      <c r="B23" s="40"/>
      <c r="C23" s="35"/>
      <c r="D23" s="35"/>
      <c r="E23" s="111" t="s">
        <v>33</v>
      </c>
      <c r="F23" s="35"/>
      <c r="G23" s="35"/>
      <c r="H23" s="35"/>
      <c r="I23" s="120" t="s">
        <v>28</v>
      </c>
      <c r="J23" s="111" t="s">
        <v>1</v>
      </c>
      <c r="K23" s="35"/>
      <c r="L23" s="52"/>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52"/>
      <c r="S24" s="35"/>
      <c r="T24" s="35"/>
      <c r="U24" s="35"/>
      <c r="V24" s="35"/>
      <c r="W24" s="35"/>
      <c r="X24" s="35"/>
      <c r="Y24" s="35"/>
      <c r="Z24" s="35"/>
      <c r="AA24" s="35"/>
      <c r="AB24" s="35"/>
      <c r="AC24" s="35"/>
      <c r="AD24" s="35"/>
      <c r="AE24" s="35"/>
    </row>
    <row r="25" spans="1:31" s="2" customFormat="1" ht="12" customHeight="1">
      <c r="A25" s="35"/>
      <c r="B25" s="40"/>
      <c r="C25" s="35"/>
      <c r="D25" s="120" t="s">
        <v>35</v>
      </c>
      <c r="E25" s="35"/>
      <c r="F25" s="35"/>
      <c r="G25" s="35"/>
      <c r="H25" s="35"/>
      <c r="I25" s="120" t="s">
        <v>25</v>
      </c>
      <c r="J25" s="111" t="s">
        <v>36</v>
      </c>
      <c r="K25" s="35"/>
      <c r="L25" s="52"/>
      <c r="S25" s="35"/>
      <c r="T25" s="35"/>
      <c r="U25" s="35"/>
      <c r="V25" s="35"/>
      <c r="W25" s="35"/>
      <c r="X25" s="35"/>
      <c r="Y25" s="35"/>
      <c r="Z25" s="35"/>
      <c r="AA25" s="35"/>
      <c r="AB25" s="35"/>
      <c r="AC25" s="35"/>
      <c r="AD25" s="35"/>
      <c r="AE25" s="35"/>
    </row>
    <row r="26" spans="1:31" s="2" customFormat="1" ht="18" customHeight="1">
      <c r="A26" s="35"/>
      <c r="B26" s="40"/>
      <c r="C26" s="35"/>
      <c r="D26" s="35"/>
      <c r="E26" s="111" t="s">
        <v>37</v>
      </c>
      <c r="F26" s="35"/>
      <c r="G26" s="35"/>
      <c r="H26" s="35"/>
      <c r="I26" s="120" t="s">
        <v>28</v>
      </c>
      <c r="J26" s="111" t="s">
        <v>1</v>
      </c>
      <c r="K26" s="35"/>
      <c r="L26" s="52"/>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52"/>
      <c r="S27" s="35"/>
      <c r="T27" s="35"/>
      <c r="U27" s="35"/>
      <c r="V27" s="35"/>
      <c r="W27" s="35"/>
      <c r="X27" s="35"/>
      <c r="Y27" s="35"/>
      <c r="Z27" s="35"/>
      <c r="AA27" s="35"/>
      <c r="AB27" s="35"/>
      <c r="AC27" s="35"/>
      <c r="AD27" s="35"/>
      <c r="AE27" s="35"/>
    </row>
    <row r="28" spans="1:31" s="2" customFormat="1" ht="12" customHeight="1">
      <c r="A28" s="35"/>
      <c r="B28" s="40"/>
      <c r="C28" s="35"/>
      <c r="D28" s="120" t="s">
        <v>38</v>
      </c>
      <c r="E28" s="35"/>
      <c r="F28" s="35"/>
      <c r="G28" s="35"/>
      <c r="H28" s="35"/>
      <c r="I28" s="35"/>
      <c r="J28" s="35"/>
      <c r="K28" s="35"/>
      <c r="L28" s="52"/>
      <c r="S28" s="35"/>
      <c r="T28" s="35"/>
      <c r="U28" s="35"/>
      <c r="V28" s="35"/>
      <c r="W28" s="35"/>
      <c r="X28" s="35"/>
      <c r="Y28" s="35"/>
      <c r="Z28" s="35"/>
      <c r="AA28" s="35"/>
      <c r="AB28" s="35"/>
      <c r="AC28" s="35"/>
      <c r="AD28" s="35"/>
      <c r="AE28" s="35"/>
    </row>
    <row r="29" spans="1:31" s="8" customFormat="1" ht="16.5" customHeight="1">
      <c r="A29" s="122"/>
      <c r="B29" s="123"/>
      <c r="C29" s="122"/>
      <c r="D29" s="122"/>
      <c r="E29" s="322" t="s">
        <v>1</v>
      </c>
      <c r="F29" s="322"/>
      <c r="G29" s="322"/>
      <c r="H29" s="322"/>
      <c r="I29" s="122"/>
      <c r="J29" s="122"/>
      <c r="K29" s="122"/>
      <c r="L29" s="124"/>
      <c r="S29" s="122"/>
      <c r="T29" s="122"/>
      <c r="U29" s="122"/>
      <c r="V29" s="122"/>
      <c r="W29" s="122"/>
      <c r="X29" s="122"/>
      <c r="Y29" s="122"/>
      <c r="Z29" s="122"/>
      <c r="AA29" s="122"/>
      <c r="AB29" s="122"/>
      <c r="AC29" s="122"/>
      <c r="AD29" s="122"/>
      <c r="AE29" s="122"/>
    </row>
    <row r="30" spans="1:31" s="2" customFormat="1" ht="6.95" customHeight="1">
      <c r="A30" s="35"/>
      <c r="B30" s="40"/>
      <c r="C30" s="35"/>
      <c r="D30" s="35"/>
      <c r="E30" s="35"/>
      <c r="F30" s="35"/>
      <c r="G30" s="35"/>
      <c r="H30" s="35"/>
      <c r="I30" s="35"/>
      <c r="J30" s="35"/>
      <c r="K30" s="35"/>
      <c r="L30" s="52"/>
      <c r="S30" s="35"/>
      <c r="T30" s="35"/>
      <c r="U30" s="35"/>
      <c r="V30" s="35"/>
      <c r="W30" s="35"/>
      <c r="X30" s="35"/>
      <c r="Y30" s="35"/>
      <c r="Z30" s="35"/>
      <c r="AA30" s="35"/>
      <c r="AB30" s="35"/>
      <c r="AC30" s="35"/>
      <c r="AD30" s="35"/>
      <c r="AE30" s="35"/>
    </row>
    <row r="31" spans="1:31" s="2" customFormat="1" ht="6.95" customHeight="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25.35" customHeight="1">
      <c r="A32" s="35"/>
      <c r="B32" s="40"/>
      <c r="C32" s="35"/>
      <c r="D32" s="126" t="s">
        <v>39</v>
      </c>
      <c r="E32" s="35"/>
      <c r="F32" s="35"/>
      <c r="G32" s="35"/>
      <c r="H32" s="35"/>
      <c r="I32" s="35"/>
      <c r="J32" s="127">
        <f>ROUND(J140, 2)</f>
        <v>0</v>
      </c>
      <c r="K32" s="35"/>
      <c r="L32" s="52"/>
      <c r="S32" s="35"/>
      <c r="T32" s="35"/>
      <c r="U32" s="35"/>
      <c r="V32" s="35"/>
      <c r="W32" s="35"/>
      <c r="X32" s="35"/>
      <c r="Y32" s="35"/>
      <c r="Z32" s="35"/>
      <c r="AA32" s="35"/>
      <c r="AB32" s="35"/>
      <c r="AC32" s="35"/>
      <c r="AD32" s="35"/>
      <c r="AE32" s="35"/>
    </row>
    <row r="33" spans="1:31" s="2" customFormat="1" ht="6.95" customHeight="1">
      <c r="A33" s="35"/>
      <c r="B33" s="40"/>
      <c r="C33" s="35"/>
      <c r="D33" s="125"/>
      <c r="E33" s="125"/>
      <c r="F33" s="125"/>
      <c r="G33" s="125"/>
      <c r="H33" s="125"/>
      <c r="I33" s="125"/>
      <c r="J33" s="125"/>
      <c r="K33" s="125"/>
      <c r="L33" s="52"/>
      <c r="S33" s="35"/>
      <c r="T33" s="35"/>
      <c r="U33" s="35"/>
      <c r="V33" s="35"/>
      <c r="W33" s="35"/>
      <c r="X33" s="35"/>
      <c r="Y33" s="35"/>
      <c r="Z33" s="35"/>
      <c r="AA33" s="35"/>
      <c r="AB33" s="35"/>
      <c r="AC33" s="35"/>
      <c r="AD33" s="35"/>
      <c r="AE33" s="35"/>
    </row>
    <row r="34" spans="1:31" s="2" customFormat="1" ht="14.45" customHeight="1">
      <c r="A34" s="35"/>
      <c r="B34" s="40"/>
      <c r="C34" s="35"/>
      <c r="D34" s="35"/>
      <c r="E34" s="35"/>
      <c r="F34" s="128" t="s">
        <v>41</v>
      </c>
      <c r="G34" s="35"/>
      <c r="H34" s="35"/>
      <c r="I34" s="128" t="s">
        <v>40</v>
      </c>
      <c r="J34" s="128" t="s">
        <v>42</v>
      </c>
      <c r="K34" s="35"/>
      <c r="L34" s="52"/>
      <c r="S34" s="35"/>
      <c r="T34" s="35"/>
      <c r="U34" s="35"/>
      <c r="V34" s="35"/>
      <c r="W34" s="35"/>
      <c r="X34" s="35"/>
      <c r="Y34" s="35"/>
      <c r="Z34" s="35"/>
      <c r="AA34" s="35"/>
      <c r="AB34" s="35"/>
      <c r="AC34" s="35"/>
      <c r="AD34" s="35"/>
      <c r="AE34" s="35"/>
    </row>
    <row r="35" spans="1:31" s="2" customFormat="1" ht="14.45" customHeight="1">
      <c r="A35" s="35"/>
      <c r="B35" s="40"/>
      <c r="C35" s="35"/>
      <c r="D35" s="129" t="s">
        <v>43</v>
      </c>
      <c r="E35" s="120" t="s">
        <v>44</v>
      </c>
      <c r="F35" s="130">
        <f>ROUND((SUM(BE140:BE914)),  2)</f>
        <v>0</v>
      </c>
      <c r="G35" s="35"/>
      <c r="H35" s="35"/>
      <c r="I35" s="131">
        <v>0.21</v>
      </c>
      <c r="J35" s="130">
        <f>ROUND(((SUM(BE140:BE914))*I35),  2)</f>
        <v>0</v>
      </c>
      <c r="K35" s="35"/>
      <c r="L35" s="52"/>
      <c r="S35" s="35"/>
      <c r="T35" s="35"/>
      <c r="U35" s="35"/>
      <c r="V35" s="35"/>
      <c r="W35" s="35"/>
      <c r="X35" s="35"/>
      <c r="Y35" s="35"/>
      <c r="Z35" s="35"/>
      <c r="AA35" s="35"/>
      <c r="AB35" s="35"/>
      <c r="AC35" s="35"/>
      <c r="AD35" s="35"/>
      <c r="AE35" s="35"/>
    </row>
    <row r="36" spans="1:31" s="2" customFormat="1" ht="14.45" customHeight="1">
      <c r="A36" s="35"/>
      <c r="B36" s="40"/>
      <c r="C36" s="35"/>
      <c r="D36" s="35"/>
      <c r="E36" s="120" t="s">
        <v>45</v>
      </c>
      <c r="F36" s="130">
        <f>ROUND((SUM(BF140:BF914)),  2)</f>
        <v>0</v>
      </c>
      <c r="G36" s="35"/>
      <c r="H36" s="35"/>
      <c r="I36" s="131">
        <v>0.15</v>
      </c>
      <c r="J36" s="130">
        <f>ROUND(((SUM(BF140:BF914))*I36),  2)</f>
        <v>0</v>
      </c>
      <c r="K36" s="35"/>
      <c r="L36" s="52"/>
      <c r="S36" s="35"/>
      <c r="T36" s="35"/>
      <c r="U36" s="35"/>
      <c r="V36" s="35"/>
      <c r="W36" s="35"/>
      <c r="X36" s="35"/>
      <c r="Y36" s="35"/>
      <c r="Z36" s="35"/>
      <c r="AA36" s="35"/>
      <c r="AB36" s="35"/>
      <c r="AC36" s="35"/>
      <c r="AD36" s="35"/>
      <c r="AE36" s="35"/>
    </row>
    <row r="37" spans="1:31" s="2" customFormat="1" ht="14.45" hidden="1" customHeight="1">
      <c r="A37" s="35"/>
      <c r="B37" s="40"/>
      <c r="C37" s="35"/>
      <c r="D37" s="35"/>
      <c r="E37" s="120" t="s">
        <v>46</v>
      </c>
      <c r="F37" s="130">
        <f>ROUND((SUM(BG140:BG914)),  2)</f>
        <v>0</v>
      </c>
      <c r="G37" s="35"/>
      <c r="H37" s="35"/>
      <c r="I37" s="131">
        <v>0.21</v>
      </c>
      <c r="J37" s="130">
        <f>0</f>
        <v>0</v>
      </c>
      <c r="K37" s="35"/>
      <c r="L37" s="52"/>
      <c r="S37" s="35"/>
      <c r="T37" s="35"/>
      <c r="U37" s="35"/>
      <c r="V37" s="35"/>
      <c r="W37" s="35"/>
      <c r="X37" s="35"/>
      <c r="Y37" s="35"/>
      <c r="Z37" s="35"/>
      <c r="AA37" s="35"/>
      <c r="AB37" s="35"/>
      <c r="AC37" s="35"/>
      <c r="AD37" s="35"/>
      <c r="AE37" s="35"/>
    </row>
    <row r="38" spans="1:31" s="2" customFormat="1" ht="14.45" hidden="1" customHeight="1">
      <c r="A38" s="35"/>
      <c r="B38" s="40"/>
      <c r="C38" s="35"/>
      <c r="D38" s="35"/>
      <c r="E38" s="120" t="s">
        <v>47</v>
      </c>
      <c r="F38" s="130">
        <f>ROUND((SUM(BH140:BH914)),  2)</f>
        <v>0</v>
      </c>
      <c r="G38" s="35"/>
      <c r="H38" s="35"/>
      <c r="I38" s="131">
        <v>0.15</v>
      </c>
      <c r="J38" s="130">
        <f>0</f>
        <v>0</v>
      </c>
      <c r="K38" s="35"/>
      <c r="L38" s="52"/>
      <c r="S38" s="35"/>
      <c r="T38" s="35"/>
      <c r="U38" s="35"/>
      <c r="V38" s="35"/>
      <c r="W38" s="35"/>
      <c r="X38" s="35"/>
      <c r="Y38" s="35"/>
      <c r="Z38" s="35"/>
      <c r="AA38" s="35"/>
      <c r="AB38" s="35"/>
      <c r="AC38" s="35"/>
      <c r="AD38" s="35"/>
      <c r="AE38" s="35"/>
    </row>
    <row r="39" spans="1:31" s="2" customFormat="1" ht="14.45" hidden="1" customHeight="1">
      <c r="A39" s="35"/>
      <c r="B39" s="40"/>
      <c r="C39" s="35"/>
      <c r="D39" s="35"/>
      <c r="E39" s="120" t="s">
        <v>48</v>
      </c>
      <c r="F39" s="130">
        <f>ROUND((SUM(BI140:BI914)),  2)</f>
        <v>0</v>
      </c>
      <c r="G39" s="35"/>
      <c r="H39" s="35"/>
      <c r="I39" s="131">
        <v>0</v>
      </c>
      <c r="J39" s="130">
        <f>0</f>
        <v>0</v>
      </c>
      <c r="K39" s="35"/>
      <c r="L39" s="52"/>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2" customFormat="1" ht="25.35" customHeight="1">
      <c r="A41" s="35"/>
      <c r="B41" s="40"/>
      <c r="C41" s="132"/>
      <c r="D41" s="133" t="s">
        <v>49</v>
      </c>
      <c r="E41" s="134"/>
      <c r="F41" s="134"/>
      <c r="G41" s="135" t="s">
        <v>50</v>
      </c>
      <c r="H41" s="136" t="s">
        <v>51</v>
      </c>
      <c r="I41" s="134"/>
      <c r="J41" s="137">
        <f>SUM(J32:J39)</f>
        <v>0</v>
      </c>
      <c r="K41" s="138"/>
      <c r="L41" s="52"/>
      <c r="S41" s="35"/>
      <c r="T41" s="35"/>
      <c r="U41" s="35"/>
      <c r="V41" s="35"/>
      <c r="W41" s="35"/>
      <c r="X41" s="35"/>
      <c r="Y41" s="35"/>
      <c r="Z41" s="35"/>
      <c r="AA41" s="35"/>
      <c r="AB41" s="35"/>
      <c r="AC41" s="35"/>
      <c r="AD41" s="35"/>
      <c r="AE41" s="35"/>
    </row>
    <row r="42" spans="1:31" s="2" customFormat="1" ht="14.45" customHeight="1">
      <c r="A42" s="35"/>
      <c r="B42" s="40"/>
      <c r="C42" s="35"/>
      <c r="D42" s="35"/>
      <c r="E42" s="35"/>
      <c r="F42" s="35"/>
      <c r="G42" s="35"/>
      <c r="H42" s="35"/>
      <c r="I42" s="35"/>
      <c r="J42" s="35"/>
      <c r="K42" s="35"/>
      <c r="L42" s="52"/>
      <c r="S42" s="35"/>
      <c r="T42" s="35"/>
      <c r="U42" s="35"/>
      <c r="V42" s="35"/>
      <c r="W42" s="35"/>
      <c r="X42" s="35"/>
      <c r="Y42" s="35"/>
      <c r="Z42" s="35"/>
      <c r="AA42" s="35"/>
      <c r="AB42" s="35"/>
      <c r="AC42" s="35"/>
      <c r="AD42" s="35"/>
      <c r="AE42" s="35"/>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52"/>
      <c r="D50" s="139" t="s">
        <v>52</v>
      </c>
      <c r="E50" s="140"/>
      <c r="F50" s="140"/>
      <c r="G50" s="139" t="s">
        <v>53</v>
      </c>
      <c r="H50" s="140"/>
      <c r="I50" s="140"/>
      <c r="J50" s="140"/>
      <c r="K50" s="140"/>
      <c r="L50" s="52"/>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5"/>
      <c r="B61" s="40"/>
      <c r="C61" s="35"/>
      <c r="D61" s="141" t="s">
        <v>54</v>
      </c>
      <c r="E61" s="142"/>
      <c r="F61" s="143" t="s">
        <v>55</v>
      </c>
      <c r="G61" s="141" t="s">
        <v>54</v>
      </c>
      <c r="H61" s="142"/>
      <c r="I61" s="142"/>
      <c r="J61" s="144" t="s">
        <v>55</v>
      </c>
      <c r="K61" s="142"/>
      <c r="L61" s="52"/>
      <c r="S61" s="35"/>
      <c r="T61" s="35"/>
      <c r="U61" s="35"/>
      <c r="V61" s="35"/>
      <c r="W61" s="35"/>
      <c r="X61" s="35"/>
      <c r="Y61" s="35"/>
      <c r="Z61" s="35"/>
      <c r="AA61" s="35"/>
      <c r="AB61" s="35"/>
      <c r="AC61" s="35"/>
      <c r="AD61" s="35"/>
      <c r="AE61" s="35"/>
    </row>
    <row r="62" spans="1:31" ht="11.25">
      <c r="B62" s="21"/>
      <c r="L62" s="21"/>
    </row>
    <row r="63" spans="1:31" ht="11.25">
      <c r="B63" s="21"/>
      <c r="L63" s="21"/>
    </row>
    <row r="64" spans="1:31" ht="11.25">
      <c r="B64" s="21"/>
      <c r="L64" s="21"/>
    </row>
    <row r="65" spans="1:31" s="2" customFormat="1" ht="12.75">
      <c r="A65" s="35"/>
      <c r="B65" s="40"/>
      <c r="C65" s="35"/>
      <c r="D65" s="139" t="s">
        <v>56</v>
      </c>
      <c r="E65" s="145"/>
      <c r="F65" s="145"/>
      <c r="G65" s="139" t="s">
        <v>57</v>
      </c>
      <c r="H65" s="145"/>
      <c r="I65" s="145"/>
      <c r="J65" s="145"/>
      <c r="K65" s="145"/>
      <c r="L65" s="52"/>
      <c r="S65" s="35"/>
      <c r="T65" s="35"/>
      <c r="U65" s="35"/>
      <c r="V65" s="35"/>
      <c r="W65" s="35"/>
      <c r="X65" s="35"/>
      <c r="Y65" s="35"/>
      <c r="Z65" s="35"/>
      <c r="AA65" s="35"/>
      <c r="AB65" s="35"/>
      <c r="AC65" s="35"/>
      <c r="AD65" s="35"/>
      <c r="AE65" s="35"/>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5"/>
      <c r="B76" s="40"/>
      <c r="C76" s="35"/>
      <c r="D76" s="141" t="s">
        <v>54</v>
      </c>
      <c r="E76" s="142"/>
      <c r="F76" s="143" t="s">
        <v>55</v>
      </c>
      <c r="G76" s="141" t="s">
        <v>54</v>
      </c>
      <c r="H76" s="142"/>
      <c r="I76" s="142"/>
      <c r="J76" s="144" t="s">
        <v>55</v>
      </c>
      <c r="K76" s="142"/>
      <c r="L76" s="52"/>
      <c r="S76" s="35"/>
      <c r="T76" s="35"/>
      <c r="U76" s="35"/>
      <c r="V76" s="35"/>
      <c r="W76" s="35"/>
      <c r="X76" s="35"/>
      <c r="Y76" s="35"/>
      <c r="Z76" s="35"/>
      <c r="AA76" s="35"/>
      <c r="AB76" s="35"/>
      <c r="AC76" s="35"/>
      <c r="AD76" s="35"/>
      <c r="AE76" s="35"/>
    </row>
    <row r="77" spans="1:31" s="2" customFormat="1" ht="14.45" customHeight="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81" spans="1:31"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31" s="2" customFormat="1" ht="24.95" customHeight="1">
      <c r="A82" s="35"/>
      <c r="B82" s="36"/>
      <c r="C82" s="24" t="s">
        <v>129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23" t="str">
        <f>E7</f>
        <v>Rekonstrukce multifunkčního sálu v budově NZM</v>
      </c>
      <c r="F85" s="324"/>
      <c r="G85" s="324"/>
      <c r="H85" s="324"/>
      <c r="I85" s="37"/>
      <c r="J85" s="37"/>
      <c r="K85" s="37"/>
      <c r="L85" s="52"/>
      <c r="S85" s="35"/>
      <c r="T85" s="35"/>
      <c r="U85" s="35"/>
      <c r="V85" s="35"/>
      <c r="W85" s="35"/>
      <c r="X85" s="35"/>
      <c r="Y85" s="35"/>
      <c r="Z85" s="35"/>
      <c r="AA85" s="35"/>
      <c r="AB85" s="35"/>
      <c r="AC85" s="35"/>
      <c r="AD85" s="35"/>
      <c r="AE85" s="35"/>
    </row>
    <row r="86" spans="1:31" s="1" customFormat="1" ht="12" customHeight="1">
      <c r="B86" s="22"/>
      <c r="C86" s="30" t="s">
        <v>125</v>
      </c>
      <c r="D86" s="23"/>
      <c r="E86" s="23"/>
      <c r="F86" s="23"/>
      <c r="G86" s="23"/>
      <c r="H86" s="23"/>
      <c r="I86" s="23"/>
      <c r="J86" s="23"/>
      <c r="K86" s="23"/>
      <c r="L86" s="21"/>
    </row>
    <row r="87" spans="1:31" s="2" customFormat="1" ht="16.5" customHeight="1">
      <c r="A87" s="35"/>
      <c r="B87" s="36"/>
      <c r="C87" s="37"/>
      <c r="D87" s="37"/>
      <c r="E87" s="323" t="s">
        <v>126</v>
      </c>
      <c r="F87" s="325"/>
      <c r="G87" s="325"/>
      <c r="H87" s="325"/>
      <c r="I87" s="37"/>
      <c r="J87" s="37"/>
      <c r="K87" s="37"/>
      <c r="L87" s="52"/>
      <c r="S87" s="35"/>
      <c r="T87" s="35"/>
      <c r="U87" s="35"/>
      <c r="V87" s="35"/>
      <c r="W87" s="35"/>
      <c r="X87" s="35"/>
      <c r="Y87" s="35"/>
      <c r="Z87" s="35"/>
      <c r="AA87" s="35"/>
      <c r="AB87" s="35"/>
      <c r="AC87" s="35"/>
      <c r="AD87" s="35"/>
      <c r="AE87" s="35"/>
    </row>
    <row r="88" spans="1:31" s="2" customFormat="1" ht="12" customHeight="1">
      <c r="A88" s="35"/>
      <c r="B88" s="36"/>
      <c r="C88" s="30" t="s">
        <v>127</v>
      </c>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276" t="str">
        <f>E11</f>
        <v>D.1.1.1 - Stavební práce</v>
      </c>
      <c r="F89" s="325"/>
      <c r="G89" s="325"/>
      <c r="H89" s="325"/>
      <c r="I89" s="37"/>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2" customHeight="1">
      <c r="A91" s="35"/>
      <c r="B91" s="36"/>
      <c r="C91" s="30" t="s">
        <v>20</v>
      </c>
      <c r="D91" s="37"/>
      <c r="E91" s="37"/>
      <c r="F91" s="28" t="str">
        <f>F14</f>
        <v>Kostelní 1300/44, Praha 7</v>
      </c>
      <c r="G91" s="37"/>
      <c r="H91" s="37"/>
      <c r="I91" s="30" t="s">
        <v>22</v>
      </c>
      <c r="J91" s="67" t="str">
        <f>IF(J14="","",J14)</f>
        <v>27. 4. 2021</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52"/>
      <c r="S92" s="35"/>
      <c r="T92" s="35"/>
      <c r="U92" s="35"/>
      <c r="V92" s="35"/>
      <c r="W92" s="35"/>
      <c r="X92" s="35"/>
      <c r="Y92" s="35"/>
      <c r="Z92" s="35"/>
      <c r="AA92" s="35"/>
      <c r="AB92" s="35"/>
      <c r="AC92" s="35"/>
      <c r="AD92" s="35"/>
      <c r="AE92" s="35"/>
    </row>
    <row r="93" spans="1:31" s="2" customFormat="1" ht="40.15" customHeight="1">
      <c r="A93" s="35"/>
      <c r="B93" s="36"/>
      <c r="C93" s="30" t="s">
        <v>24</v>
      </c>
      <c r="D93" s="37"/>
      <c r="E93" s="37"/>
      <c r="F93" s="28" t="str">
        <f>E17</f>
        <v>Národní zemědělské muzeum, Kostelní 44, Praha 7</v>
      </c>
      <c r="G93" s="37"/>
      <c r="H93" s="37"/>
      <c r="I93" s="30" t="s">
        <v>31</v>
      </c>
      <c r="J93" s="33" t="str">
        <f>E23</f>
        <v>ARCH TECH, K Noskovně 148, Praha 6</v>
      </c>
      <c r="K93" s="37"/>
      <c r="L93" s="52"/>
      <c r="S93" s="35"/>
      <c r="T93" s="35"/>
      <c r="U93" s="35"/>
      <c r="V93" s="35"/>
      <c r="W93" s="35"/>
      <c r="X93" s="35"/>
      <c r="Y93" s="35"/>
      <c r="Z93" s="35"/>
      <c r="AA93" s="35"/>
      <c r="AB93" s="35"/>
      <c r="AC93" s="35"/>
      <c r="AD93" s="35"/>
      <c r="AE93" s="35"/>
    </row>
    <row r="94" spans="1:31" s="2" customFormat="1" ht="40.15" customHeight="1">
      <c r="A94" s="35"/>
      <c r="B94" s="36"/>
      <c r="C94" s="30" t="s">
        <v>29</v>
      </c>
      <c r="D94" s="37"/>
      <c r="E94" s="37"/>
      <c r="F94" s="28" t="str">
        <f>IF(E20="","",E20)</f>
        <v>Vyplň údaj</v>
      </c>
      <c r="G94" s="37"/>
      <c r="H94" s="37"/>
      <c r="I94" s="30" t="s">
        <v>35</v>
      </c>
      <c r="J94" s="33" t="str">
        <f>E26</f>
        <v>Jiří Večerník, Wolkerova 1747/27, Jihlava</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31" s="2" customFormat="1" ht="29.25" customHeight="1">
      <c r="A96" s="35"/>
      <c r="B96" s="36"/>
      <c r="C96" s="150" t="s">
        <v>130</v>
      </c>
      <c r="D96" s="151"/>
      <c r="E96" s="151"/>
      <c r="F96" s="151"/>
      <c r="G96" s="151"/>
      <c r="H96" s="151"/>
      <c r="I96" s="151"/>
      <c r="J96" s="152" t="s">
        <v>131</v>
      </c>
      <c r="K96" s="151"/>
      <c r="L96" s="52"/>
      <c r="S96" s="35"/>
      <c r="T96" s="35"/>
      <c r="U96" s="35"/>
      <c r="V96" s="35"/>
      <c r="W96" s="35"/>
      <c r="X96" s="35"/>
      <c r="Y96" s="35"/>
      <c r="Z96" s="35"/>
      <c r="AA96" s="35"/>
      <c r="AB96" s="35"/>
      <c r="AC96" s="35"/>
      <c r="AD96" s="35"/>
      <c r="AE96" s="35"/>
    </row>
    <row r="97" spans="1:47" s="2" customFormat="1" ht="10.35" customHeight="1">
      <c r="A97" s="35"/>
      <c r="B97" s="36"/>
      <c r="C97" s="37"/>
      <c r="D97" s="37"/>
      <c r="E97" s="37"/>
      <c r="F97" s="37"/>
      <c r="G97" s="37"/>
      <c r="H97" s="37"/>
      <c r="I97" s="37"/>
      <c r="J97" s="37"/>
      <c r="K97" s="37"/>
      <c r="L97" s="52"/>
      <c r="S97" s="35"/>
      <c r="T97" s="35"/>
      <c r="U97" s="35"/>
      <c r="V97" s="35"/>
      <c r="W97" s="35"/>
      <c r="X97" s="35"/>
      <c r="Y97" s="35"/>
      <c r="Z97" s="35"/>
      <c r="AA97" s="35"/>
      <c r="AB97" s="35"/>
      <c r="AC97" s="35"/>
      <c r="AD97" s="35"/>
      <c r="AE97" s="35"/>
    </row>
    <row r="98" spans="1:47" s="2" customFormat="1" ht="22.9" customHeight="1">
      <c r="A98" s="35"/>
      <c r="B98" s="36"/>
      <c r="C98" s="153" t="s">
        <v>132</v>
      </c>
      <c r="D98" s="37"/>
      <c r="E98" s="37"/>
      <c r="F98" s="37"/>
      <c r="G98" s="37"/>
      <c r="H98" s="37"/>
      <c r="I98" s="37"/>
      <c r="J98" s="85">
        <f>J140</f>
        <v>0</v>
      </c>
      <c r="K98" s="37"/>
      <c r="L98" s="52"/>
      <c r="S98" s="35"/>
      <c r="T98" s="35"/>
      <c r="U98" s="35"/>
      <c r="V98" s="35"/>
      <c r="W98" s="35"/>
      <c r="X98" s="35"/>
      <c r="Y98" s="35"/>
      <c r="Z98" s="35"/>
      <c r="AA98" s="35"/>
      <c r="AB98" s="35"/>
      <c r="AC98" s="35"/>
      <c r="AD98" s="35"/>
      <c r="AE98" s="35"/>
      <c r="AU98" s="18" t="s">
        <v>133</v>
      </c>
    </row>
    <row r="99" spans="1:47" s="9" customFormat="1" ht="24.95" customHeight="1">
      <c r="B99" s="154"/>
      <c r="C99" s="155"/>
      <c r="D99" s="156" t="s">
        <v>134</v>
      </c>
      <c r="E99" s="157"/>
      <c r="F99" s="157"/>
      <c r="G99" s="157"/>
      <c r="H99" s="157"/>
      <c r="I99" s="157"/>
      <c r="J99" s="158">
        <f>J141</f>
        <v>0</v>
      </c>
      <c r="K99" s="155"/>
      <c r="L99" s="159"/>
    </row>
    <row r="100" spans="1:47" s="10" customFormat="1" ht="19.899999999999999" customHeight="1">
      <c r="B100" s="160"/>
      <c r="C100" s="105"/>
      <c r="D100" s="161" t="s">
        <v>135</v>
      </c>
      <c r="E100" s="162"/>
      <c r="F100" s="162"/>
      <c r="G100" s="162"/>
      <c r="H100" s="162"/>
      <c r="I100" s="162"/>
      <c r="J100" s="163">
        <f>J142</f>
        <v>0</v>
      </c>
      <c r="K100" s="105"/>
      <c r="L100" s="164"/>
    </row>
    <row r="101" spans="1:47" s="10" customFormat="1" ht="19.899999999999999" customHeight="1">
      <c r="B101" s="160"/>
      <c r="C101" s="105"/>
      <c r="D101" s="161" t="s">
        <v>136</v>
      </c>
      <c r="E101" s="162"/>
      <c r="F101" s="162"/>
      <c r="G101" s="162"/>
      <c r="H101" s="162"/>
      <c r="I101" s="162"/>
      <c r="J101" s="163">
        <f>J203</f>
        <v>0</v>
      </c>
      <c r="K101" s="105"/>
      <c r="L101" s="164"/>
    </row>
    <row r="102" spans="1:47" s="10" customFormat="1" ht="19.899999999999999" customHeight="1">
      <c r="B102" s="160"/>
      <c r="C102" s="105"/>
      <c r="D102" s="161" t="s">
        <v>137</v>
      </c>
      <c r="E102" s="162"/>
      <c r="F102" s="162"/>
      <c r="G102" s="162"/>
      <c r="H102" s="162"/>
      <c r="I102" s="162"/>
      <c r="J102" s="163">
        <f>J231</f>
        <v>0</v>
      </c>
      <c r="K102" s="105"/>
      <c r="L102" s="164"/>
    </row>
    <row r="103" spans="1:47" s="10" customFormat="1" ht="19.899999999999999" customHeight="1">
      <c r="B103" s="160"/>
      <c r="C103" s="105"/>
      <c r="D103" s="161" t="s">
        <v>138</v>
      </c>
      <c r="E103" s="162"/>
      <c r="F103" s="162"/>
      <c r="G103" s="162"/>
      <c r="H103" s="162"/>
      <c r="I103" s="162"/>
      <c r="J103" s="163">
        <f>J244</f>
        <v>0</v>
      </c>
      <c r="K103" s="105"/>
      <c r="L103" s="164"/>
    </row>
    <row r="104" spans="1:47" s="10" customFormat="1" ht="19.899999999999999" customHeight="1">
      <c r="B104" s="160"/>
      <c r="C104" s="105"/>
      <c r="D104" s="161" t="s">
        <v>139</v>
      </c>
      <c r="E104" s="162"/>
      <c r="F104" s="162"/>
      <c r="G104" s="162"/>
      <c r="H104" s="162"/>
      <c r="I104" s="162"/>
      <c r="J104" s="163">
        <f>J266</f>
        <v>0</v>
      </c>
      <c r="K104" s="105"/>
      <c r="L104" s="164"/>
    </row>
    <row r="105" spans="1:47" s="10" customFormat="1" ht="19.899999999999999" customHeight="1">
      <c r="B105" s="160"/>
      <c r="C105" s="105"/>
      <c r="D105" s="161" t="s">
        <v>140</v>
      </c>
      <c r="E105" s="162"/>
      <c r="F105" s="162"/>
      <c r="G105" s="162"/>
      <c r="H105" s="162"/>
      <c r="I105" s="162"/>
      <c r="J105" s="163">
        <f>J291</f>
        <v>0</v>
      </c>
      <c r="K105" s="105"/>
      <c r="L105" s="164"/>
    </row>
    <row r="106" spans="1:47" s="10" customFormat="1" ht="19.899999999999999" customHeight="1">
      <c r="B106" s="160"/>
      <c r="C106" s="105"/>
      <c r="D106" s="161" t="s">
        <v>141</v>
      </c>
      <c r="E106" s="162"/>
      <c r="F106" s="162"/>
      <c r="G106" s="162"/>
      <c r="H106" s="162"/>
      <c r="I106" s="162"/>
      <c r="J106" s="163">
        <f>J462</f>
        <v>0</v>
      </c>
      <c r="K106" s="105"/>
      <c r="L106" s="164"/>
    </row>
    <row r="107" spans="1:47" s="9" customFormat="1" ht="24.95" customHeight="1">
      <c r="B107" s="154"/>
      <c r="C107" s="155"/>
      <c r="D107" s="156" t="s">
        <v>142</v>
      </c>
      <c r="E107" s="157"/>
      <c r="F107" s="157"/>
      <c r="G107" s="157"/>
      <c r="H107" s="157"/>
      <c r="I107" s="157"/>
      <c r="J107" s="158">
        <f>J467</f>
        <v>0</v>
      </c>
      <c r="K107" s="155"/>
      <c r="L107" s="159"/>
    </row>
    <row r="108" spans="1:47" s="10" customFormat="1" ht="19.899999999999999" customHeight="1">
      <c r="B108" s="160"/>
      <c r="C108" s="105"/>
      <c r="D108" s="161" t="s">
        <v>143</v>
      </c>
      <c r="E108" s="162"/>
      <c r="F108" s="162"/>
      <c r="G108" s="162"/>
      <c r="H108" s="162"/>
      <c r="I108" s="162"/>
      <c r="J108" s="163">
        <f>J468</f>
        <v>0</v>
      </c>
      <c r="K108" s="105"/>
      <c r="L108" s="164"/>
    </row>
    <row r="109" spans="1:47" s="10" customFormat="1" ht="19.899999999999999" customHeight="1">
      <c r="B109" s="160"/>
      <c r="C109" s="105"/>
      <c r="D109" s="161" t="s">
        <v>144</v>
      </c>
      <c r="E109" s="162"/>
      <c r="F109" s="162"/>
      <c r="G109" s="162"/>
      <c r="H109" s="162"/>
      <c r="I109" s="162"/>
      <c r="J109" s="163">
        <f>J478</f>
        <v>0</v>
      </c>
      <c r="K109" s="105"/>
      <c r="L109" s="164"/>
    </row>
    <row r="110" spans="1:47" s="10" customFormat="1" ht="19.899999999999999" customHeight="1">
      <c r="B110" s="160"/>
      <c r="C110" s="105"/>
      <c r="D110" s="161" t="s">
        <v>145</v>
      </c>
      <c r="E110" s="162"/>
      <c r="F110" s="162"/>
      <c r="G110" s="162"/>
      <c r="H110" s="162"/>
      <c r="I110" s="162"/>
      <c r="J110" s="163">
        <f>J591</f>
        <v>0</v>
      </c>
      <c r="K110" s="105"/>
      <c r="L110" s="164"/>
    </row>
    <row r="111" spans="1:47" s="10" customFormat="1" ht="19.899999999999999" customHeight="1">
      <c r="B111" s="160"/>
      <c r="C111" s="105"/>
      <c r="D111" s="161" t="s">
        <v>146</v>
      </c>
      <c r="E111" s="162"/>
      <c r="F111" s="162"/>
      <c r="G111" s="162"/>
      <c r="H111" s="162"/>
      <c r="I111" s="162"/>
      <c r="J111" s="163">
        <f>J637</f>
        <v>0</v>
      </c>
      <c r="K111" s="105"/>
      <c r="L111" s="164"/>
    </row>
    <row r="112" spans="1:47" s="10" customFormat="1" ht="19.899999999999999" customHeight="1">
      <c r="B112" s="160"/>
      <c r="C112" s="105"/>
      <c r="D112" s="161" t="s">
        <v>147</v>
      </c>
      <c r="E112" s="162"/>
      <c r="F112" s="162"/>
      <c r="G112" s="162"/>
      <c r="H112" s="162"/>
      <c r="I112" s="162"/>
      <c r="J112" s="163">
        <f>J663</f>
        <v>0</v>
      </c>
      <c r="K112" s="105"/>
      <c r="L112" s="164"/>
    </row>
    <row r="113" spans="1:31" s="10" customFormat="1" ht="19.899999999999999" customHeight="1">
      <c r="B113" s="160"/>
      <c r="C113" s="105"/>
      <c r="D113" s="161" t="s">
        <v>148</v>
      </c>
      <c r="E113" s="162"/>
      <c r="F113" s="162"/>
      <c r="G113" s="162"/>
      <c r="H113" s="162"/>
      <c r="I113" s="162"/>
      <c r="J113" s="163">
        <f>J680</f>
        <v>0</v>
      </c>
      <c r="K113" s="105"/>
      <c r="L113" s="164"/>
    </row>
    <row r="114" spans="1:31" s="10" customFormat="1" ht="19.899999999999999" customHeight="1">
      <c r="B114" s="160"/>
      <c r="C114" s="105"/>
      <c r="D114" s="161" t="s">
        <v>149</v>
      </c>
      <c r="E114" s="162"/>
      <c r="F114" s="162"/>
      <c r="G114" s="162"/>
      <c r="H114" s="162"/>
      <c r="I114" s="162"/>
      <c r="J114" s="163">
        <f>J693</f>
        <v>0</v>
      </c>
      <c r="K114" s="105"/>
      <c r="L114" s="164"/>
    </row>
    <row r="115" spans="1:31" s="10" customFormat="1" ht="19.899999999999999" customHeight="1">
      <c r="B115" s="160"/>
      <c r="C115" s="105"/>
      <c r="D115" s="161" t="s">
        <v>150</v>
      </c>
      <c r="E115" s="162"/>
      <c r="F115" s="162"/>
      <c r="G115" s="162"/>
      <c r="H115" s="162"/>
      <c r="I115" s="162"/>
      <c r="J115" s="163">
        <f>J744</f>
        <v>0</v>
      </c>
      <c r="K115" s="105"/>
      <c r="L115" s="164"/>
    </row>
    <row r="116" spans="1:31" s="10" customFormat="1" ht="19.899999999999999" customHeight="1">
      <c r="B116" s="160"/>
      <c r="C116" s="105"/>
      <c r="D116" s="161" t="s">
        <v>151</v>
      </c>
      <c r="E116" s="162"/>
      <c r="F116" s="162"/>
      <c r="G116" s="162"/>
      <c r="H116" s="162"/>
      <c r="I116" s="162"/>
      <c r="J116" s="163">
        <f>J803</f>
        <v>0</v>
      </c>
      <c r="K116" s="105"/>
      <c r="L116" s="164"/>
    </row>
    <row r="117" spans="1:31" s="10" customFormat="1" ht="19.899999999999999" customHeight="1">
      <c r="B117" s="160"/>
      <c r="C117" s="105"/>
      <c r="D117" s="161" t="s">
        <v>152</v>
      </c>
      <c r="E117" s="162"/>
      <c r="F117" s="162"/>
      <c r="G117" s="162"/>
      <c r="H117" s="162"/>
      <c r="I117" s="162"/>
      <c r="J117" s="163">
        <f>J839</f>
        <v>0</v>
      </c>
      <c r="K117" s="105"/>
      <c r="L117" s="164"/>
    </row>
    <row r="118" spans="1:31" s="10" customFormat="1" ht="19.899999999999999" customHeight="1">
      <c r="B118" s="160"/>
      <c r="C118" s="105"/>
      <c r="D118" s="161" t="s">
        <v>153</v>
      </c>
      <c r="E118" s="162"/>
      <c r="F118" s="162"/>
      <c r="G118" s="162"/>
      <c r="H118" s="162"/>
      <c r="I118" s="162"/>
      <c r="J118" s="163">
        <f>J863</f>
        <v>0</v>
      </c>
      <c r="K118" s="105"/>
      <c r="L118" s="164"/>
    </row>
    <row r="119" spans="1:31" s="2" customFormat="1" ht="21.7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2" customFormat="1" ht="6.95" customHeight="1">
      <c r="A120" s="35"/>
      <c r="B120" s="55"/>
      <c r="C120" s="56"/>
      <c r="D120" s="56"/>
      <c r="E120" s="56"/>
      <c r="F120" s="56"/>
      <c r="G120" s="56"/>
      <c r="H120" s="56"/>
      <c r="I120" s="56"/>
      <c r="J120" s="56"/>
      <c r="K120" s="56"/>
      <c r="L120" s="52"/>
      <c r="S120" s="35"/>
      <c r="T120" s="35"/>
      <c r="U120" s="35"/>
      <c r="V120" s="35"/>
      <c r="W120" s="35"/>
      <c r="X120" s="35"/>
      <c r="Y120" s="35"/>
      <c r="Z120" s="35"/>
      <c r="AA120" s="35"/>
      <c r="AB120" s="35"/>
      <c r="AC120" s="35"/>
      <c r="AD120" s="35"/>
      <c r="AE120" s="35"/>
    </row>
    <row r="124" spans="1:31" s="2" customFormat="1" ht="6.95" customHeight="1">
      <c r="A124" s="35"/>
      <c r="B124" s="57"/>
      <c r="C124" s="58"/>
      <c r="D124" s="58"/>
      <c r="E124" s="58"/>
      <c r="F124" s="58"/>
      <c r="G124" s="58"/>
      <c r="H124" s="58"/>
      <c r="I124" s="58"/>
      <c r="J124" s="58"/>
      <c r="K124" s="58"/>
      <c r="L124" s="52"/>
      <c r="S124" s="35"/>
      <c r="T124" s="35"/>
      <c r="U124" s="35"/>
      <c r="V124" s="35"/>
      <c r="W124" s="35"/>
      <c r="X124" s="35"/>
      <c r="Y124" s="35"/>
      <c r="Z124" s="35"/>
      <c r="AA124" s="35"/>
      <c r="AB124" s="35"/>
      <c r="AC124" s="35"/>
      <c r="AD124" s="35"/>
      <c r="AE124" s="35"/>
    </row>
    <row r="125" spans="1:31" s="2" customFormat="1" ht="24.95" customHeight="1">
      <c r="A125" s="35"/>
      <c r="B125" s="36"/>
      <c r="C125" s="24" t="s">
        <v>154</v>
      </c>
      <c r="D125" s="37"/>
      <c r="E125" s="37"/>
      <c r="F125" s="37"/>
      <c r="G125" s="37"/>
      <c r="H125" s="37"/>
      <c r="I125" s="37"/>
      <c r="J125" s="37"/>
      <c r="K125" s="37"/>
      <c r="L125" s="52"/>
      <c r="S125" s="35"/>
      <c r="T125" s="35"/>
      <c r="U125" s="35"/>
      <c r="V125" s="35"/>
      <c r="W125" s="35"/>
      <c r="X125" s="35"/>
      <c r="Y125" s="35"/>
      <c r="Z125" s="35"/>
      <c r="AA125" s="35"/>
      <c r="AB125" s="35"/>
      <c r="AC125" s="35"/>
      <c r="AD125" s="35"/>
      <c r="AE125" s="35"/>
    </row>
    <row r="126" spans="1:31" s="2" customFormat="1" ht="6.95" customHeight="1">
      <c r="A126" s="35"/>
      <c r="B126" s="36"/>
      <c r="C126" s="37"/>
      <c r="D126" s="37"/>
      <c r="E126" s="37"/>
      <c r="F126" s="37"/>
      <c r="G126" s="37"/>
      <c r="H126" s="37"/>
      <c r="I126" s="37"/>
      <c r="J126" s="37"/>
      <c r="K126" s="37"/>
      <c r="L126" s="52"/>
      <c r="S126" s="35"/>
      <c r="T126" s="35"/>
      <c r="U126" s="35"/>
      <c r="V126" s="35"/>
      <c r="W126" s="35"/>
      <c r="X126" s="35"/>
      <c r="Y126" s="35"/>
      <c r="Z126" s="35"/>
      <c r="AA126" s="35"/>
      <c r="AB126" s="35"/>
      <c r="AC126" s="35"/>
      <c r="AD126" s="35"/>
      <c r="AE126" s="35"/>
    </row>
    <row r="127" spans="1:31" s="2" customFormat="1" ht="12" customHeight="1">
      <c r="A127" s="35"/>
      <c r="B127" s="36"/>
      <c r="C127" s="30" t="s">
        <v>16</v>
      </c>
      <c r="D127" s="37"/>
      <c r="E127" s="37"/>
      <c r="F127" s="37"/>
      <c r="G127" s="37"/>
      <c r="H127" s="37"/>
      <c r="I127" s="37"/>
      <c r="J127" s="37"/>
      <c r="K127" s="37"/>
      <c r="L127" s="52"/>
      <c r="S127" s="35"/>
      <c r="T127" s="35"/>
      <c r="U127" s="35"/>
      <c r="V127" s="35"/>
      <c r="W127" s="35"/>
      <c r="X127" s="35"/>
      <c r="Y127" s="35"/>
      <c r="Z127" s="35"/>
      <c r="AA127" s="35"/>
      <c r="AB127" s="35"/>
      <c r="AC127" s="35"/>
      <c r="AD127" s="35"/>
      <c r="AE127" s="35"/>
    </row>
    <row r="128" spans="1:31" s="2" customFormat="1" ht="16.5" customHeight="1">
      <c r="A128" s="35"/>
      <c r="B128" s="36"/>
      <c r="C128" s="37"/>
      <c r="D128" s="37"/>
      <c r="E128" s="323" t="str">
        <f>E7</f>
        <v>Rekonstrukce multifunkčního sálu v budově NZM</v>
      </c>
      <c r="F128" s="324"/>
      <c r="G128" s="324"/>
      <c r="H128" s="324"/>
      <c r="I128" s="37"/>
      <c r="J128" s="37"/>
      <c r="K128" s="37"/>
      <c r="L128" s="52"/>
      <c r="S128" s="35"/>
      <c r="T128" s="35"/>
      <c r="U128" s="35"/>
      <c r="V128" s="35"/>
      <c r="W128" s="35"/>
      <c r="X128" s="35"/>
      <c r="Y128" s="35"/>
      <c r="Z128" s="35"/>
      <c r="AA128" s="35"/>
      <c r="AB128" s="35"/>
      <c r="AC128" s="35"/>
      <c r="AD128" s="35"/>
      <c r="AE128" s="35"/>
    </row>
    <row r="129" spans="1:65" s="1" customFormat="1" ht="12" customHeight="1">
      <c r="B129" s="22"/>
      <c r="C129" s="30" t="s">
        <v>125</v>
      </c>
      <c r="D129" s="23"/>
      <c r="E129" s="23"/>
      <c r="F129" s="23"/>
      <c r="G129" s="23"/>
      <c r="H129" s="23"/>
      <c r="I129" s="23"/>
      <c r="J129" s="23"/>
      <c r="K129" s="23"/>
      <c r="L129" s="21"/>
    </row>
    <row r="130" spans="1:65" s="2" customFormat="1" ht="16.5" customHeight="1">
      <c r="A130" s="35"/>
      <c r="B130" s="36"/>
      <c r="C130" s="37"/>
      <c r="D130" s="37"/>
      <c r="E130" s="323" t="s">
        <v>126</v>
      </c>
      <c r="F130" s="325"/>
      <c r="G130" s="325"/>
      <c r="H130" s="325"/>
      <c r="I130" s="37"/>
      <c r="J130" s="37"/>
      <c r="K130" s="37"/>
      <c r="L130" s="52"/>
      <c r="S130" s="35"/>
      <c r="T130" s="35"/>
      <c r="U130" s="35"/>
      <c r="V130" s="35"/>
      <c r="W130" s="35"/>
      <c r="X130" s="35"/>
      <c r="Y130" s="35"/>
      <c r="Z130" s="35"/>
      <c r="AA130" s="35"/>
      <c r="AB130" s="35"/>
      <c r="AC130" s="35"/>
      <c r="AD130" s="35"/>
      <c r="AE130" s="35"/>
    </row>
    <row r="131" spans="1:65" s="2" customFormat="1" ht="12" customHeight="1">
      <c r="A131" s="35"/>
      <c r="B131" s="36"/>
      <c r="C131" s="30" t="s">
        <v>127</v>
      </c>
      <c r="D131" s="37"/>
      <c r="E131" s="37"/>
      <c r="F131" s="37"/>
      <c r="G131" s="37"/>
      <c r="H131" s="37"/>
      <c r="I131" s="37"/>
      <c r="J131" s="37"/>
      <c r="K131" s="37"/>
      <c r="L131" s="52"/>
      <c r="S131" s="35"/>
      <c r="T131" s="35"/>
      <c r="U131" s="35"/>
      <c r="V131" s="35"/>
      <c r="W131" s="35"/>
      <c r="X131" s="35"/>
      <c r="Y131" s="35"/>
      <c r="Z131" s="35"/>
      <c r="AA131" s="35"/>
      <c r="AB131" s="35"/>
      <c r="AC131" s="35"/>
      <c r="AD131" s="35"/>
      <c r="AE131" s="35"/>
    </row>
    <row r="132" spans="1:65" s="2" customFormat="1" ht="16.5" customHeight="1">
      <c r="A132" s="35"/>
      <c r="B132" s="36"/>
      <c r="C132" s="37"/>
      <c r="D132" s="37"/>
      <c r="E132" s="276" t="str">
        <f>E11</f>
        <v>D.1.1.1 - Stavební práce</v>
      </c>
      <c r="F132" s="325"/>
      <c r="G132" s="325"/>
      <c r="H132" s="325"/>
      <c r="I132" s="37"/>
      <c r="J132" s="37"/>
      <c r="K132" s="37"/>
      <c r="L132" s="52"/>
      <c r="S132" s="35"/>
      <c r="T132" s="35"/>
      <c r="U132" s="35"/>
      <c r="V132" s="35"/>
      <c r="W132" s="35"/>
      <c r="X132" s="35"/>
      <c r="Y132" s="35"/>
      <c r="Z132" s="35"/>
      <c r="AA132" s="35"/>
      <c r="AB132" s="35"/>
      <c r="AC132" s="35"/>
      <c r="AD132" s="35"/>
      <c r="AE132" s="35"/>
    </row>
    <row r="133" spans="1:65" s="2" customFormat="1" ht="6.95" customHeight="1">
      <c r="A133" s="35"/>
      <c r="B133" s="36"/>
      <c r="C133" s="37"/>
      <c r="D133" s="37"/>
      <c r="E133" s="37"/>
      <c r="F133" s="37"/>
      <c r="G133" s="37"/>
      <c r="H133" s="37"/>
      <c r="I133" s="37"/>
      <c r="J133" s="37"/>
      <c r="K133" s="37"/>
      <c r="L133" s="52"/>
      <c r="S133" s="35"/>
      <c r="T133" s="35"/>
      <c r="U133" s="35"/>
      <c r="V133" s="35"/>
      <c r="W133" s="35"/>
      <c r="X133" s="35"/>
      <c r="Y133" s="35"/>
      <c r="Z133" s="35"/>
      <c r="AA133" s="35"/>
      <c r="AB133" s="35"/>
      <c r="AC133" s="35"/>
      <c r="AD133" s="35"/>
      <c r="AE133" s="35"/>
    </row>
    <row r="134" spans="1:65" s="2" customFormat="1" ht="12" customHeight="1">
      <c r="A134" s="35"/>
      <c r="B134" s="36"/>
      <c r="C134" s="30" t="s">
        <v>20</v>
      </c>
      <c r="D134" s="37"/>
      <c r="E134" s="37"/>
      <c r="F134" s="28" t="str">
        <f>F14</f>
        <v>Kostelní 1300/44, Praha 7</v>
      </c>
      <c r="G134" s="37"/>
      <c r="H134" s="37"/>
      <c r="I134" s="30" t="s">
        <v>22</v>
      </c>
      <c r="J134" s="67" t="str">
        <f>IF(J14="","",J14)</f>
        <v>27. 4. 2021</v>
      </c>
      <c r="K134" s="37"/>
      <c r="L134" s="52"/>
      <c r="S134" s="35"/>
      <c r="T134" s="35"/>
      <c r="U134" s="35"/>
      <c r="V134" s="35"/>
      <c r="W134" s="35"/>
      <c r="X134" s="35"/>
      <c r="Y134" s="35"/>
      <c r="Z134" s="35"/>
      <c r="AA134" s="35"/>
      <c r="AB134" s="35"/>
      <c r="AC134" s="35"/>
      <c r="AD134" s="35"/>
      <c r="AE134" s="35"/>
    </row>
    <row r="135" spans="1:65" s="2" customFormat="1" ht="6.95" customHeight="1">
      <c r="A135" s="35"/>
      <c r="B135" s="36"/>
      <c r="C135" s="37"/>
      <c r="D135" s="37"/>
      <c r="E135" s="37"/>
      <c r="F135" s="37"/>
      <c r="G135" s="37"/>
      <c r="H135" s="37"/>
      <c r="I135" s="37"/>
      <c r="J135" s="37"/>
      <c r="K135" s="37"/>
      <c r="L135" s="52"/>
      <c r="S135" s="35"/>
      <c r="T135" s="35"/>
      <c r="U135" s="35"/>
      <c r="V135" s="35"/>
      <c r="W135" s="35"/>
      <c r="X135" s="35"/>
      <c r="Y135" s="35"/>
      <c r="Z135" s="35"/>
      <c r="AA135" s="35"/>
      <c r="AB135" s="35"/>
      <c r="AC135" s="35"/>
      <c r="AD135" s="35"/>
      <c r="AE135" s="35"/>
    </row>
    <row r="136" spans="1:65" s="2" customFormat="1" ht="40.15" customHeight="1">
      <c r="A136" s="35"/>
      <c r="B136" s="36"/>
      <c r="C136" s="30" t="s">
        <v>24</v>
      </c>
      <c r="D136" s="37"/>
      <c r="E136" s="37"/>
      <c r="F136" s="28" t="str">
        <f>E17</f>
        <v>Národní zemědělské muzeum, Kostelní 44, Praha 7</v>
      </c>
      <c r="G136" s="37"/>
      <c r="H136" s="37"/>
      <c r="I136" s="30" t="s">
        <v>31</v>
      </c>
      <c r="J136" s="33" t="str">
        <f>E23</f>
        <v>ARCH TECH, K Noskovně 148, Praha 6</v>
      </c>
      <c r="K136" s="37"/>
      <c r="L136" s="52"/>
      <c r="S136" s="35"/>
      <c r="T136" s="35"/>
      <c r="U136" s="35"/>
      <c r="V136" s="35"/>
      <c r="W136" s="35"/>
      <c r="X136" s="35"/>
      <c r="Y136" s="35"/>
      <c r="Z136" s="35"/>
      <c r="AA136" s="35"/>
      <c r="AB136" s="35"/>
      <c r="AC136" s="35"/>
      <c r="AD136" s="35"/>
      <c r="AE136" s="35"/>
    </row>
    <row r="137" spans="1:65" s="2" customFormat="1" ht="40.15" customHeight="1">
      <c r="A137" s="35"/>
      <c r="B137" s="36"/>
      <c r="C137" s="30" t="s">
        <v>29</v>
      </c>
      <c r="D137" s="37"/>
      <c r="E137" s="37"/>
      <c r="F137" s="28" t="str">
        <f>IF(E20="","",E20)</f>
        <v>Vyplň údaj</v>
      </c>
      <c r="G137" s="37"/>
      <c r="H137" s="37"/>
      <c r="I137" s="30" t="s">
        <v>35</v>
      </c>
      <c r="J137" s="33" t="str">
        <f>E26</f>
        <v>Jiří Večerník, Wolkerova 1747/27, Jihlava</v>
      </c>
      <c r="K137" s="37"/>
      <c r="L137" s="52"/>
      <c r="S137" s="35"/>
      <c r="T137" s="35"/>
      <c r="U137" s="35"/>
      <c r="V137" s="35"/>
      <c r="W137" s="35"/>
      <c r="X137" s="35"/>
      <c r="Y137" s="35"/>
      <c r="Z137" s="35"/>
      <c r="AA137" s="35"/>
      <c r="AB137" s="35"/>
      <c r="AC137" s="35"/>
      <c r="AD137" s="35"/>
      <c r="AE137" s="35"/>
    </row>
    <row r="138" spans="1:65" s="2" customFormat="1" ht="10.35" customHeight="1">
      <c r="A138" s="35"/>
      <c r="B138" s="36"/>
      <c r="C138" s="37"/>
      <c r="D138" s="37"/>
      <c r="E138" s="37"/>
      <c r="F138" s="37"/>
      <c r="G138" s="37"/>
      <c r="H138" s="37"/>
      <c r="I138" s="37"/>
      <c r="J138" s="37"/>
      <c r="K138" s="37"/>
      <c r="L138" s="52"/>
      <c r="S138" s="35"/>
      <c r="T138" s="35"/>
      <c r="U138" s="35"/>
      <c r="V138" s="35"/>
      <c r="W138" s="35"/>
      <c r="X138" s="35"/>
      <c r="Y138" s="35"/>
      <c r="Z138" s="35"/>
      <c r="AA138" s="35"/>
      <c r="AB138" s="35"/>
      <c r="AC138" s="35"/>
      <c r="AD138" s="35"/>
      <c r="AE138" s="35"/>
    </row>
    <row r="139" spans="1:65" s="11" customFormat="1" ht="29.25" customHeight="1">
      <c r="A139" s="165"/>
      <c r="B139" s="166"/>
      <c r="C139" s="167" t="s">
        <v>155</v>
      </c>
      <c r="D139" s="168" t="s">
        <v>64</v>
      </c>
      <c r="E139" s="168" t="s">
        <v>60</v>
      </c>
      <c r="F139" s="168" t="s">
        <v>61</v>
      </c>
      <c r="G139" s="168" t="s">
        <v>156</v>
      </c>
      <c r="H139" s="168" t="s">
        <v>157</v>
      </c>
      <c r="I139" s="168" t="s">
        <v>158</v>
      </c>
      <c r="J139" s="168" t="s">
        <v>131</v>
      </c>
      <c r="K139" s="169" t="s">
        <v>159</v>
      </c>
      <c r="L139" s="170"/>
      <c r="M139" s="76" t="s">
        <v>1</v>
      </c>
      <c r="N139" s="77" t="s">
        <v>43</v>
      </c>
      <c r="O139" s="77" t="s">
        <v>160</v>
      </c>
      <c r="P139" s="77" t="s">
        <v>161</v>
      </c>
      <c r="Q139" s="77" t="s">
        <v>162</v>
      </c>
      <c r="R139" s="77" t="s">
        <v>163</v>
      </c>
      <c r="S139" s="77" t="s">
        <v>164</v>
      </c>
      <c r="T139" s="78" t="s">
        <v>165</v>
      </c>
      <c r="U139" s="165"/>
      <c r="V139" s="165"/>
      <c r="W139" s="165"/>
      <c r="X139" s="165"/>
      <c r="Y139" s="165"/>
      <c r="Z139" s="165"/>
      <c r="AA139" s="165"/>
      <c r="AB139" s="165"/>
      <c r="AC139" s="165"/>
      <c r="AD139" s="165"/>
      <c r="AE139" s="165"/>
    </row>
    <row r="140" spans="1:65" s="2" customFormat="1" ht="22.9" customHeight="1">
      <c r="A140" s="35"/>
      <c r="B140" s="36"/>
      <c r="C140" s="83" t="s">
        <v>166</v>
      </c>
      <c r="D140" s="37"/>
      <c r="E140" s="37"/>
      <c r="F140" s="37"/>
      <c r="G140" s="37"/>
      <c r="H140" s="37"/>
      <c r="I140" s="37"/>
      <c r="J140" s="171">
        <f>BK140</f>
        <v>0</v>
      </c>
      <c r="K140" s="37"/>
      <c r="L140" s="40"/>
      <c r="M140" s="79"/>
      <c r="N140" s="172"/>
      <c r="O140" s="80"/>
      <c r="P140" s="173">
        <f>P141+P467</f>
        <v>0</v>
      </c>
      <c r="Q140" s="80"/>
      <c r="R140" s="173">
        <f>R141+R467</f>
        <v>19.998779057960306</v>
      </c>
      <c r="S140" s="80"/>
      <c r="T140" s="174">
        <f>T141+T467</f>
        <v>20.717690849999997</v>
      </c>
      <c r="U140" s="35"/>
      <c r="V140" s="35"/>
      <c r="W140" s="35"/>
      <c r="X140" s="35"/>
      <c r="Y140" s="35"/>
      <c r="Z140" s="35"/>
      <c r="AA140" s="35"/>
      <c r="AB140" s="35"/>
      <c r="AC140" s="35"/>
      <c r="AD140" s="35"/>
      <c r="AE140" s="35"/>
      <c r="AT140" s="18" t="s">
        <v>78</v>
      </c>
      <c r="AU140" s="18" t="s">
        <v>133</v>
      </c>
      <c r="BK140" s="175">
        <f>BK141+BK467</f>
        <v>0</v>
      </c>
    </row>
    <row r="141" spans="1:65" s="12" customFormat="1" ht="25.9" customHeight="1">
      <c r="B141" s="176"/>
      <c r="C141" s="177"/>
      <c r="D141" s="178" t="s">
        <v>78</v>
      </c>
      <c r="E141" s="179" t="s">
        <v>167</v>
      </c>
      <c r="F141" s="179" t="s">
        <v>168</v>
      </c>
      <c r="G141" s="177"/>
      <c r="H141" s="177"/>
      <c r="I141" s="180"/>
      <c r="J141" s="181">
        <f>BK141</f>
        <v>0</v>
      </c>
      <c r="K141" s="177"/>
      <c r="L141" s="182"/>
      <c r="M141" s="183"/>
      <c r="N141" s="184"/>
      <c r="O141" s="184"/>
      <c r="P141" s="185">
        <f>P142+P203+P231+P244+P266+P291+P462</f>
        <v>0</v>
      </c>
      <c r="Q141" s="184"/>
      <c r="R141" s="185">
        <f>R142+R203+R231+R244+R266+R291+R462</f>
        <v>8.5256981229941005</v>
      </c>
      <c r="S141" s="184"/>
      <c r="T141" s="186">
        <f>T142+T203+T231+T244+T266+T291+T462</f>
        <v>20.717690849999997</v>
      </c>
      <c r="AR141" s="187" t="s">
        <v>86</v>
      </c>
      <c r="AT141" s="188" t="s">
        <v>78</v>
      </c>
      <c r="AU141" s="188" t="s">
        <v>79</v>
      </c>
      <c r="AY141" s="187" t="s">
        <v>169</v>
      </c>
      <c r="BK141" s="189">
        <f>BK142+BK203+BK231+BK244+BK266+BK291+BK462</f>
        <v>0</v>
      </c>
    </row>
    <row r="142" spans="1:65" s="12" customFormat="1" ht="22.9" customHeight="1">
      <c r="B142" s="176"/>
      <c r="C142" s="177"/>
      <c r="D142" s="178" t="s">
        <v>78</v>
      </c>
      <c r="E142" s="190" t="s">
        <v>170</v>
      </c>
      <c r="F142" s="190" t="s">
        <v>171</v>
      </c>
      <c r="G142" s="177"/>
      <c r="H142" s="177"/>
      <c r="I142" s="180"/>
      <c r="J142" s="191">
        <f>BK142</f>
        <v>0</v>
      </c>
      <c r="K142" s="177"/>
      <c r="L142" s="182"/>
      <c r="M142" s="183"/>
      <c r="N142" s="184"/>
      <c r="O142" s="184"/>
      <c r="P142" s="185">
        <f>SUM(P143:P202)</f>
        <v>0</v>
      </c>
      <c r="Q142" s="184"/>
      <c r="R142" s="185">
        <f>SUM(R143:R202)</f>
        <v>3.8840596497941</v>
      </c>
      <c r="S142" s="184"/>
      <c r="T142" s="186">
        <f>SUM(T143:T202)</f>
        <v>0</v>
      </c>
      <c r="AR142" s="187" t="s">
        <v>86</v>
      </c>
      <c r="AT142" s="188" t="s">
        <v>78</v>
      </c>
      <c r="AU142" s="188" t="s">
        <v>86</v>
      </c>
      <c r="AY142" s="187" t="s">
        <v>169</v>
      </c>
      <c r="BK142" s="189">
        <f>SUM(BK143:BK202)</f>
        <v>0</v>
      </c>
    </row>
    <row r="143" spans="1:65" s="2" customFormat="1" ht="16.5" customHeight="1">
      <c r="A143" s="35"/>
      <c r="B143" s="36"/>
      <c r="C143" s="192" t="s">
        <v>86</v>
      </c>
      <c r="D143" s="192" t="s">
        <v>172</v>
      </c>
      <c r="E143" s="193" t="s">
        <v>173</v>
      </c>
      <c r="F143" s="194" t="s">
        <v>174</v>
      </c>
      <c r="G143" s="195" t="s">
        <v>175</v>
      </c>
      <c r="H143" s="196">
        <v>0.60299999999999998</v>
      </c>
      <c r="I143" s="197"/>
      <c r="J143" s="198">
        <f>ROUND(I143*H143,2)</f>
        <v>0</v>
      </c>
      <c r="K143" s="194" t="s">
        <v>176</v>
      </c>
      <c r="L143" s="40"/>
      <c r="M143" s="199" t="s">
        <v>1</v>
      </c>
      <c r="N143" s="200" t="s">
        <v>44</v>
      </c>
      <c r="O143" s="72"/>
      <c r="P143" s="201">
        <f>O143*H143</f>
        <v>0</v>
      </c>
      <c r="Q143" s="201">
        <v>2.45343</v>
      </c>
      <c r="R143" s="201">
        <f>Q143*H143</f>
        <v>1.4794182899999999</v>
      </c>
      <c r="S143" s="201">
        <v>0</v>
      </c>
      <c r="T143" s="202">
        <f>S143*H143</f>
        <v>0</v>
      </c>
      <c r="U143" s="35"/>
      <c r="V143" s="35"/>
      <c r="W143" s="35"/>
      <c r="X143" s="35"/>
      <c r="Y143" s="35"/>
      <c r="Z143" s="35"/>
      <c r="AA143" s="35"/>
      <c r="AB143" s="35"/>
      <c r="AC143" s="35"/>
      <c r="AD143" s="35"/>
      <c r="AE143" s="35"/>
      <c r="AR143" s="203" t="s">
        <v>170</v>
      </c>
      <c r="AT143" s="203" t="s">
        <v>172</v>
      </c>
      <c r="AU143" s="203" t="s">
        <v>88</v>
      </c>
      <c r="AY143" s="18" t="s">
        <v>169</v>
      </c>
      <c r="BE143" s="204">
        <f>IF(N143="základní",J143,0)</f>
        <v>0</v>
      </c>
      <c r="BF143" s="204">
        <f>IF(N143="snížená",J143,0)</f>
        <v>0</v>
      </c>
      <c r="BG143" s="204">
        <f>IF(N143="zákl. přenesená",J143,0)</f>
        <v>0</v>
      </c>
      <c r="BH143" s="204">
        <f>IF(N143="sníž. přenesená",J143,0)</f>
        <v>0</v>
      </c>
      <c r="BI143" s="204">
        <f>IF(N143="nulová",J143,0)</f>
        <v>0</v>
      </c>
      <c r="BJ143" s="18" t="s">
        <v>86</v>
      </c>
      <c r="BK143" s="204">
        <f>ROUND(I143*H143,2)</f>
        <v>0</v>
      </c>
      <c r="BL143" s="18" t="s">
        <v>170</v>
      </c>
      <c r="BM143" s="203" t="s">
        <v>177</v>
      </c>
    </row>
    <row r="144" spans="1:65" s="2" customFormat="1" ht="29.25">
      <c r="A144" s="35"/>
      <c r="B144" s="36"/>
      <c r="C144" s="37"/>
      <c r="D144" s="205" t="s">
        <v>178</v>
      </c>
      <c r="E144" s="37"/>
      <c r="F144" s="206" t="s">
        <v>179</v>
      </c>
      <c r="G144" s="37"/>
      <c r="H144" s="37"/>
      <c r="I144" s="207"/>
      <c r="J144" s="37"/>
      <c r="K144" s="37"/>
      <c r="L144" s="40"/>
      <c r="M144" s="208"/>
      <c r="N144" s="209"/>
      <c r="O144" s="72"/>
      <c r="P144" s="72"/>
      <c r="Q144" s="72"/>
      <c r="R144" s="72"/>
      <c r="S144" s="72"/>
      <c r="T144" s="73"/>
      <c r="U144" s="35"/>
      <c r="V144" s="35"/>
      <c r="W144" s="35"/>
      <c r="X144" s="35"/>
      <c r="Y144" s="35"/>
      <c r="Z144" s="35"/>
      <c r="AA144" s="35"/>
      <c r="AB144" s="35"/>
      <c r="AC144" s="35"/>
      <c r="AD144" s="35"/>
      <c r="AE144" s="35"/>
      <c r="AT144" s="18" t="s">
        <v>178</v>
      </c>
      <c r="AU144" s="18" t="s">
        <v>88</v>
      </c>
    </row>
    <row r="145" spans="1:65" s="2" customFormat="1" ht="11.25">
      <c r="A145" s="35"/>
      <c r="B145" s="36"/>
      <c r="C145" s="37"/>
      <c r="D145" s="210" t="s">
        <v>180</v>
      </c>
      <c r="E145" s="37"/>
      <c r="F145" s="211" t="s">
        <v>181</v>
      </c>
      <c r="G145" s="37"/>
      <c r="H145" s="37"/>
      <c r="I145" s="207"/>
      <c r="J145" s="37"/>
      <c r="K145" s="37"/>
      <c r="L145" s="40"/>
      <c r="M145" s="208"/>
      <c r="N145" s="209"/>
      <c r="O145" s="72"/>
      <c r="P145" s="72"/>
      <c r="Q145" s="72"/>
      <c r="R145" s="72"/>
      <c r="S145" s="72"/>
      <c r="T145" s="73"/>
      <c r="U145" s="35"/>
      <c r="V145" s="35"/>
      <c r="W145" s="35"/>
      <c r="X145" s="35"/>
      <c r="Y145" s="35"/>
      <c r="Z145" s="35"/>
      <c r="AA145" s="35"/>
      <c r="AB145" s="35"/>
      <c r="AC145" s="35"/>
      <c r="AD145" s="35"/>
      <c r="AE145" s="35"/>
      <c r="AT145" s="18" t="s">
        <v>180</v>
      </c>
      <c r="AU145" s="18" t="s">
        <v>88</v>
      </c>
    </row>
    <row r="146" spans="1:65" s="2" customFormat="1" ht="39">
      <c r="A146" s="35"/>
      <c r="B146" s="36"/>
      <c r="C146" s="37"/>
      <c r="D146" s="205" t="s">
        <v>182</v>
      </c>
      <c r="E146" s="37"/>
      <c r="F146" s="212" t="s">
        <v>183</v>
      </c>
      <c r="G146" s="37"/>
      <c r="H146" s="37"/>
      <c r="I146" s="207"/>
      <c r="J146" s="37"/>
      <c r="K146" s="37"/>
      <c r="L146" s="40"/>
      <c r="M146" s="208"/>
      <c r="N146" s="209"/>
      <c r="O146" s="72"/>
      <c r="P146" s="72"/>
      <c r="Q146" s="72"/>
      <c r="R146" s="72"/>
      <c r="S146" s="72"/>
      <c r="T146" s="73"/>
      <c r="U146" s="35"/>
      <c r="V146" s="35"/>
      <c r="W146" s="35"/>
      <c r="X146" s="35"/>
      <c r="Y146" s="35"/>
      <c r="Z146" s="35"/>
      <c r="AA146" s="35"/>
      <c r="AB146" s="35"/>
      <c r="AC146" s="35"/>
      <c r="AD146" s="35"/>
      <c r="AE146" s="35"/>
      <c r="AT146" s="18" t="s">
        <v>182</v>
      </c>
      <c r="AU146" s="18" t="s">
        <v>88</v>
      </c>
    </row>
    <row r="147" spans="1:65" s="13" customFormat="1" ht="11.25">
      <c r="B147" s="213"/>
      <c r="C147" s="214"/>
      <c r="D147" s="205" t="s">
        <v>184</v>
      </c>
      <c r="E147" s="215" t="s">
        <v>1</v>
      </c>
      <c r="F147" s="216" t="s">
        <v>185</v>
      </c>
      <c r="G147" s="214"/>
      <c r="H147" s="215" t="s">
        <v>1</v>
      </c>
      <c r="I147" s="217"/>
      <c r="J147" s="214"/>
      <c r="K147" s="214"/>
      <c r="L147" s="218"/>
      <c r="M147" s="219"/>
      <c r="N147" s="220"/>
      <c r="O147" s="220"/>
      <c r="P147" s="220"/>
      <c r="Q147" s="220"/>
      <c r="R147" s="220"/>
      <c r="S147" s="220"/>
      <c r="T147" s="221"/>
      <c r="AT147" s="222" t="s">
        <v>184</v>
      </c>
      <c r="AU147" s="222" t="s">
        <v>88</v>
      </c>
      <c r="AV147" s="13" t="s">
        <v>86</v>
      </c>
      <c r="AW147" s="13" t="s">
        <v>34</v>
      </c>
      <c r="AX147" s="13" t="s">
        <v>79</v>
      </c>
      <c r="AY147" s="222" t="s">
        <v>169</v>
      </c>
    </row>
    <row r="148" spans="1:65" s="14" customFormat="1" ht="11.25">
      <c r="B148" s="223"/>
      <c r="C148" s="224"/>
      <c r="D148" s="205" t="s">
        <v>184</v>
      </c>
      <c r="E148" s="225" t="s">
        <v>1</v>
      </c>
      <c r="F148" s="226" t="s">
        <v>186</v>
      </c>
      <c r="G148" s="224"/>
      <c r="H148" s="227">
        <v>0.60299999999999998</v>
      </c>
      <c r="I148" s="228"/>
      <c r="J148" s="224"/>
      <c r="K148" s="224"/>
      <c r="L148" s="229"/>
      <c r="M148" s="230"/>
      <c r="N148" s="231"/>
      <c r="O148" s="231"/>
      <c r="P148" s="231"/>
      <c r="Q148" s="231"/>
      <c r="R148" s="231"/>
      <c r="S148" s="231"/>
      <c r="T148" s="232"/>
      <c r="AT148" s="233" t="s">
        <v>184</v>
      </c>
      <c r="AU148" s="233" t="s">
        <v>88</v>
      </c>
      <c r="AV148" s="14" t="s">
        <v>88</v>
      </c>
      <c r="AW148" s="14" t="s">
        <v>34</v>
      </c>
      <c r="AX148" s="14" t="s">
        <v>86</v>
      </c>
      <c r="AY148" s="233" t="s">
        <v>169</v>
      </c>
    </row>
    <row r="149" spans="1:65" s="2" customFormat="1" ht="24.2" customHeight="1">
      <c r="A149" s="35"/>
      <c r="B149" s="36"/>
      <c r="C149" s="192" t="s">
        <v>88</v>
      </c>
      <c r="D149" s="192" t="s">
        <v>172</v>
      </c>
      <c r="E149" s="193" t="s">
        <v>187</v>
      </c>
      <c r="F149" s="194" t="s">
        <v>188</v>
      </c>
      <c r="G149" s="195" t="s">
        <v>189</v>
      </c>
      <c r="H149" s="196">
        <v>9.2750000000000004</v>
      </c>
      <c r="I149" s="197"/>
      <c r="J149" s="198">
        <f>ROUND(I149*H149,2)</f>
        <v>0</v>
      </c>
      <c r="K149" s="194" t="s">
        <v>176</v>
      </c>
      <c r="L149" s="40"/>
      <c r="M149" s="199" t="s">
        <v>1</v>
      </c>
      <c r="N149" s="200" t="s">
        <v>44</v>
      </c>
      <c r="O149" s="72"/>
      <c r="P149" s="201">
        <f>O149*H149</f>
        <v>0</v>
      </c>
      <c r="Q149" s="201">
        <v>1.0312434000000001E-2</v>
      </c>
      <c r="R149" s="201">
        <f>Q149*H149</f>
        <v>9.5647825350000007E-2</v>
      </c>
      <c r="S149" s="201">
        <v>0</v>
      </c>
      <c r="T149" s="202">
        <f>S149*H149</f>
        <v>0</v>
      </c>
      <c r="U149" s="35"/>
      <c r="V149" s="35"/>
      <c r="W149" s="35"/>
      <c r="X149" s="35"/>
      <c r="Y149" s="35"/>
      <c r="Z149" s="35"/>
      <c r="AA149" s="35"/>
      <c r="AB149" s="35"/>
      <c r="AC149" s="35"/>
      <c r="AD149" s="35"/>
      <c r="AE149" s="35"/>
      <c r="AR149" s="203" t="s">
        <v>170</v>
      </c>
      <c r="AT149" s="203" t="s">
        <v>172</v>
      </c>
      <c r="AU149" s="203" t="s">
        <v>88</v>
      </c>
      <c r="AY149" s="18" t="s">
        <v>169</v>
      </c>
      <c r="BE149" s="204">
        <f>IF(N149="základní",J149,0)</f>
        <v>0</v>
      </c>
      <c r="BF149" s="204">
        <f>IF(N149="snížená",J149,0)</f>
        <v>0</v>
      </c>
      <c r="BG149" s="204">
        <f>IF(N149="zákl. přenesená",J149,0)</f>
        <v>0</v>
      </c>
      <c r="BH149" s="204">
        <f>IF(N149="sníž. přenesená",J149,0)</f>
        <v>0</v>
      </c>
      <c r="BI149" s="204">
        <f>IF(N149="nulová",J149,0)</f>
        <v>0</v>
      </c>
      <c r="BJ149" s="18" t="s">
        <v>86</v>
      </c>
      <c r="BK149" s="204">
        <f>ROUND(I149*H149,2)</f>
        <v>0</v>
      </c>
      <c r="BL149" s="18" t="s">
        <v>170</v>
      </c>
      <c r="BM149" s="203" t="s">
        <v>190</v>
      </c>
    </row>
    <row r="150" spans="1:65" s="2" customFormat="1" ht="58.5">
      <c r="A150" s="35"/>
      <c r="B150" s="36"/>
      <c r="C150" s="37"/>
      <c r="D150" s="205" t="s">
        <v>178</v>
      </c>
      <c r="E150" s="37"/>
      <c r="F150" s="206" t="s">
        <v>191</v>
      </c>
      <c r="G150" s="37"/>
      <c r="H150" s="37"/>
      <c r="I150" s="207"/>
      <c r="J150" s="37"/>
      <c r="K150" s="37"/>
      <c r="L150" s="40"/>
      <c r="M150" s="208"/>
      <c r="N150" s="209"/>
      <c r="O150" s="72"/>
      <c r="P150" s="72"/>
      <c r="Q150" s="72"/>
      <c r="R150" s="72"/>
      <c r="S150" s="72"/>
      <c r="T150" s="73"/>
      <c r="U150" s="35"/>
      <c r="V150" s="35"/>
      <c r="W150" s="35"/>
      <c r="X150" s="35"/>
      <c r="Y150" s="35"/>
      <c r="Z150" s="35"/>
      <c r="AA150" s="35"/>
      <c r="AB150" s="35"/>
      <c r="AC150" s="35"/>
      <c r="AD150" s="35"/>
      <c r="AE150" s="35"/>
      <c r="AT150" s="18" t="s">
        <v>178</v>
      </c>
      <c r="AU150" s="18" t="s">
        <v>88</v>
      </c>
    </row>
    <row r="151" spans="1:65" s="2" customFormat="1" ht="11.25">
      <c r="A151" s="35"/>
      <c r="B151" s="36"/>
      <c r="C151" s="37"/>
      <c r="D151" s="210" t="s">
        <v>180</v>
      </c>
      <c r="E151" s="37"/>
      <c r="F151" s="211" t="s">
        <v>192</v>
      </c>
      <c r="G151" s="37"/>
      <c r="H151" s="37"/>
      <c r="I151" s="207"/>
      <c r="J151" s="37"/>
      <c r="K151" s="37"/>
      <c r="L151" s="40"/>
      <c r="M151" s="208"/>
      <c r="N151" s="209"/>
      <c r="O151" s="72"/>
      <c r="P151" s="72"/>
      <c r="Q151" s="72"/>
      <c r="R151" s="72"/>
      <c r="S151" s="72"/>
      <c r="T151" s="73"/>
      <c r="U151" s="35"/>
      <c r="V151" s="35"/>
      <c r="W151" s="35"/>
      <c r="X151" s="35"/>
      <c r="Y151" s="35"/>
      <c r="Z151" s="35"/>
      <c r="AA151" s="35"/>
      <c r="AB151" s="35"/>
      <c r="AC151" s="35"/>
      <c r="AD151" s="35"/>
      <c r="AE151" s="35"/>
      <c r="AT151" s="18" t="s">
        <v>180</v>
      </c>
      <c r="AU151" s="18" t="s">
        <v>88</v>
      </c>
    </row>
    <row r="152" spans="1:65" s="2" customFormat="1" ht="68.25">
      <c r="A152" s="35"/>
      <c r="B152" s="36"/>
      <c r="C152" s="37"/>
      <c r="D152" s="205" t="s">
        <v>182</v>
      </c>
      <c r="E152" s="37"/>
      <c r="F152" s="212" t="s">
        <v>193</v>
      </c>
      <c r="G152" s="37"/>
      <c r="H152" s="37"/>
      <c r="I152" s="207"/>
      <c r="J152" s="37"/>
      <c r="K152" s="37"/>
      <c r="L152" s="40"/>
      <c r="M152" s="208"/>
      <c r="N152" s="209"/>
      <c r="O152" s="72"/>
      <c r="P152" s="72"/>
      <c r="Q152" s="72"/>
      <c r="R152" s="72"/>
      <c r="S152" s="72"/>
      <c r="T152" s="73"/>
      <c r="U152" s="35"/>
      <c r="V152" s="35"/>
      <c r="W152" s="35"/>
      <c r="X152" s="35"/>
      <c r="Y152" s="35"/>
      <c r="Z152" s="35"/>
      <c r="AA152" s="35"/>
      <c r="AB152" s="35"/>
      <c r="AC152" s="35"/>
      <c r="AD152" s="35"/>
      <c r="AE152" s="35"/>
      <c r="AT152" s="18" t="s">
        <v>182</v>
      </c>
      <c r="AU152" s="18" t="s">
        <v>88</v>
      </c>
    </row>
    <row r="153" spans="1:65" s="13" customFormat="1" ht="11.25">
      <c r="B153" s="213"/>
      <c r="C153" s="214"/>
      <c r="D153" s="205" t="s">
        <v>184</v>
      </c>
      <c r="E153" s="215" t="s">
        <v>1</v>
      </c>
      <c r="F153" s="216" t="s">
        <v>185</v>
      </c>
      <c r="G153" s="214"/>
      <c r="H153" s="215" t="s">
        <v>1</v>
      </c>
      <c r="I153" s="217"/>
      <c r="J153" s="214"/>
      <c r="K153" s="214"/>
      <c r="L153" s="218"/>
      <c r="M153" s="219"/>
      <c r="N153" s="220"/>
      <c r="O153" s="220"/>
      <c r="P153" s="220"/>
      <c r="Q153" s="220"/>
      <c r="R153" s="220"/>
      <c r="S153" s="220"/>
      <c r="T153" s="221"/>
      <c r="AT153" s="222" t="s">
        <v>184</v>
      </c>
      <c r="AU153" s="222" t="s">
        <v>88</v>
      </c>
      <c r="AV153" s="13" t="s">
        <v>86</v>
      </c>
      <c r="AW153" s="13" t="s">
        <v>34</v>
      </c>
      <c r="AX153" s="13" t="s">
        <v>79</v>
      </c>
      <c r="AY153" s="222" t="s">
        <v>169</v>
      </c>
    </row>
    <row r="154" spans="1:65" s="14" customFormat="1" ht="11.25">
      <c r="B154" s="223"/>
      <c r="C154" s="224"/>
      <c r="D154" s="205" t="s">
        <v>184</v>
      </c>
      <c r="E154" s="225" t="s">
        <v>1</v>
      </c>
      <c r="F154" s="226" t="s">
        <v>194</v>
      </c>
      <c r="G154" s="224"/>
      <c r="H154" s="227">
        <v>9.2750000000000004</v>
      </c>
      <c r="I154" s="228"/>
      <c r="J154" s="224"/>
      <c r="K154" s="224"/>
      <c r="L154" s="229"/>
      <c r="M154" s="230"/>
      <c r="N154" s="231"/>
      <c r="O154" s="231"/>
      <c r="P154" s="231"/>
      <c r="Q154" s="231"/>
      <c r="R154" s="231"/>
      <c r="S154" s="231"/>
      <c r="T154" s="232"/>
      <c r="AT154" s="233" t="s">
        <v>184</v>
      </c>
      <c r="AU154" s="233" t="s">
        <v>88</v>
      </c>
      <c r="AV154" s="14" t="s">
        <v>88</v>
      </c>
      <c r="AW154" s="14" t="s">
        <v>34</v>
      </c>
      <c r="AX154" s="14" t="s">
        <v>86</v>
      </c>
      <c r="AY154" s="233" t="s">
        <v>169</v>
      </c>
    </row>
    <row r="155" spans="1:65" s="2" customFormat="1" ht="16.5" customHeight="1">
      <c r="A155" s="35"/>
      <c r="B155" s="36"/>
      <c r="C155" s="192" t="s">
        <v>195</v>
      </c>
      <c r="D155" s="192" t="s">
        <v>172</v>
      </c>
      <c r="E155" s="193" t="s">
        <v>196</v>
      </c>
      <c r="F155" s="194" t="s">
        <v>197</v>
      </c>
      <c r="G155" s="195" t="s">
        <v>198</v>
      </c>
      <c r="H155" s="196">
        <v>4.2999999999999997E-2</v>
      </c>
      <c r="I155" s="197"/>
      <c r="J155" s="198">
        <f>ROUND(I155*H155,2)</f>
        <v>0</v>
      </c>
      <c r="K155" s="194" t="s">
        <v>176</v>
      </c>
      <c r="L155" s="40"/>
      <c r="M155" s="199" t="s">
        <v>1</v>
      </c>
      <c r="N155" s="200" t="s">
        <v>44</v>
      </c>
      <c r="O155" s="72"/>
      <c r="P155" s="201">
        <f>O155*H155</f>
        <v>0</v>
      </c>
      <c r="Q155" s="201">
        <v>1.0555522399999999</v>
      </c>
      <c r="R155" s="201">
        <f>Q155*H155</f>
        <v>4.5388746319999992E-2</v>
      </c>
      <c r="S155" s="201">
        <v>0</v>
      </c>
      <c r="T155" s="202">
        <f>S155*H155</f>
        <v>0</v>
      </c>
      <c r="U155" s="35"/>
      <c r="V155" s="35"/>
      <c r="W155" s="35"/>
      <c r="X155" s="35"/>
      <c r="Y155" s="35"/>
      <c r="Z155" s="35"/>
      <c r="AA155" s="35"/>
      <c r="AB155" s="35"/>
      <c r="AC155" s="35"/>
      <c r="AD155" s="35"/>
      <c r="AE155" s="35"/>
      <c r="AR155" s="203" t="s">
        <v>170</v>
      </c>
      <c r="AT155" s="203" t="s">
        <v>172</v>
      </c>
      <c r="AU155" s="203" t="s">
        <v>88</v>
      </c>
      <c r="AY155" s="18" t="s">
        <v>169</v>
      </c>
      <c r="BE155" s="204">
        <f>IF(N155="základní",J155,0)</f>
        <v>0</v>
      </c>
      <c r="BF155" s="204">
        <f>IF(N155="snížená",J155,0)</f>
        <v>0</v>
      </c>
      <c r="BG155" s="204">
        <f>IF(N155="zákl. přenesená",J155,0)</f>
        <v>0</v>
      </c>
      <c r="BH155" s="204">
        <f>IF(N155="sníž. přenesená",J155,0)</f>
        <v>0</v>
      </c>
      <c r="BI155" s="204">
        <f>IF(N155="nulová",J155,0)</f>
        <v>0</v>
      </c>
      <c r="BJ155" s="18" t="s">
        <v>86</v>
      </c>
      <c r="BK155" s="204">
        <f>ROUND(I155*H155,2)</f>
        <v>0</v>
      </c>
      <c r="BL155" s="18" t="s">
        <v>170</v>
      </c>
      <c r="BM155" s="203" t="s">
        <v>199</v>
      </c>
    </row>
    <row r="156" spans="1:65" s="2" customFormat="1" ht="48.75">
      <c r="A156" s="35"/>
      <c r="B156" s="36"/>
      <c r="C156" s="37"/>
      <c r="D156" s="205" t="s">
        <v>178</v>
      </c>
      <c r="E156" s="37"/>
      <c r="F156" s="206" t="s">
        <v>200</v>
      </c>
      <c r="G156" s="37"/>
      <c r="H156" s="37"/>
      <c r="I156" s="207"/>
      <c r="J156" s="37"/>
      <c r="K156" s="37"/>
      <c r="L156" s="40"/>
      <c r="M156" s="208"/>
      <c r="N156" s="209"/>
      <c r="O156" s="72"/>
      <c r="P156" s="72"/>
      <c r="Q156" s="72"/>
      <c r="R156" s="72"/>
      <c r="S156" s="72"/>
      <c r="T156" s="73"/>
      <c r="U156" s="35"/>
      <c r="V156" s="35"/>
      <c r="W156" s="35"/>
      <c r="X156" s="35"/>
      <c r="Y156" s="35"/>
      <c r="Z156" s="35"/>
      <c r="AA156" s="35"/>
      <c r="AB156" s="35"/>
      <c r="AC156" s="35"/>
      <c r="AD156" s="35"/>
      <c r="AE156" s="35"/>
      <c r="AT156" s="18" t="s">
        <v>178</v>
      </c>
      <c r="AU156" s="18" t="s">
        <v>88</v>
      </c>
    </row>
    <row r="157" spans="1:65" s="2" customFormat="1" ht="11.25">
      <c r="A157" s="35"/>
      <c r="B157" s="36"/>
      <c r="C157" s="37"/>
      <c r="D157" s="210" t="s">
        <v>180</v>
      </c>
      <c r="E157" s="37"/>
      <c r="F157" s="211" t="s">
        <v>201</v>
      </c>
      <c r="G157" s="37"/>
      <c r="H157" s="37"/>
      <c r="I157" s="207"/>
      <c r="J157" s="37"/>
      <c r="K157" s="37"/>
      <c r="L157" s="40"/>
      <c r="M157" s="208"/>
      <c r="N157" s="209"/>
      <c r="O157" s="72"/>
      <c r="P157" s="72"/>
      <c r="Q157" s="72"/>
      <c r="R157" s="72"/>
      <c r="S157" s="72"/>
      <c r="T157" s="73"/>
      <c r="U157" s="35"/>
      <c r="V157" s="35"/>
      <c r="W157" s="35"/>
      <c r="X157" s="35"/>
      <c r="Y157" s="35"/>
      <c r="Z157" s="35"/>
      <c r="AA157" s="35"/>
      <c r="AB157" s="35"/>
      <c r="AC157" s="35"/>
      <c r="AD157" s="35"/>
      <c r="AE157" s="35"/>
      <c r="AT157" s="18" t="s">
        <v>180</v>
      </c>
      <c r="AU157" s="18" t="s">
        <v>88</v>
      </c>
    </row>
    <row r="158" spans="1:65" s="13" customFormat="1" ht="11.25">
      <c r="B158" s="213"/>
      <c r="C158" s="214"/>
      <c r="D158" s="205" t="s">
        <v>184</v>
      </c>
      <c r="E158" s="215" t="s">
        <v>1</v>
      </c>
      <c r="F158" s="216" t="s">
        <v>185</v>
      </c>
      <c r="G158" s="214"/>
      <c r="H158" s="215" t="s">
        <v>1</v>
      </c>
      <c r="I158" s="217"/>
      <c r="J158" s="214"/>
      <c r="K158" s="214"/>
      <c r="L158" s="218"/>
      <c r="M158" s="219"/>
      <c r="N158" s="220"/>
      <c r="O158" s="220"/>
      <c r="P158" s="220"/>
      <c r="Q158" s="220"/>
      <c r="R158" s="220"/>
      <c r="S158" s="220"/>
      <c r="T158" s="221"/>
      <c r="AT158" s="222" t="s">
        <v>184</v>
      </c>
      <c r="AU158" s="222" t="s">
        <v>88</v>
      </c>
      <c r="AV158" s="13" t="s">
        <v>86</v>
      </c>
      <c r="AW158" s="13" t="s">
        <v>34</v>
      </c>
      <c r="AX158" s="13" t="s">
        <v>79</v>
      </c>
      <c r="AY158" s="222" t="s">
        <v>169</v>
      </c>
    </row>
    <row r="159" spans="1:65" s="14" customFormat="1" ht="11.25">
      <c r="B159" s="223"/>
      <c r="C159" s="224"/>
      <c r="D159" s="205" t="s">
        <v>184</v>
      </c>
      <c r="E159" s="225" t="s">
        <v>1</v>
      </c>
      <c r="F159" s="226" t="s">
        <v>202</v>
      </c>
      <c r="G159" s="224"/>
      <c r="H159" s="227">
        <v>4.2999999999999997E-2</v>
      </c>
      <c r="I159" s="228"/>
      <c r="J159" s="224"/>
      <c r="K159" s="224"/>
      <c r="L159" s="229"/>
      <c r="M159" s="230"/>
      <c r="N159" s="231"/>
      <c r="O159" s="231"/>
      <c r="P159" s="231"/>
      <c r="Q159" s="231"/>
      <c r="R159" s="231"/>
      <c r="S159" s="231"/>
      <c r="T159" s="232"/>
      <c r="AT159" s="233" t="s">
        <v>184</v>
      </c>
      <c r="AU159" s="233" t="s">
        <v>88</v>
      </c>
      <c r="AV159" s="14" t="s">
        <v>88</v>
      </c>
      <c r="AW159" s="14" t="s">
        <v>34</v>
      </c>
      <c r="AX159" s="14" t="s">
        <v>86</v>
      </c>
      <c r="AY159" s="233" t="s">
        <v>169</v>
      </c>
    </row>
    <row r="160" spans="1:65" s="2" customFormat="1" ht="16.5" customHeight="1">
      <c r="A160" s="35"/>
      <c r="B160" s="36"/>
      <c r="C160" s="192" t="s">
        <v>170</v>
      </c>
      <c r="D160" s="192" t="s">
        <v>172</v>
      </c>
      <c r="E160" s="193" t="s">
        <v>203</v>
      </c>
      <c r="F160" s="194" t="s">
        <v>204</v>
      </c>
      <c r="G160" s="195" t="s">
        <v>198</v>
      </c>
      <c r="H160" s="196">
        <v>5.2999999999999999E-2</v>
      </c>
      <c r="I160" s="197"/>
      <c r="J160" s="198">
        <f>ROUND(I160*H160,2)</f>
        <v>0</v>
      </c>
      <c r="K160" s="194" t="s">
        <v>176</v>
      </c>
      <c r="L160" s="40"/>
      <c r="M160" s="199" t="s">
        <v>1</v>
      </c>
      <c r="N160" s="200" t="s">
        <v>44</v>
      </c>
      <c r="O160" s="72"/>
      <c r="P160" s="201">
        <f>O160*H160</f>
        <v>0</v>
      </c>
      <c r="Q160" s="201">
        <v>1.0627727796999999</v>
      </c>
      <c r="R160" s="201">
        <f>Q160*H160</f>
        <v>5.6326957324099994E-2</v>
      </c>
      <c r="S160" s="201">
        <v>0</v>
      </c>
      <c r="T160" s="202">
        <f>S160*H160</f>
        <v>0</v>
      </c>
      <c r="U160" s="35"/>
      <c r="V160" s="35"/>
      <c r="W160" s="35"/>
      <c r="X160" s="35"/>
      <c r="Y160" s="35"/>
      <c r="Z160" s="35"/>
      <c r="AA160" s="35"/>
      <c r="AB160" s="35"/>
      <c r="AC160" s="35"/>
      <c r="AD160" s="35"/>
      <c r="AE160" s="35"/>
      <c r="AR160" s="203" t="s">
        <v>170</v>
      </c>
      <c r="AT160" s="203" t="s">
        <v>172</v>
      </c>
      <c r="AU160" s="203" t="s">
        <v>88</v>
      </c>
      <c r="AY160" s="18" t="s">
        <v>169</v>
      </c>
      <c r="BE160" s="204">
        <f>IF(N160="základní",J160,0)</f>
        <v>0</v>
      </c>
      <c r="BF160" s="204">
        <f>IF(N160="snížená",J160,0)</f>
        <v>0</v>
      </c>
      <c r="BG160" s="204">
        <f>IF(N160="zákl. přenesená",J160,0)</f>
        <v>0</v>
      </c>
      <c r="BH160" s="204">
        <f>IF(N160="sníž. přenesená",J160,0)</f>
        <v>0</v>
      </c>
      <c r="BI160" s="204">
        <f>IF(N160="nulová",J160,0)</f>
        <v>0</v>
      </c>
      <c r="BJ160" s="18" t="s">
        <v>86</v>
      </c>
      <c r="BK160" s="204">
        <f>ROUND(I160*H160,2)</f>
        <v>0</v>
      </c>
      <c r="BL160" s="18" t="s">
        <v>170</v>
      </c>
      <c r="BM160" s="203" t="s">
        <v>205</v>
      </c>
    </row>
    <row r="161" spans="1:65" s="2" customFormat="1" ht="48.75">
      <c r="A161" s="35"/>
      <c r="B161" s="36"/>
      <c r="C161" s="37"/>
      <c r="D161" s="205" t="s">
        <v>178</v>
      </c>
      <c r="E161" s="37"/>
      <c r="F161" s="206" t="s">
        <v>206</v>
      </c>
      <c r="G161" s="37"/>
      <c r="H161" s="37"/>
      <c r="I161" s="207"/>
      <c r="J161" s="37"/>
      <c r="K161" s="37"/>
      <c r="L161" s="40"/>
      <c r="M161" s="208"/>
      <c r="N161" s="209"/>
      <c r="O161" s="72"/>
      <c r="P161" s="72"/>
      <c r="Q161" s="72"/>
      <c r="R161" s="72"/>
      <c r="S161" s="72"/>
      <c r="T161" s="73"/>
      <c r="U161" s="35"/>
      <c r="V161" s="35"/>
      <c r="W161" s="35"/>
      <c r="X161" s="35"/>
      <c r="Y161" s="35"/>
      <c r="Z161" s="35"/>
      <c r="AA161" s="35"/>
      <c r="AB161" s="35"/>
      <c r="AC161" s="35"/>
      <c r="AD161" s="35"/>
      <c r="AE161" s="35"/>
      <c r="AT161" s="18" t="s">
        <v>178</v>
      </c>
      <c r="AU161" s="18" t="s">
        <v>88</v>
      </c>
    </row>
    <row r="162" spans="1:65" s="2" customFormat="1" ht="11.25">
      <c r="A162" s="35"/>
      <c r="B162" s="36"/>
      <c r="C162" s="37"/>
      <c r="D162" s="210" t="s">
        <v>180</v>
      </c>
      <c r="E162" s="37"/>
      <c r="F162" s="211" t="s">
        <v>207</v>
      </c>
      <c r="G162" s="37"/>
      <c r="H162" s="37"/>
      <c r="I162" s="207"/>
      <c r="J162" s="37"/>
      <c r="K162" s="37"/>
      <c r="L162" s="40"/>
      <c r="M162" s="208"/>
      <c r="N162" s="209"/>
      <c r="O162" s="72"/>
      <c r="P162" s="72"/>
      <c r="Q162" s="72"/>
      <c r="R162" s="72"/>
      <c r="S162" s="72"/>
      <c r="T162" s="73"/>
      <c r="U162" s="35"/>
      <c r="V162" s="35"/>
      <c r="W162" s="35"/>
      <c r="X162" s="35"/>
      <c r="Y162" s="35"/>
      <c r="Z162" s="35"/>
      <c r="AA162" s="35"/>
      <c r="AB162" s="35"/>
      <c r="AC162" s="35"/>
      <c r="AD162" s="35"/>
      <c r="AE162" s="35"/>
      <c r="AT162" s="18" t="s">
        <v>180</v>
      </c>
      <c r="AU162" s="18" t="s">
        <v>88</v>
      </c>
    </row>
    <row r="163" spans="1:65" s="13" customFormat="1" ht="11.25">
      <c r="B163" s="213"/>
      <c r="C163" s="214"/>
      <c r="D163" s="205" t="s">
        <v>184</v>
      </c>
      <c r="E163" s="215" t="s">
        <v>1</v>
      </c>
      <c r="F163" s="216" t="s">
        <v>185</v>
      </c>
      <c r="G163" s="214"/>
      <c r="H163" s="215" t="s">
        <v>1</v>
      </c>
      <c r="I163" s="217"/>
      <c r="J163" s="214"/>
      <c r="K163" s="214"/>
      <c r="L163" s="218"/>
      <c r="M163" s="219"/>
      <c r="N163" s="220"/>
      <c r="O163" s="220"/>
      <c r="P163" s="220"/>
      <c r="Q163" s="220"/>
      <c r="R163" s="220"/>
      <c r="S163" s="220"/>
      <c r="T163" s="221"/>
      <c r="AT163" s="222" t="s">
        <v>184</v>
      </c>
      <c r="AU163" s="222" t="s">
        <v>88</v>
      </c>
      <c r="AV163" s="13" t="s">
        <v>86</v>
      </c>
      <c r="AW163" s="13" t="s">
        <v>34</v>
      </c>
      <c r="AX163" s="13" t="s">
        <v>79</v>
      </c>
      <c r="AY163" s="222" t="s">
        <v>169</v>
      </c>
    </row>
    <row r="164" spans="1:65" s="14" customFormat="1" ht="11.25">
      <c r="B164" s="223"/>
      <c r="C164" s="224"/>
      <c r="D164" s="205" t="s">
        <v>184</v>
      </c>
      <c r="E164" s="225" t="s">
        <v>1</v>
      </c>
      <c r="F164" s="226" t="s">
        <v>208</v>
      </c>
      <c r="G164" s="224"/>
      <c r="H164" s="227">
        <v>5.2999999999999999E-2</v>
      </c>
      <c r="I164" s="228"/>
      <c r="J164" s="224"/>
      <c r="K164" s="224"/>
      <c r="L164" s="229"/>
      <c r="M164" s="230"/>
      <c r="N164" s="231"/>
      <c r="O164" s="231"/>
      <c r="P164" s="231"/>
      <c r="Q164" s="231"/>
      <c r="R164" s="231"/>
      <c r="S164" s="231"/>
      <c r="T164" s="232"/>
      <c r="AT164" s="233" t="s">
        <v>184</v>
      </c>
      <c r="AU164" s="233" t="s">
        <v>88</v>
      </c>
      <c r="AV164" s="14" t="s">
        <v>88</v>
      </c>
      <c r="AW164" s="14" t="s">
        <v>34</v>
      </c>
      <c r="AX164" s="14" t="s">
        <v>86</v>
      </c>
      <c r="AY164" s="233" t="s">
        <v>169</v>
      </c>
    </row>
    <row r="165" spans="1:65" s="2" customFormat="1" ht="16.5" customHeight="1">
      <c r="A165" s="35"/>
      <c r="B165" s="36"/>
      <c r="C165" s="192" t="s">
        <v>209</v>
      </c>
      <c r="D165" s="192" t="s">
        <v>172</v>
      </c>
      <c r="E165" s="193" t="s">
        <v>210</v>
      </c>
      <c r="F165" s="194" t="s">
        <v>211</v>
      </c>
      <c r="G165" s="195" t="s">
        <v>175</v>
      </c>
      <c r="H165" s="196">
        <v>0.6</v>
      </c>
      <c r="I165" s="197"/>
      <c r="J165" s="198">
        <f>ROUND(I165*H165,2)</f>
        <v>0</v>
      </c>
      <c r="K165" s="194" t="s">
        <v>176</v>
      </c>
      <c r="L165" s="40"/>
      <c r="M165" s="199" t="s">
        <v>1</v>
      </c>
      <c r="N165" s="200" t="s">
        <v>44</v>
      </c>
      <c r="O165" s="72"/>
      <c r="P165" s="201">
        <f>O165*H165</f>
        <v>0</v>
      </c>
      <c r="Q165" s="201">
        <v>2.3427600000000002</v>
      </c>
      <c r="R165" s="201">
        <f>Q165*H165</f>
        <v>1.405656</v>
      </c>
      <c r="S165" s="201">
        <v>0</v>
      </c>
      <c r="T165" s="202">
        <f>S165*H165</f>
        <v>0</v>
      </c>
      <c r="U165" s="35"/>
      <c r="V165" s="35"/>
      <c r="W165" s="35"/>
      <c r="X165" s="35"/>
      <c r="Y165" s="35"/>
      <c r="Z165" s="35"/>
      <c r="AA165" s="35"/>
      <c r="AB165" s="35"/>
      <c r="AC165" s="35"/>
      <c r="AD165" s="35"/>
      <c r="AE165" s="35"/>
      <c r="AR165" s="203" t="s">
        <v>170</v>
      </c>
      <c r="AT165" s="203" t="s">
        <v>172</v>
      </c>
      <c r="AU165" s="203" t="s">
        <v>88</v>
      </c>
      <c r="AY165" s="18" t="s">
        <v>169</v>
      </c>
      <c r="BE165" s="204">
        <f>IF(N165="základní",J165,0)</f>
        <v>0</v>
      </c>
      <c r="BF165" s="204">
        <f>IF(N165="snížená",J165,0)</f>
        <v>0</v>
      </c>
      <c r="BG165" s="204">
        <f>IF(N165="zákl. přenesená",J165,0)</f>
        <v>0</v>
      </c>
      <c r="BH165" s="204">
        <f>IF(N165="sníž. přenesená",J165,0)</f>
        <v>0</v>
      </c>
      <c r="BI165" s="204">
        <f>IF(N165="nulová",J165,0)</f>
        <v>0</v>
      </c>
      <c r="BJ165" s="18" t="s">
        <v>86</v>
      </c>
      <c r="BK165" s="204">
        <f>ROUND(I165*H165,2)</f>
        <v>0</v>
      </c>
      <c r="BL165" s="18" t="s">
        <v>170</v>
      </c>
      <c r="BM165" s="203" t="s">
        <v>212</v>
      </c>
    </row>
    <row r="166" spans="1:65" s="2" customFormat="1" ht="29.25">
      <c r="A166" s="35"/>
      <c r="B166" s="36"/>
      <c r="C166" s="37"/>
      <c r="D166" s="205" t="s">
        <v>178</v>
      </c>
      <c r="E166" s="37"/>
      <c r="F166" s="206" t="s">
        <v>213</v>
      </c>
      <c r="G166" s="37"/>
      <c r="H166" s="37"/>
      <c r="I166" s="207"/>
      <c r="J166" s="37"/>
      <c r="K166" s="37"/>
      <c r="L166" s="40"/>
      <c r="M166" s="208"/>
      <c r="N166" s="209"/>
      <c r="O166" s="72"/>
      <c r="P166" s="72"/>
      <c r="Q166" s="72"/>
      <c r="R166" s="72"/>
      <c r="S166" s="72"/>
      <c r="T166" s="73"/>
      <c r="U166" s="35"/>
      <c r="V166" s="35"/>
      <c r="W166" s="35"/>
      <c r="X166" s="35"/>
      <c r="Y166" s="35"/>
      <c r="Z166" s="35"/>
      <c r="AA166" s="35"/>
      <c r="AB166" s="35"/>
      <c r="AC166" s="35"/>
      <c r="AD166" s="35"/>
      <c r="AE166" s="35"/>
      <c r="AT166" s="18" t="s">
        <v>178</v>
      </c>
      <c r="AU166" s="18" t="s">
        <v>88</v>
      </c>
    </row>
    <row r="167" spans="1:65" s="2" customFormat="1" ht="11.25">
      <c r="A167" s="35"/>
      <c r="B167" s="36"/>
      <c r="C167" s="37"/>
      <c r="D167" s="210" t="s">
        <v>180</v>
      </c>
      <c r="E167" s="37"/>
      <c r="F167" s="211" t="s">
        <v>214</v>
      </c>
      <c r="G167" s="37"/>
      <c r="H167" s="37"/>
      <c r="I167" s="207"/>
      <c r="J167" s="37"/>
      <c r="K167" s="37"/>
      <c r="L167" s="40"/>
      <c r="M167" s="208"/>
      <c r="N167" s="209"/>
      <c r="O167" s="72"/>
      <c r="P167" s="72"/>
      <c r="Q167" s="72"/>
      <c r="R167" s="72"/>
      <c r="S167" s="72"/>
      <c r="T167" s="73"/>
      <c r="U167" s="35"/>
      <c r="V167" s="35"/>
      <c r="W167" s="35"/>
      <c r="X167" s="35"/>
      <c r="Y167" s="35"/>
      <c r="Z167" s="35"/>
      <c r="AA167" s="35"/>
      <c r="AB167" s="35"/>
      <c r="AC167" s="35"/>
      <c r="AD167" s="35"/>
      <c r="AE167" s="35"/>
      <c r="AT167" s="18" t="s">
        <v>180</v>
      </c>
      <c r="AU167" s="18" t="s">
        <v>88</v>
      </c>
    </row>
    <row r="168" spans="1:65" s="13" customFormat="1" ht="22.5">
      <c r="B168" s="213"/>
      <c r="C168" s="214"/>
      <c r="D168" s="205" t="s">
        <v>184</v>
      </c>
      <c r="E168" s="215" t="s">
        <v>1</v>
      </c>
      <c r="F168" s="216" t="s">
        <v>215</v>
      </c>
      <c r="G168" s="214"/>
      <c r="H168" s="215" t="s">
        <v>1</v>
      </c>
      <c r="I168" s="217"/>
      <c r="J168" s="214"/>
      <c r="K168" s="214"/>
      <c r="L168" s="218"/>
      <c r="M168" s="219"/>
      <c r="N168" s="220"/>
      <c r="O168" s="220"/>
      <c r="P168" s="220"/>
      <c r="Q168" s="220"/>
      <c r="R168" s="220"/>
      <c r="S168" s="220"/>
      <c r="T168" s="221"/>
      <c r="AT168" s="222" t="s">
        <v>184</v>
      </c>
      <c r="AU168" s="222" t="s">
        <v>88</v>
      </c>
      <c r="AV168" s="13" t="s">
        <v>86</v>
      </c>
      <c r="AW168" s="13" t="s">
        <v>34</v>
      </c>
      <c r="AX168" s="13" t="s">
        <v>79</v>
      </c>
      <c r="AY168" s="222" t="s">
        <v>169</v>
      </c>
    </row>
    <row r="169" spans="1:65" s="14" customFormat="1" ht="11.25">
      <c r="B169" s="223"/>
      <c r="C169" s="224"/>
      <c r="D169" s="205" t="s">
        <v>184</v>
      </c>
      <c r="E169" s="225" t="s">
        <v>1</v>
      </c>
      <c r="F169" s="226" t="s">
        <v>216</v>
      </c>
      <c r="G169" s="224"/>
      <c r="H169" s="227">
        <v>0.54</v>
      </c>
      <c r="I169" s="228"/>
      <c r="J169" s="224"/>
      <c r="K169" s="224"/>
      <c r="L169" s="229"/>
      <c r="M169" s="230"/>
      <c r="N169" s="231"/>
      <c r="O169" s="231"/>
      <c r="P169" s="231"/>
      <c r="Q169" s="231"/>
      <c r="R169" s="231"/>
      <c r="S169" s="231"/>
      <c r="T169" s="232"/>
      <c r="AT169" s="233" t="s">
        <v>184</v>
      </c>
      <c r="AU169" s="233" t="s">
        <v>88</v>
      </c>
      <c r="AV169" s="14" t="s">
        <v>88</v>
      </c>
      <c r="AW169" s="14" t="s">
        <v>34</v>
      </c>
      <c r="AX169" s="14" t="s">
        <v>79</v>
      </c>
      <c r="AY169" s="233" t="s">
        <v>169</v>
      </c>
    </row>
    <row r="170" spans="1:65" s="14" customFormat="1" ht="11.25">
      <c r="B170" s="223"/>
      <c r="C170" s="224"/>
      <c r="D170" s="205" t="s">
        <v>184</v>
      </c>
      <c r="E170" s="225" t="s">
        <v>1</v>
      </c>
      <c r="F170" s="226" t="s">
        <v>217</v>
      </c>
      <c r="G170" s="224"/>
      <c r="H170" s="227">
        <v>0.06</v>
      </c>
      <c r="I170" s="228"/>
      <c r="J170" s="224"/>
      <c r="K170" s="224"/>
      <c r="L170" s="229"/>
      <c r="M170" s="230"/>
      <c r="N170" s="231"/>
      <c r="O170" s="231"/>
      <c r="P170" s="231"/>
      <c r="Q170" s="231"/>
      <c r="R170" s="231"/>
      <c r="S170" s="231"/>
      <c r="T170" s="232"/>
      <c r="AT170" s="233" t="s">
        <v>184</v>
      </c>
      <c r="AU170" s="233" t="s">
        <v>88</v>
      </c>
      <c r="AV170" s="14" t="s">
        <v>88</v>
      </c>
      <c r="AW170" s="14" t="s">
        <v>34</v>
      </c>
      <c r="AX170" s="14" t="s">
        <v>79</v>
      </c>
      <c r="AY170" s="233" t="s">
        <v>169</v>
      </c>
    </row>
    <row r="171" spans="1:65" s="15" customFormat="1" ht="11.25">
      <c r="B171" s="234"/>
      <c r="C171" s="235"/>
      <c r="D171" s="205" t="s">
        <v>184</v>
      </c>
      <c r="E171" s="236" t="s">
        <v>1</v>
      </c>
      <c r="F171" s="237" t="s">
        <v>218</v>
      </c>
      <c r="G171" s="235"/>
      <c r="H171" s="238">
        <v>0.6</v>
      </c>
      <c r="I171" s="239"/>
      <c r="J171" s="235"/>
      <c r="K171" s="235"/>
      <c r="L171" s="240"/>
      <c r="M171" s="241"/>
      <c r="N171" s="242"/>
      <c r="O171" s="242"/>
      <c r="P171" s="242"/>
      <c r="Q171" s="242"/>
      <c r="R171" s="242"/>
      <c r="S171" s="242"/>
      <c r="T171" s="243"/>
      <c r="AT171" s="244" t="s">
        <v>184</v>
      </c>
      <c r="AU171" s="244" t="s">
        <v>88</v>
      </c>
      <c r="AV171" s="15" t="s">
        <v>170</v>
      </c>
      <c r="AW171" s="15" t="s">
        <v>34</v>
      </c>
      <c r="AX171" s="15" t="s">
        <v>86</v>
      </c>
      <c r="AY171" s="244" t="s">
        <v>169</v>
      </c>
    </row>
    <row r="172" spans="1:65" s="2" customFormat="1" ht="24.2" customHeight="1">
      <c r="A172" s="35"/>
      <c r="B172" s="36"/>
      <c r="C172" s="192" t="s">
        <v>219</v>
      </c>
      <c r="D172" s="192" t="s">
        <v>172</v>
      </c>
      <c r="E172" s="193" t="s">
        <v>220</v>
      </c>
      <c r="F172" s="194" t="s">
        <v>221</v>
      </c>
      <c r="G172" s="195" t="s">
        <v>198</v>
      </c>
      <c r="H172" s="196">
        <v>0.42899999999999999</v>
      </c>
      <c r="I172" s="197"/>
      <c r="J172" s="198">
        <f>ROUND(I172*H172,2)</f>
        <v>0</v>
      </c>
      <c r="K172" s="194" t="s">
        <v>176</v>
      </c>
      <c r="L172" s="40"/>
      <c r="M172" s="199" t="s">
        <v>1</v>
      </c>
      <c r="N172" s="200" t="s">
        <v>44</v>
      </c>
      <c r="O172" s="72"/>
      <c r="P172" s="201">
        <f>O172*H172</f>
        <v>0</v>
      </c>
      <c r="Q172" s="201">
        <v>1.9536000000000001E-2</v>
      </c>
      <c r="R172" s="201">
        <f>Q172*H172</f>
        <v>8.3809439999999995E-3</v>
      </c>
      <c r="S172" s="201">
        <v>0</v>
      </c>
      <c r="T172" s="202">
        <f>S172*H172</f>
        <v>0</v>
      </c>
      <c r="U172" s="35"/>
      <c r="V172" s="35"/>
      <c r="W172" s="35"/>
      <c r="X172" s="35"/>
      <c r="Y172" s="35"/>
      <c r="Z172" s="35"/>
      <c r="AA172" s="35"/>
      <c r="AB172" s="35"/>
      <c r="AC172" s="35"/>
      <c r="AD172" s="35"/>
      <c r="AE172" s="35"/>
      <c r="AR172" s="203" t="s">
        <v>170</v>
      </c>
      <c r="AT172" s="203" t="s">
        <v>172</v>
      </c>
      <c r="AU172" s="203" t="s">
        <v>88</v>
      </c>
      <c r="AY172" s="18" t="s">
        <v>169</v>
      </c>
      <c r="BE172" s="204">
        <f>IF(N172="základní",J172,0)</f>
        <v>0</v>
      </c>
      <c r="BF172" s="204">
        <f>IF(N172="snížená",J172,0)</f>
        <v>0</v>
      </c>
      <c r="BG172" s="204">
        <f>IF(N172="zákl. přenesená",J172,0)</f>
        <v>0</v>
      </c>
      <c r="BH172" s="204">
        <f>IF(N172="sníž. přenesená",J172,0)</f>
        <v>0</v>
      </c>
      <c r="BI172" s="204">
        <f>IF(N172="nulová",J172,0)</f>
        <v>0</v>
      </c>
      <c r="BJ172" s="18" t="s">
        <v>86</v>
      </c>
      <c r="BK172" s="204">
        <f>ROUND(I172*H172,2)</f>
        <v>0</v>
      </c>
      <c r="BL172" s="18" t="s">
        <v>170</v>
      </c>
      <c r="BM172" s="203" t="s">
        <v>222</v>
      </c>
    </row>
    <row r="173" spans="1:65" s="2" customFormat="1" ht="19.5">
      <c r="A173" s="35"/>
      <c r="B173" s="36"/>
      <c r="C173" s="37"/>
      <c r="D173" s="205" t="s">
        <v>178</v>
      </c>
      <c r="E173" s="37"/>
      <c r="F173" s="206" t="s">
        <v>223</v>
      </c>
      <c r="G173" s="37"/>
      <c r="H173" s="37"/>
      <c r="I173" s="207"/>
      <c r="J173" s="37"/>
      <c r="K173" s="37"/>
      <c r="L173" s="40"/>
      <c r="M173" s="208"/>
      <c r="N173" s="209"/>
      <c r="O173" s="72"/>
      <c r="P173" s="72"/>
      <c r="Q173" s="72"/>
      <c r="R173" s="72"/>
      <c r="S173" s="72"/>
      <c r="T173" s="73"/>
      <c r="U173" s="35"/>
      <c r="V173" s="35"/>
      <c r="W173" s="35"/>
      <c r="X173" s="35"/>
      <c r="Y173" s="35"/>
      <c r="Z173" s="35"/>
      <c r="AA173" s="35"/>
      <c r="AB173" s="35"/>
      <c r="AC173" s="35"/>
      <c r="AD173" s="35"/>
      <c r="AE173" s="35"/>
      <c r="AT173" s="18" t="s">
        <v>178</v>
      </c>
      <c r="AU173" s="18" t="s">
        <v>88</v>
      </c>
    </row>
    <row r="174" spans="1:65" s="2" customFormat="1" ht="11.25">
      <c r="A174" s="35"/>
      <c r="B174" s="36"/>
      <c r="C174" s="37"/>
      <c r="D174" s="210" t="s">
        <v>180</v>
      </c>
      <c r="E174" s="37"/>
      <c r="F174" s="211" t="s">
        <v>224</v>
      </c>
      <c r="G174" s="37"/>
      <c r="H174" s="37"/>
      <c r="I174" s="207"/>
      <c r="J174" s="37"/>
      <c r="K174" s="37"/>
      <c r="L174" s="40"/>
      <c r="M174" s="208"/>
      <c r="N174" s="209"/>
      <c r="O174" s="72"/>
      <c r="P174" s="72"/>
      <c r="Q174" s="72"/>
      <c r="R174" s="72"/>
      <c r="S174" s="72"/>
      <c r="T174" s="73"/>
      <c r="U174" s="35"/>
      <c r="V174" s="35"/>
      <c r="W174" s="35"/>
      <c r="X174" s="35"/>
      <c r="Y174" s="35"/>
      <c r="Z174" s="35"/>
      <c r="AA174" s="35"/>
      <c r="AB174" s="35"/>
      <c r="AC174" s="35"/>
      <c r="AD174" s="35"/>
      <c r="AE174" s="35"/>
      <c r="AT174" s="18" t="s">
        <v>180</v>
      </c>
      <c r="AU174" s="18" t="s">
        <v>88</v>
      </c>
    </row>
    <row r="175" spans="1:65" s="2" customFormat="1" ht="58.5">
      <c r="A175" s="35"/>
      <c r="B175" s="36"/>
      <c r="C175" s="37"/>
      <c r="D175" s="205" t="s">
        <v>182</v>
      </c>
      <c r="E175" s="37"/>
      <c r="F175" s="212" t="s">
        <v>225</v>
      </c>
      <c r="G175" s="37"/>
      <c r="H175" s="37"/>
      <c r="I175" s="207"/>
      <c r="J175" s="37"/>
      <c r="K175" s="37"/>
      <c r="L175" s="40"/>
      <c r="M175" s="208"/>
      <c r="N175" s="209"/>
      <c r="O175" s="72"/>
      <c r="P175" s="72"/>
      <c r="Q175" s="72"/>
      <c r="R175" s="72"/>
      <c r="S175" s="72"/>
      <c r="T175" s="73"/>
      <c r="U175" s="35"/>
      <c r="V175" s="35"/>
      <c r="W175" s="35"/>
      <c r="X175" s="35"/>
      <c r="Y175" s="35"/>
      <c r="Z175" s="35"/>
      <c r="AA175" s="35"/>
      <c r="AB175" s="35"/>
      <c r="AC175" s="35"/>
      <c r="AD175" s="35"/>
      <c r="AE175" s="35"/>
      <c r="AT175" s="18" t="s">
        <v>182</v>
      </c>
      <c r="AU175" s="18" t="s">
        <v>88</v>
      </c>
    </row>
    <row r="176" spans="1:65" s="2" customFormat="1" ht="16.5" customHeight="1">
      <c r="A176" s="35"/>
      <c r="B176" s="36"/>
      <c r="C176" s="245" t="s">
        <v>226</v>
      </c>
      <c r="D176" s="245" t="s">
        <v>227</v>
      </c>
      <c r="E176" s="246" t="s">
        <v>228</v>
      </c>
      <c r="F176" s="247" t="s">
        <v>229</v>
      </c>
      <c r="G176" s="248" t="s">
        <v>198</v>
      </c>
      <c r="H176" s="249">
        <v>0.47199999999999998</v>
      </c>
      <c r="I176" s="250"/>
      <c r="J176" s="251">
        <f>ROUND(I176*H176,2)</f>
        <v>0</v>
      </c>
      <c r="K176" s="247" t="s">
        <v>1</v>
      </c>
      <c r="L176" s="252"/>
      <c r="M176" s="253" t="s">
        <v>1</v>
      </c>
      <c r="N176" s="254" t="s">
        <v>44</v>
      </c>
      <c r="O176" s="72"/>
      <c r="P176" s="201">
        <f>O176*H176</f>
        <v>0</v>
      </c>
      <c r="Q176" s="201">
        <v>1</v>
      </c>
      <c r="R176" s="201">
        <f>Q176*H176</f>
        <v>0.47199999999999998</v>
      </c>
      <c r="S176" s="201">
        <v>0</v>
      </c>
      <c r="T176" s="202">
        <f>S176*H176</f>
        <v>0</v>
      </c>
      <c r="U176" s="35"/>
      <c r="V176" s="35"/>
      <c r="W176" s="35"/>
      <c r="X176" s="35"/>
      <c r="Y176" s="35"/>
      <c r="Z176" s="35"/>
      <c r="AA176" s="35"/>
      <c r="AB176" s="35"/>
      <c r="AC176" s="35"/>
      <c r="AD176" s="35"/>
      <c r="AE176" s="35"/>
      <c r="AR176" s="203" t="s">
        <v>230</v>
      </c>
      <c r="AT176" s="203" t="s">
        <v>227</v>
      </c>
      <c r="AU176" s="203" t="s">
        <v>88</v>
      </c>
      <c r="AY176" s="18" t="s">
        <v>169</v>
      </c>
      <c r="BE176" s="204">
        <f>IF(N176="základní",J176,0)</f>
        <v>0</v>
      </c>
      <c r="BF176" s="204">
        <f>IF(N176="snížená",J176,0)</f>
        <v>0</v>
      </c>
      <c r="BG176" s="204">
        <f>IF(N176="zákl. přenesená",J176,0)</f>
        <v>0</v>
      </c>
      <c r="BH176" s="204">
        <f>IF(N176="sníž. přenesená",J176,0)</f>
        <v>0</v>
      </c>
      <c r="BI176" s="204">
        <f>IF(N176="nulová",J176,0)</f>
        <v>0</v>
      </c>
      <c r="BJ176" s="18" t="s">
        <v>86</v>
      </c>
      <c r="BK176" s="204">
        <f>ROUND(I176*H176,2)</f>
        <v>0</v>
      </c>
      <c r="BL176" s="18" t="s">
        <v>170</v>
      </c>
      <c r="BM176" s="203" t="s">
        <v>231</v>
      </c>
    </row>
    <row r="177" spans="1:65" s="2" customFormat="1" ht="11.25">
      <c r="A177" s="35"/>
      <c r="B177" s="36"/>
      <c r="C177" s="37"/>
      <c r="D177" s="205" t="s">
        <v>178</v>
      </c>
      <c r="E177" s="37"/>
      <c r="F177" s="206" t="s">
        <v>232</v>
      </c>
      <c r="G177" s="37"/>
      <c r="H177" s="37"/>
      <c r="I177" s="207"/>
      <c r="J177" s="37"/>
      <c r="K177" s="37"/>
      <c r="L177" s="40"/>
      <c r="M177" s="208"/>
      <c r="N177" s="209"/>
      <c r="O177" s="72"/>
      <c r="P177" s="72"/>
      <c r="Q177" s="72"/>
      <c r="R177" s="72"/>
      <c r="S177" s="72"/>
      <c r="T177" s="73"/>
      <c r="U177" s="35"/>
      <c r="V177" s="35"/>
      <c r="W177" s="35"/>
      <c r="X177" s="35"/>
      <c r="Y177" s="35"/>
      <c r="Z177" s="35"/>
      <c r="AA177" s="35"/>
      <c r="AB177" s="35"/>
      <c r="AC177" s="35"/>
      <c r="AD177" s="35"/>
      <c r="AE177" s="35"/>
      <c r="AT177" s="18" t="s">
        <v>178</v>
      </c>
      <c r="AU177" s="18" t="s">
        <v>88</v>
      </c>
    </row>
    <row r="178" spans="1:65" s="2" customFormat="1" ht="19.5">
      <c r="A178" s="35"/>
      <c r="B178" s="36"/>
      <c r="C178" s="37"/>
      <c r="D178" s="205" t="s">
        <v>233</v>
      </c>
      <c r="E178" s="37"/>
      <c r="F178" s="212" t="s">
        <v>234</v>
      </c>
      <c r="G178" s="37"/>
      <c r="H178" s="37"/>
      <c r="I178" s="207"/>
      <c r="J178" s="37"/>
      <c r="K178" s="37"/>
      <c r="L178" s="40"/>
      <c r="M178" s="208"/>
      <c r="N178" s="209"/>
      <c r="O178" s="72"/>
      <c r="P178" s="72"/>
      <c r="Q178" s="72"/>
      <c r="R178" s="72"/>
      <c r="S178" s="72"/>
      <c r="T178" s="73"/>
      <c r="U178" s="35"/>
      <c r="V178" s="35"/>
      <c r="W178" s="35"/>
      <c r="X178" s="35"/>
      <c r="Y178" s="35"/>
      <c r="Z178" s="35"/>
      <c r="AA178" s="35"/>
      <c r="AB178" s="35"/>
      <c r="AC178" s="35"/>
      <c r="AD178" s="35"/>
      <c r="AE178" s="35"/>
      <c r="AT178" s="18" t="s">
        <v>233</v>
      </c>
      <c r="AU178" s="18" t="s">
        <v>88</v>
      </c>
    </row>
    <row r="179" spans="1:65" s="13" customFormat="1" ht="11.25">
      <c r="B179" s="213"/>
      <c r="C179" s="214"/>
      <c r="D179" s="205" t="s">
        <v>184</v>
      </c>
      <c r="E179" s="215" t="s">
        <v>1</v>
      </c>
      <c r="F179" s="216" t="s">
        <v>235</v>
      </c>
      <c r="G179" s="214"/>
      <c r="H179" s="215" t="s">
        <v>1</v>
      </c>
      <c r="I179" s="217"/>
      <c r="J179" s="214"/>
      <c r="K179" s="214"/>
      <c r="L179" s="218"/>
      <c r="M179" s="219"/>
      <c r="N179" s="220"/>
      <c r="O179" s="220"/>
      <c r="P179" s="220"/>
      <c r="Q179" s="220"/>
      <c r="R179" s="220"/>
      <c r="S179" s="220"/>
      <c r="T179" s="221"/>
      <c r="AT179" s="222" t="s">
        <v>184</v>
      </c>
      <c r="AU179" s="222" t="s">
        <v>88</v>
      </c>
      <c r="AV179" s="13" t="s">
        <v>86</v>
      </c>
      <c r="AW179" s="13" t="s">
        <v>34</v>
      </c>
      <c r="AX179" s="13" t="s">
        <v>79</v>
      </c>
      <c r="AY179" s="222" t="s">
        <v>169</v>
      </c>
    </row>
    <row r="180" spans="1:65" s="14" customFormat="1" ht="11.25">
      <c r="B180" s="223"/>
      <c r="C180" s="224"/>
      <c r="D180" s="205" t="s">
        <v>184</v>
      </c>
      <c r="E180" s="225" t="s">
        <v>1</v>
      </c>
      <c r="F180" s="226" t="s">
        <v>236</v>
      </c>
      <c r="G180" s="224"/>
      <c r="H180" s="227">
        <v>0.42899999999999999</v>
      </c>
      <c r="I180" s="228"/>
      <c r="J180" s="224"/>
      <c r="K180" s="224"/>
      <c r="L180" s="229"/>
      <c r="M180" s="230"/>
      <c r="N180" s="231"/>
      <c r="O180" s="231"/>
      <c r="P180" s="231"/>
      <c r="Q180" s="231"/>
      <c r="R180" s="231"/>
      <c r="S180" s="231"/>
      <c r="T180" s="232"/>
      <c r="AT180" s="233" t="s">
        <v>184</v>
      </c>
      <c r="AU180" s="233" t="s">
        <v>88</v>
      </c>
      <c r="AV180" s="14" t="s">
        <v>88</v>
      </c>
      <c r="AW180" s="14" t="s">
        <v>34</v>
      </c>
      <c r="AX180" s="14" t="s">
        <v>86</v>
      </c>
      <c r="AY180" s="233" t="s">
        <v>169</v>
      </c>
    </row>
    <row r="181" spans="1:65" s="14" customFormat="1" ht="11.25">
      <c r="B181" s="223"/>
      <c r="C181" s="224"/>
      <c r="D181" s="205" t="s">
        <v>184</v>
      </c>
      <c r="E181" s="224"/>
      <c r="F181" s="226" t="s">
        <v>237</v>
      </c>
      <c r="G181" s="224"/>
      <c r="H181" s="227">
        <v>0.47199999999999998</v>
      </c>
      <c r="I181" s="228"/>
      <c r="J181" s="224"/>
      <c r="K181" s="224"/>
      <c r="L181" s="229"/>
      <c r="M181" s="230"/>
      <c r="N181" s="231"/>
      <c r="O181" s="231"/>
      <c r="P181" s="231"/>
      <c r="Q181" s="231"/>
      <c r="R181" s="231"/>
      <c r="S181" s="231"/>
      <c r="T181" s="232"/>
      <c r="AT181" s="233" t="s">
        <v>184</v>
      </c>
      <c r="AU181" s="233" t="s">
        <v>88</v>
      </c>
      <c r="AV181" s="14" t="s">
        <v>88</v>
      </c>
      <c r="AW181" s="14" t="s">
        <v>4</v>
      </c>
      <c r="AX181" s="14" t="s">
        <v>86</v>
      </c>
      <c r="AY181" s="233" t="s">
        <v>169</v>
      </c>
    </row>
    <row r="182" spans="1:65" s="2" customFormat="1" ht="24.2" customHeight="1">
      <c r="A182" s="35"/>
      <c r="B182" s="36"/>
      <c r="C182" s="192" t="s">
        <v>230</v>
      </c>
      <c r="D182" s="192" t="s">
        <v>172</v>
      </c>
      <c r="E182" s="193" t="s">
        <v>238</v>
      </c>
      <c r="F182" s="194" t="s">
        <v>239</v>
      </c>
      <c r="G182" s="195" t="s">
        <v>198</v>
      </c>
      <c r="H182" s="196">
        <v>0.27800000000000002</v>
      </c>
      <c r="I182" s="197"/>
      <c r="J182" s="198">
        <f>ROUND(I182*H182,2)</f>
        <v>0</v>
      </c>
      <c r="K182" s="194" t="s">
        <v>176</v>
      </c>
      <c r="L182" s="40"/>
      <c r="M182" s="199" t="s">
        <v>1</v>
      </c>
      <c r="N182" s="200" t="s">
        <v>44</v>
      </c>
      <c r="O182" s="72"/>
      <c r="P182" s="201">
        <f>O182*H182</f>
        <v>0</v>
      </c>
      <c r="Q182" s="201">
        <v>1.7094000000000002E-2</v>
      </c>
      <c r="R182" s="201">
        <f>Q182*H182</f>
        <v>4.7521320000000009E-3</v>
      </c>
      <c r="S182" s="201">
        <v>0</v>
      </c>
      <c r="T182" s="202">
        <f>S182*H182</f>
        <v>0</v>
      </c>
      <c r="U182" s="35"/>
      <c r="V182" s="35"/>
      <c r="W182" s="35"/>
      <c r="X182" s="35"/>
      <c r="Y182" s="35"/>
      <c r="Z182" s="35"/>
      <c r="AA182" s="35"/>
      <c r="AB182" s="35"/>
      <c r="AC182" s="35"/>
      <c r="AD182" s="35"/>
      <c r="AE182" s="35"/>
      <c r="AR182" s="203" t="s">
        <v>170</v>
      </c>
      <c r="AT182" s="203" t="s">
        <v>172</v>
      </c>
      <c r="AU182" s="203" t="s">
        <v>88</v>
      </c>
      <c r="AY182" s="18" t="s">
        <v>169</v>
      </c>
      <c r="BE182" s="204">
        <f>IF(N182="základní",J182,0)</f>
        <v>0</v>
      </c>
      <c r="BF182" s="204">
        <f>IF(N182="snížená",J182,0)</f>
        <v>0</v>
      </c>
      <c r="BG182" s="204">
        <f>IF(N182="zákl. přenesená",J182,0)</f>
        <v>0</v>
      </c>
      <c r="BH182" s="204">
        <f>IF(N182="sníž. přenesená",J182,0)</f>
        <v>0</v>
      </c>
      <c r="BI182" s="204">
        <f>IF(N182="nulová",J182,0)</f>
        <v>0</v>
      </c>
      <c r="BJ182" s="18" t="s">
        <v>86</v>
      </c>
      <c r="BK182" s="204">
        <f>ROUND(I182*H182,2)</f>
        <v>0</v>
      </c>
      <c r="BL182" s="18" t="s">
        <v>170</v>
      </c>
      <c r="BM182" s="203" t="s">
        <v>240</v>
      </c>
    </row>
    <row r="183" spans="1:65" s="2" customFormat="1" ht="19.5">
      <c r="A183" s="35"/>
      <c r="B183" s="36"/>
      <c r="C183" s="37"/>
      <c r="D183" s="205" t="s">
        <v>178</v>
      </c>
      <c r="E183" s="37"/>
      <c r="F183" s="206" t="s">
        <v>241</v>
      </c>
      <c r="G183" s="37"/>
      <c r="H183" s="37"/>
      <c r="I183" s="207"/>
      <c r="J183" s="37"/>
      <c r="K183" s="37"/>
      <c r="L183" s="40"/>
      <c r="M183" s="208"/>
      <c r="N183" s="209"/>
      <c r="O183" s="72"/>
      <c r="P183" s="72"/>
      <c r="Q183" s="72"/>
      <c r="R183" s="72"/>
      <c r="S183" s="72"/>
      <c r="T183" s="73"/>
      <c r="U183" s="35"/>
      <c r="V183" s="35"/>
      <c r="W183" s="35"/>
      <c r="X183" s="35"/>
      <c r="Y183" s="35"/>
      <c r="Z183" s="35"/>
      <c r="AA183" s="35"/>
      <c r="AB183" s="35"/>
      <c r="AC183" s="35"/>
      <c r="AD183" s="35"/>
      <c r="AE183" s="35"/>
      <c r="AT183" s="18" t="s">
        <v>178</v>
      </c>
      <c r="AU183" s="18" t="s">
        <v>88</v>
      </c>
    </row>
    <row r="184" spans="1:65" s="2" customFormat="1" ht="11.25">
      <c r="A184" s="35"/>
      <c r="B184" s="36"/>
      <c r="C184" s="37"/>
      <c r="D184" s="210" t="s">
        <v>180</v>
      </c>
      <c r="E184" s="37"/>
      <c r="F184" s="211" t="s">
        <v>242</v>
      </c>
      <c r="G184" s="37"/>
      <c r="H184" s="37"/>
      <c r="I184" s="207"/>
      <c r="J184" s="37"/>
      <c r="K184" s="37"/>
      <c r="L184" s="40"/>
      <c r="M184" s="208"/>
      <c r="N184" s="209"/>
      <c r="O184" s="72"/>
      <c r="P184" s="72"/>
      <c r="Q184" s="72"/>
      <c r="R184" s="72"/>
      <c r="S184" s="72"/>
      <c r="T184" s="73"/>
      <c r="U184" s="35"/>
      <c r="V184" s="35"/>
      <c r="W184" s="35"/>
      <c r="X184" s="35"/>
      <c r="Y184" s="35"/>
      <c r="Z184" s="35"/>
      <c r="AA184" s="35"/>
      <c r="AB184" s="35"/>
      <c r="AC184" s="35"/>
      <c r="AD184" s="35"/>
      <c r="AE184" s="35"/>
      <c r="AT184" s="18" t="s">
        <v>180</v>
      </c>
      <c r="AU184" s="18" t="s">
        <v>88</v>
      </c>
    </row>
    <row r="185" spans="1:65" s="2" customFormat="1" ht="58.5">
      <c r="A185" s="35"/>
      <c r="B185" s="36"/>
      <c r="C185" s="37"/>
      <c r="D185" s="205" t="s">
        <v>182</v>
      </c>
      <c r="E185" s="37"/>
      <c r="F185" s="212" t="s">
        <v>225</v>
      </c>
      <c r="G185" s="37"/>
      <c r="H185" s="37"/>
      <c r="I185" s="207"/>
      <c r="J185" s="37"/>
      <c r="K185" s="37"/>
      <c r="L185" s="40"/>
      <c r="M185" s="208"/>
      <c r="N185" s="209"/>
      <c r="O185" s="72"/>
      <c r="P185" s="72"/>
      <c r="Q185" s="72"/>
      <c r="R185" s="72"/>
      <c r="S185" s="72"/>
      <c r="T185" s="73"/>
      <c r="U185" s="35"/>
      <c r="V185" s="35"/>
      <c r="W185" s="35"/>
      <c r="X185" s="35"/>
      <c r="Y185" s="35"/>
      <c r="Z185" s="35"/>
      <c r="AA185" s="35"/>
      <c r="AB185" s="35"/>
      <c r="AC185" s="35"/>
      <c r="AD185" s="35"/>
      <c r="AE185" s="35"/>
      <c r="AT185" s="18" t="s">
        <v>182</v>
      </c>
      <c r="AU185" s="18" t="s">
        <v>88</v>
      </c>
    </row>
    <row r="186" spans="1:65" s="13" customFormat="1" ht="11.25">
      <c r="B186" s="213"/>
      <c r="C186" s="214"/>
      <c r="D186" s="205" t="s">
        <v>184</v>
      </c>
      <c r="E186" s="215" t="s">
        <v>1</v>
      </c>
      <c r="F186" s="216" t="s">
        <v>185</v>
      </c>
      <c r="G186" s="214"/>
      <c r="H186" s="215" t="s">
        <v>1</v>
      </c>
      <c r="I186" s="217"/>
      <c r="J186" s="214"/>
      <c r="K186" s="214"/>
      <c r="L186" s="218"/>
      <c r="M186" s="219"/>
      <c r="N186" s="220"/>
      <c r="O186" s="220"/>
      <c r="P186" s="220"/>
      <c r="Q186" s="220"/>
      <c r="R186" s="220"/>
      <c r="S186" s="220"/>
      <c r="T186" s="221"/>
      <c r="AT186" s="222" t="s">
        <v>184</v>
      </c>
      <c r="AU186" s="222" t="s">
        <v>88</v>
      </c>
      <c r="AV186" s="13" t="s">
        <v>86</v>
      </c>
      <c r="AW186" s="13" t="s">
        <v>34</v>
      </c>
      <c r="AX186" s="13" t="s">
        <v>79</v>
      </c>
      <c r="AY186" s="222" t="s">
        <v>169</v>
      </c>
    </row>
    <row r="187" spans="1:65" s="14" customFormat="1" ht="11.25">
      <c r="B187" s="223"/>
      <c r="C187" s="224"/>
      <c r="D187" s="205" t="s">
        <v>184</v>
      </c>
      <c r="E187" s="225" t="s">
        <v>1</v>
      </c>
      <c r="F187" s="226" t="s">
        <v>243</v>
      </c>
      <c r="G187" s="224"/>
      <c r="H187" s="227">
        <v>0.27800000000000002</v>
      </c>
      <c r="I187" s="228"/>
      <c r="J187" s="224"/>
      <c r="K187" s="224"/>
      <c r="L187" s="229"/>
      <c r="M187" s="230"/>
      <c r="N187" s="231"/>
      <c r="O187" s="231"/>
      <c r="P187" s="231"/>
      <c r="Q187" s="231"/>
      <c r="R187" s="231"/>
      <c r="S187" s="231"/>
      <c r="T187" s="232"/>
      <c r="AT187" s="233" t="s">
        <v>184</v>
      </c>
      <c r="AU187" s="233" t="s">
        <v>88</v>
      </c>
      <c r="AV187" s="14" t="s">
        <v>88</v>
      </c>
      <c r="AW187" s="14" t="s">
        <v>34</v>
      </c>
      <c r="AX187" s="14" t="s">
        <v>86</v>
      </c>
      <c r="AY187" s="233" t="s">
        <v>169</v>
      </c>
    </row>
    <row r="188" spans="1:65" s="2" customFormat="1" ht="24.2" customHeight="1">
      <c r="A188" s="35"/>
      <c r="B188" s="36"/>
      <c r="C188" s="245" t="s">
        <v>244</v>
      </c>
      <c r="D188" s="245" t="s">
        <v>227</v>
      </c>
      <c r="E188" s="246" t="s">
        <v>245</v>
      </c>
      <c r="F188" s="247" t="s">
        <v>246</v>
      </c>
      <c r="G188" s="248" t="s">
        <v>198</v>
      </c>
      <c r="H188" s="249">
        <v>0.30599999999999999</v>
      </c>
      <c r="I188" s="250"/>
      <c r="J188" s="251">
        <f>ROUND(I188*H188,2)</f>
        <v>0</v>
      </c>
      <c r="K188" s="247" t="s">
        <v>1</v>
      </c>
      <c r="L188" s="252"/>
      <c r="M188" s="253" t="s">
        <v>1</v>
      </c>
      <c r="N188" s="254" t="s">
        <v>44</v>
      </c>
      <c r="O188" s="72"/>
      <c r="P188" s="201">
        <f>O188*H188</f>
        <v>0</v>
      </c>
      <c r="Q188" s="201">
        <v>1</v>
      </c>
      <c r="R188" s="201">
        <f>Q188*H188</f>
        <v>0.30599999999999999</v>
      </c>
      <c r="S188" s="201">
        <v>0</v>
      </c>
      <c r="T188" s="202">
        <f>S188*H188</f>
        <v>0</v>
      </c>
      <c r="U188" s="35"/>
      <c r="V188" s="35"/>
      <c r="W188" s="35"/>
      <c r="X188" s="35"/>
      <c r="Y188" s="35"/>
      <c r="Z188" s="35"/>
      <c r="AA188" s="35"/>
      <c r="AB188" s="35"/>
      <c r="AC188" s="35"/>
      <c r="AD188" s="35"/>
      <c r="AE188" s="35"/>
      <c r="AR188" s="203" t="s">
        <v>230</v>
      </c>
      <c r="AT188" s="203" t="s">
        <v>227</v>
      </c>
      <c r="AU188" s="203" t="s">
        <v>88</v>
      </c>
      <c r="AY188" s="18" t="s">
        <v>169</v>
      </c>
      <c r="BE188" s="204">
        <f>IF(N188="základní",J188,0)</f>
        <v>0</v>
      </c>
      <c r="BF188" s="204">
        <f>IF(N188="snížená",J188,0)</f>
        <v>0</v>
      </c>
      <c r="BG188" s="204">
        <f>IF(N188="zákl. přenesená",J188,0)</f>
        <v>0</v>
      </c>
      <c r="BH188" s="204">
        <f>IF(N188="sníž. přenesená",J188,0)</f>
        <v>0</v>
      </c>
      <c r="BI188" s="204">
        <f>IF(N188="nulová",J188,0)</f>
        <v>0</v>
      </c>
      <c r="BJ188" s="18" t="s">
        <v>86</v>
      </c>
      <c r="BK188" s="204">
        <f>ROUND(I188*H188,2)</f>
        <v>0</v>
      </c>
      <c r="BL188" s="18" t="s">
        <v>170</v>
      </c>
      <c r="BM188" s="203" t="s">
        <v>247</v>
      </c>
    </row>
    <row r="189" spans="1:65" s="2" customFormat="1" ht="11.25">
      <c r="A189" s="35"/>
      <c r="B189" s="36"/>
      <c r="C189" s="37"/>
      <c r="D189" s="205" t="s">
        <v>178</v>
      </c>
      <c r="E189" s="37"/>
      <c r="F189" s="206" t="s">
        <v>246</v>
      </c>
      <c r="G189" s="37"/>
      <c r="H189" s="37"/>
      <c r="I189" s="207"/>
      <c r="J189" s="37"/>
      <c r="K189" s="37"/>
      <c r="L189" s="40"/>
      <c r="M189" s="208"/>
      <c r="N189" s="209"/>
      <c r="O189" s="72"/>
      <c r="P189" s="72"/>
      <c r="Q189" s="72"/>
      <c r="R189" s="72"/>
      <c r="S189" s="72"/>
      <c r="T189" s="73"/>
      <c r="U189" s="35"/>
      <c r="V189" s="35"/>
      <c r="W189" s="35"/>
      <c r="X189" s="35"/>
      <c r="Y189" s="35"/>
      <c r="Z189" s="35"/>
      <c r="AA189" s="35"/>
      <c r="AB189" s="35"/>
      <c r="AC189" s="35"/>
      <c r="AD189" s="35"/>
      <c r="AE189" s="35"/>
      <c r="AT189" s="18" t="s">
        <v>178</v>
      </c>
      <c r="AU189" s="18" t="s">
        <v>88</v>
      </c>
    </row>
    <row r="190" spans="1:65" s="14" customFormat="1" ht="11.25">
      <c r="B190" s="223"/>
      <c r="C190" s="224"/>
      <c r="D190" s="205" t="s">
        <v>184</v>
      </c>
      <c r="E190" s="224"/>
      <c r="F190" s="226" t="s">
        <v>248</v>
      </c>
      <c r="G190" s="224"/>
      <c r="H190" s="227">
        <v>0.30599999999999999</v>
      </c>
      <c r="I190" s="228"/>
      <c r="J190" s="224"/>
      <c r="K190" s="224"/>
      <c r="L190" s="229"/>
      <c r="M190" s="230"/>
      <c r="N190" s="231"/>
      <c r="O190" s="231"/>
      <c r="P190" s="231"/>
      <c r="Q190" s="231"/>
      <c r="R190" s="231"/>
      <c r="S190" s="231"/>
      <c r="T190" s="232"/>
      <c r="AT190" s="233" t="s">
        <v>184</v>
      </c>
      <c r="AU190" s="233" t="s">
        <v>88</v>
      </c>
      <c r="AV190" s="14" t="s">
        <v>88</v>
      </c>
      <c r="AW190" s="14" t="s">
        <v>4</v>
      </c>
      <c r="AX190" s="14" t="s">
        <v>86</v>
      </c>
      <c r="AY190" s="233" t="s">
        <v>169</v>
      </c>
    </row>
    <row r="191" spans="1:65" s="2" customFormat="1" ht="24.2" customHeight="1">
      <c r="A191" s="35"/>
      <c r="B191" s="36"/>
      <c r="C191" s="192" t="s">
        <v>249</v>
      </c>
      <c r="D191" s="192" t="s">
        <v>172</v>
      </c>
      <c r="E191" s="193" t="s">
        <v>250</v>
      </c>
      <c r="F191" s="194" t="s">
        <v>251</v>
      </c>
      <c r="G191" s="195" t="s">
        <v>252</v>
      </c>
      <c r="H191" s="196">
        <v>87</v>
      </c>
      <c r="I191" s="197"/>
      <c r="J191" s="198">
        <f>ROUND(I191*H191,2)</f>
        <v>0</v>
      </c>
      <c r="K191" s="194" t="s">
        <v>176</v>
      </c>
      <c r="L191" s="40"/>
      <c r="M191" s="199" t="s">
        <v>1</v>
      </c>
      <c r="N191" s="200" t="s">
        <v>44</v>
      </c>
      <c r="O191" s="72"/>
      <c r="P191" s="201">
        <f>O191*H191</f>
        <v>0</v>
      </c>
      <c r="Q191" s="201">
        <v>2.0560400000000001E-5</v>
      </c>
      <c r="R191" s="201">
        <f>Q191*H191</f>
        <v>1.7887548000000001E-3</v>
      </c>
      <c r="S191" s="201">
        <v>0</v>
      </c>
      <c r="T191" s="202">
        <f>S191*H191</f>
        <v>0</v>
      </c>
      <c r="U191" s="35"/>
      <c r="V191" s="35"/>
      <c r="W191" s="35"/>
      <c r="X191" s="35"/>
      <c r="Y191" s="35"/>
      <c r="Z191" s="35"/>
      <c r="AA191" s="35"/>
      <c r="AB191" s="35"/>
      <c r="AC191" s="35"/>
      <c r="AD191" s="35"/>
      <c r="AE191" s="35"/>
      <c r="AR191" s="203" t="s">
        <v>170</v>
      </c>
      <c r="AT191" s="203" t="s">
        <v>172</v>
      </c>
      <c r="AU191" s="203" t="s">
        <v>88</v>
      </c>
      <c r="AY191" s="18" t="s">
        <v>169</v>
      </c>
      <c r="BE191" s="204">
        <f>IF(N191="základní",J191,0)</f>
        <v>0</v>
      </c>
      <c r="BF191" s="204">
        <f>IF(N191="snížená",J191,0)</f>
        <v>0</v>
      </c>
      <c r="BG191" s="204">
        <f>IF(N191="zákl. přenesená",J191,0)</f>
        <v>0</v>
      </c>
      <c r="BH191" s="204">
        <f>IF(N191="sníž. přenesená",J191,0)</f>
        <v>0</v>
      </c>
      <c r="BI191" s="204">
        <f>IF(N191="nulová",J191,0)</f>
        <v>0</v>
      </c>
      <c r="BJ191" s="18" t="s">
        <v>86</v>
      </c>
      <c r="BK191" s="204">
        <f>ROUND(I191*H191,2)</f>
        <v>0</v>
      </c>
      <c r="BL191" s="18" t="s">
        <v>170</v>
      </c>
      <c r="BM191" s="203" t="s">
        <v>253</v>
      </c>
    </row>
    <row r="192" spans="1:65" s="2" customFormat="1" ht="19.5">
      <c r="A192" s="35"/>
      <c r="B192" s="36"/>
      <c r="C192" s="37"/>
      <c r="D192" s="205" t="s">
        <v>178</v>
      </c>
      <c r="E192" s="37"/>
      <c r="F192" s="206" t="s">
        <v>254</v>
      </c>
      <c r="G192" s="37"/>
      <c r="H192" s="37"/>
      <c r="I192" s="207"/>
      <c r="J192" s="37"/>
      <c r="K192" s="37"/>
      <c r="L192" s="40"/>
      <c r="M192" s="208"/>
      <c r="N192" s="209"/>
      <c r="O192" s="72"/>
      <c r="P192" s="72"/>
      <c r="Q192" s="72"/>
      <c r="R192" s="72"/>
      <c r="S192" s="72"/>
      <c r="T192" s="73"/>
      <c r="U192" s="35"/>
      <c r="V192" s="35"/>
      <c r="W192" s="35"/>
      <c r="X192" s="35"/>
      <c r="Y192" s="35"/>
      <c r="Z192" s="35"/>
      <c r="AA192" s="35"/>
      <c r="AB192" s="35"/>
      <c r="AC192" s="35"/>
      <c r="AD192" s="35"/>
      <c r="AE192" s="35"/>
      <c r="AT192" s="18" t="s">
        <v>178</v>
      </c>
      <c r="AU192" s="18" t="s">
        <v>88</v>
      </c>
    </row>
    <row r="193" spans="1:65" s="2" customFormat="1" ht="11.25">
      <c r="A193" s="35"/>
      <c r="B193" s="36"/>
      <c r="C193" s="37"/>
      <c r="D193" s="210" t="s">
        <v>180</v>
      </c>
      <c r="E193" s="37"/>
      <c r="F193" s="211" t="s">
        <v>255</v>
      </c>
      <c r="G193" s="37"/>
      <c r="H193" s="37"/>
      <c r="I193" s="207"/>
      <c r="J193" s="37"/>
      <c r="K193" s="37"/>
      <c r="L193" s="40"/>
      <c r="M193" s="208"/>
      <c r="N193" s="209"/>
      <c r="O193" s="72"/>
      <c r="P193" s="72"/>
      <c r="Q193" s="72"/>
      <c r="R193" s="72"/>
      <c r="S193" s="72"/>
      <c r="T193" s="73"/>
      <c r="U193" s="35"/>
      <c r="V193" s="35"/>
      <c r="W193" s="35"/>
      <c r="X193" s="35"/>
      <c r="Y193" s="35"/>
      <c r="Z193" s="35"/>
      <c r="AA193" s="35"/>
      <c r="AB193" s="35"/>
      <c r="AC193" s="35"/>
      <c r="AD193" s="35"/>
      <c r="AE193" s="35"/>
      <c r="AT193" s="18" t="s">
        <v>180</v>
      </c>
      <c r="AU193" s="18" t="s">
        <v>88</v>
      </c>
    </row>
    <row r="194" spans="1:65" s="2" customFormat="1" ht="97.5">
      <c r="A194" s="35"/>
      <c r="B194" s="36"/>
      <c r="C194" s="37"/>
      <c r="D194" s="205" t="s">
        <v>182</v>
      </c>
      <c r="E194" s="37"/>
      <c r="F194" s="212" t="s">
        <v>256</v>
      </c>
      <c r="G194" s="37"/>
      <c r="H194" s="37"/>
      <c r="I194" s="207"/>
      <c r="J194" s="37"/>
      <c r="K194" s="37"/>
      <c r="L194" s="40"/>
      <c r="M194" s="208"/>
      <c r="N194" s="209"/>
      <c r="O194" s="72"/>
      <c r="P194" s="72"/>
      <c r="Q194" s="72"/>
      <c r="R194" s="72"/>
      <c r="S194" s="72"/>
      <c r="T194" s="73"/>
      <c r="U194" s="35"/>
      <c r="V194" s="35"/>
      <c r="W194" s="35"/>
      <c r="X194" s="35"/>
      <c r="Y194" s="35"/>
      <c r="Z194" s="35"/>
      <c r="AA194" s="35"/>
      <c r="AB194" s="35"/>
      <c r="AC194" s="35"/>
      <c r="AD194" s="35"/>
      <c r="AE194" s="35"/>
      <c r="AT194" s="18" t="s">
        <v>182</v>
      </c>
      <c r="AU194" s="18" t="s">
        <v>88</v>
      </c>
    </row>
    <row r="195" spans="1:65" s="13" customFormat="1" ht="11.25">
      <c r="B195" s="213"/>
      <c r="C195" s="214"/>
      <c r="D195" s="205" t="s">
        <v>184</v>
      </c>
      <c r="E195" s="215" t="s">
        <v>1</v>
      </c>
      <c r="F195" s="216" t="s">
        <v>235</v>
      </c>
      <c r="G195" s="214"/>
      <c r="H195" s="215" t="s">
        <v>1</v>
      </c>
      <c r="I195" s="217"/>
      <c r="J195" s="214"/>
      <c r="K195" s="214"/>
      <c r="L195" s="218"/>
      <c r="M195" s="219"/>
      <c r="N195" s="220"/>
      <c r="O195" s="220"/>
      <c r="P195" s="220"/>
      <c r="Q195" s="220"/>
      <c r="R195" s="220"/>
      <c r="S195" s="220"/>
      <c r="T195" s="221"/>
      <c r="AT195" s="222" t="s">
        <v>184</v>
      </c>
      <c r="AU195" s="222" t="s">
        <v>88</v>
      </c>
      <c r="AV195" s="13" t="s">
        <v>86</v>
      </c>
      <c r="AW195" s="13" t="s">
        <v>34</v>
      </c>
      <c r="AX195" s="13" t="s">
        <v>79</v>
      </c>
      <c r="AY195" s="222" t="s">
        <v>169</v>
      </c>
    </row>
    <row r="196" spans="1:65" s="14" customFormat="1" ht="11.25">
      <c r="B196" s="223"/>
      <c r="C196" s="224"/>
      <c r="D196" s="205" t="s">
        <v>184</v>
      </c>
      <c r="E196" s="225" t="s">
        <v>1</v>
      </c>
      <c r="F196" s="226" t="s">
        <v>257</v>
      </c>
      <c r="G196" s="224"/>
      <c r="H196" s="227">
        <v>58</v>
      </c>
      <c r="I196" s="228"/>
      <c r="J196" s="224"/>
      <c r="K196" s="224"/>
      <c r="L196" s="229"/>
      <c r="M196" s="230"/>
      <c r="N196" s="231"/>
      <c r="O196" s="231"/>
      <c r="P196" s="231"/>
      <c r="Q196" s="231"/>
      <c r="R196" s="231"/>
      <c r="S196" s="231"/>
      <c r="T196" s="232"/>
      <c r="AT196" s="233" t="s">
        <v>184</v>
      </c>
      <c r="AU196" s="233" t="s">
        <v>88</v>
      </c>
      <c r="AV196" s="14" t="s">
        <v>88</v>
      </c>
      <c r="AW196" s="14" t="s">
        <v>34</v>
      </c>
      <c r="AX196" s="14" t="s">
        <v>79</v>
      </c>
      <c r="AY196" s="233" t="s">
        <v>169</v>
      </c>
    </row>
    <row r="197" spans="1:65" s="14" customFormat="1" ht="11.25">
      <c r="B197" s="223"/>
      <c r="C197" s="224"/>
      <c r="D197" s="205" t="s">
        <v>184</v>
      </c>
      <c r="E197" s="225" t="s">
        <v>1</v>
      </c>
      <c r="F197" s="226" t="s">
        <v>258</v>
      </c>
      <c r="G197" s="224"/>
      <c r="H197" s="227">
        <v>29</v>
      </c>
      <c r="I197" s="228"/>
      <c r="J197" s="224"/>
      <c r="K197" s="224"/>
      <c r="L197" s="229"/>
      <c r="M197" s="230"/>
      <c r="N197" s="231"/>
      <c r="O197" s="231"/>
      <c r="P197" s="231"/>
      <c r="Q197" s="231"/>
      <c r="R197" s="231"/>
      <c r="S197" s="231"/>
      <c r="T197" s="232"/>
      <c r="AT197" s="233" t="s">
        <v>184</v>
      </c>
      <c r="AU197" s="233" t="s">
        <v>88</v>
      </c>
      <c r="AV197" s="14" t="s">
        <v>88</v>
      </c>
      <c r="AW197" s="14" t="s">
        <v>34</v>
      </c>
      <c r="AX197" s="14" t="s">
        <v>79</v>
      </c>
      <c r="AY197" s="233" t="s">
        <v>169</v>
      </c>
    </row>
    <row r="198" spans="1:65" s="15" customFormat="1" ht="11.25">
      <c r="B198" s="234"/>
      <c r="C198" s="235"/>
      <c r="D198" s="205" t="s">
        <v>184</v>
      </c>
      <c r="E198" s="236" t="s">
        <v>1</v>
      </c>
      <c r="F198" s="237" t="s">
        <v>218</v>
      </c>
      <c r="G198" s="235"/>
      <c r="H198" s="238">
        <v>87</v>
      </c>
      <c r="I198" s="239"/>
      <c r="J198" s="235"/>
      <c r="K198" s="235"/>
      <c r="L198" s="240"/>
      <c r="M198" s="241"/>
      <c r="N198" s="242"/>
      <c r="O198" s="242"/>
      <c r="P198" s="242"/>
      <c r="Q198" s="242"/>
      <c r="R198" s="242"/>
      <c r="S198" s="242"/>
      <c r="T198" s="243"/>
      <c r="AT198" s="244" t="s">
        <v>184</v>
      </c>
      <c r="AU198" s="244" t="s">
        <v>88</v>
      </c>
      <c r="AV198" s="15" t="s">
        <v>170</v>
      </c>
      <c r="AW198" s="15" t="s">
        <v>34</v>
      </c>
      <c r="AX198" s="15" t="s">
        <v>86</v>
      </c>
      <c r="AY198" s="244" t="s">
        <v>169</v>
      </c>
    </row>
    <row r="199" spans="1:65" s="2" customFormat="1" ht="21.75" customHeight="1">
      <c r="A199" s="35"/>
      <c r="B199" s="36"/>
      <c r="C199" s="192" t="s">
        <v>259</v>
      </c>
      <c r="D199" s="192" t="s">
        <v>172</v>
      </c>
      <c r="E199" s="193" t="s">
        <v>260</v>
      </c>
      <c r="F199" s="194" t="s">
        <v>261</v>
      </c>
      <c r="G199" s="195" t="s">
        <v>252</v>
      </c>
      <c r="H199" s="196">
        <v>87</v>
      </c>
      <c r="I199" s="197"/>
      <c r="J199" s="198">
        <f>ROUND(I199*H199,2)</f>
        <v>0</v>
      </c>
      <c r="K199" s="194" t="s">
        <v>176</v>
      </c>
      <c r="L199" s="40"/>
      <c r="M199" s="199" t="s">
        <v>1</v>
      </c>
      <c r="N199" s="200" t="s">
        <v>44</v>
      </c>
      <c r="O199" s="72"/>
      <c r="P199" s="201">
        <f>O199*H199</f>
        <v>0</v>
      </c>
      <c r="Q199" s="201">
        <v>1E-4</v>
      </c>
      <c r="R199" s="201">
        <f>Q199*H199</f>
        <v>8.7000000000000011E-3</v>
      </c>
      <c r="S199" s="201">
        <v>0</v>
      </c>
      <c r="T199" s="202">
        <f>S199*H199</f>
        <v>0</v>
      </c>
      <c r="U199" s="35"/>
      <c r="V199" s="35"/>
      <c r="W199" s="35"/>
      <c r="X199" s="35"/>
      <c r="Y199" s="35"/>
      <c r="Z199" s="35"/>
      <c r="AA199" s="35"/>
      <c r="AB199" s="35"/>
      <c r="AC199" s="35"/>
      <c r="AD199" s="35"/>
      <c r="AE199" s="35"/>
      <c r="AR199" s="203" t="s">
        <v>170</v>
      </c>
      <c r="AT199" s="203" t="s">
        <v>172</v>
      </c>
      <c r="AU199" s="203" t="s">
        <v>88</v>
      </c>
      <c r="AY199" s="18" t="s">
        <v>169</v>
      </c>
      <c r="BE199" s="204">
        <f>IF(N199="základní",J199,0)</f>
        <v>0</v>
      </c>
      <c r="BF199" s="204">
        <f>IF(N199="snížená",J199,0)</f>
        <v>0</v>
      </c>
      <c r="BG199" s="204">
        <f>IF(N199="zákl. přenesená",J199,0)</f>
        <v>0</v>
      </c>
      <c r="BH199" s="204">
        <f>IF(N199="sníž. přenesená",J199,0)</f>
        <v>0</v>
      </c>
      <c r="BI199" s="204">
        <f>IF(N199="nulová",J199,0)</f>
        <v>0</v>
      </c>
      <c r="BJ199" s="18" t="s">
        <v>86</v>
      </c>
      <c r="BK199" s="204">
        <f>ROUND(I199*H199,2)</f>
        <v>0</v>
      </c>
      <c r="BL199" s="18" t="s">
        <v>170</v>
      </c>
      <c r="BM199" s="203" t="s">
        <v>262</v>
      </c>
    </row>
    <row r="200" spans="1:65" s="2" customFormat="1" ht="19.5">
      <c r="A200" s="35"/>
      <c r="B200" s="36"/>
      <c r="C200" s="37"/>
      <c r="D200" s="205" t="s">
        <v>178</v>
      </c>
      <c r="E200" s="37"/>
      <c r="F200" s="206" t="s">
        <v>263</v>
      </c>
      <c r="G200" s="37"/>
      <c r="H200" s="37"/>
      <c r="I200" s="207"/>
      <c r="J200" s="37"/>
      <c r="K200" s="37"/>
      <c r="L200" s="40"/>
      <c r="M200" s="208"/>
      <c r="N200" s="209"/>
      <c r="O200" s="72"/>
      <c r="P200" s="72"/>
      <c r="Q200" s="72"/>
      <c r="R200" s="72"/>
      <c r="S200" s="72"/>
      <c r="T200" s="73"/>
      <c r="U200" s="35"/>
      <c r="V200" s="35"/>
      <c r="W200" s="35"/>
      <c r="X200" s="35"/>
      <c r="Y200" s="35"/>
      <c r="Z200" s="35"/>
      <c r="AA200" s="35"/>
      <c r="AB200" s="35"/>
      <c r="AC200" s="35"/>
      <c r="AD200" s="35"/>
      <c r="AE200" s="35"/>
      <c r="AT200" s="18" t="s">
        <v>178</v>
      </c>
      <c r="AU200" s="18" t="s">
        <v>88</v>
      </c>
    </row>
    <row r="201" spans="1:65" s="2" customFormat="1" ht="11.25">
      <c r="A201" s="35"/>
      <c r="B201" s="36"/>
      <c r="C201" s="37"/>
      <c r="D201" s="210" t="s">
        <v>180</v>
      </c>
      <c r="E201" s="37"/>
      <c r="F201" s="211" t="s">
        <v>264</v>
      </c>
      <c r="G201" s="37"/>
      <c r="H201" s="37"/>
      <c r="I201" s="207"/>
      <c r="J201" s="37"/>
      <c r="K201" s="37"/>
      <c r="L201" s="40"/>
      <c r="M201" s="208"/>
      <c r="N201" s="209"/>
      <c r="O201" s="72"/>
      <c r="P201" s="72"/>
      <c r="Q201" s="72"/>
      <c r="R201" s="72"/>
      <c r="S201" s="72"/>
      <c r="T201" s="73"/>
      <c r="U201" s="35"/>
      <c r="V201" s="35"/>
      <c r="W201" s="35"/>
      <c r="X201" s="35"/>
      <c r="Y201" s="35"/>
      <c r="Z201" s="35"/>
      <c r="AA201" s="35"/>
      <c r="AB201" s="35"/>
      <c r="AC201" s="35"/>
      <c r="AD201" s="35"/>
      <c r="AE201" s="35"/>
      <c r="AT201" s="18" t="s">
        <v>180</v>
      </c>
      <c r="AU201" s="18" t="s">
        <v>88</v>
      </c>
    </row>
    <row r="202" spans="1:65" s="2" customFormat="1" ht="97.5">
      <c r="A202" s="35"/>
      <c r="B202" s="36"/>
      <c r="C202" s="37"/>
      <c r="D202" s="205" t="s">
        <v>182</v>
      </c>
      <c r="E202" s="37"/>
      <c r="F202" s="212" t="s">
        <v>256</v>
      </c>
      <c r="G202" s="37"/>
      <c r="H202" s="37"/>
      <c r="I202" s="207"/>
      <c r="J202" s="37"/>
      <c r="K202" s="37"/>
      <c r="L202" s="40"/>
      <c r="M202" s="208"/>
      <c r="N202" s="209"/>
      <c r="O202" s="72"/>
      <c r="P202" s="72"/>
      <c r="Q202" s="72"/>
      <c r="R202" s="72"/>
      <c r="S202" s="72"/>
      <c r="T202" s="73"/>
      <c r="U202" s="35"/>
      <c r="V202" s="35"/>
      <c r="W202" s="35"/>
      <c r="X202" s="35"/>
      <c r="Y202" s="35"/>
      <c r="Z202" s="35"/>
      <c r="AA202" s="35"/>
      <c r="AB202" s="35"/>
      <c r="AC202" s="35"/>
      <c r="AD202" s="35"/>
      <c r="AE202" s="35"/>
      <c r="AT202" s="18" t="s">
        <v>182</v>
      </c>
      <c r="AU202" s="18" t="s">
        <v>88</v>
      </c>
    </row>
    <row r="203" spans="1:65" s="12" customFormat="1" ht="22.9" customHeight="1">
      <c r="B203" s="176"/>
      <c r="C203" s="177"/>
      <c r="D203" s="178" t="s">
        <v>78</v>
      </c>
      <c r="E203" s="190" t="s">
        <v>265</v>
      </c>
      <c r="F203" s="190" t="s">
        <v>266</v>
      </c>
      <c r="G203" s="177"/>
      <c r="H203" s="177"/>
      <c r="I203" s="180"/>
      <c r="J203" s="191">
        <f>BK203</f>
        <v>0</v>
      </c>
      <c r="K203" s="177"/>
      <c r="L203" s="182"/>
      <c r="M203" s="183"/>
      <c r="N203" s="184"/>
      <c r="O203" s="184"/>
      <c r="P203" s="185">
        <f>SUM(P204:P230)</f>
        <v>0</v>
      </c>
      <c r="Q203" s="184"/>
      <c r="R203" s="185">
        <f>SUM(R204:R230)</f>
        <v>1.6986915900000001</v>
      </c>
      <c r="S203" s="184"/>
      <c r="T203" s="186">
        <f>SUM(T204:T230)</f>
        <v>0</v>
      </c>
      <c r="AR203" s="187" t="s">
        <v>86</v>
      </c>
      <c r="AT203" s="188" t="s">
        <v>78</v>
      </c>
      <c r="AU203" s="188" t="s">
        <v>86</v>
      </c>
      <c r="AY203" s="187" t="s">
        <v>169</v>
      </c>
      <c r="BK203" s="189">
        <f>SUM(BK204:BK230)</f>
        <v>0</v>
      </c>
    </row>
    <row r="204" spans="1:65" s="2" customFormat="1" ht="24.2" customHeight="1">
      <c r="A204" s="35"/>
      <c r="B204" s="36"/>
      <c r="C204" s="192" t="s">
        <v>267</v>
      </c>
      <c r="D204" s="192" t="s">
        <v>172</v>
      </c>
      <c r="E204" s="193" t="s">
        <v>268</v>
      </c>
      <c r="F204" s="194" t="s">
        <v>269</v>
      </c>
      <c r="G204" s="195" t="s">
        <v>189</v>
      </c>
      <c r="H204" s="196">
        <v>496.98</v>
      </c>
      <c r="I204" s="197"/>
      <c r="J204" s="198">
        <f>ROUND(I204*H204,2)</f>
        <v>0</v>
      </c>
      <c r="K204" s="194" t="s">
        <v>176</v>
      </c>
      <c r="L204" s="40"/>
      <c r="M204" s="199" t="s">
        <v>1</v>
      </c>
      <c r="N204" s="200" t="s">
        <v>44</v>
      </c>
      <c r="O204" s="72"/>
      <c r="P204" s="201">
        <f>O204*H204</f>
        <v>0</v>
      </c>
      <c r="Q204" s="201">
        <v>2.63E-4</v>
      </c>
      <c r="R204" s="201">
        <f>Q204*H204</f>
        <v>0.13070574000000001</v>
      </c>
      <c r="S204" s="201">
        <v>0</v>
      </c>
      <c r="T204" s="202">
        <f>S204*H204</f>
        <v>0</v>
      </c>
      <c r="U204" s="35"/>
      <c r="V204" s="35"/>
      <c r="W204" s="35"/>
      <c r="X204" s="35"/>
      <c r="Y204" s="35"/>
      <c r="Z204" s="35"/>
      <c r="AA204" s="35"/>
      <c r="AB204" s="35"/>
      <c r="AC204" s="35"/>
      <c r="AD204" s="35"/>
      <c r="AE204" s="35"/>
      <c r="AR204" s="203" t="s">
        <v>170</v>
      </c>
      <c r="AT204" s="203" t="s">
        <v>172</v>
      </c>
      <c r="AU204" s="203" t="s">
        <v>88</v>
      </c>
      <c r="AY204" s="18" t="s">
        <v>169</v>
      </c>
      <c r="BE204" s="204">
        <f>IF(N204="základní",J204,0)</f>
        <v>0</v>
      </c>
      <c r="BF204" s="204">
        <f>IF(N204="snížená",J204,0)</f>
        <v>0</v>
      </c>
      <c r="BG204" s="204">
        <f>IF(N204="zákl. přenesená",J204,0)</f>
        <v>0</v>
      </c>
      <c r="BH204" s="204">
        <f>IF(N204="sníž. přenesená",J204,0)</f>
        <v>0</v>
      </c>
      <c r="BI204" s="204">
        <f>IF(N204="nulová",J204,0)</f>
        <v>0</v>
      </c>
      <c r="BJ204" s="18" t="s">
        <v>86</v>
      </c>
      <c r="BK204" s="204">
        <f>ROUND(I204*H204,2)</f>
        <v>0</v>
      </c>
      <c r="BL204" s="18" t="s">
        <v>170</v>
      </c>
      <c r="BM204" s="203" t="s">
        <v>270</v>
      </c>
    </row>
    <row r="205" spans="1:65" s="2" customFormat="1" ht="19.5">
      <c r="A205" s="35"/>
      <c r="B205" s="36"/>
      <c r="C205" s="37"/>
      <c r="D205" s="205" t="s">
        <v>178</v>
      </c>
      <c r="E205" s="37"/>
      <c r="F205" s="206" t="s">
        <v>271</v>
      </c>
      <c r="G205" s="37"/>
      <c r="H205" s="37"/>
      <c r="I205" s="207"/>
      <c r="J205" s="37"/>
      <c r="K205" s="37"/>
      <c r="L205" s="40"/>
      <c r="M205" s="208"/>
      <c r="N205" s="209"/>
      <c r="O205" s="72"/>
      <c r="P205" s="72"/>
      <c r="Q205" s="72"/>
      <c r="R205" s="72"/>
      <c r="S205" s="72"/>
      <c r="T205" s="73"/>
      <c r="U205" s="35"/>
      <c r="V205" s="35"/>
      <c r="W205" s="35"/>
      <c r="X205" s="35"/>
      <c r="Y205" s="35"/>
      <c r="Z205" s="35"/>
      <c r="AA205" s="35"/>
      <c r="AB205" s="35"/>
      <c r="AC205" s="35"/>
      <c r="AD205" s="35"/>
      <c r="AE205" s="35"/>
      <c r="AT205" s="18" t="s">
        <v>178</v>
      </c>
      <c r="AU205" s="18" t="s">
        <v>88</v>
      </c>
    </row>
    <row r="206" spans="1:65" s="2" customFormat="1" ht="11.25">
      <c r="A206" s="35"/>
      <c r="B206" s="36"/>
      <c r="C206" s="37"/>
      <c r="D206" s="210" t="s">
        <v>180</v>
      </c>
      <c r="E206" s="37"/>
      <c r="F206" s="211" t="s">
        <v>272</v>
      </c>
      <c r="G206" s="37"/>
      <c r="H206" s="37"/>
      <c r="I206" s="207"/>
      <c r="J206" s="37"/>
      <c r="K206" s="37"/>
      <c r="L206" s="40"/>
      <c r="M206" s="208"/>
      <c r="N206" s="209"/>
      <c r="O206" s="72"/>
      <c r="P206" s="72"/>
      <c r="Q206" s="72"/>
      <c r="R206" s="72"/>
      <c r="S206" s="72"/>
      <c r="T206" s="73"/>
      <c r="U206" s="35"/>
      <c r="V206" s="35"/>
      <c r="W206" s="35"/>
      <c r="X206" s="35"/>
      <c r="Y206" s="35"/>
      <c r="Z206" s="35"/>
      <c r="AA206" s="35"/>
      <c r="AB206" s="35"/>
      <c r="AC206" s="35"/>
      <c r="AD206" s="35"/>
      <c r="AE206" s="35"/>
      <c r="AT206" s="18" t="s">
        <v>180</v>
      </c>
      <c r="AU206" s="18" t="s">
        <v>88</v>
      </c>
    </row>
    <row r="207" spans="1:65" s="13" customFormat="1" ht="11.25">
      <c r="B207" s="213"/>
      <c r="C207" s="214"/>
      <c r="D207" s="205" t="s">
        <v>184</v>
      </c>
      <c r="E207" s="215" t="s">
        <v>1</v>
      </c>
      <c r="F207" s="216" t="s">
        <v>273</v>
      </c>
      <c r="G207" s="214"/>
      <c r="H207" s="215" t="s">
        <v>1</v>
      </c>
      <c r="I207" s="217"/>
      <c r="J207" s="214"/>
      <c r="K207" s="214"/>
      <c r="L207" s="218"/>
      <c r="M207" s="219"/>
      <c r="N207" s="220"/>
      <c r="O207" s="220"/>
      <c r="P207" s="220"/>
      <c r="Q207" s="220"/>
      <c r="R207" s="220"/>
      <c r="S207" s="220"/>
      <c r="T207" s="221"/>
      <c r="AT207" s="222" t="s">
        <v>184</v>
      </c>
      <c r="AU207" s="222" t="s">
        <v>88</v>
      </c>
      <c r="AV207" s="13" t="s">
        <v>86</v>
      </c>
      <c r="AW207" s="13" t="s">
        <v>34</v>
      </c>
      <c r="AX207" s="13" t="s">
        <v>79</v>
      </c>
      <c r="AY207" s="222" t="s">
        <v>169</v>
      </c>
    </row>
    <row r="208" spans="1:65" s="14" customFormat="1" ht="11.25">
      <c r="B208" s="223"/>
      <c r="C208" s="224"/>
      <c r="D208" s="205" t="s">
        <v>184</v>
      </c>
      <c r="E208" s="225" t="s">
        <v>1</v>
      </c>
      <c r="F208" s="226" t="s">
        <v>274</v>
      </c>
      <c r="G208" s="224"/>
      <c r="H208" s="227">
        <v>81.209999999999994</v>
      </c>
      <c r="I208" s="228"/>
      <c r="J208" s="224"/>
      <c r="K208" s="224"/>
      <c r="L208" s="229"/>
      <c r="M208" s="230"/>
      <c r="N208" s="231"/>
      <c r="O208" s="231"/>
      <c r="P208" s="231"/>
      <c r="Q208" s="231"/>
      <c r="R208" s="231"/>
      <c r="S208" s="231"/>
      <c r="T208" s="232"/>
      <c r="AT208" s="233" t="s">
        <v>184</v>
      </c>
      <c r="AU208" s="233" t="s">
        <v>88</v>
      </c>
      <c r="AV208" s="14" t="s">
        <v>88</v>
      </c>
      <c r="AW208" s="14" t="s">
        <v>34</v>
      </c>
      <c r="AX208" s="14" t="s">
        <v>79</v>
      </c>
      <c r="AY208" s="233" t="s">
        <v>169</v>
      </c>
    </row>
    <row r="209" spans="1:65" s="14" customFormat="1" ht="11.25">
      <c r="B209" s="223"/>
      <c r="C209" s="224"/>
      <c r="D209" s="205" t="s">
        <v>184</v>
      </c>
      <c r="E209" s="225" t="s">
        <v>1</v>
      </c>
      <c r="F209" s="226" t="s">
        <v>275</v>
      </c>
      <c r="G209" s="224"/>
      <c r="H209" s="227">
        <v>37.979999999999997</v>
      </c>
      <c r="I209" s="228"/>
      <c r="J209" s="224"/>
      <c r="K209" s="224"/>
      <c r="L209" s="229"/>
      <c r="M209" s="230"/>
      <c r="N209" s="231"/>
      <c r="O209" s="231"/>
      <c r="P209" s="231"/>
      <c r="Q209" s="231"/>
      <c r="R209" s="231"/>
      <c r="S209" s="231"/>
      <c r="T209" s="232"/>
      <c r="AT209" s="233" t="s">
        <v>184</v>
      </c>
      <c r="AU209" s="233" t="s">
        <v>88</v>
      </c>
      <c r="AV209" s="14" t="s">
        <v>88</v>
      </c>
      <c r="AW209" s="14" t="s">
        <v>34</v>
      </c>
      <c r="AX209" s="14" t="s">
        <v>79</v>
      </c>
      <c r="AY209" s="233" t="s">
        <v>169</v>
      </c>
    </row>
    <row r="210" spans="1:65" s="14" customFormat="1" ht="11.25">
      <c r="B210" s="223"/>
      <c r="C210" s="224"/>
      <c r="D210" s="205" t="s">
        <v>184</v>
      </c>
      <c r="E210" s="225" t="s">
        <v>1</v>
      </c>
      <c r="F210" s="226" t="s">
        <v>276</v>
      </c>
      <c r="G210" s="224"/>
      <c r="H210" s="227">
        <v>28.41</v>
      </c>
      <c r="I210" s="228"/>
      <c r="J210" s="224"/>
      <c r="K210" s="224"/>
      <c r="L210" s="229"/>
      <c r="M210" s="230"/>
      <c r="N210" s="231"/>
      <c r="O210" s="231"/>
      <c r="P210" s="231"/>
      <c r="Q210" s="231"/>
      <c r="R210" s="231"/>
      <c r="S210" s="231"/>
      <c r="T210" s="232"/>
      <c r="AT210" s="233" t="s">
        <v>184</v>
      </c>
      <c r="AU210" s="233" t="s">
        <v>88</v>
      </c>
      <c r="AV210" s="14" t="s">
        <v>88</v>
      </c>
      <c r="AW210" s="14" t="s">
        <v>34</v>
      </c>
      <c r="AX210" s="14" t="s">
        <v>79</v>
      </c>
      <c r="AY210" s="233" t="s">
        <v>169</v>
      </c>
    </row>
    <row r="211" spans="1:65" s="14" customFormat="1" ht="11.25">
      <c r="B211" s="223"/>
      <c r="C211" s="224"/>
      <c r="D211" s="205" t="s">
        <v>184</v>
      </c>
      <c r="E211" s="225" t="s">
        <v>1</v>
      </c>
      <c r="F211" s="226" t="s">
        <v>277</v>
      </c>
      <c r="G211" s="224"/>
      <c r="H211" s="227">
        <v>349.38</v>
      </c>
      <c r="I211" s="228"/>
      <c r="J211" s="224"/>
      <c r="K211" s="224"/>
      <c r="L211" s="229"/>
      <c r="M211" s="230"/>
      <c r="N211" s="231"/>
      <c r="O211" s="231"/>
      <c r="P211" s="231"/>
      <c r="Q211" s="231"/>
      <c r="R211" s="231"/>
      <c r="S211" s="231"/>
      <c r="T211" s="232"/>
      <c r="AT211" s="233" t="s">
        <v>184</v>
      </c>
      <c r="AU211" s="233" t="s">
        <v>88</v>
      </c>
      <c r="AV211" s="14" t="s">
        <v>88</v>
      </c>
      <c r="AW211" s="14" t="s">
        <v>34</v>
      </c>
      <c r="AX211" s="14" t="s">
        <v>79</v>
      </c>
      <c r="AY211" s="233" t="s">
        <v>169</v>
      </c>
    </row>
    <row r="212" spans="1:65" s="15" customFormat="1" ht="11.25">
      <c r="B212" s="234"/>
      <c r="C212" s="235"/>
      <c r="D212" s="205" t="s">
        <v>184</v>
      </c>
      <c r="E212" s="236" t="s">
        <v>1</v>
      </c>
      <c r="F212" s="237" t="s">
        <v>218</v>
      </c>
      <c r="G212" s="235"/>
      <c r="H212" s="238">
        <v>496.98</v>
      </c>
      <c r="I212" s="239"/>
      <c r="J212" s="235"/>
      <c r="K212" s="235"/>
      <c r="L212" s="240"/>
      <c r="M212" s="241"/>
      <c r="N212" s="242"/>
      <c r="O212" s="242"/>
      <c r="P212" s="242"/>
      <c r="Q212" s="242"/>
      <c r="R212" s="242"/>
      <c r="S212" s="242"/>
      <c r="T212" s="243"/>
      <c r="AT212" s="244" t="s">
        <v>184</v>
      </c>
      <c r="AU212" s="244" t="s">
        <v>88</v>
      </c>
      <c r="AV212" s="15" t="s">
        <v>170</v>
      </c>
      <c r="AW212" s="15" t="s">
        <v>34</v>
      </c>
      <c r="AX212" s="15" t="s">
        <v>86</v>
      </c>
      <c r="AY212" s="244" t="s">
        <v>169</v>
      </c>
    </row>
    <row r="213" spans="1:65" s="2" customFormat="1" ht="21.75" customHeight="1">
      <c r="A213" s="35"/>
      <c r="B213" s="36"/>
      <c r="C213" s="192" t="s">
        <v>278</v>
      </c>
      <c r="D213" s="192" t="s">
        <v>172</v>
      </c>
      <c r="E213" s="193" t="s">
        <v>279</v>
      </c>
      <c r="F213" s="194" t="s">
        <v>280</v>
      </c>
      <c r="G213" s="195" t="s">
        <v>189</v>
      </c>
      <c r="H213" s="196">
        <v>0.94499999999999995</v>
      </c>
      <c r="I213" s="197"/>
      <c r="J213" s="198">
        <f>ROUND(I213*H213,2)</f>
        <v>0</v>
      </c>
      <c r="K213" s="194" t="s">
        <v>176</v>
      </c>
      <c r="L213" s="40"/>
      <c r="M213" s="199" t="s">
        <v>1</v>
      </c>
      <c r="N213" s="200" t="s">
        <v>44</v>
      </c>
      <c r="O213" s="72"/>
      <c r="P213" s="201">
        <f>O213*H213</f>
        <v>0</v>
      </c>
      <c r="Q213" s="201">
        <v>0.04</v>
      </c>
      <c r="R213" s="201">
        <f>Q213*H213</f>
        <v>3.78E-2</v>
      </c>
      <c r="S213" s="201">
        <v>0</v>
      </c>
      <c r="T213" s="202">
        <f>S213*H213</f>
        <v>0</v>
      </c>
      <c r="U213" s="35"/>
      <c r="V213" s="35"/>
      <c r="W213" s="35"/>
      <c r="X213" s="35"/>
      <c r="Y213" s="35"/>
      <c r="Z213" s="35"/>
      <c r="AA213" s="35"/>
      <c r="AB213" s="35"/>
      <c r="AC213" s="35"/>
      <c r="AD213" s="35"/>
      <c r="AE213" s="35"/>
      <c r="AR213" s="203" t="s">
        <v>170</v>
      </c>
      <c r="AT213" s="203" t="s">
        <v>172</v>
      </c>
      <c r="AU213" s="203" t="s">
        <v>88</v>
      </c>
      <c r="AY213" s="18" t="s">
        <v>169</v>
      </c>
      <c r="BE213" s="204">
        <f>IF(N213="základní",J213,0)</f>
        <v>0</v>
      </c>
      <c r="BF213" s="204">
        <f>IF(N213="snížená",J213,0)</f>
        <v>0</v>
      </c>
      <c r="BG213" s="204">
        <f>IF(N213="zákl. přenesená",J213,0)</f>
        <v>0</v>
      </c>
      <c r="BH213" s="204">
        <f>IF(N213="sníž. přenesená",J213,0)</f>
        <v>0</v>
      </c>
      <c r="BI213" s="204">
        <f>IF(N213="nulová",J213,0)</f>
        <v>0</v>
      </c>
      <c r="BJ213" s="18" t="s">
        <v>86</v>
      </c>
      <c r="BK213" s="204">
        <f>ROUND(I213*H213,2)</f>
        <v>0</v>
      </c>
      <c r="BL213" s="18" t="s">
        <v>170</v>
      </c>
      <c r="BM213" s="203" t="s">
        <v>281</v>
      </c>
    </row>
    <row r="214" spans="1:65" s="2" customFormat="1" ht="11.25">
      <c r="A214" s="35"/>
      <c r="B214" s="36"/>
      <c r="C214" s="37"/>
      <c r="D214" s="205" t="s">
        <v>178</v>
      </c>
      <c r="E214" s="37"/>
      <c r="F214" s="206" t="s">
        <v>282</v>
      </c>
      <c r="G214" s="37"/>
      <c r="H214" s="37"/>
      <c r="I214" s="207"/>
      <c r="J214" s="37"/>
      <c r="K214" s="37"/>
      <c r="L214" s="40"/>
      <c r="M214" s="208"/>
      <c r="N214" s="209"/>
      <c r="O214" s="72"/>
      <c r="P214" s="72"/>
      <c r="Q214" s="72"/>
      <c r="R214" s="72"/>
      <c r="S214" s="72"/>
      <c r="T214" s="73"/>
      <c r="U214" s="35"/>
      <c r="V214" s="35"/>
      <c r="W214" s="35"/>
      <c r="X214" s="35"/>
      <c r="Y214" s="35"/>
      <c r="Z214" s="35"/>
      <c r="AA214" s="35"/>
      <c r="AB214" s="35"/>
      <c r="AC214" s="35"/>
      <c r="AD214" s="35"/>
      <c r="AE214" s="35"/>
      <c r="AT214" s="18" t="s">
        <v>178</v>
      </c>
      <c r="AU214" s="18" t="s">
        <v>88</v>
      </c>
    </row>
    <row r="215" spans="1:65" s="2" customFormat="1" ht="11.25">
      <c r="A215" s="35"/>
      <c r="B215" s="36"/>
      <c r="C215" s="37"/>
      <c r="D215" s="210" t="s">
        <v>180</v>
      </c>
      <c r="E215" s="37"/>
      <c r="F215" s="211" t="s">
        <v>283</v>
      </c>
      <c r="G215" s="37"/>
      <c r="H215" s="37"/>
      <c r="I215" s="207"/>
      <c r="J215" s="37"/>
      <c r="K215" s="37"/>
      <c r="L215" s="40"/>
      <c r="M215" s="208"/>
      <c r="N215" s="209"/>
      <c r="O215" s="72"/>
      <c r="P215" s="72"/>
      <c r="Q215" s="72"/>
      <c r="R215" s="72"/>
      <c r="S215" s="72"/>
      <c r="T215" s="73"/>
      <c r="U215" s="35"/>
      <c r="V215" s="35"/>
      <c r="W215" s="35"/>
      <c r="X215" s="35"/>
      <c r="Y215" s="35"/>
      <c r="Z215" s="35"/>
      <c r="AA215" s="35"/>
      <c r="AB215" s="35"/>
      <c r="AC215" s="35"/>
      <c r="AD215" s="35"/>
      <c r="AE215" s="35"/>
      <c r="AT215" s="18" t="s">
        <v>180</v>
      </c>
      <c r="AU215" s="18" t="s">
        <v>88</v>
      </c>
    </row>
    <row r="216" spans="1:65" s="2" customFormat="1" ht="29.25">
      <c r="A216" s="35"/>
      <c r="B216" s="36"/>
      <c r="C216" s="37"/>
      <c r="D216" s="205" t="s">
        <v>182</v>
      </c>
      <c r="E216" s="37"/>
      <c r="F216" s="212" t="s">
        <v>284</v>
      </c>
      <c r="G216" s="37"/>
      <c r="H216" s="37"/>
      <c r="I216" s="207"/>
      <c r="J216" s="37"/>
      <c r="K216" s="37"/>
      <c r="L216" s="40"/>
      <c r="M216" s="208"/>
      <c r="N216" s="209"/>
      <c r="O216" s="72"/>
      <c r="P216" s="72"/>
      <c r="Q216" s="72"/>
      <c r="R216" s="72"/>
      <c r="S216" s="72"/>
      <c r="T216" s="73"/>
      <c r="U216" s="35"/>
      <c r="V216" s="35"/>
      <c r="W216" s="35"/>
      <c r="X216" s="35"/>
      <c r="Y216" s="35"/>
      <c r="Z216" s="35"/>
      <c r="AA216" s="35"/>
      <c r="AB216" s="35"/>
      <c r="AC216" s="35"/>
      <c r="AD216" s="35"/>
      <c r="AE216" s="35"/>
      <c r="AT216" s="18" t="s">
        <v>182</v>
      </c>
      <c r="AU216" s="18" t="s">
        <v>88</v>
      </c>
    </row>
    <row r="217" spans="1:65" s="13" customFormat="1" ht="11.25">
      <c r="B217" s="213"/>
      <c r="C217" s="214"/>
      <c r="D217" s="205" t="s">
        <v>184</v>
      </c>
      <c r="E217" s="215" t="s">
        <v>1</v>
      </c>
      <c r="F217" s="216" t="s">
        <v>285</v>
      </c>
      <c r="G217" s="214"/>
      <c r="H217" s="215" t="s">
        <v>1</v>
      </c>
      <c r="I217" s="217"/>
      <c r="J217" s="214"/>
      <c r="K217" s="214"/>
      <c r="L217" s="218"/>
      <c r="M217" s="219"/>
      <c r="N217" s="220"/>
      <c r="O217" s="220"/>
      <c r="P217" s="220"/>
      <c r="Q217" s="220"/>
      <c r="R217" s="220"/>
      <c r="S217" s="220"/>
      <c r="T217" s="221"/>
      <c r="AT217" s="222" t="s">
        <v>184</v>
      </c>
      <c r="AU217" s="222" t="s">
        <v>88</v>
      </c>
      <c r="AV217" s="13" t="s">
        <v>86</v>
      </c>
      <c r="AW217" s="13" t="s">
        <v>34</v>
      </c>
      <c r="AX217" s="13" t="s">
        <v>79</v>
      </c>
      <c r="AY217" s="222" t="s">
        <v>169</v>
      </c>
    </row>
    <row r="218" spans="1:65" s="14" customFormat="1" ht="11.25">
      <c r="B218" s="223"/>
      <c r="C218" s="224"/>
      <c r="D218" s="205" t="s">
        <v>184</v>
      </c>
      <c r="E218" s="225" t="s">
        <v>1</v>
      </c>
      <c r="F218" s="226" t="s">
        <v>286</v>
      </c>
      <c r="G218" s="224"/>
      <c r="H218" s="227">
        <v>0.94499999999999995</v>
      </c>
      <c r="I218" s="228"/>
      <c r="J218" s="224"/>
      <c r="K218" s="224"/>
      <c r="L218" s="229"/>
      <c r="M218" s="230"/>
      <c r="N218" s="231"/>
      <c r="O218" s="231"/>
      <c r="P218" s="231"/>
      <c r="Q218" s="231"/>
      <c r="R218" s="231"/>
      <c r="S218" s="231"/>
      <c r="T218" s="232"/>
      <c r="AT218" s="233" t="s">
        <v>184</v>
      </c>
      <c r="AU218" s="233" t="s">
        <v>88</v>
      </c>
      <c r="AV218" s="14" t="s">
        <v>88</v>
      </c>
      <c r="AW218" s="14" t="s">
        <v>34</v>
      </c>
      <c r="AX218" s="14" t="s">
        <v>86</v>
      </c>
      <c r="AY218" s="233" t="s">
        <v>169</v>
      </c>
    </row>
    <row r="219" spans="1:65" s="2" customFormat="1" ht="24.2" customHeight="1">
      <c r="A219" s="35"/>
      <c r="B219" s="36"/>
      <c r="C219" s="192" t="s">
        <v>287</v>
      </c>
      <c r="D219" s="192" t="s">
        <v>172</v>
      </c>
      <c r="E219" s="193" t="s">
        <v>288</v>
      </c>
      <c r="F219" s="194" t="s">
        <v>289</v>
      </c>
      <c r="G219" s="195" t="s">
        <v>189</v>
      </c>
      <c r="H219" s="196">
        <v>496.98</v>
      </c>
      <c r="I219" s="197"/>
      <c r="J219" s="198">
        <f>ROUND(I219*H219,2)</f>
        <v>0</v>
      </c>
      <c r="K219" s="194" t="s">
        <v>176</v>
      </c>
      <c r="L219" s="40"/>
      <c r="M219" s="199" t="s">
        <v>1</v>
      </c>
      <c r="N219" s="200" t="s">
        <v>44</v>
      </c>
      <c r="O219" s="72"/>
      <c r="P219" s="201">
        <f>O219*H219</f>
        <v>0</v>
      </c>
      <c r="Q219" s="201">
        <v>3.0000000000000001E-3</v>
      </c>
      <c r="R219" s="201">
        <f>Q219*H219</f>
        <v>1.4909400000000002</v>
      </c>
      <c r="S219" s="201">
        <v>0</v>
      </c>
      <c r="T219" s="202">
        <f>S219*H219</f>
        <v>0</v>
      </c>
      <c r="U219" s="35"/>
      <c r="V219" s="35"/>
      <c r="W219" s="35"/>
      <c r="X219" s="35"/>
      <c r="Y219" s="35"/>
      <c r="Z219" s="35"/>
      <c r="AA219" s="35"/>
      <c r="AB219" s="35"/>
      <c r="AC219" s="35"/>
      <c r="AD219" s="35"/>
      <c r="AE219" s="35"/>
      <c r="AR219" s="203" t="s">
        <v>170</v>
      </c>
      <c r="AT219" s="203" t="s">
        <v>172</v>
      </c>
      <c r="AU219" s="203" t="s">
        <v>88</v>
      </c>
      <c r="AY219" s="18" t="s">
        <v>169</v>
      </c>
      <c r="BE219" s="204">
        <f>IF(N219="základní",J219,0)</f>
        <v>0</v>
      </c>
      <c r="BF219" s="204">
        <f>IF(N219="snížená",J219,0)</f>
        <v>0</v>
      </c>
      <c r="BG219" s="204">
        <f>IF(N219="zákl. přenesená",J219,0)</f>
        <v>0</v>
      </c>
      <c r="BH219" s="204">
        <f>IF(N219="sníž. přenesená",J219,0)</f>
        <v>0</v>
      </c>
      <c r="BI219" s="204">
        <f>IF(N219="nulová",J219,0)</f>
        <v>0</v>
      </c>
      <c r="BJ219" s="18" t="s">
        <v>86</v>
      </c>
      <c r="BK219" s="204">
        <f>ROUND(I219*H219,2)</f>
        <v>0</v>
      </c>
      <c r="BL219" s="18" t="s">
        <v>170</v>
      </c>
      <c r="BM219" s="203" t="s">
        <v>290</v>
      </c>
    </row>
    <row r="220" spans="1:65" s="2" customFormat="1" ht="19.5">
      <c r="A220" s="35"/>
      <c r="B220" s="36"/>
      <c r="C220" s="37"/>
      <c r="D220" s="205" t="s">
        <v>178</v>
      </c>
      <c r="E220" s="37"/>
      <c r="F220" s="206" t="s">
        <v>291</v>
      </c>
      <c r="G220" s="37"/>
      <c r="H220" s="37"/>
      <c r="I220" s="207"/>
      <c r="J220" s="37"/>
      <c r="K220" s="37"/>
      <c r="L220" s="40"/>
      <c r="M220" s="208"/>
      <c r="N220" s="209"/>
      <c r="O220" s="72"/>
      <c r="P220" s="72"/>
      <c r="Q220" s="72"/>
      <c r="R220" s="72"/>
      <c r="S220" s="72"/>
      <c r="T220" s="73"/>
      <c r="U220" s="35"/>
      <c r="V220" s="35"/>
      <c r="W220" s="35"/>
      <c r="X220" s="35"/>
      <c r="Y220" s="35"/>
      <c r="Z220" s="35"/>
      <c r="AA220" s="35"/>
      <c r="AB220" s="35"/>
      <c r="AC220" s="35"/>
      <c r="AD220" s="35"/>
      <c r="AE220" s="35"/>
      <c r="AT220" s="18" t="s">
        <v>178</v>
      </c>
      <c r="AU220" s="18" t="s">
        <v>88</v>
      </c>
    </row>
    <row r="221" spans="1:65" s="2" customFormat="1" ht="11.25">
      <c r="A221" s="35"/>
      <c r="B221" s="36"/>
      <c r="C221" s="37"/>
      <c r="D221" s="210" t="s">
        <v>180</v>
      </c>
      <c r="E221" s="37"/>
      <c r="F221" s="211" t="s">
        <v>292</v>
      </c>
      <c r="G221" s="37"/>
      <c r="H221" s="37"/>
      <c r="I221" s="207"/>
      <c r="J221" s="37"/>
      <c r="K221" s="37"/>
      <c r="L221" s="40"/>
      <c r="M221" s="208"/>
      <c r="N221" s="209"/>
      <c r="O221" s="72"/>
      <c r="P221" s="72"/>
      <c r="Q221" s="72"/>
      <c r="R221" s="72"/>
      <c r="S221" s="72"/>
      <c r="T221" s="73"/>
      <c r="U221" s="35"/>
      <c r="V221" s="35"/>
      <c r="W221" s="35"/>
      <c r="X221" s="35"/>
      <c r="Y221" s="35"/>
      <c r="Z221" s="35"/>
      <c r="AA221" s="35"/>
      <c r="AB221" s="35"/>
      <c r="AC221" s="35"/>
      <c r="AD221" s="35"/>
      <c r="AE221" s="35"/>
      <c r="AT221" s="18" t="s">
        <v>180</v>
      </c>
      <c r="AU221" s="18" t="s">
        <v>88</v>
      </c>
    </row>
    <row r="222" spans="1:65" s="13" customFormat="1" ht="11.25">
      <c r="B222" s="213"/>
      <c r="C222" s="214"/>
      <c r="D222" s="205" t="s">
        <v>184</v>
      </c>
      <c r="E222" s="215" t="s">
        <v>1</v>
      </c>
      <c r="F222" s="216" t="s">
        <v>273</v>
      </c>
      <c r="G222" s="214"/>
      <c r="H222" s="215" t="s">
        <v>1</v>
      </c>
      <c r="I222" s="217"/>
      <c r="J222" s="214"/>
      <c r="K222" s="214"/>
      <c r="L222" s="218"/>
      <c r="M222" s="219"/>
      <c r="N222" s="220"/>
      <c r="O222" s="220"/>
      <c r="P222" s="220"/>
      <c r="Q222" s="220"/>
      <c r="R222" s="220"/>
      <c r="S222" s="220"/>
      <c r="T222" s="221"/>
      <c r="AT222" s="222" t="s">
        <v>184</v>
      </c>
      <c r="AU222" s="222" t="s">
        <v>88</v>
      </c>
      <c r="AV222" s="13" t="s">
        <v>86</v>
      </c>
      <c r="AW222" s="13" t="s">
        <v>34</v>
      </c>
      <c r="AX222" s="13" t="s">
        <v>79</v>
      </c>
      <c r="AY222" s="222" t="s">
        <v>169</v>
      </c>
    </row>
    <row r="223" spans="1:65" s="14" customFormat="1" ht="11.25">
      <c r="B223" s="223"/>
      <c r="C223" s="224"/>
      <c r="D223" s="205" t="s">
        <v>184</v>
      </c>
      <c r="E223" s="225" t="s">
        <v>1</v>
      </c>
      <c r="F223" s="226" t="s">
        <v>274</v>
      </c>
      <c r="G223" s="224"/>
      <c r="H223" s="227">
        <v>81.209999999999994</v>
      </c>
      <c r="I223" s="228"/>
      <c r="J223" s="224"/>
      <c r="K223" s="224"/>
      <c r="L223" s="229"/>
      <c r="M223" s="230"/>
      <c r="N223" s="231"/>
      <c r="O223" s="231"/>
      <c r="P223" s="231"/>
      <c r="Q223" s="231"/>
      <c r="R223" s="231"/>
      <c r="S223" s="231"/>
      <c r="T223" s="232"/>
      <c r="AT223" s="233" t="s">
        <v>184</v>
      </c>
      <c r="AU223" s="233" t="s">
        <v>88</v>
      </c>
      <c r="AV223" s="14" t="s">
        <v>88</v>
      </c>
      <c r="AW223" s="14" t="s">
        <v>34</v>
      </c>
      <c r="AX223" s="14" t="s">
        <v>79</v>
      </c>
      <c r="AY223" s="233" t="s">
        <v>169</v>
      </c>
    </row>
    <row r="224" spans="1:65" s="14" customFormat="1" ht="11.25">
      <c r="B224" s="223"/>
      <c r="C224" s="224"/>
      <c r="D224" s="205" t="s">
        <v>184</v>
      </c>
      <c r="E224" s="225" t="s">
        <v>1</v>
      </c>
      <c r="F224" s="226" t="s">
        <v>275</v>
      </c>
      <c r="G224" s="224"/>
      <c r="H224" s="227">
        <v>37.979999999999997</v>
      </c>
      <c r="I224" s="228"/>
      <c r="J224" s="224"/>
      <c r="K224" s="224"/>
      <c r="L224" s="229"/>
      <c r="M224" s="230"/>
      <c r="N224" s="231"/>
      <c r="O224" s="231"/>
      <c r="P224" s="231"/>
      <c r="Q224" s="231"/>
      <c r="R224" s="231"/>
      <c r="S224" s="231"/>
      <c r="T224" s="232"/>
      <c r="AT224" s="233" t="s">
        <v>184</v>
      </c>
      <c r="AU224" s="233" t="s">
        <v>88</v>
      </c>
      <c r="AV224" s="14" t="s">
        <v>88</v>
      </c>
      <c r="AW224" s="14" t="s">
        <v>34</v>
      </c>
      <c r="AX224" s="14" t="s">
        <v>79</v>
      </c>
      <c r="AY224" s="233" t="s">
        <v>169</v>
      </c>
    </row>
    <row r="225" spans="1:65" s="14" customFormat="1" ht="11.25">
      <c r="B225" s="223"/>
      <c r="C225" s="224"/>
      <c r="D225" s="205" t="s">
        <v>184</v>
      </c>
      <c r="E225" s="225" t="s">
        <v>1</v>
      </c>
      <c r="F225" s="226" t="s">
        <v>276</v>
      </c>
      <c r="G225" s="224"/>
      <c r="H225" s="227">
        <v>28.41</v>
      </c>
      <c r="I225" s="228"/>
      <c r="J225" s="224"/>
      <c r="K225" s="224"/>
      <c r="L225" s="229"/>
      <c r="M225" s="230"/>
      <c r="N225" s="231"/>
      <c r="O225" s="231"/>
      <c r="P225" s="231"/>
      <c r="Q225" s="231"/>
      <c r="R225" s="231"/>
      <c r="S225" s="231"/>
      <c r="T225" s="232"/>
      <c r="AT225" s="233" t="s">
        <v>184</v>
      </c>
      <c r="AU225" s="233" t="s">
        <v>88</v>
      </c>
      <c r="AV225" s="14" t="s">
        <v>88</v>
      </c>
      <c r="AW225" s="14" t="s">
        <v>34</v>
      </c>
      <c r="AX225" s="14" t="s">
        <v>79</v>
      </c>
      <c r="AY225" s="233" t="s">
        <v>169</v>
      </c>
    </row>
    <row r="226" spans="1:65" s="14" customFormat="1" ht="11.25">
      <c r="B226" s="223"/>
      <c r="C226" s="224"/>
      <c r="D226" s="205" t="s">
        <v>184</v>
      </c>
      <c r="E226" s="225" t="s">
        <v>1</v>
      </c>
      <c r="F226" s="226" t="s">
        <v>277</v>
      </c>
      <c r="G226" s="224"/>
      <c r="H226" s="227">
        <v>349.38</v>
      </c>
      <c r="I226" s="228"/>
      <c r="J226" s="224"/>
      <c r="K226" s="224"/>
      <c r="L226" s="229"/>
      <c r="M226" s="230"/>
      <c r="N226" s="231"/>
      <c r="O226" s="231"/>
      <c r="P226" s="231"/>
      <c r="Q226" s="231"/>
      <c r="R226" s="231"/>
      <c r="S226" s="231"/>
      <c r="T226" s="232"/>
      <c r="AT226" s="233" t="s">
        <v>184</v>
      </c>
      <c r="AU226" s="233" t="s">
        <v>88</v>
      </c>
      <c r="AV226" s="14" t="s">
        <v>88</v>
      </c>
      <c r="AW226" s="14" t="s">
        <v>34</v>
      </c>
      <c r="AX226" s="14" t="s">
        <v>79</v>
      </c>
      <c r="AY226" s="233" t="s">
        <v>169</v>
      </c>
    </row>
    <row r="227" spans="1:65" s="15" customFormat="1" ht="11.25">
      <c r="B227" s="234"/>
      <c r="C227" s="235"/>
      <c r="D227" s="205" t="s">
        <v>184</v>
      </c>
      <c r="E227" s="236" t="s">
        <v>1</v>
      </c>
      <c r="F227" s="237" t="s">
        <v>218</v>
      </c>
      <c r="G227" s="235"/>
      <c r="H227" s="238">
        <v>496.98</v>
      </c>
      <c r="I227" s="239"/>
      <c r="J227" s="235"/>
      <c r="K227" s="235"/>
      <c r="L227" s="240"/>
      <c r="M227" s="241"/>
      <c r="N227" s="242"/>
      <c r="O227" s="242"/>
      <c r="P227" s="242"/>
      <c r="Q227" s="242"/>
      <c r="R227" s="242"/>
      <c r="S227" s="242"/>
      <c r="T227" s="243"/>
      <c r="AT227" s="244" t="s">
        <v>184</v>
      </c>
      <c r="AU227" s="244" t="s">
        <v>88</v>
      </c>
      <c r="AV227" s="15" t="s">
        <v>170</v>
      </c>
      <c r="AW227" s="15" t="s">
        <v>34</v>
      </c>
      <c r="AX227" s="15" t="s">
        <v>86</v>
      </c>
      <c r="AY227" s="244" t="s">
        <v>169</v>
      </c>
    </row>
    <row r="228" spans="1:65" s="2" customFormat="1" ht="24.2" customHeight="1">
      <c r="A228" s="35"/>
      <c r="B228" s="36"/>
      <c r="C228" s="192" t="s">
        <v>8</v>
      </c>
      <c r="D228" s="192" t="s">
        <v>172</v>
      </c>
      <c r="E228" s="193" t="s">
        <v>293</v>
      </c>
      <c r="F228" s="194" t="s">
        <v>294</v>
      </c>
      <c r="G228" s="195" t="s">
        <v>189</v>
      </c>
      <c r="H228" s="196">
        <v>0.94499999999999995</v>
      </c>
      <c r="I228" s="197"/>
      <c r="J228" s="198">
        <f>ROUND(I228*H228,2)</f>
        <v>0</v>
      </c>
      <c r="K228" s="194" t="s">
        <v>176</v>
      </c>
      <c r="L228" s="40"/>
      <c r="M228" s="199" t="s">
        <v>1</v>
      </c>
      <c r="N228" s="200" t="s">
        <v>44</v>
      </c>
      <c r="O228" s="72"/>
      <c r="P228" s="201">
        <f>O228*H228</f>
        <v>0</v>
      </c>
      <c r="Q228" s="201">
        <v>4.1529999999999997E-2</v>
      </c>
      <c r="R228" s="201">
        <f>Q228*H228</f>
        <v>3.9245849999999999E-2</v>
      </c>
      <c r="S228" s="201">
        <v>0</v>
      </c>
      <c r="T228" s="202">
        <f>S228*H228</f>
        <v>0</v>
      </c>
      <c r="U228" s="35"/>
      <c r="V228" s="35"/>
      <c r="W228" s="35"/>
      <c r="X228" s="35"/>
      <c r="Y228" s="35"/>
      <c r="Z228" s="35"/>
      <c r="AA228" s="35"/>
      <c r="AB228" s="35"/>
      <c r="AC228" s="35"/>
      <c r="AD228" s="35"/>
      <c r="AE228" s="35"/>
      <c r="AR228" s="203" t="s">
        <v>170</v>
      </c>
      <c r="AT228" s="203" t="s">
        <v>172</v>
      </c>
      <c r="AU228" s="203" t="s">
        <v>88</v>
      </c>
      <c r="AY228" s="18" t="s">
        <v>169</v>
      </c>
      <c r="BE228" s="204">
        <f>IF(N228="základní",J228,0)</f>
        <v>0</v>
      </c>
      <c r="BF228" s="204">
        <f>IF(N228="snížená",J228,0)</f>
        <v>0</v>
      </c>
      <c r="BG228" s="204">
        <f>IF(N228="zákl. přenesená",J228,0)</f>
        <v>0</v>
      </c>
      <c r="BH228" s="204">
        <f>IF(N228="sníž. přenesená",J228,0)</f>
        <v>0</v>
      </c>
      <c r="BI228" s="204">
        <f>IF(N228="nulová",J228,0)</f>
        <v>0</v>
      </c>
      <c r="BJ228" s="18" t="s">
        <v>86</v>
      </c>
      <c r="BK228" s="204">
        <f>ROUND(I228*H228,2)</f>
        <v>0</v>
      </c>
      <c r="BL228" s="18" t="s">
        <v>170</v>
      </c>
      <c r="BM228" s="203" t="s">
        <v>295</v>
      </c>
    </row>
    <row r="229" spans="1:65" s="2" customFormat="1" ht="19.5">
      <c r="A229" s="35"/>
      <c r="B229" s="36"/>
      <c r="C229" s="37"/>
      <c r="D229" s="205" t="s">
        <v>178</v>
      </c>
      <c r="E229" s="37"/>
      <c r="F229" s="206" t="s">
        <v>296</v>
      </c>
      <c r="G229" s="37"/>
      <c r="H229" s="37"/>
      <c r="I229" s="207"/>
      <c r="J229" s="37"/>
      <c r="K229" s="37"/>
      <c r="L229" s="40"/>
      <c r="M229" s="208"/>
      <c r="N229" s="209"/>
      <c r="O229" s="72"/>
      <c r="P229" s="72"/>
      <c r="Q229" s="72"/>
      <c r="R229" s="72"/>
      <c r="S229" s="72"/>
      <c r="T229" s="73"/>
      <c r="U229" s="35"/>
      <c r="V229" s="35"/>
      <c r="W229" s="35"/>
      <c r="X229" s="35"/>
      <c r="Y229" s="35"/>
      <c r="Z229" s="35"/>
      <c r="AA229" s="35"/>
      <c r="AB229" s="35"/>
      <c r="AC229" s="35"/>
      <c r="AD229" s="35"/>
      <c r="AE229" s="35"/>
      <c r="AT229" s="18" t="s">
        <v>178</v>
      </c>
      <c r="AU229" s="18" t="s">
        <v>88</v>
      </c>
    </row>
    <row r="230" spans="1:65" s="2" customFormat="1" ht="11.25">
      <c r="A230" s="35"/>
      <c r="B230" s="36"/>
      <c r="C230" s="37"/>
      <c r="D230" s="210" t="s">
        <v>180</v>
      </c>
      <c r="E230" s="37"/>
      <c r="F230" s="211" t="s">
        <v>297</v>
      </c>
      <c r="G230" s="37"/>
      <c r="H230" s="37"/>
      <c r="I230" s="207"/>
      <c r="J230" s="37"/>
      <c r="K230" s="37"/>
      <c r="L230" s="40"/>
      <c r="M230" s="208"/>
      <c r="N230" s="209"/>
      <c r="O230" s="72"/>
      <c r="P230" s="72"/>
      <c r="Q230" s="72"/>
      <c r="R230" s="72"/>
      <c r="S230" s="72"/>
      <c r="T230" s="73"/>
      <c r="U230" s="35"/>
      <c r="V230" s="35"/>
      <c r="W230" s="35"/>
      <c r="X230" s="35"/>
      <c r="Y230" s="35"/>
      <c r="Z230" s="35"/>
      <c r="AA230" s="35"/>
      <c r="AB230" s="35"/>
      <c r="AC230" s="35"/>
      <c r="AD230" s="35"/>
      <c r="AE230" s="35"/>
      <c r="AT230" s="18" t="s">
        <v>180</v>
      </c>
      <c r="AU230" s="18" t="s">
        <v>88</v>
      </c>
    </row>
    <row r="231" spans="1:65" s="12" customFormat="1" ht="22.9" customHeight="1">
      <c r="B231" s="176"/>
      <c r="C231" s="177"/>
      <c r="D231" s="178" t="s">
        <v>78</v>
      </c>
      <c r="E231" s="190" t="s">
        <v>298</v>
      </c>
      <c r="F231" s="190" t="s">
        <v>299</v>
      </c>
      <c r="G231" s="177"/>
      <c r="H231" s="177"/>
      <c r="I231" s="180"/>
      <c r="J231" s="191">
        <f>BK231</f>
        <v>0</v>
      </c>
      <c r="K231" s="177"/>
      <c r="L231" s="182"/>
      <c r="M231" s="183"/>
      <c r="N231" s="184"/>
      <c r="O231" s="184"/>
      <c r="P231" s="185">
        <f>SUM(P232:P243)</f>
        <v>0</v>
      </c>
      <c r="Q231" s="184"/>
      <c r="R231" s="185">
        <f>SUM(R232:R243)</f>
        <v>2.7391967599999996</v>
      </c>
      <c r="S231" s="184"/>
      <c r="T231" s="186">
        <f>SUM(T232:T243)</f>
        <v>0</v>
      </c>
      <c r="AR231" s="187" t="s">
        <v>86</v>
      </c>
      <c r="AT231" s="188" t="s">
        <v>78</v>
      </c>
      <c r="AU231" s="188" t="s">
        <v>86</v>
      </c>
      <c r="AY231" s="187" t="s">
        <v>169</v>
      </c>
      <c r="BK231" s="189">
        <f>SUM(BK232:BK243)</f>
        <v>0</v>
      </c>
    </row>
    <row r="232" spans="1:65" s="2" customFormat="1" ht="24.2" customHeight="1">
      <c r="A232" s="35"/>
      <c r="B232" s="36"/>
      <c r="C232" s="192" t="s">
        <v>300</v>
      </c>
      <c r="D232" s="192" t="s">
        <v>172</v>
      </c>
      <c r="E232" s="193" t="s">
        <v>301</v>
      </c>
      <c r="F232" s="194" t="s">
        <v>302</v>
      </c>
      <c r="G232" s="195" t="s">
        <v>175</v>
      </c>
      <c r="H232" s="196">
        <v>1.214</v>
      </c>
      <c r="I232" s="197"/>
      <c r="J232" s="198">
        <f>ROUND(I232*H232,2)</f>
        <v>0</v>
      </c>
      <c r="K232" s="194" t="s">
        <v>176</v>
      </c>
      <c r="L232" s="40"/>
      <c r="M232" s="199" t="s">
        <v>1</v>
      </c>
      <c r="N232" s="200" t="s">
        <v>44</v>
      </c>
      <c r="O232" s="72"/>
      <c r="P232" s="201">
        <f>O232*H232</f>
        <v>0</v>
      </c>
      <c r="Q232" s="201">
        <v>2.2563399999999998</v>
      </c>
      <c r="R232" s="201">
        <f>Q232*H232</f>
        <v>2.7391967599999996</v>
      </c>
      <c r="S232" s="201">
        <v>0</v>
      </c>
      <c r="T232" s="202">
        <f>S232*H232</f>
        <v>0</v>
      </c>
      <c r="U232" s="35"/>
      <c r="V232" s="35"/>
      <c r="W232" s="35"/>
      <c r="X232" s="35"/>
      <c r="Y232" s="35"/>
      <c r="Z232" s="35"/>
      <c r="AA232" s="35"/>
      <c r="AB232" s="35"/>
      <c r="AC232" s="35"/>
      <c r="AD232" s="35"/>
      <c r="AE232" s="35"/>
      <c r="AR232" s="203" t="s">
        <v>170</v>
      </c>
      <c r="AT232" s="203" t="s">
        <v>172</v>
      </c>
      <c r="AU232" s="203" t="s">
        <v>88</v>
      </c>
      <c r="AY232" s="18" t="s">
        <v>169</v>
      </c>
      <c r="BE232" s="204">
        <f>IF(N232="základní",J232,0)</f>
        <v>0</v>
      </c>
      <c r="BF232" s="204">
        <f>IF(N232="snížená",J232,0)</f>
        <v>0</v>
      </c>
      <c r="BG232" s="204">
        <f>IF(N232="zákl. přenesená",J232,0)</f>
        <v>0</v>
      </c>
      <c r="BH232" s="204">
        <f>IF(N232="sníž. přenesená",J232,0)</f>
        <v>0</v>
      </c>
      <c r="BI232" s="204">
        <f>IF(N232="nulová",J232,0)</f>
        <v>0</v>
      </c>
      <c r="BJ232" s="18" t="s">
        <v>86</v>
      </c>
      <c r="BK232" s="204">
        <f>ROUND(I232*H232,2)</f>
        <v>0</v>
      </c>
      <c r="BL232" s="18" t="s">
        <v>170</v>
      </c>
      <c r="BM232" s="203" t="s">
        <v>303</v>
      </c>
    </row>
    <row r="233" spans="1:65" s="2" customFormat="1" ht="19.5">
      <c r="A233" s="35"/>
      <c r="B233" s="36"/>
      <c r="C233" s="37"/>
      <c r="D233" s="205" t="s">
        <v>178</v>
      </c>
      <c r="E233" s="37"/>
      <c r="F233" s="206" t="s">
        <v>304</v>
      </c>
      <c r="G233" s="37"/>
      <c r="H233" s="37"/>
      <c r="I233" s="207"/>
      <c r="J233" s="37"/>
      <c r="K233" s="37"/>
      <c r="L233" s="40"/>
      <c r="M233" s="208"/>
      <c r="N233" s="209"/>
      <c r="O233" s="72"/>
      <c r="P233" s="72"/>
      <c r="Q233" s="72"/>
      <c r="R233" s="72"/>
      <c r="S233" s="72"/>
      <c r="T233" s="73"/>
      <c r="U233" s="35"/>
      <c r="V233" s="35"/>
      <c r="W233" s="35"/>
      <c r="X233" s="35"/>
      <c r="Y233" s="35"/>
      <c r="Z233" s="35"/>
      <c r="AA233" s="35"/>
      <c r="AB233" s="35"/>
      <c r="AC233" s="35"/>
      <c r="AD233" s="35"/>
      <c r="AE233" s="35"/>
      <c r="AT233" s="18" t="s">
        <v>178</v>
      </c>
      <c r="AU233" s="18" t="s">
        <v>88</v>
      </c>
    </row>
    <row r="234" spans="1:65" s="2" customFormat="1" ht="11.25">
      <c r="A234" s="35"/>
      <c r="B234" s="36"/>
      <c r="C234" s="37"/>
      <c r="D234" s="210" t="s">
        <v>180</v>
      </c>
      <c r="E234" s="37"/>
      <c r="F234" s="211" t="s">
        <v>305</v>
      </c>
      <c r="G234" s="37"/>
      <c r="H234" s="37"/>
      <c r="I234" s="207"/>
      <c r="J234" s="37"/>
      <c r="K234" s="37"/>
      <c r="L234" s="40"/>
      <c r="M234" s="208"/>
      <c r="N234" s="209"/>
      <c r="O234" s="72"/>
      <c r="P234" s="72"/>
      <c r="Q234" s="72"/>
      <c r="R234" s="72"/>
      <c r="S234" s="72"/>
      <c r="T234" s="73"/>
      <c r="U234" s="35"/>
      <c r="V234" s="35"/>
      <c r="W234" s="35"/>
      <c r="X234" s="35"/>
      <c r="Y234" s="35"/>
      <c r="Z234" s="35"/>
      <c r="AA234" s="35"/>
      <c r="AB234" s="35"/>
      <c r="AC234" s="35"/>
      <c r="AD234" s="35"/>
      <c r="AE234" s="35"/>
      <c r="AT234" s="18" t="s">
        <v>180</v>
      </c>
      <c r="AU234" s="18" t="s">
        <v>88</v>
      </c>
    </row>
    <row r="235" spans="1:65" s="2" customFormat="1" ht="185.25">
      <c r="A235" s="35"/>
      <c r="B235" s="36"/>
      <c r="C235" s="37"/>
      <c r="D235" s="205" t="s">
        <v>182</v>
      </c>
      <c r="E235" s="37"/>
      <c r="F235" s="212" t="s">
        <v>306</v>
      </c>
      <c r="G235" s="37"/>
      <c r="H235" s="37"/>
      <c r="I235" s="207"/>
      <c r="J235" s="37"/>
      <c r="K235" s="37"/>
      <c r="L235" s="40"/>
      <c r="M235" s="208"/>
      <c r="N235" s="209"/>
      <c r="O235" s="72"/>
      <c r="P235" s="72"/>
      <c r="Q235" s="72"/>
      <c r="R235" s="72"/>
      <c r="S235" s="72"/>
      <c r="T235" s="73"/>
      <c r="U235" s="35"/>
      <c r="V235" s="35"/>
      <c r="W235" s="35"/>
      <c r="X235" s="35"/>
      <c r="Y235" s="35"/>
      <c r="Z235" s="35"/>
      <c r="AA235" s="35"/>
      <c r="AB235" s="35"/>
      <c r="AC235" s="35"/>
      <c r="AD235" s="35"/>
      <c r="AE235" s="35"/>
      <c r="AT235" s="18" t="s">
        <v>182</v>
      </c>
      <c r="AU235" s="18" t="s">
        <v>88</v>
      </c>
    </row>
    <row r="236" spans="1:65" s="13" customFormat="1" ht="11.25">
      <c r="B236" s="213"/>
      <c r="C236" s="214"/>
      <c r="D236" s="205" t="s">
        <v>184</v>
      </c>
      <c r="E236" s="215" t="s">
        <v>1</v>
      </c>
      <c r="F236" s="216" t="s">
        <v>285</v>
      </c>
      <c r="G236" s="214"/>
      <c r="H236" s="215" t="s">
        <v>1</v>
      </c>
      <c r="I236" s="217"/>
      <c r="J236" s="214"/>
      <c r="K236" s="214"/>
      <c r="L236" s="218"/>
      <c r="M236" s="219"/>
      <c r="N236" s="220"/>
      <c r="O236" s="220"/>
      <c r="P236" s="220"/>
      <c r="Q236" s="220"/>
      <c r="R236" s="220"/>
      <c r="S236" s="220"/>
      <c r="T236" s="221"/>
      <c r="AT236" s="222" t="s">
        <v>184</v>
      </c>
      <c r="AU236" s="222" t="s">
        <v>88</v>
      </c>
      <c r="AV236" s="13" t="s">
        <v>86</v>
      </c>
      <c r="AW236" s="13" t="s">
        <v>34</v>
      </c>
      <c r="AX236" s="13" t="s">
        <v>79</v>
      </c>
      <c r="AY236" s="222" t="s">
        <v>169</v>
      </c>
    </row>
    <row r="237" spans="1:65" s="14" customFormat="1" ht="11.25">
      <c r="B237" s="223"/>
      <c r="C237" s="224"/>
      <c r="D237" s="205" t="s">
        <v>184</v>
      </c>
      <c r="E237" s="225" t="s">
        <v>1</v>
      </c>
      <c r="F237" s="226" t="s">
        <v>307</v>
      </c>
      <c r="G237" s="224"/>
      <c r="H237" s="227">
        <v>0.28599999999999998</v>
      </c>
      <c r="I237" s="228"/>
      <c r="J237" s="224"/>
      <c r="K237" s="224"/>
      <c r="L237" s="229"/>
      <c r="M237" s="230"/>
      <c r="N237" s="231"/>
      <c r="O237" s="231"/>
      <c r="P237" s="231"/>
      <c r="Q237" s="231"/>
      <c r="R237" s="231"/>
      <c r="S237" s="231"/>
      <c r="T237" s="232"/>
      <c r="AT237" s="233" t="s">
        <v>184</v>
      </c>
      <c r="AU237" s="233" t="s">
        <v>88</v>
      </c>
      <c r="AV237" s="14" t="s">
        <v>88</v>
      </c>
      <c r="AW237" s="14" t="s">
        <v>34</v>
      </c>
      <c r="AX237" s="14" t="s">
        <v>79</v>
      </c>
      <c r="AY237" s="233" t="s">
        <v>169</v>
      </c>
    </row>
    <row r="238" spans="1:65" s="16" customFormat="1" ht="11.25">
      <c r="B238" s="255"/>
      <c r="C238" s="256"/>
      <c r="D238" s="205" t="s">
        <v>184</v>
      </c>
      <c r="E238" s="257" t="s">
        <v>1</v>
      </c>
      <c r="F238" s="258" t="s">
        <v>308</v>
      </c>
      <c r="G238" s="256"/>
      <c r="H238" s="259">
        <v>0.28599999999999998</v>
      </c>
      <c r="I238" s="260"/>
      <c r="J238" s="256"/>
      <c r="K238" s="256"/>
      <c r="L238" s="261"/>
      <c r="M238" s="262"/>
      <c r="N238" s="263"/>
      <c r="O238" s="263"/>
      <c r="P238" s="263"/>
      <c r="Q238" s="263"/>
      <c r="R238" s="263"/>
      <c r="S238" s="263"/>
      <c r="T238" s="264"/>
      <c r="AT238" s="265" t="s">
        <v>184</v>
      </c>
      <c r="AU238" s="265" t="s">
        <v>88</v>
      </c>
      <c r="AV238" s="16" t="s">
        <v>195</v>
      </c>
      <c r="AW238" s="16" t="s">
        <v>34</v>
      </c>
      <c r="AX238" s="16" t="s">
        <v>79</v>
      </c>
      <c r="AY238" s="265" t="s">
        <v>169</v>
      </c>
    </row>
    <row r="239" spans="1:65" s="13" customFormat="1" ht="11.25">
      <c r="B239" s="213"/>
      <c r="C239" s="214"/>
      <c r="D239" s="205" t="s">
        <v>184</v>
      </c>
      <c r="E239" s="215" t="s">
        <v>1</v>
      </c>
      <c r="F239" s="216" t="s">
        <v>309</v>
      </c>
      <c r="G239" s="214"/>
      <c r="H239" s="215" t="s">
        <v>1</v>
      </c>
      <c r="I239" s="217"/>
      <c r="J239" s="214"/>
      <c r="K239" s="214"/>
      <c r="L239" s="218"/>
      <c r="M239" s="219"/>
      <c r="N239" s="220"/>
      <c r="O239" s="220"/>
      <c r="P239" s="220"/>
      <c r="Q239" s="220"/>
      <c r="R239" s="220"/>
      <c r="S239" s="220"/>
      <c r="T239" s="221"/>
      <c r="AT239" s="222" t="s">
        <v>184</v>
      </c>
      <c r="AU239" s="222" t="s">
        <v>88</v>
      </c>
      <c r="AV239" s="13" t="s">
        <v>86</v>
      </c>
      <c r="AW239" s="13" t="s">
        <v>34</v>
      </c>
      <c r="AX239" s="13" t="s">
        <v>79</v>
      </c>
      <c r="AY239" s="222" t="s">
        <v>169</v>
      </c>
    </row>
    <row r="240" spans="1:65" s="13" customFormat="1" ht="11.25">
      <c r="B240" s="213"/>
      <c r="C240" s="214"/>
      <c r="D240" s="205" t="s">
        <v>184</v>
      </c>
      <c r="E240" s="215" t="s">
        <v>1</v>
      </c>
      <c r="F240" s="216" t="s">
        <v>310</v>
      </c>
      <c r="G240" s="214"/>
      <c r="H240" s="215" t="s">
        <v>1</v>
      </c>
      <c r="I240" s="217"/>
      <c r="J240" s="214"/>
      <c r="K240" s="214"/>
      <c r="L240" s="218"/>
      <c r="M240" s="219"/>
      <c r="N240" s="220"/>
      <c r="O240" s="220"/>
      <c r="P240" s="220"/>
      <c r="Q240" s="220"/>
      <c r="R240" s="220"/>
      <c r="S240" s="220"/>
      <c r="T240" s="221"/>
      <c r="AT240" s="222" t="s">
        <v>184</v>
      </c>
      <c r="AU240" s="222" t="s">
        <v>88</v>
      </c>
      <c r="AV240" s="13" t="s">
        <v>86</v>
      </c>
      <c r="AW240" s="13" t="s">
        <v>34</v>
      </c>
      <c r="AX240" s="13" t="s">
        <v>79</v>
      </c>
      <c r="AY240" s="222" t="s">
        <v>169</v>
      </c>
    </row>
    <row r="241" spans="1:65" s="14" customFormat="1" ht="11.25">
      <c r="B241" s="223"/>
      <c r="C241" s="224"/>
      <c r="D241" s="205" t="s">
        <v>184</v>
      </c>
      <c r="E241" s="225" t="s">
        <v>1</v>
      </c>
      <c r="F241" s="226" t="s">
        <v>311</v>
      </c>
      <c r="G241" s="224"/>
      <c r="H241" s="227">
        <v>0.92800000000000005</v>
      </c>
      <c r="I241" s="228"/>
      <c r="J241" s="224"/>
      <c r="K241" s="224"/>
      <c r="L241" s="229"/>
      <c r="M241" s="230"/>
      <c r="N241" s="231"/>
      <c r="O241" s="231"/>
      <c r="P241" s="231"/>
      <c r="Q241" s="231"/>
      <c r="R241" s="231"/>
      <c r="S241" s="231"/>
      <c r="T241" s="232"/>
      <c r="AT241" s="233" t="s">
        <v>184</v>
      </c>
      <c r="AU241" s="233" t="s">
        <v>88</v>
      </c>
      <c r="AV241" s="14" t="s">
        <v>88</v>
      </c>
      <c r="AW241" s="14" t="s">
        <v>34</v>
      </c>
      <c r="AX241" s="14" t="s">
        <v>79</v>
      </c>
      <c r="AY241" s="233" t="s">
        <v>169</v>
      </c>
    </row>
    <row r="242" spans="1:65" s="16" customFormat="1" ht="11.25">
      <c r="B242" s="255"/>
      <c r="C242" s="256"/>
      <c r="D242" s="205" t="s">
        <v>184</v>
      </c>
      <c r="E242" s="257" t="s">
        <v>1</v>
      </c>
      <c r="F242" s="258" t="s">
        <v>308</v>
      </c>
      <c r="G242" s="256"/>
      <c r="H242" s="259">
        <v>0.92800000000000005</v>
      </c>
      <c r="I242" s="260"/>
      <c r="J242" s="256"/>
      <c r="K242" s="256"/>
      <c r="L242" s="261"/>
      <c r="M242" s="262"/>
      <c r="N242" s="263"/>
      <c r="O242" s="263"/>
      <c r="P242" s="263"/>
      <c r="Q242" s="263"/>
      <c r="R242" s="263"/>
      <c r="S242" s="263"/>
      <c r="T242" s="264"/>
      <c r="AT242" s="265" t="s">
        <v>184</v>
      </c>
      <c r="AU242" s="265" t="s">
        <v>88</v>
      </c>
      <c r="AV242" s="16" t="s">
        <v>195</v>
      </c>
      <c r="AW242" s="16" t="s">
        <v>34</v>
      </c>
      <c r="AX242" s="16" t="s">
        <v>79</v>
      </c>
      <c r="AY242" s="265" t="s">
        <v>169</v>
      </c>
    </row>
    <row r="243" spans="1:65" s="15" customFormat="1" ht="11.25">
      <c r="B243" s="234"/>
      <c r="C243" s="235"/>
      <c r="D243" s="205" t="s">
        <v>184</v>
      </c>
      <c r="E243" s="236" t="s">
        <v>1</v>
      </c>
      <c r="F243" s="237" t="s">
        <v>218</v>
      </c>
      <c r="G243" s="235"/>
      <c r="H243" s="238">
        <v>1.214</v>
      </c>
      <c r="I243" s="239"/>
      <c r="J243" s="235"/>
      <c r="K243" s="235"/>
      <c r="L243" s="240"/>
      <c r="M243" s="241"/>
      <c r="N243" s="242"/>
      <c r="O243" s="242"/>
      <c r="P243" s="242"/>
      <c r="Q243" s="242"/>
      <c r="R243" s="242"/>
      <c r="S243" s="242"/>
      <c r="T243" s="243"/>
      <c r="AT243" s="244" t="s">
        <v>184</v>
      </c>
      <c r="AU243" s="244" t="s">
        <v>88</v>
      </c>
      <c r="AV243" s="15" t="s">
        <v>170</v>
      </c>
      <c r="AW243" s="15" t="s">
        <v>34</v>
      </c>
      <c r="AX243" s="15" t="s">
        <v>86</v>
      </c>
      <c r="AY243" s="244" t="s">
        <v>169</v>
      </c>
    </row>
    <row r="244" spans="1:65" s="12" customFormat="1" ht="22.9" customHeight="1">
      <c r="B244" s="176"/>
      <c r="C244" s="177"/>
      <c r="D244" s="178" t="s">
        <v>78</v>
      </c>
      <c r="E244" s="190" t="s">
        <v>312</v>
      </c>
      <c r="F244" s="190" t="s">
        <v>313</v>
      </c>
      <c r="G244" s="177"/>
      <c r="H244" s="177"/>
      <c r="I244" s="180"/>
      <c r="J244" s="191">
        <f>BK244</f>
        <v>0</v>
      </c>
      <c r="K244" s="177"/>
      <c r="L244" s="182"/>
      <c r="M244" s="183"/>
      <c r="N244" s="184"/>
      <c r="O244" s="184"/>
      <c r="P244" s="185">
        <f>SUM(P245:P265)</f>
        <v>0</v>
      </c>
      <c r="Q244" s="184"/>
      <c r="R244" s="185">
        <f>SUM(R245:R265)</f>
        <v>7.6126699999999992E-2</v>
      </c>
      <c r="S244" s="184"/>
      <c r="T244" s="186">
        <f>SUM(T245:T265)</f>
        <v>0</v>
      </c>
      <c r="AR244" s="187" t="s">
        <v>86</v>
      </c>
      <c r="AT244" s="188" t="s">
        <v>78</v>
      </c>
      <c r="AU244" s="188" t="s">
        <v>86</v>
      </c>
      <c r="AY244" s="187" t="s">
        <v>169</v>
      </c>
      <c r="BK244" s="189">
        <f>SUM(BK245:BK265)</f>
        <v>0</v>
      </c>
    </row>
    <row r="245" spans="1:65" s="2" customFormat="1" ht="33" customHeight="1">
      <c r="A245" s="35"/>
      <c r="B245" s="36"/>
      <c r="C245" s="192" t="s">
        <v>314</v>
      </c>
      <c r="D245" s="192" t="s">
        <v>172</v>
      </c>
      <c r="E245" s="193" t="s">
        <v>315</v>
      </c>
      <c r="F245" s="194" t="s">
        <v>316</v>
      </c>
      <c r="G245" s="195" t="s">
        <v>189</v>
      </c>
      <c r="H245" s="196">
        <v>585.59</v>
      </c>
      <c r="I245" s="197"/>
      <c r="J245" s="198">
        <f>ROUND(I245*H245,2)</f>
        <v>0</v>
      </c>
      <c r="K245" s="194" t="s">
        <v>176</v>
      </c>
      <c r="L245" s="40"/>
      <c r="M245" s="199" t="s">
        <v>1</v>
      </c>
      <c r="N245" s="200" t="s">
        <v>44</v>
      </c>
      <c r="O245" s="72"/>
      <c r="P245" s="201">
        <f>O245*H245</f>
        <v>0</v>
      </c>
      <c r="Q245" s="201">
        <v>1.2999999999999999E-4</v>
      </c>
      <c r="R245" s="201">
        <f>Q245*H245</f>
        <v>7.6126699999999992E-2</v>
      </c>
      <c r="S245" s="201">
        <v>0</v>
      </c>
      <c r="T245" s="202">
        <f>S245*H245</f>
        <v>0</v>
      </c>
      <c r="U245" s="35"/>
      <c r="V245" s="35"/>
      <c r="W245" s="35"/>
      <c r="X245" s="35"/>
      <c r="Y245" s="35"/>
      <c r="Z245" s="35"/>
      <c r="AA245" s="35"/>
      <c r="AB245" s="35"/>
      <c r="AC245" s="35"/>
      <c r="AD245" s="35"/>
      <c r="AE245" s="35"/>
      <c r="AR245" s="203" t="s">
        <v>170</v>
      </c>
      <c r="AT245" s="203" t="s">
        <v>172</v>
      </c>
      <c r="AU245" s="203" t="s">
        <v>88</v>
      </c>
      <c r="AY245" s="18" t="s">
        <v>169</v>
      </c>
      <c r="BE245" s="204">
        <f>IF(N245="základní",J245,0)</f>
        <v>0</v>
      </c>
      <c r="BF245" s="204">
        <f>IF(N245="snížená",J245,0)</f>
        <v>0</v>
      </c>
      <c r="BG245" s="204">
        <f>IF(N245="zákl. přenesená",J245,0)</f>
        <v>0</v>
      </c>
      <c r="BH245" s="204">
        <f>IF(N245="sníž. přenesená",J245,0)</f>
        <v>0</v>
      </c>
      <c r="BI245" s="204">
        <f>IF(N245="nulová",J245,0)</f>
        <v>0</v>
      </c>
      <c r="BJ245" s="18" t="s">
        <v>86</v>
      </c>
      <c r="BK245" s="204">
        <f>ROUND(I245*H245,2)</f>
        <v>0</v>
      </c>
      <c r="BL245" s="18" t="s">
        <v>170</v>
      </c>
      <c r="BM245" s="203" t="s">
        <v>317</v>
      </c>
    </row>
    <row r="246" spans="1:65" s="2" customFormat="1" ht="19.5">
      <c r="A246" s="35"/>
      <c r="B246" s="36"/>
      <c r="C246" s="37"/>
      <c r="D246" s="205" t="s">
        <v>178</v>
      </c>
      <c r="E246" s="37"/>
      <c r="F246" s="206" t="s">
        <v>318</v>
      </c>
      <c r="G246" s="37"/>
      <c r="H246" s="37"/>
      <c r="I246" s="207"/>
      <c r="J246" s="37"/>
      <c r="K246" s="37"/>
      <c r="L246" s="40"/>
      <c r="M246" s="208"/>
      <c r="N246" s="209"/>
      <c r="O246" s="72"/>
      <c r="P246" s="72"/>
      <c r="Q246" s="72"/>
      <c r="R246" s="72"/>
      <c r="S246" s="72"/>
      <c r="T246" s="73"/>
      <c r="U246" s="35"/>
      <c r="V246" s="35"/>
      <c r="W246" s="35"/>
      <c r="X246" s="35"/>
      <c r="Y246" s="35"/>
      <c r="Z246" s="35"/>
      <c r="AA246" s="35"/>
      <c r="AB246" s="35"/>
      <c r="AC246" s="35"/>
      <c r="AD246" s="35"/>
      <c r="AE246" s="35"/>
      <c r="AT246" s="18" t="s">
        <v>178</v>
      </c>
      <c r="AU246" s="18" t="s">
        <v>88</v>
      </c>
    </row>
    <row r="247" spans="1:65" s="2" customFormat="1" ht="11.25">
      <c r="A247" s="35"/>
      <c r="B247" s="36"/>
      <c r="C247" s="37"/>
      <c r="D247" s="210" t="s">
        <v>180</v>
      </c>
      <c r="E247" s="37"/>
      <c r="F247" s="211" t="s">
        <v>319</v>
      </c>
      <c r="G247" s="37"/>
      <c r="H247" s="37"/>
      <c r="I247" s="207"/>
      <c r="J247" s="37"/>
      <c r="K247" s="37"/>
      <c r="L247" s="40"/>
      <c r="M247" s="208"/>
      <c r="N247" s="209"/>
      <c r="O247" s="72"/>
      <c r="P247" s="72"/>
      <c r="Q247" s="72"/>
      <c r="R247" s="72"/>
      <c r="S247" s="72"/>
      <c r="T247" s="73"/>
      <c r="U247" s="35"/>
      <c r="V247" s="35"/>
      <c r="W247" s="35"/>
      <c r="X247" s="35"/>
      <c r="Y247" s="35"/>
      <c r="Z247" s="35"/>
      <c r="AA247" s="35"/>
      <c r="AB247" s="35"/>
      <c r="AC247" s="35"/>
      <c r="AD247" s="35"/>
      <c r="AE247" s="35"/>
      <c r="AT247" s="18" t="s">
        <v>180</v>
      </c>
      <c r="AU247" s="18" t="s">
        <v>88</v>
      </c>
    </row>
    <row r="248" spans="1:65" s="2" customFormat="1" ht="58.5">
      <c r="A248" s="35"/>
      <c r="B248" s="36"/>
      <c r="C248" s="37"/>
      <c r="D248" s="205" t="s">
        <v>182</v>
      </c>
      <c r="E248" s="37"/>
      <c r="F248" s="212" t="s">
        <v>320</v>
      </c>
      <c r="G248" s="37"/>
      <c r="H248" s="37"/>
      <c r="I248" s="207"/>
      <c r="J248" s="37"/>
      <c r="K248" s="37"/>
      <c r="L248" s="40"/>
      <c r="M248" s="208"/>
      <c r="N248" s="209"/>
      <c r="O248" s="72"/>
      <c r="P248" s="72"/>
      <c r="Q248" s="72"/>
      <c r="R248" s="72"/>
      <c r="S248" s="72"/>
      <c r="T248" s="73"/>
      <c r="U248" s="35"/>
      <c r="V248" s="35"/>
      <c r="W248" s="35"/>
      <c r="X248" s="35"/>
      <c r="Y248" s="35"/>
      <c r="Z248" s="35"/>
      <c r="AA248" s="35"/>
      <c r="AB248" s="35"/>
      <c r="AC248" s="35"/>
      <c r="AD248" s="35"/>
      <c r="AE248" s="35"/>
      <c r="AT248" s="18" t="s">
        <v>182</v>
      </c>
      <c r="AU248" s="18" t="s">
        <v>88</v>
      </c>
    </row>
    <row r="249" spans="1:65" s="13" customFormat="1" ht="11.25">
      <c r="B249" s="213"/>
      <c r="C249" s="214"/>
      <c r="D249" s="205" t="s">
        <v>184</v>
      </c>
      <c r="E249" s="215" t="s">
        <v>1</v>
      </c>
      <c r="F249" s="216" t="s">
        <v>285</v>
      </c>
      <c r="G249" s="214"/>
      <c r="H249" s="215" t="s">
        <v>1</v>
      </c>
      <c r="I249" s="217"/>
      <c r="J249" s="214"/>
      <c r="K249" s="214"/>
      <c r="L249" s="218"/>
      <c r="M249" s="219"/>
      <c r="N249" s="220"/>
      <c r="O249" s="220"/>
      <c r="P249" s="220"/>
      <c r="Q249" s="220"/>
      <c r="R249" s="220"/>
      <c r="S249" s="220"/>
      <c r="T249" s="221"/>
      <c r="AT249" s="222" t="s">
        <v>184</v>
      </c>
      <c r="AU249" s="222" t="s">
        <v>88</v>
      </c>
      <c r="AV249" s="13" t="s">
        <v>86</v>
      </c>
      <c r="AW249" s="13" t="s">
        <v>34</v>
      </c>
      <c r="AX249" s="13" t="s">
        <v>79</v>
      </c>
      <c r="AY249" s="222" t="s">
        <v>169</v>
      </c>
    </row>
    <row r="250" spans="1:65" s="14" customFormat="1" ht="11.25">
      <c r="B250" s="223"/>
      <c r="C250" s="224"/>
      <c r="D250" s="205" t="s">
        <v>184</v>
      </c>
      <c r="E250" s="225" t="s">
        <v>1</v>
      </c>
      <c r="F250" s="226" t="s">
        <v>321</v>
      </c>
      <c r="G250" s="224"/>
      <c r="H250" s="227">
        <v>19.36</v>
      </c>
      <c r="I250" s="228"/>
      <c r="J250" s="224"/>
      <c r="K250" s="224"/>
      <c r="L250" s="229"/>
      <c r="M250" s="230"/>
      <c r="N250" s="231"/>
      <c r="O250" s="231"/>
      <c r="P250" s="231"/>
      <c r="Q250" s="231"/>
      <c r="R250" s="231"/>
      <c r="S250" s="231"/>
      <c r="T250" s="232"/>
      <c r="AT250" s="233" t="s">
        <v>184</v>
      </c>
      <c r="AU250" s="233" t="s">
        <v>88</v>
      </c>
      <c r="AV250" s="14" t="s">
        <v>88</v>
      </c>
      <c r="AW250" s="14" t="s">
        <v>34</v>
      </c>
      <c r="AX250" s="14" t="s">
        <v>79</v>
      </c>
      <c r="AY250" s="233" t="s">
        <v>169</v>
      </c>
    </row>
    <row r="251" spans="1:65" s="14" customFormat="1" ht="11.25">
      <c r="B251" s="223"/>
      <c r="C251" s="224"/>
      <c r="D251" s="205" t="s">
        <v>184</v>
      </c>
      <c r="E251" s="225" t="s">
        <v>1</v>
      </c>
      <c r="F251" s="226" t="s">
        <v>322</v>
      </c>
      <c r="G251" s="224"/>
      <c r="H251" s="227">
        <v>9.9</v>
      </c>
      <c r="I251" s="228"/>
      <c r="J251" s="224"/>
      <c r="K251" s="224"/>
      <c r="L251" s="229"/>
      <c r="M251" s="230"/>
      <c r="N251" s="231"/>
      <c r="O251" s="231"/>
      <c r="P251" s="231"/>
      <c r="Q251" s="231"/>
      <c r="R251" s="231"/>
      <c r="S251" s="231"/>
      <c r="T251" s="232"/>
      <c r="AT251" s="233" t="s">
        <v>184</v>
      </c>
      <c r="AU251" s="233" t="s">
        <v>88</v>
      </c>
      <c r="AV251" s="14" t="s">
        <v>88</v>
      </c>
      <c r="AW251" s="14" t="s">
        <v>34</v>
      </c>
      <c r="AX251" s="14" t="s">
        <v>79</v>
      </c>
      <c r="AY251" s="233" t="s">
        <v>169</v>
      </c>
    </row>
    <row r="252" spans="1:65" s="16" customFormat="1" ht="11.25">
      <c r="B252" s="255"/>
      <c r="C252" s="256"/>
      <c r="D252" s="205" t="s">
        <v>184</v>
      </c>
      <c r="E252" s="257" t="s">
        <v>1</v>
      </c>
      <c r="F252" s="258" t="s">
        <v>308</v>
      </c>
      <c r="G252" s="256"/>
      <c r="H252" s="259">
        <v>29.26</v>
      </c>
      <c r="I252" s="260"/>
      <c r="J252" s="256"/>
      <c r="K252" s="256"/>
      <c r="L252" s="261"/>
      <c r="M252" s="262"/>
      <c r="N252" s="263"/>
      <c r="O252" s="263"/>
      <c r="P252" s="263"/>
      <c r="Q252" s="263"/>
      <c r="R252" s="263"/>
      <c r="S252" s="263"/>
      <c r="T252" s="264"/>
      <c r="AT252" s="265" t="s">
        <v>184</v>
      </c>
      <c r="AU252" s="265" t="s">
        <v>88</v>
      </c>
      <c r="AV252" s="16" t="s">
        <v>195</v>
      </c>
      <c r="AW252" s="16" t="s">
        <v>34</v>
      </c>
      <c r="AX252" s="16" t="s">
        <v>79</v>
      </c>
      <c r="AY252" s="265" t="s">
        <v>169</v>
      </c>
    </row>
    <row r="253" spans="1:65" s="13" customFormat="1" ht="11.25">
      <c r="B253" s="213"/>
      <c r="C253" s="214"/>
      <c r="D253" s="205" t="s">
        <v>184</v>
      </c>
      <c r="E253" s="215" t="s">
        <v>1</v>
      </c>
      <c r="F253" s="216" t="s">
        <v>273</v>
      </c>
      <c r="G253" s="214"/>
      <c r="H253" s="215" t="s">
        <v>1</v>
      </c>
      <c r="I253" s="217"/>
      <c r="J253" s="214"/>
      <c r="K253" s="214"/>
      <c r="L253" s="218"/>
      <c r="M253" s="219"/>
      <c r="N253" s="220"/>
      <c r="O253" s="220"/>
      <c r="P253" s="220"/>
      <c r="Q253" s="220"/>
      <c r="R253" s="220"/>
      <c r="S253" s="220"/>
      <c r="T253" s="221"/>
      <c r="AT253" s="222" t="s">
        <v>184</v>
      </c>
      <c r="AU253" s="222" t="s">
        <v>88</v>
      </c>
      <c r="AV253" s="13" t="s">
        <v>86</v>
      </c>
      <c r="AW253" s="13" t="s">
        <v>34</v>
      </c>
      <c r="AX253" s="13" t="s">
        <v>79</v>
      </c>
      <c r="AY253" s="222" t="s">
        <v>169</v>
      </c>
    </row>
    <row r="254" spans="1:65" s="14" customFormat="1" ht="11.25">
      <c r="B254" s="223"/>
      <c r="C254" s="224"/>
      <c r="D254" s="205" t="s">
        <v>184</v>
      </c>
      <c r="E254" s="225" t="s">
        <v>1</v>
      </c>
      <c r="F254" s="226" t="s">
        <v>323</v>
      </c>
      <c r="G254" s="224"/>
      <c r="H254" s="227">
        <v>72.77</v>
      </c>
      <c r="I254" s="228"/>
      <c r="J254" s="224"/>
      <c r="K254" s="224"/>
      <c r="L254" s="229"/>
      <c r="M254" s="230"/>
      <c r="N254" s="231"/>
      <c r="O254" s="231"/>
      <c r="P254" s="231"/>
      <c r="Q254" s="231"/>
      <c r="R254" s="231"/>
      <c r="S254" s="231"/>
      <c r="T254" s="232"/>
      <c r="AT254" s="233" t="s">
        <v>184</v>
      </c>
      <c r="AU254" s="233" t="s">
        <v>88</v>
      </c>
      <c r="AV254" s="14" t="s">
        <v>88</v>
      </c>
      <c r="AW254" s="14" t="s">
        <v>34</v>
      </c>
      <c r="AX254" s="14" t="s">
        <v>79</v>
      </c>
      <c r="AY254" s="233" t="s">
        <v>169</v>
      </c>
    </row>
    <row r="255" spans="1:65" s="14" customFormat="1" ht="11.25">
      <c r="B255" s="223"/>
      <c r="C255" s="224"/>
      <c r="D255" s="205" t="s">
        <v>184</v>
      </c>
      <c r="E255" s="225" t="s">
        <v>1</v>
      </c>
      <c r="F255" s="226" t="s">
        <v>324</v>
      </c>
      <c r="G255" s="224"/>
      <c r="H255" s="227">
        <v>20.41</v>
      </c>
      <c r="I255" s="228"/>
      <c r="J255" s="224"/>
      <c r="K255" s="224"/>
      <c r="L255" s="229"/>
      <c r="M255" s="230"/>
      <c r="N255" s="231"/>
      <c r="O255" s="231"/>
      <c r="P255" s="231"/>
      <c r="Q255" s="231"/>
      <c r="R255" s="231"/>
      <c r="S255" s="231"/>
      <c r="T255" s="232"/>
      <c r="AT255" s="233" t="s">
        <v>184</v>
      </c>
      <c r="AU255" s="233" t="s">
        <v>88</v>
      </c>
      <c r="AV255" s="14" t="s">
        <v>88</v>
      </c>
      <c r="AW255" s="14" t="s">
        <v>34</v>
      </c>
      <c r="AX255" s="14" t="s">
        <v>79</v>
      </c>
      <c r="AY255" s="233" t="s">
        <v>169</v>
      </c>
    </row>
    <row r="256" spans="1:65" s="13" customFormat="1" ht="11.25">
      <c r="B256" s="213"/>
      <c r="C256" s="214"/>
      <c r="D256" s="205" t="s">
        <v>184</v>
      </c>
      <c r="E256" s="215" t="s">
        <v>1</v>
      </c>
      <c r="F256" s="216" t="s">
        <v>325</v>
      </c>
      <c r="G256" s="214"/>
      <c r="H256" s="215" t="s">
        <v>1</v>
      </c>
      <c r="I256" s="217"/>
      <c r="J256" s="214"/>
      <c r="K256" s="214"/>
      <c r="L256" s="218"/>
      <c r="M256" s="219"/>
      <c r="N256" s="220"/>
      <c r="O256" s="220"/>
      <c r="P256" s="220"/>
      <c r="Q256" s="220"/>
      <c r="R256" s="220"/>
      <c r="S256" s="220"/>
      <c r="T256" s="221"/>
      <c r="AT256" s="222" t="s">
        <v>184</v>
      </c>
      <c r="AU256" s="222" t="s">
        <v>88</v>
      </c>
      <c r="AV256" s="13" t="s">
        <v>86</v>
      </c>
      <c r="AW256" s="13" t="s">
        <v>34</v>
      </c>
      <c r="AX256" s="13" t="s">
        <v>79</v>
      </c>
      <c r="AY256" s="222" t="s">
        <v>169</v>
      </c>
    </row>
    <row r="257" spans="1:65" s="14" customFormat="1" ht="11.25">
      <c r="B257" s="223"/>
      <c r="C257" s="224"/>
      <c r="D257" s="205" t="s">
        <v>184</v>
      </c>
      <c r="E257" s="225" t="s">
        <v>1</v>
      </c>
      <c r="F257" s="226" t="s">
        <v>326</v>
      </c>
      <c r="G257" s="224"/>
      <c r="H257" s="227">
        <v>23.1</v>
      </c>
      <c r="I257" s="228"/>
      <c r="J257" s="224"/>
      <c r="K257" s="224"/>
      <c r="L257" s="229"/>
      <c r="M257" s="230"/>
      <c r="N257" s="231"/>
      <c r="O257" s="231"/>
      <c r="P257" s="231"/>
      <c r="Q257" s="231"/>
      <c r="R257" s="231"/>
      <c r="S257" s="231"/>
      <c r="T257" s="232"/>
      <c r="AT257" s="233" t="s">
        <v>184</v>
      </c>
      <c r="AU257" s="233" t="s">
        <v>88</v>
      </c>
      <c r="AV257" s="14" t="s">
        <v>88</v>
      </c>
      <c r="AW257" s="14" t="s">
        <v>34</v>
      </c>
      <c r="AX257" s="14" t="s">
        <v>79</v>
      </c>
      <c r="AY257" s="233" t="s">
        <v>169</v>
      </c>
    </row>
    <row r="258" spans="1:65" s="14" customFormat="1" ht="11.25">
      <c r="B258" s="223"/>
      <c r="C258" s="224"/>
      <c r="D258" s="205" t="s">
        <v>184</v>
      </c>
      <c r="E258" s="225" t="s">
        <v>1</v>
      </c>
      <c r="F258" s="226" t="s">
        <v>327</v>
      </c>
      <c r="G258" s="224"/>
      <c r="H258" s="227">
        <v>19.96</v>
      </c>
      <c r="I258" s="228"/>
      <c r="J258" s="224"/>
      <c r="K258" s="224"/>
      <c r="L258" s="229"/>
      <c r="M258" s="230"/>
      <c r="N258" s="231"/>
      <c r="O258" s="231"/>
      <c r="P258" s="231"/>
      <c r="Q258" s="231"/>
      <c r="R258" s="231"/>
      <c r="S258" s="231"/>
      <c r="T258" s="232"/>
      <c r="AT258" s="233" t="s">
        <v>184</v>
      </c>
      <c r="AU258" s="233" t="s">
        <v>88</v>
      </c>
      <c r="AV258" s="14" t="s">
        <v>88</v>
      </c>
      <c r="AW258" s="14" t="s">
        <v>34</v>
      </c>
      <c r="AX258" s="14" t="s">
        <v>79</v>
      </c>
      <c r="AY258" s="233" t="s">
        <v>169</v>
      </c>
    </row>
    <row r="259" spans="1:65" s="14" customFormat="1" ht="11.25">
      <c r="B259" s="223"/>
      <c r="C259" s="224"/>
      <c r="D259" s="205" t="s">
        <v>184</v>
      </c>
      <c r="E259" s="225" t="s">
        <v>1</v>
      </c>
      <c r="F259" s="226" t="s">
        <v>328</v>
      </c>
      <c r="G259" s="224"/>
      <c r="H259" s="227">
        <v>139.54</v>
      </c>
      <c r="I259" s="228"/>
      <c r="J259" s="224"/>
      <c r="K259" s="224"/>
      <c r="L259" s="229"/>
      <c r="M259" s="230"/>
      <c r="N259" s="231"/>
      <c r="O259" s="231"/>
      <c r="P259" s="231"/>
      <c r="Q259" s="231"/>
      <c r="R259" s="231"/>
      <c r="S259" s="231"/>
      <c r="T259" s="232"/>
      <c r="AT259" s="233" t="s">
        <v>184</v>
      </c>
      <c r="AU259" s="233" t="s">
        <v>88</v>
      </c>
      <c r="AV259" s="14" t="s">
        <v>88</v>
      </c>
      <c r="AW259" s="14" t="s">
        <v>34</v>
      </c>
      <c r="AX259" s="14" t="s">
        <v>79</v>
      </c>
      <c r="AY259" s="233" t="s">
        <v>169</v>
      </c>
    </row>
    <row r="260" spans="1:65" s="14" customFormat="1" ht="11.25">
      <c r="B260" s="223"/>
      <c r="C260" s="224"/>
      <c r="D260" s="205" t="s">
        <v>184</v>
      </c>
      <c r="E260" s="225" t="s">
        <v>1</v>
      </c>
      <c r="F260" s="226" t="s">
        <v>329</v>
      </c>
      <c r="G260" s="224"/>
      <c r="H260" s="227">
        <v>145.44999999999999</v>
      </c>
      <c r="I260" s="228"/>
      <c r="J260" s="224"/>
      <c r="K260" s="224"/>
      <c r="L260" s="229"/>
      <c r="M260" s="230"/>
      <c r="N260" s="231"/>
      <c r="O260" s="231"/>
      <c r="P260" s="231"/>
      <c r="Q260" s="231"/>
      <c r="R260" s="231"/>
      <c r="S260" s="231"/>
      <c r="T260" s="232"/>
      <c r="AT260" s="233" t="s">
        <v>184</v>
      </c>
      <c r="AU260" s="233" t="s">
        <v>88</v>
      </c>
      <c r="AV260" s="14" t="s">
        <v>88</v>
      </c>
      <c r="AW260" s="14" t="s">
        <v>34</v>
      </c>
      <c r="AX260" s="14" t="s">
        <v>79</v>
      </c>
      <c r="AY260" s="233" t="s">
        <v>169</v>
      </c>
    </row>
    <row r="261" spans="1:65" s="14" customFormat="1" ht="11.25">
      <c r="B261" s="223"/>
      <c r="C261" s="224"/>
      <c r="D261" s="205" t="s">
        <v>184</v>
      </c>
      <c r="E261" s="225" t="s">
        <v>1</v>
      </c>
      <c r="F261" s="226" t="s">
        <v>330</v>
      </c>
      <c r="G261" s="224"/>
      <c r="H261" s="227">
        <v>46.49</v>
      </c>
      <c r="I261" s="228"/>
      <c r="J261" s="224"/>
      <c r="K261" s="224"/>
      <c r="L261" s="229"/>
      <c r="M261" s="230"/>
      <c r="N261" s="231"/>
      <c r="O261" s="231"/>
      <c r="P261" s="231"/>
      <c r="Q261" s="231"/>
      <c r="R261" s="231"/>
      <c r="S261" s="231"/>
      <c r="T261" s="232"/>
      <c r="AT261" s="233" t="s">
        <v>184</v>
      </c>
      <c r="AU261" s="233" t="s">
        <v>88</v>
      </c>
      <c r="AV261" s="14" t="s">
        <v>88</v>
      </c>
      <c r="AW261" s="14" t="s">
        <v>34</v>
      </c>
      <c r="AX261" s="14" t="s">
        <v>79</v>
      </c>
      <c r="AY261" s="233" t="s">
        <v>169</v>
      </c>
    </row>
    <row r="262" spans="1:65" s="14" customFormat="1" ht="11.25">
      <c r="B262" s="223"/>
      <c r="C262" s="224"/>
      <c r="D262" s="205" t="s">
        <v>184</v>
      </c>
      <c r="E262" s="225" t="s">
        <v>1</v>
      </c>
      <c r="F262" s="226" t="s">
        <v>331</v>
      </c>
      <c r="G262" s="224"/>
      <c r="H262" s="227">
        <v>64.81</v>
      </c>
      <c r="I262" s="228"/>
      <c r="J262" s="224"/>
      <c r="K262" s="224"/>
      <c r="L262" s="229"/>
      <c r="M262" s="230"/>
      <c r="N262" s="231"/>
      <c r="O262" s="231"/>
      <c r="P262" s="231"/>
      <c r="Q262" s="231"/>
      <c r="R262" s="231"/>
      <c r="S262" s="231"/>
      <c r="T262" s="232"/>
      <c r="AT262" s="233" t="s">
        <v>184</v>
      </c>
      <c r="AU262" s="233" t="s">
        <v>88</v>
      </c>
      <c r="AV262" s="14" t="s">
        <v>88</v>
      </c>
      <c r="AW262" s="14" t="s">
        <v>34</v>
      </c>
      <c r="AX262" s="14" t="s">
        <v>79</v>
      </c>
      <c r="AY262" s="233" t="s">
        <v>169</v>
      </c>
    </row>
    <row r="263" spans="1:65" s="14" customFormat="1" ht="11.25">
      <c r="B263" s="223"/>
      <c r="C263" s="224"/>
      <c r="D263" s="205" t="s">
        <v>184</v>
      </c>
      <c r="E263" s="225" t="s">
        <v>1</v>
      </c>
      <c r="F263" s="226" t="s">
        <v>332</v>
      </c>
      <c r="G263" s="224"/>
      <c r="H263" s="227">
        <v>23.8</v>
      </c>
      <c r="I263" s="228"/>
      <c r="J263" s="224"/>
      <c r="K263" s="224"/>
      <c r="L263" s="229"/>
      <c r="M263" s="230"/>
      <c r="N263" s="231"/>
      <c r="O263" s="231"/>
      <c r="P263" s="231"/>
      <c r="Q263" s="231"/>
      <c r="R263" s="231"/>
      <c r="S263" s="231"/>
      <c r="T263" s="232"/>
      <c r="AT263" s="233" t="s">
        <v>184</v>
      </c>
      <c r="AU263" s="233" t="s">
        <v>88</v>
      </c>
      <c r="AV263" s="14" t="s">
        <v>88</v>
      </c>
      <c r="AW263" s="14" t="s">
        <v>34</v>
      </c>
      <c r="AX263" s="14" t="s">
        <v>79</v>
      </c>
      <c r="AY263" s="233" t="s">
        <v>169</v>
      </c>
    </row>
    <row r="264" spans="1:65" s="16" customFormat="1" ht="11.25">
      <c r="B264" s="255"/>
      <c r="C264" s="256"/>
      <c r="D264" s="205" t="s">
        <v>184</v>
      </c>
      <c r="E264" s="257" t="s">
        <v>1</v>
      </c>
      <c r="F264" s="258" t="s">
        <v>308</v>
      </c>
      <c r="G264" s="256"/>
      <c r="H264" s="259">
        <v>556.33000000000004</v>
      </c>
      <c r="I264" s="260"/>
      <c r="J264" s="256"/>
      <c r="K264" s="256"/>
      <c r="L264" s="261"/>
      <c r="M264" s="262"/>
      <c r="N264" s="263"/>
      <c r="O264" s="263"/>
      <c r="P264" s="263"/>
      <c r="Q264" s="263"/>
      <c r="R264" s="263"/>
      <c r="S264" s="263"/>
      <c r="T264" s="264"/>
      <c r="AT264" s="265" t="s">
        <v>184</v>
      </c>
      <c r="AU264" s="265" t="s">
        <v>88</v>
      </c>
      <c r="AV264" s="16" t="s">
        <v>195</v>
      </c>
      <c r="AW264" s="16" t="s">
        <v>34</v>
      </c>
      <c r="AX264" s="16" t="s">
        <v>79</v>
      </c>
      <c r="AY264" s="265" t="s">
        <v>169</v>
      </c>
    </row>
    <row r="265" spans="1:65" s="15" customFormat="1" ht="11.25">
      <c r="B265" s="234"/>
      <c r="C265" s="235"/>
      <c r="D265" s="205" t="s">
        <v>184</v>
      </c>
      <c r="E265" s="236" t="s">
        <v>1</v>
      </c>
      <c r="F265" s="237" t="s">
        <v>218</v>
      </c>
      <c r="G265" s="235"/>
      <c r="H265" s="238">
        <v>585.59</v>
      </c>
      <c r="I265" s="239"/>
      <c r="J265" s="235"/>
      <c r="K265" s="235"/>
      <c r="L265" s="240"/>
      <c r="M265" s="241"/>
      <c r="N265" s="242"/>
      <c r="O265" s="242"/>
      <c r="P265" s="242"/>
      <c r="Q265" s="242"/>
      <c r="R265" s="242"/>
      <c r="S265" s="242"/>
      <c r="T265" s="243"/>
      <c r="AT265" s="244" t="s">
        <v>184</v>
      </c>
      <c r="AU265" s="244" t="s">
        <v>88</v>
      </c>
      <c r="AV265" s="15" t="s">
        <v>170</v>
      </c>
      <c r="AW265" s="15" t="s">
        <v>34</v>
      </c>
      <c r="AX265" s="15" t="s">
        <v>86</v>
      </c>
      <c r="AY265" s="244" t="s">
        <v>169</v>
      </c>
    </row>
    <row r="266" spans="1:65" s="12" customFormat="1" ht="22.9" customHeight="1">
      <c r="B266" s="176"/>
      <c r="C266" s="177"/>
      <c r="D266" s="178" t="s">
        <v>78</v>
      </c>
      <c r="E266" s="190" t="s">
        <v>333</v>
      </c>
      <c r="F266" s="190" t="s">
        <v>334</v>
      </c>
      <c r="G266" s="177"/>
      <c r="H266" s="177"/>
      <c r="I266" s="180"/>
      <c r="J266" s="191">
        <f>BK266</f>
        <v>0</v>
      </c>
      <c r="K266" s="177"/>
      <c r="L266" s="182"/>
      <c r="M266" s="183"/>
      <c r="N266" s="184"/>
      <c r="O266" s="184"/>
      <c r="P266" s="185">
        <f>SUM(P267:P290)</f>
        <v>0</v>
      </c>
      <c r="Q266" s="184"/>
      <c r="R266" s="185">
        <f>SUM(R267:R290)</f>
        <v>2.0495650000000001E-2</v>
      </c>
      <c r="S266" s="184"/>
      <c r="T266" s="186">
        <f>SUM(T267:T290)</f>
        <v>0</v>
      </c>
      <c r="AR266" s="187" t="s">
        <v>86</v>
      </c>
      <c r="AT266" s="188" t="s">
        <v>78</v>
      </c>
      <c r="AU266" s="188" t="s">
        <v>86</v>
      </c>
      <c r="AY266" s="187" t="s">
        <v>169</v>
      </c>
      <c r="BK266" s="189">
        <f>SUM(BK267:BK290)</f>
        <v>0</v>
      </c>
    </row>
    <row r="267" spans="1:65" s="2" customFormat="1" ht="24.2" customHeight="1">
      <c r="A267" s="35"/>
      <c r="B267" s="36"/>
      <c r="C267" s="192" t="s">
        <v>335</v>
      </c>
      <c r="D267" s="192" t="s">
        <v>172</v>
      </c>
      <c r="E267" s="193" t="s">
        <v>336</v>
      </c>
      <c r="F267" s="194" t="s">
        <v>337</v>
      </c>
      <c r="G267" s="195" t="s">
        <v>189</v>
      </c>
      <c r="H267" s="196">
        <v>585.59</v>
      </c>
      <c r="I267" s="197"/>
      <c r="J267" s="198">
        <f>ROUND(I267*H267,2)</f>
        <v>0</v>
      </c>
      <c r="K267" s="194" t="s">
        <v>176</v>
      </c>
      <c r="L267" s="40"/>
      <c r="M267" s="199" t="s">
        <v>1</v>
      </c>
      <c r="N267" s="200" t="s">
        <v>44</v>
      </c>
      <c r="O267" s="72"/>
      <c r="P267" s="201">
        <f>O267*H267</f>
        <v>0</v>
      </c>
      <c r="Q267" s="201">
        <v>3.4999999999999997E-5</v>
      </c>
      <c r="R267" s="201">
        <f>Q267*H267</f>
        <v>2.0495650000000001E-2</v>
      </c>
      <c r="S267" s="201">
        <v>0</v>
      </c>
      <c r="T267" s="202">
        <f>S267*H267</f>
        <v>0</v>
      </c>
      <c r="U267" s="35"/>
      <c r="V267" s="35"/>
      <c r="W267" s="35"/>
      <c r="X267" s="35"/>
      <c r="Y267" s="35"/>
      <c r="Z267" s="35"/>
      <c r="AA267" s="35"/>
      <c r="AB267" s="35"/>
      <c r="AC267" s="35"/>
      <c r="AD267" s="35"/>
      <c r="AE267" s="35"/>
      <c r="AR267" s="203" t="s">
        <v>170</v>
      </c>
      <c r="AT267" s="203" t="s">
        <v>172</v>
      </c>
      <c r="AU267" s="203" t="s">
        <v>88</v>
      </c>
      <c r="AY267" s="18" t="s">
        <v>169</v>
      </c>
      <c r="BE267" s="204">
        <f>IF(N267="základní",J267,0)</f>
        <v>0</v>
      </c>
      <c r="BF267" s="204">
        <f>IF(N267="snížená",J267,0)</f>
        <v>0</v>
      </c>
      <c r="BG267" s="204">
        <f>IF(N267="zákl. přenesená",J267,0)</f>
        <v>0</v>
      </c>
      <c r="BH267" s="204">
        <f>IF(N267="sníž. přenesená",J267,0)</f>
        <v>0</v>
      </c>
      <c r="BI267" s="204">
        <f>IF(N267="nulová",J267,0)</f>
        <v>0</v>
      </c>
      <c r="BJ267" s="18" t="s">
        <v>86</v>
      </c>
      <c r="BK267" s="204">
        <f>ROUND(I267*H267,2)</f>
        <v>0</v>
      </c>
      <c r="BL267" s="18" t="s">
        <v>170</v>
      </c>
      <c r="BM267" s="203" t="s">
        <v>338</v>
      </c>
    </row>
    <row r="268" spans="1:65" s="2" customFormat="1" ht="19.5">
      <c r="A268" s="35"/>
      <c r="B268" s="36"/>
      <c r="C268" s="37"/>
      <c r="D268" s="205" t="s">
        <v>178</v>
      </c>
      <c r="E268" s="37"/>
      <c r="F268" s="206" t="s">
        <v>339</v>
      </c>
      <c r="G268" s="37"/>
      <c r="H268" s="37"/>
      <c r="I268" s="207"/>
      <c r="J268" s="37"/>
      <c r="K268" s="37"/>
      <c r="L268" s="40"/>
      <c r="M268" s="208"/>
      <c r="N268" s="209"/>
      <c r="O268" s="72"/>
      <c r="P268" s="72"/>
      <c r="Q268" s="72"/>
      <c r="R268" s="72"/>
      <c r="S268" s="72"/>
      <c r="T268" s="73"/>
      <c r="U268" s="35"/>
      <c r="V268" s="35"/>
      <c r="W268" s="35"/>
      <c r="X268" s="35"/>
      <c r="Y268" s="35"/>
      <c r="Z268" s="35"/>
      <c r="AA268" s="35"/>
      <c r="AB268" s="35"/>
      <c r="AC268" s="35"/>
      <c r="AD268" s="35"/>
      <c r="AE268" s="35"/>
      <c r="AT268" s="18" t="s">
        <v>178</v>
      </c>
      <c r="AU268" s="18" t="s">
        <v>88</v>
      </c>
    </row>
    <row r="269" spans="1:65" s="2" customFormat="1" ht="11.25">
      <c r="A269" s="35"/>
      <c r="B269" s="36"/>
      <c r="C269" s="37"/>
      <c r="D269" s="210" t="s">
        <v>180</v>
      </c>
      <c r="E269" s="37"/>
      <c r="F269" s="211" t="s">
        <v>340</v>
      </c>
      <c r="G269" s="37"/>
      <c r="H269" s="37"/>
      <c r="I269" s="207"/>
      <c r="J269" s="37"/>
      <c r="K269" s="37"/>
      <c r="L269" s="40"/>
      <c r="M269" s="208"/>
      <c r="N269" s="209"/>
      <c r="O269" s="72"/>
      <c r="P269" s="72"/>
      <c r="Q269" s="72"/>
      <c r="R269" s="72"/>
      <c r="S269" s="72"/>
      <c r="T269" s="73"/>
      <c r="U269" s="35"/>
      <c r="V269" s="35"/>
      <c r="W269" s="35"/>
      <c r="X269" s="35"/>
      <c r="Y269" s="35"/>
      <c r="Z269" s="35"/>
      <c r="AA269" s="35"/>
      <c r="AB269" s="35"/>
      <c r="AC269" s="35"/>
      <c r="AD269" s="35"/>
      <c r="AE269" s="35"/>
      <c r="AT269" s="18" t="s">
        <v>180</v>
      </c>
      <c r="AU269" s="18" t="s">
        <v>88</v>
      </c>
    </row>
    <row r="270" spans="1:65" s="2" customFormat="1" ht="214.5">
      <c r="A270" s="35"/>
      <c r="B270" s="36"/>
      <c r="C270" s="37"/>
      <c r="D270" s="205" t="s">
        <v>182</v>
      </c>
      <c r="E270" s="37"/>
      <c r="F270" s="212" t="s">
        <v>341</v>
      </c>
      <c r="G270" s="37"/>
      <c r="H270" s="37"/>
      <c r="I270" s="207"/>
      <c r="J270" s="37"/>
      <c r="K270" s="37"/>
      <c r="L270" s="40"/>
      <c r="M270" s="208"/>
      <c r="N270" s="209"/>
      <c r="O270" s="72"/>
      <c r="P270" s="72"/>
      <c r="Q270" s="72"/>
      <c r="R270" s="72"/>
      <c r="S270" s="72"/>
      <c r="T270" s="73"/>
      <c r="U270" s="35"/>
      <c r="V270" s="35"/>
      <c r="W270" s="35"/>
      <c r="X270" s="35"/>
      <c r="Y270" s="35"/>
      <c r="Z270" s="35"/>
      <c r="AA270" s="35"/>
      <c r="AB270" s="35"/>
      <c r="AC270" s="35"/>
      <c r="AD270" s="35"/>
      <c r="AE270" s="35"/>
      <c r="AT270" s="18" t="s">
        <v>182</v>
      </c>
      <c r="AU270" s="18" t="s">
        <v>88</v>
      </c>
    </row>
    <row r="271" spans="1:65" s="13" customFormat="1" ht="11.25">
      <c r="B271" s="213"/>
      <c r="C271" s="214"/>
      <c r="D271" s="205" t="s">
        <v>184</v>
      </c>
      <c r="E271" s="215" t="s">
        <v>1</v>
      </c>
      <c r="F271" s="216" t="s">
        <v>285</v>
      </c>
      <c r="G271" s="214"/>
      <c r="H271" s="215" t="s">
        <v>1</v>
      </c>
      <c r="I271" s="217"/>
      <c r="J271" s="214"/>
      <c r="K271" s="214"/>
      <c r="L271" s="218"/>
      <c r="M271" s="219"/>
      <c r="N271" s="220"/>
      <c r="O271" s="220"/>
      <c r="P271" s="220"/>
      <c r="Q271" s="220"/>
      <c r="R271" s="220"/>
      <c r="S271" s="220"/>
      <c r="T271" s="221"/>
      <c r="AT271" s="222" t="s">
        <v>184</v>
      </c>
      <c r="AU271" s="222" t="s">
        <v>88</v>
      </c>
      <c r="AV271" s="13" t="s">
        <v>86</v>
      </c>
      <c r="AW271" s="13" t="s">
        <v>34</v>
      </c>
      <c r="AX271" s="13" t="s">
        <v>79</v>
      </c>
      <c r="AY271" s="222" t="s">
        <v>169</v>
      </c>
    </row>
    <row r="272" spans="1:65" s="14" customFormat="1" ht="11.25">
      <c r="B272" s="223"/>
      <c r="C272" s="224"/>
      <c r="D272" s="205" t="s">
        <v>184</v>
      </c>
      <c r="E272" s="225" t="s">
        <v>1</v>
      </c>
      <c r="F272" s="226" t="s">
        <v>321</v>
      </c>
      <c r="G272" s="224"/>
      <c r="H272" s="227">
        <v>19.36</v>
      </c>
      <c r="I272" s="228"/>
      <c r="J272" s="224"/>
      <c r="K272" s="224"/>
      <c r="L272" s="229"/>
      <c r="M272" s="230"/>
      <c r="N272" s="231"/>
      <c r="O272" s="231"/>
      <c r="P272" s="231"/>
      <c r="Q272" s="231"/>
      <c r="R272" s="231"/>
      <c r="S272" s="231"/>
      <c r="T272" s="232"/>
      <c r="AT272" s="233" t="s">
        <v>184</v>
      </c>
      <c r="AU272" s="233" t="s">
        <v>88</v>
      </c>
      <c r="AV272" s="14" t="s">
        <v>88</v>
      </c>
      <c r="AW272" s="14" t="s">
        <v>34</v>
      </c>
      <c r="AX272" s="14" t="s">
        <v>79</v>
      </c>
      <c r="AY272" s="233" t="s">
        <v>169</v>
      </c>
    </row>
    <row r="273" spans="1:65" s="14" customFormat="1" ht="11.25">
      <c r="B273" s="223"/>
      <c r="C273" s="224"/>
      <c r="D273" s="205" t="s">
        <v>184</v>
      </c>
      <c r="E273" s="225" t="s">
        <v>1</v>
      </c>
      <c r="F273" s="226" t="s">
        <v>322</v>
      </c>
      <c r="G273" s="224"/>
      <c r="H273" s="227">
        <v>9.9</v>
      </c>
      <c r="I273" s="228"/>
      <c r="J273" s="224"/>
      <c r="K273" s="224"/>
      <c r="L273" s="229"/>
      <c r="M273" s="230"/>
      <c r="N273" s="231"/>
      <c r="O273" s="231"/>
      <c r="P273" s="231"/>
      <c r="Q273" s="231"/>
      <c r="R273" s="231"/>
      <c r="S273" s="231"/>
      <c r="T273" s="232"/>
      <c r="AT273" s="233" t="s">
        <v>184</v>
      </c>
      <c r="AU273" s="233" t="s">
        <v>88</v>
      </c>
      <c r="AV273" s="14" t="s">
        <v>88</v>
      </c>
      <c r="AW273" s="14" t="s">
        <v>34</v>
      </c>
      <c r="AX273" s="14" t="s">
        <v>79</v>
      </c>
      <c r="AY273" s="233" t="s">
        <v>169</v>
      </c>
    </row>
    <row r="274" spans="1:65" s="16" customFormat="1" ht="11.25">
      <c r="B274" s="255"/>
      <c r="C274" s="256"/>
      <c r="D274" s="205" t="s">
        <v>184</v>
      </c>
      <c r="E274" s="257" t="s">
        <v>1</v>
      </c>
      <c r="F274" s="258" t="s">
        <v>308</v>
      </c>
      <c r="G274" s="256"/>
      <c r="H274" s="259">
        <v>29.26</v>
      </c>
      <c r="I274" s="260"/>
      <c r="J274" s="256"/>
      <c r="K274" s="256"/>
      <c r="L274" s="261"/>
      <c r="M274" s="262"/>
      <c r="N274" s="263"/>
      <c r="O274" s="263"/>
      <c r="P274" s="263"/>
      <c r="Q274" s="263"/>
      <c r="R274" s="263"/>
      <c r="S274" s="263"/>
      <c r="T274" s="264"/>
      <c r="AT274" s="265" t="s">
        <v>184</v>
      </c>
      <c r="AU274" s="265" t="s">
        <v>88</v>
      </c>
      <c r="AV274" s="16" t="s">
        <v>195</v>
      </c>
      <c r="AW274" s="16" t="s">
        <v>34</v>
      </c>
      <c r="AX274" s="16" t="s">
        <v>79</v>
      </c>
      <c r="AY274" s="265" t="s">
        <v>169</v>
      </c>
    </row>
    <row r="275" spans="1:65" s="13" customFormat="1" ht="11.25">
      <c r="B275" s="213"/>
      <c r="C275" s="214"/>
      <c r="D275" s="205" t="s">
        <v>184</v>
      </c>
      <c r="E275" s="215" t="s">
        <v>1</v>
      </c>
      <c r="F275" s="216" t="s">
        <v>273</v>
      </c>
      <c r="G275" s="214"/>
      <c r="H275" s="215" t="s">
        <v>1</v>
      </c>
      <c r="I275" s="217"/>
      <c r="J275" s="214"/>
      <c r="K275" s="214"/>
      <c r="L275" s="218"/>
      <c r="M275" s="219"/>
      <c r="N275" s="220"/>
      <c r="O275" s="220"/>
      <c r="P275" s="220"/>
      <c r="Q275" s="220"/>
      <c r="R275" s="220"/>
      <c r="S275" s="220"/>
      <c r="T275" s="221"/>
      <c r="AT275" s="222" t="s">
        <v>184</v>
      </c>
      <c r="AU275" s="222" t="s">
        <v>88</v>
      </c>
      <c r="AV275" s="13" t="s">
        <v>86</v>
      </c>
      <c r="AW275" s="13" t="s">
        <v>34</v>
      </c>
      <c r="AX275" s="13" t="s">
        <v>79</v>
      </c>
      <c r="AY275" s="222" t="s">
        <v>169</v>
      </c>
    </row>
    <row r="276" spans="1:65" s="14" customFormat="1" ht="11.25">
      <c r="B276" s="223"/>
      <c r="C276" s="224"/>
      <c r="D276" s="205" t="s">
        <v>184</v>
      </c>
      <c r="E276" s="225" t="s">
        <v>1</v>
      </c>
      <c r="F276" s="226" t="s">
        <v>323</v>
      </c>
      <c r="G276" s="224"/>
      <c r="H276" s="227">
        <v>72.77</v>
      </c>
      <c r="I276" s="228"/>
      <c r="J276" s="224"/>
      <c r="K276" s="224"/>
      <c r="L276" s="229"/>
      <c r="M276" s="230"/>
      <c r="N276" s="231"/>
      <c r="O276" s="231"/>
      <c r="P276" s="231"/>
      <c r="Q276" s="231"/>
      <c r="R276" s="231"/>
      <c r="S276" s="231"/>
      <c r="T276" s="232"/>
      <c r="AT276" s="233" t="s">
        <v>184</v>
      </c>
      <c r="AU276" s="233" t="s">
        <v>88</v>
      </c>
      <c r="AV276" s="14" t="s">
        <v>88</v>
      </c>
      <c r="AW276" s="14" t="s">
        <v>34</v>
      </c>
      <c r="AX276" s="14" t="s">
        <v>79</v>
      </c>
      <c r="AY276" s="233" t="s">
        <v>169</v>
      </c>
    </row>
    <row r="277" spans="1:65" s="14" customFormat="1" ht="11.25">
      <c r="B277" s="223"/>
      <c r="C277" s="224"/>
      <c r="D277" s="205" t="s">
        <v>184</v>
      </c>
      <c r="E277" s="225" t="s">
        <v>1</v>
      </c>
      <c r="F277" s="226" t="s">
        <v>324</v>
      </c>
      <c r="G277" s="224"/>
      <c r="H277" s="227">
        <v>20.41</v>
      </c>
      <c r="I277" s="228"/>
      <c r="J277" s="224"/>
      <c r="K277" s="224"/>
      <c r="L277" s="229"/>
      <c r="M277" s="230"/>
      <c r="N277" s="231"/>
      <c r="O277" s="231"/>
      <c r="P277" s="231"/>
      <c r="Q277" s="231"/>
      <c r="R277" s="231"/>
      <c r="S277" s="231"/>
      <c r="T277" s="232"/>
      <c r="AT277" s="233" t="s">
        <v>184</v>
      </c>
      <c r="AU277" s="233" t="s">
        <v>88</v>
      </c>
      <c r="AV277" s="14" t="s">
        <v>88</v>
      </c>
      <c r="AW277" s="14" t="s">
        <v>34</v>
      </c>
      <c r="AX277" s="14" t="s">
        <v>79</v>
      </c>
      <c r="AY277" s="233" t="s">
        <v>169</v>
      </c>
    </row>
    <row r="278" spans="1:65" s="13" customFormat="1" ht="11.25">
      <c r="B278" s="213"/>
      <c r="C278" s="214"/>
      <c r="D278" s="205" t="s">
        <v>184</v>
      </c>
      <c r="E278" s="215" t="s">
        <v>1</v>
      </c>
      <c r="F278" s="216" t="s">
        <v>325</v>
      </c>
      <c r="G278" s="214"/>
      <c r="H278" s="215" t="s">
        <v>1</v>
      </c>
      <c r="I278" s="217"/>
      <c r="J278" s="214"/>
      <c r="K278" s="214"/>
      <c r="L278" s="218"/>
      <c r="M278" s="219"/>
      <c r="N278" s="220"/>
      <c r="O278" s="220"/>
      <c r="P278" s="220"/>
      <c r="Q278" s="220"/>
      <c r="R278" s="220"/>
      <c r="S278" s="220"/>
      <c r="T278" s="221"/>
      <c r="AT278" s="222" t="s">
        <v>184</v>
      </c>
      <c r="AU278" s="222" t="s">
        <v>88</v>
      </c>
      <c r="AV278" s="13" t="s">
        <v>86</v>
      </c>
      <c r="AW278" s="13" t="s">
        <v>34</v>
      </c>
      <c r="AX278" s="13" t="s">
        <v>79</v>
      </c>
      <c r="AY278" s="222" t="s">
        <v>169</v>
      </c>
    </row>
    <row r="279" spans="1:65" s="14" customFormat="1" ht="11.25">
      <c r="B279" s="223"/>
      <c r="C279" s="224"/>
      <c r="D279" s="205" t="s">
        <v>184</v>
      </c>
      <c r="E279" s="225" t="s">
        <v>1</v>
      </c>
      <c r="F279" s="226" t="s">
        <v>326</v>
      </c>
      <c r="G279" s="224"/>
      <c r="H279" s="227">
        <v>23.1</v>
      </c>
      <c r="I279" s="228"/>
      <c r="J279" s="224"/>
      <c r="K279" s="224"/>
      <c r="L279" s="229"/>
      <c r="M279" s="230"/>
      <c r="N279" s="231"/>
      <c r="O279" s="231"/>
      <c r="P279" s="231"/>
      <c r="Q279" s="231"/>
      <c r="R279" s="231"/>
      <c r="S279" s="231"/>
      <c r="T279" s="232"/>
      <c r="AT279" s="233" t="s">
        <v>184</v>
      </c>
      <c r="AU279" s="233" t="s">
        <v>88</v>
      </c>
      <c r="AV279" s="14" t="s">
        <v>88</v>
      </c>
      <c r="AW279" s="14" t="s">
        <v>34</v>
      </c>
      <c r="AX279" s="14" t="s">
        <v>79</v>
      </c>
      <c r="AY279" s="233" t="s">
        <v>169</v>
      </c>
    </row>
    <row r="280" spans="1:65" s="14" customFormat="1" ht="11.25">
      <c r="B280" s="223"/>
      <c r="C280" s="224"/>
      <c r="D280" s="205" t="s">
        <v>184</v>
      </c>
      <c r="E280" s="225" t="s">
        <v>1</v>
      </c>
      <c r="F280" s="226" t="s">
        <v>327</v>
      </c>
      <c r="G280" s="224"/>
      <c r="H280" s="227">
        <v>19.96</v>
      </c>
      <c r="I280" s="228"/>
      <c r="J280" s="224"/>
      <c r="K280" s="224"/>
      <c r="L280" s="229"/>
      <c r="M280" s="230"/>
      <c r="N280" s="231"/>
      <c r="O280" s="231"/>
      <c r="P280" s="231"/>
      <c r="Q280" s="231"/>
      <c r="R280" s="231"/>
      <c r="S280" s="231"/>
      <c r="T280" s="232"/>
      <c r="AT280" s="233" t="s">
        <v>184</v>
      </c>
      <c r="AU280" s="233" t="s">
        <v>88</v>
      </c>
      <c r="AV280" s="14" t="s">
        <v>88</v>
      </c>
      <c r="AW280" s="14" t="s">
        <v>34</v>
      </c>
      <c r="AX280" s="14" t="s">
        <v>79</v>
      </c>
      <c r="AY280" s="233" t="s">
        <v>169</v>
      </c>
    </row>
    <row r="281" spans="1:65" s="14" customFormat="1" ht="11.25">
      <c r="B281" s="223"/>
      <c r="C281" s="224"/>
      <c r="D281" s="205" t="s">
        <v>184</v>
      </c>
      <c r="E281" s="225" t="s">
        <v>1</v>
      </c>
      <c r="F281" s="226" t="s">
        <v>328</v>
      </c>
      <c r="G281" s="224"/>
      <c r="H281" s="227">
        <v>139.54</v>
      </c>
      <c r="I281" s="228"/>
      <c r="J281" s="224"/>
      <c r="K281" s="224"/>
      <c r="L281" s="229"/>
      <c r="M281" s="230"/>
      <c r="N281" s="231"/>
      <c r="O281" s="231"/>
      <c r="P281" s="231"/>
      <c r="Q281" s="231"/>
      <c r="R281" s="231"/>
      <c r="S281" s="231"/>
      <c r="T281" s="232"/>
      <c r="AT281" s="233" t="s">
        <v>184</v>
      </c>
      <c r="AU281" s="233" t="s">
        <v>88</v>
      </c>
      <c r="AV281" s="14" t="s">
        <v>88</v>
      </c>
      <c r="AW281" s="14" t="s">
        <v>34</v>
      </c>
      <c r="AX281" s="14" t="s">
        <v>79</v>
      </c>
      <c r="AY281" s="233" t="s">
        <v>169</v>
      </c>
    </row>
    <row r="282" spans="1:65" s="14" customFormat="1" ht="11.25">
      <c r="B282" s="223"/>
      <c r="C282" s="224"/>
      <c r="D282" s="205" t="s">
        <v>184</v>
      </c>
      <c r="E282" s="225" t="s">
        <v>1</v>
      </c>
      <c r="F282" s="226" t="s">
        <v>329</v>
      </c>
      <c r="G282" s="224"/>
      <c r="H282" s="227">
        <v>145.44999999999999</v>
      </c>
      <c r="I282" s="228"/>
      <c r="J282" s="224"/>
      <c r="K282" s="224"/>
      <c r="L282" s="229"/>
      <c r="M282" s="230"/>
      <c r="N282" s="231"/>
      <c r="O282" s="231"/>
      <c r="P282" s="231"/>
      <c r="Q282" s="231"/>
      <c r="R282" s="231"/>
      <c r="S282" s="231"/>
      <c r="T282" s="232"/>
      <c r="AT282" s="233" t="s">
        <v>184</v>
      </c>
      <c r="AU282" s="233" t="s">
        <v>88</v>
      </c>
      <c r="AV282" s="14" t="s">
        <v>88</v>
      </c>
      <c r="AW282" s="14" t="s">
        <v>34</v>
      </c>
      <c r="AX282" s="14" t="s">
        <v>79</v>
      </c>
      <c r="AY282" s="233" t="s">
        <v>169</v>
      </c>
    </row>
    <row r="283" spans="1:65" s="14" customFormat="1" ht="11.25">
      <c r="B283" s="223"/>
      <c r="C283" s="224"/>
      <c r="D283" s="205" t="s">
        <v>184</v>
      </c>
      <c r="E283" s="225" t="s">
        <v>1</v>
      </c>
      <c r="F283" s="226" t="s">
        <v>330</v>
      </c>
      <c r="G283" s="224"/>
      <c r="H283" s="227">
        <v>46.49</v>
      </c>
      <c r="I283" s="228"/>
      <c r="J283" s="224"/>
      <c r="K283" s="224"/>
      <c r="L283" s="229"/>
      <c r="M283" s="230"/>
      <c r="N283" s="231"/>
      <c r="O283" s="231"/>
      <c r="P283" s="231"/>
      <c r="Q283" s="231"/>
      <c r="R283" s="231"/>
      <c r="S283" s="231"/>
      <c r="T283" s="232"/>
      <c r="AT283" s="233" t="s">
        <v>184</v>
      </c>
      <c r="AU283" s="233" t="s">
        <v>88</v>
      </c>
      <c r="AV283" s="14" t="s">
        <v>88</v>
      </c>
      <c r="AW283" s="14" t="s">
        <v>34</v>
      </c>
      <c r="AX283" s="14" t="s">
        <v>79</v>
      </c>
      <c r="AY283" s="233" t="s">
        <v>169</v>
      </c>
    </row>
    <row r="284" spans="1:65" s="14" customFormat="1" ht="11.25">
      <c r="B284" s="223"/>
      <c r="C284" s="224"/>
      <c r="D284" s="205" t="s">
        <v>184</v>
      </c>
      <c r="E284" s="225" t="s">
        <v>1</v>
      </c>
      <c r="F284" s="226" t="s">
        <v>331</v>
      </c>
      <c r="G284" s="224"/>
      <c r="H284" s="227">
        <v>64.81</v>
      </c>
      <c r="I284" s="228"/>
      <c r="J284" s="224"/>
      <c r="K284" s="224"/>
      <c r="L284" s="229"/>
      <c r="M284" s="230"/>
      <c r="N284" s="231"/>
      <c r="O284" s="231"/>
      <c r="P284" s="231"/>
      <c r="Q284" s="231"/>
      <c r="R284" s="231"/>
      <c r="S284" s="231"/>
      <c r="T284" s="232"/>
      <c r="AT284" s="233" t="s">
        <v>184</v>
      </c>
      <c r="AU284" s="233" t="s">
        <v>88</v>
      </c>
      <c r="AV284" s="14" t="s">
        <v>88</v>
      </c>
      <c r="AW284" s="14" t="s">
        <v>34</v>
      </c>
      <c r="AX284" s="14" t="s">
        <v>79</v>
      </c>
      <c r="AY284" s="233" t="s">
        <v>169</v>
      </c>
    </row>
    <row r="285" spans="1:65" s="14" customFormat="1" ht="11.25">
      <c r="B285" s="223"/>
      <c r="C285" s="224"/>
      <c r="D285" s="205" t="s">
        <v>184</v>
      </c>
      <c r="E285" s="225" t="s">
        <v>1</v>
      </c>
      <c r="F285" s="226" t="s">
        <v>332</v>
      </c>
      <c r="G285" s="224"/>
      <c r="H285" s="227">
        <v>23.8</v>
      </c>
      <c r="I285" s="228"/>
      <c r="J285" s="224"/>
      <c r="K285" s="224"/>
      <c r="L285" s="229"/>
      <c r="M285" s="230"/>
      <c r="N285" s="231"/>
      <c r="O285" s="231"/>
      <c r="P285" s="231"/>
      <c r="Q285" s="231"/>
      <c r="R285" s="231"/>
      <c r="S285" s="231"/>
      <c r="T285" s="232"/>
      <c r="AT285" s="233" t="s">
        <v>184</v>
      </c>
      <c r="AU285" s="233" t="s">
        <v>88</v>
      </c>
      <c r="AV285" s="14" t="s">
        <v>88</v>
      </c>
      <c r="AW285" s="14" t="s">
        <v>34</v>
      </c>
      <c r="AX285" s="14" t="s">
        <v>79</v>
      </c>
      <c r="AY285" s="233" t="s">
        <v>169</v>
      </c>
    </row>
    <row r="286" spans="1:65" s="16" customFormat="1" ht="11.25">
      <c r="B286" s="255"/>
      <c r="C286" s="256"/>
      <c r="D286" s="205" t="s">
        <v>184</v>
      </c>
      <c r="E286" s="257" t="s">
        <v>1</v>
      </c>
      <c r="F286" s="258" t="s">
        <v>308</v>
      </c>
      <c r="G286" s="256"/>
      <c r="H286" s="259">
        <v>556.33000000000004</v>
      </c>
      <c r="I286" s="260"/>
      <c r="J286" s="256"/>
      <c r="K286" s="256"/>
      <c r="L286" s="261"/>
      <c r="M286" s="262"/>
      <c r="N286" s="263"/>
      <c r="O286" s="263"/>
      <c r="P286" s="263"/>
      <c r="Q286" s="263"/>
      <c r="R286" s="263"/>
      <c r="S286" s="263"/>
      <c r="T286" s="264"/>
      <c r="AT286" s="265" t="s">
        <v>184</v>
      </c>
      <c r="AU286" s="265" t="s">
        <v>88</v>
      </c>
      <c r="AV286" s="16" t="s">
        <v>195</v>
      </c>
      <c r="AW286" s="16" t="s">
        <v>34</v>
      </c>
      <c r="AX286" s="16" t="s">
        <v>79</v>
      </c>
      <c r="AY286" s="265" t="s">
        <v>169</v>
      </c>
    </row>
    <row r="287" spans="1:65" s="15" customFormat="1" ht="11.25">
      <c r="B287" s="234"/>
      <c r="C287" s="235"/>
      <c r="D287" s="205" t="s">
        <v>184</v>
      </c>
      <c r="E287" s="236" t="s">
        <v>1</v>
      </c>
      <c r="F287" s="237" t="s">
        <v>218</v>
      </c>
      <c r="G287" s="235"/>
      <c r="H287" s="238">
        <v>585.59</v>
      </c>
      <c r="I287" s="239"/>
      <c r="J287" s="235"/>
      <c r="K287" s="235"/>
      <c r="L287" s="240"/>
      <c r="M287" s="241"/>
      <c r="N287" s="242"/>
      <c r="O287" s="242"/>
      <c r="P287" s="242"/>
      <c r="Q287" s="242"/>
      <c r="R287" s="242"/>
      <c r="S287" s="242"/>
      <c r="T287" s="243"/>
      <c r="AT287" s="244" t="s">
        <v>184</v>
      </c>
      <c r="AU287" s="244" t="s">
        <v>88</v>
      </c>
      <c r="AV287" s="15" t="s">
        <v>170</v>
      </c>
      <c r="AW287" s="15" t="s">
        <v>34</v>
      </c>
      <c r="AX287" s="15" t="s">
        <v>86</v>
      </c>
      <c r="AY287" s="244" t="s">
        <v>169</v>
      </c>
    </row>
    <row r="288" spans="1:65" s="2" customFormat="1" ht="16.5" customHeight="1">
      <c r="A288" s="35"/>
      <c r="B288" s="36"/>
      <c r="C288" s="192" t="s">
        <v>342</v>
      </c>
      <c r="D288" s="192" t="s">
        <v>172</v>
      </c>
      <c r="E288" s="193" t="s">
        <v>343</v>
      </c>
      <c r="F288" s="194" t="s">
        <v>344</v>
      </c>
      <c r="G288" s="195" t="s">
        <v>345</v>
      </c>
      <c r="H288" s="196">
        <v>1</v>
      </c>
      <c r="I288" s="197"/>
      <c r="J288" s="198">
        <f>ROUND(I288*H288,2)</f>
        <v>0</v>
      </c>
      <c r="K288" s="194" t="s">
        <v>1</v>
      </c>
      <c r="L288" s="40"/>
      <c r="M288" s="199" t="s">
        <v>1</v>
      </c>
      <c r="N288" s="200" t="s">
        <v>44</v>
      </c>
      <c r="O288" s="72"/>
      <c r="P288" s="201">
        <f>O288*H288</f>
        <v>0</v>
      </c>
      <c r="Q288" s="201">
        <v>0</v>
      </c>
      <c r="R288" s="201">
        <f>Q288*H288</f>
        <v>0</v>
      </c>
      <c r="S288" s="201">
        <v>0</v>
      </c>
      <c r="T288" s="202">
        <f>S288*H288</f>
        <v>0</v>
      </c>
      <c r="U288" s="35"/>
      <c r="V288" s="35"/>
      <c r="W288" s="35"/>
      <c r="X288" s="35"/>
      <c r="Y288" s="35"/>
      <c r="Z288" s="35"/>
      <c r="AA288" s="35"/>
      <c r="AB288" s="35"/>
      <c r="AC288" s="35"/>
      <c r="AD288" s="35"/>
      <c r="AE288" s="35"/>
      <c r="AR288" s="203" t="s">
        <v>170</v>
      </c>
      <c r="AT288" s="203" t="s">
        <v>172</v>
      </c>
      <c r="AU288" s="203" t="s">
        <v>88</v>
      </c>
      <c r="AY288" s="18" t="s">
        <v>169</v>
      </c>
      <c r="BE288" s="204">
        <f>IF(N288="základní",J288,0)</f>
        <v>0</v>
      </c>
      <c r="BF288" s="204">
        <f>IF(N288="snížená",J288,0)</f>
        <v>0</v>
      </c>
      <c r="BG288" s="204">
        <f>IF(N288="zákl. přenesená",J288,0)</f>
        <v>0</v>
      </c>
      <c r="BH288" s="204">
        <f>IF(N288="sníž. přenesená",J288,0)</f>
        <v>0</v>
      </c>
      <c r="BI288" s="204">
        <f>IF(N288="nulová",J288,0)</f>
        <v>0</v>
      </c>
      <c r="BJ288" s="18" t="s">
        <v>86</v>
      </c>
      <c r="BK288" s="204">
        <f>ROUND(I288*H288,2)</f>
        <v>0</v>
      </c>
      <c r="BL288" s="18" t="s">
        <v>170</v>
      </c>
      <c r="BM288" s="203" t="s">
        <v>346</v>
      </c>
    </row>
    <row r="289" spans="1:65" s="2" customFormat="1" ht="11.25">
      <c r="A289" s="35"/>
      <c r="B289" s="36"/>
      <c r="C289" s="37"/>
      <c r="D289" s="205" t="s">
        <v>178</v>
      </c>
      <c r="E289" s="37"/>
      <c r="F289" s="206" t="s">
        <v>344</v>
      </c>
      <c r="G289" s="37"/>
      <c r="H289" s="37"/>
      <c r="I289" s="207"/>
      <c r="J289" s="37"/>
      <c r="K289" s="37"/>
      <c r="L289" s="40"/>
      <c r="M289" s="208"/>
      <c r="N289" s="209"/>
      <c r="O289" s="72"/>
      <c r="P289" s="72"/>
      <c r="Q289" s="72"/>
      <c r="R289" s="72"/>
      <c r="S289" s="72"/>
      <c r="T289" s="73"/>
      <c r="U289" s="35"/>
      <c r="V289" s="35"/>
      <c r="W289" s="35"/>
      <c r="X289" s="35"/>
      <c r="Y289" s="35"/>
      <c r="Z289" s="35"/>
      <c r="AA289" s="35"/>
      <c r="AB289" s="35"/>
      <c r="AC289" s="35"/>
      <c r="AD289" s="35"/>
      <c r="AE289" s="35"/>
      <c r="AT289" s="18" t="s">
        <v>178</v>
      </c>
      <c r="AU289" s="18" t="s">
        <v>88</v>
      </c>
    </row>
    <row r="290" spans="1:65" s="2" customFormat="1" ht="29.25">
      <c r="A290" s="35"/>
      <c r="B290" s="36"/>
      <c r="C290" s="37"/>
      <c r="D290" s="205" t="s">
        <v>233</v>
      </c>
      <c r="E290" s="37"/>
      <c r="F290" s="212" t="s">
        <v>347</v>
      </c>
      <c r="G290" s="37"/>
      <c r="H290" s="37"/>
      <c r="I290" s="207"/>
      <c r="J290" s="37"/>
      <c r="K290" s="37"/>
      <c r="L290" s="40"/>
      <c r="M290" s="208"/>
      <c r="N290" s="209"/>
      <c r="O290" s="72"/>
      <c r="P290" s="72"/>
      <c r="Q290" s="72"/>
      <c r="R290" s="72"/>
      <c r="S290" s="72"/>
      <c r="T290" s="73"/>
      <c r="U290" s="35"/>
      <c r="V290" s="35"/>
      <c r="W290" s="35"/>
      <c r="X290" s="35"/>
      <c r="Y290" s="35"/>
      <c r="Z290" s="35"/>
      <c r="AA290" s="35"/>
      <c r="AB290" s="35"/>
      <c r="AC290" s="35"/>
      <c r="AD290" s="35"/>
      <c r="AE290" s="35"/>
      <c r="AT290" s="18" t="s">
        <v>233</v>
      </c>
      <c r="AU290" s="18" t="s">
        <v>88</v>
      </c>
    </row>
    <row r="291" spans="1:65" s="12" customFormat="1" ht="22.9" customHeight="1">
      <c r="B291" s="176"/>
      <c r="C291" s="177"/>
      <c r="D291" s="178" t="s">
        <v>78</v>
      </c>
      <c r="E291" s="190" t="s">
        <v>348</v>
      </c>
      <c r="F291" s="190" t="s">
        <v>349</v>
      </c>
      <c r="G291" s="177"/>
      <c r="H291" s="177"/>
      <c r="I291" s="180"/>
      <c r="J291" s="191">
        <f>BK291</f>
        <v>0</v>
      </c>
      <c r="K291" s="177"/>
      <c r="L291" s="182"/>
      <c r="M291" s="183"/>
      <c r="N291" s="184"/>
      <c r="O291" s="184"/>
      <c r="P291" s="185">
        <f>SUM(P292:P461)</f>
        <v>0</v>
      </c>
      <c r="Q291" s="184"/>
      <c r="R291" s="185">
        <f>SUM(R292:R461)</f>
        <v>0.10712777320000001</v>
      </c>
      <c r="S291" s="184"/>
      <c r="T291" s="186">
        <f>SUM(T292:T461)</f>
        <v>20.717690849999997</v>
      </c>
      <c r="AR291" s="187" t="s">
        <v>86</v>
      </c>
      <c r="AT291" s="188" t="s">
        <v>78</v>
      </c>
      <c r="AU291" s="188" t="s">
        <v>86</v>
      </c>
      <c r="AY291" s="187" t="s">
        <v>169</v>
      </c>
      <c r="BK291" s="189">
        <f>SUM(BK292:BK461)</f>
        <v>0</v>
      </c>
    </row>
    <row r="292" spans="1:65" s="2" customFormat="1" ht="24.2" customHeight="1">
      <c r="A292" s="35"/>
      <c r="B292" s="36"/>
      <c r="C292" s="192" t="s">
        <v>350</v>
      </c>
      <c r="D292" s="192" t="s">
        <v>172</v>
      </c>
      <c r="E292" s="193" t="s">
        <v>351</v>
      </c>
      <c r="F292" s="194" t="s">
        <v>352</v>
      </c>
      <c r="G292" s="195" t="s">
        <v>189</v>
      </c>
      <c r="H292" s="196">
        <v>9.7200000000000006</v>
      </c>
      <c r="I292" s="197"/>
      <c r="J292" s="198">
        <f>ROUND(I292*H292,2)</f>
        <v>0</v>
      </c>
      <c r="K292" s="194" t="s">
        <v>176</v>
      </c>
      <c r="L292" s="40"/>
      <c r="M292" s="199" t="s">
        <v>1</v>
      </c>
      <c r="N292" s="200" t="s">
        <v>44</v>
      </c>
      <c r="O292" s="72"/>
      <c r="P292" s="201">
        <f>O292*H292</f>
        <v>0</v>
      </c>
      <c r="Q292" s="201">
        <v>0</v>
      </c>
      <c r="R292" s="201">
        <f>Q292*H292</f>
        <v>0</v>
      </c>
      <c r="S292" s="201">
        <v>1.6E-2</v>
      </c>
      <c r="T292" s="202">
        <f>S292*H292</f>
        <v>0.15552000000000002</v>
      </c>
      <c r="U292" s="35"/>
      <c r="V292" s="35"/>
      <c r="W292" s="35"/>
      <c r="X292" s="35"/>
      <c r="Y292" s="35"/>
      <c r="Z292" s="35"/>
      <c r="AA292" s="35"/>
      <c r="AB292" s="35"/>
      <c r="AC292" s="35"/>
      <c r="AD292" s="35"/>
      <c r="AE292" s="35"/>
      <c r="AR292" s="203" t="s">
        <v>170</v>
      </c>
      <c r="AT292" s="203" t="s">
        <v>172</v>
      </c>
      <c r="AU292" s="203" t="s">
        <v>88</v>
      </c>
      <c r="AY292" s="18" t="s">
        <v>169</v>
      </c>
      <c r="BE292" s="204">
        <f>IF(N292="základní",J292,0)</f>
        <v>0</v>
      </c>
      <c r="BF292" s="204">
        <f>IF(N292="snížená",J292,0)</f>
        <v>0</v>
      </c>
      <c r="BG292" s="204">
        <f>IF(N292="zákl. přenesená",J292,0)</f>
        <v>0</v>
      </c>
      <c r="BH292" s="204">
        <f>IF(N292="sníž. přenesená",J292,0)</f>
        <v>0</v>
      </c>
      <c r="BI292" s="204">
        <f>IF(N292="nulová",J292,0)</f>
        <v>0</v>
      </c>
      <c r="BJ292" s="18" t="s">
        <v>86</v>
      </c>
      <c r="BK292" s="204">
        <f>ROUND(I292*H292,2)</f>
        <v>0</v>
      </c>
      <c r="BL292" s="18" t="s">
        <v>170</v>
      </c>
      <c r="BM292" s="203" t="s">
        <v>353</v>
      </c>
    </row>
    <row r="293" spans="1:65" s="2" customFormat="1" ht="11.25">
      <c r="A293" s="35"/>
      <c r="B293" s="36"/>
      <c r="C293" s="37"/>
      <c r="D293" s="205" t="s">
        <v>178</v>
      </c>
      <c r="E293" s="37"/>
      <c r="F293" s="206" t="s">
        <v>354</v>
      </c>
      <c r="G293" s="37"/>
      <c r="H293" s="37"/>
      <c r="I293" s="207"/>
      <c r="J293" s="37"/>
      <c r="K293" s="37"/>
      <c r="L293" s="40"/>
      <c r="M293" s="208"/>
      <c r="N293" s="209"/>
      <c r="O293" s="72"/>
      <c r="P293" s="72"/>
      <c r="Q293" s="72"/>
      <c r="R293" s="72"/>
      <c r="S293" s="72"/>
      <c r="T293" s="73"/>
      <c r="U293" s="35"/>
      <c r="V293" s="35"/>
      <c r="W293" s="35"/>
      <c r="X293" s="35"/>
      <c r="Y293" s="35"/>
      <c r="Z293" s="35"/>
      <c r="AA293" s="35"/>
      <c r="AB293" s="35"/>
      <c r="AC293" s="35"/>
      <c r="AD293" s="35"/>
      <c r="AE293" s="35"/>
      <c r="AT293" s="18" t="s">
        <v>178</v>
      </c>
      <c r="AU293" s="18" t="s">
        <v>88</v>
      </c>
    </row>
    <row r="294" spans="1:65" s="2" customFormat="1" ht="11.25">
      <c r="A294" s="35"/>
      <c r="B294" s="36"/>
      <c r="C294" s="37"/>
      <c r="D294" s="210" t="s">
        <v>180</v>
      </c>
      <c r="E294" s="37"/>
      <c r="F294" s="211" t="s">
        <v>355</v>
      </c>
      <c r="G294" s="37"/>
      <c r="H294" s="37"/>
      <c r="I294" s="207"/>
      <c r="J294" s="37"/>
      <c r="K294" s="37"/>
      <c r="L294" s="40"/>
      <c r="M294" s="208"/>
      <c r="N294" s="209"/>
      <c r="O294" s="72"/>
      <c r="P294" s="72"/>
      <c r="Q294" s="72"/>
      <c r="R294" s="72"/>
      <c r="S294" s="72"/>
      <c r="T294" s="73"/>
      <c r="U294" s="35"/>
      <c r="V294" s="35"/>
      <c r="W294" s="35"/>
      <c r="X294" s="35"/>
      <c r="Y294" s="35"/>
      <c r="Z294" s="35"/>
      <c r="AA294" s="35"/>
      <c r="AB294" s="35"/>
      <c r="AC294" s="35"/>
      <c r="AD294" s="35"/>
      <c r="AE294" s="35"/>
      <c r="AT294" s="18" t="s">
        <v>180</v>
      </c>
      <c r="AU294" s="18" t="s">
        <v>88</v>
      </c>
    </row>
    <row r="295" spans="1:65" s="2" customFormat="1" ht="19.5">
      <c r="A295" s="35"/>
      <c r="B295" s="36"/>
      <c r="C295" s="37"/>
      <c r="D295" s="205" t="s">
        <v>233</v>
      </c>
      <c r="E295" s="37"/>
      <c r="F295" s="212" t="s">
        <v>356</v>
      </c>
      <c r="G295" s="37"/>
      <c r="H295" s="37"/>
      <c r="I295" s="207"/>
      <c r="J295" s="37"/>
      <c r="K295" s="37"/>
      <c r="L295" s="40"/>
      <c r="M295" s="208"/>
      <c r="N295" s="209"/>
      <c r="O295" s="72"/>
      <c r="P295" s="72"/>
      <c r="Q295" s="72"/>
      <c r="R295" s="72"/>
      <c r="S295" s="72"/>
      <c r="T295" s="73"/>
      <c r="U295" s="35"/>
      <c r="V295" s="35"/>
      <c r="W295" s="35"/>
      <c r="X295" s="35"/>
      <c r="Y295" s="35"/>
      <c r="Z295" s="35"/>
      <c r="AA295" s="35"/>
      <c r="AB295" s="35"/>
      <c r="AC295" s="35"/>
      <c r="AD295" s="35"/>
      <c r="AE295" s="35"/>
      <c r="AT295" s="18" t="s">
        <v>233</v>
      </c>
      <c r="AU295" s="18" t="s">
        <v>88</v>
      </c>
    </row>
    <row r="296" spans="1:65" s="14" customFormat="1" ht="11.25">
      <c r="B296" s="223"/>
      <c r="C296" s="224"/>
      <c r="D296" s="205" t="s">
        <v>184</v>
      </c>
      <c r="E296" s="225" t="s">
        <v>1</v>
      </c>
      <c r="F296" s="226" t="s">
        <v>357</v>
      </c>
      <c r="G296" s="224"/>
      <c r="H296" s="227">
        <v>9.7200000000000006</v>
      </c>
      <c r="I296" s="228"/>
      <c r="J296" s="224"/>
      <c r="K296" s="224"/>
      <c r="L296" s="229"/>
      <c r="M296" s="230"/>
      <c r="N296" s="231"/>
      <c r="O296" s="231"/>
      <c r="P296" s="231"/>
      <c r="Q296" s="231"/>
      <c r="R296" s="231"/>
      <c r="S296" s="231"/>
      <c r="T296" s="232"/>
      <c r="AT296" s="233" t="s">
        <v>184</v>
      </c>
      <c r="AU296" s="233" t="s">
        <v>88</v>
      </c>
      <c r="AV296" s="14" t="s">
        <v>88</v>
      </c>
      <c r="AW296" s="14" t="s">
        <v>34</v>
      </c>
      <c r="AX296" s="14" t="s">
        <v>79</v>
      </c>
      <c r="AY296" s="233" t="s">
        <v>169</v>
      </c>
    </row>
    <row r="297" spans="1:65" s="15" customFormat="1" ht="11.25">
      <c r="B297" s="234"/>
      <c r="C297" s="235"/>
      <c r="D297" s="205" t="s">
        <v>184</v>
      </c>
      <c r="E297" s="236" t="s">
        <v>1</v>
      </c>
      <c r="F297" s="237" t="s">
        <v>218</v>
      </c>
      <c r="G297" s="235"/>
      <c r="H297" s="238">
        <v>9.7200000000000006</v>
      </c>
      <c r="I297" s="239"/>
      <c r="J297" s="235"/>
      <c r="K297" s="235"/>
      <c r="L297" s="240"/>
      <c r="M297" s="241"/>
      <c r="N297" s="242"/>
      <c r="O297" s="242"/>
      <c r="P297" s="242"/>
      <c r="Q297" s="242"/>
      <c r="R297" s="242"/>
      <c r="S297" s="242"/>
      <c r="T297" s="243"/>
      <c r="AT297" s="244" t="s">
        <v>184</v>
      </c>
      <c r="AU297" s="244" t="s">
        <v>88</v>
      </c>
      <c r="AV297" s="15" t="s">
        <v>170</v>
      </c>
      <c r="AW297" s="15" t="s">
        <v>34</v>
      </c>
      <c r="AX297" s="15" t="s">
        <v>86</v>
      </c>
      <c r="AY297" s="244" t="s">
        <v>169</v>
      </c>
    </row>
    <row r="298" spans="1:65" s="2" customFormat="1" ht="16.5" customHeight="1">
      <c r="A298" s="35"/>
      <c r="B298" s="36"/>
      <c r="C298" s="192" t="s">
        <v>7</v>
      </c>
      <c r="D298" s="192" t="s">
        <v>172</v>
      </c>
      <c r="E298" s="193" t="s">
        <v>358</v>
      </c>
      <c r="F298" s="194" t="s">
        <v>359</v>
      </c>
      <c r="G298" s="195" t="s">
        <v>189</v>
      </c>
      <c r="H298" s="196">
        <v>4.5599999999999996</v>
      </c>
      <c r="I298" s="197"/>
      <c r="J298" s="198">
        <f>ROUND(I298*H298,2)</f>
        <v>0</v>
      </c>
      <c r="K298" s="194" t="s">
        <v>176</v>
      </c>
      <c r="L298" s="40"/>
      <c r="M298" s="199" t="s">
        <v>1</v>
      </c>
      <c r="N298" s="200" t="s">
        <v>44</v>
      </c>
      <c r="O298" s="72"/>
      <c r="P298" s="201">
        <f>O298*H298</f>
        <v>0</v>
      </c>
      <c r="Q298" s="201">
        <v>0</v>
      </c>
      <c r="R298" s="201">
        <f>Q298*H298</f>
        <v>0</v>
      </c>
      <c r="S298" s="201">
        <v>3.1E-2</v>
      </c>
      <c r="T298" s="202">
        <f>S298*H298</f>
        <v>0.14135999999999999</v>
      </c>
      <c r="U298" s="35"/>
      <c r="V298" s="35"/>
      <c r="W298" s="35"/>
      <c r="X298" s="35"/>
      <c r="Y298" s="35"/>
      <c r="Z298" s="35"/>
      <c r="AA298" s="35"/>
      <c r="AB298" s="35"/>
      <c r="AC298" s="35"/>
      <c r="AD298" s="35"/>
      <c r="AE298" s="35"/>
      <c r="AR298" s="203" t="s">
        <v>170</v>
      </c>
      <c r="AT298" s="203" t="s">
        <v>172</v>
      </c>
      <c r="AU298" s="203" t="s">
        <v>88</v>
      </c>
      <c r="AY298" s="18" t="s">
        <v>169</v>
      </c>
      <c r="BE298" s="204">
        <f>IF(N298="základní",J298,0)</f>
        <v>0</v>
      </c>
      <c r="BF298" s="204">
        <f>IF(N298="snížená",J298,0)</f>
        <v>0</v>
      </c>
      <c r="BG298" s="204">
        <f>IF(N298="zákl. přenesená",J298,0)</f>
        <v>0</v>
      </c>
      <c r="BH298" s="204">
        <f>IF(N298="sníž. přenesená",J298,0)</f>
        <v>0</v>
      </c>
      <c r="BI298" s="204">
        <f>IF(N298="nulová",J298,0)</f>
        <v>0</v>
      </c>
      <c r="BJ298" s="18" t="s">
        <v>86</v>
      </c>
      <c r="BK298" s="204">
        <f>ROUND(I298*H298,2)</f>
        <v>0</v>
      </c>
      <c r="BL298" s="18" t="s">
        <v>170</v>
      </c>
      <c r="BM298" s="203" t="s">
        <v>360</v>
      </c>
    </row>
    <row r="299" spans="1:65" s="2" customFormat="1" ht="19.5">
      <c r="A299" s="35"/>
      <c r="B299" s="36"/>
      <c r="C299" s="37"/>
      <c r="D299" s="205" t="s">
        <v>178</v>
      </c>
      <c r="E299" s="37"/>
      <c r="F299" s="206" t="s">
        <v>361</v>
      </c>
      <c r="G299" s="37"/>
      <c r="H299" s="37"/>
      <c r="I299" s="207"/>
      <c r="J299" s="37"/>
      <c r="K299" s="37"/>
      <c r="L299" s="40"/>
      <c r="M299" s="208"/>
      <c r="N299" s="209"/>
      <c r="O299" s="72"/>
      <c r="P299" s="72"/>
      <c r="Q299" s="72"/>
      <c r="R299" s="72"/>
      <c r="S299" s="72"/>
      <c r="T299" s="73"/>
      <c r="U299" s="35"/>
      <c r="V299" s="35"/>
      <c r="W299" s="35"/>
      <c r="X299" s="35"/>
      <c r="Y299" s="35"/>
      <c r="Z299" s="35"/>
      <c r="AA299" s="35"/>
      <c r="AB299" s="35"/>
      <c r="AC299" s="35"/>
      <c r="AD299" s="35"/>
      <c r="AE299" s="35"/>
      <c r="AT299" s="18" t="s">
        <v>178</v>
      </c>
      <c r="AU299" s="18" t="s">
        <v>88</v>
      </c>
    </row>
    <row r="300" spans="1:65" s="2" customFormat="1" ht="11.25">
      <c r="A300" s="35"/>
      <c r="B300" s="36"/>
      <c r="C300" s="37"/>
      <c r="D300" s="210" t="s">
        <v>180</v>
      </c>
      <c r="E300" s="37"/>
      <c r="F300" s="211" t="s">
        <v>362</v>
      </c>
      <c r="G300" s="37"/>
      <c r="H300" s="37"/>
      <c r="I300" s="207"/>
      <c r="J300" s="37"/>
      <c r="K300" s="37"/>
      <c r="L300" s="40"/>
      <c r="M300" s="208"/>
      <c r="N300" s="209"/>
      <c r="O300" s="72"/>
      <c r="P300" s="72"/>
      <c r="Q300" s="72"/>
      <c r="R300" s="72"/>
      <c r="S300" s="72"/>
      <c r="T300" s="73"/>
      <c r="U300" s="35"/>
      <c r="V300" s="35"/>
      <c r="W300" s="35"/>
      <c r="X300" s="35"/>
      <c r="Y300" s="35"/>
      <c r="Z300" s="35"/>
      <c r="AA300" s="35"/>
      <c r="AB300" s="35"/>
      <c r="AC300" s="35"/>
      <c r="AD300" s="35"/>
      <c r="AE300" s="35"/>
      <c r="AT300" s="18" t="s">
        <v>180</v>
      </c>
      <c r="AU300" s="18" t="s">
        <v>88</v>
      </c>
    </row>
    <row r="301" spans="1:65" s="13" customFormat="1" ht="11.25">
      <c r="B301" s="213"/>
      <c r="C301" s="214"/>
      <c r="D301" s="205" t="s">
        <v>184</v>
      </c>
      <c r="E301" s="215" t="s">
        <v>1</v>
      </c>
      <c r="F301" s="216" t="s">
        <v>363</v>
      </c>
      <c r="G301" s="214"/>
      <c r="H301" s="215" t="s">
        <v>1</v>
      </c>
      <c r="I301" s="217"/>
      <c r="J301" s="214"/>
      <c r="K301" s="214"/>
      <c r="L301" s="218"/>
      <c r="M301" s="219"/>
      <c r="N301" s="220"/>
      <c r="O301" s="220"/>
      <c r="P301" s="220"/>
      <c r="Q301" s="220"/>
      <c r="R301" s="220"/>
      <c r="S301" s="220"/>
      <c r="T301" s="221"/>
      <c r="AT301" s="222" t="s">
        <v>184</v>
      </c>
      <c r="AU301" s="222" t="s">
        <v>88</v>
      </c>
      <c r="AV301" s="13" t="s">
        <v>86</v>
      </c>
      <c r="AW301" s="13" t="s">
        <v>34</v>
      </c>
      <c r="AX301" s="13" t="s">
        <v>79</v>
      </c>
      <c r="AY301" s="222" t="s">
        <v>169</v>
      </c>
    </row>
    <row r="302" spans="1:65" s="14" customFormat="1" ht="11.25">
      <c r="B302" s="223"/>
      <c r="C302" s="224"/>
      <c r="D302" s="205" t="s">
        <v>184</v>
      </c>
      <c r="E302" s="225" t="s">
        <v>1</v>
      </c>
      <c r="F302" s="226" t="s">
        <v>364</v>
      </c>
      <c r="G302" s="224"/>
      <c r="H302" s="227">
        <v>4.5599999999999996</v>
      </c>
      <c r="I302" s="228"/>
      <c r="J302" s="224"/>
      <c r="K302" s="224"/>
      <c r="L302" s="229"/>
      <c r="M302" s="230"/>
      <c r="N302" s="231"/>
      <c r="O302" s="231"/>
      <c r="P302" s="231"/>
      <c r="Q302" s="231"/>
      <c r="R302" s="231"/>
      <c r="S302" s="231"/>
      <c r="T302" s="232"/>
      <c r="AT302" s="233" t="s">
        <v>184</v>
      </c>
      <c r="AU302" s="233" t="s">
        <v>88</v>
      </c>
      <c r="AV302" s="14" t="s">
        <v>88</v>
      </c>
      <c r="AW302" s="14" t="s">
        <v>34</v>
      </c>
      <c r="AX302" s="14" t="s">
        <v>86</v>
      </c>
      <c r="AY302" s="233" t="s">
        <v>169</v>
      </c>
    </row>
    <row r="303" spans="1:65" s="2" customFormat="1" ht="24.2" customHeight="1">
      <c r="A303" s="35"/>
      <c r="B303" s="36"/>
      <c r="C303" s="192" t="s">
        <v>365</v>
      </c>
      <c r="D303" s="192" t="s">
        <v>172</v>
      </c>
      <c r="E303" s="193" t="s">
        <v>366</v>
      </c>
      <c r="F303" s="194" t="s">
        <v>367</v>
      </c>
      <c r="G303" s="195" t="s">
        <v>368</v>
      </c>
      <c r="H303" s="196">
        <v>1.76</v>
      </c>
      <c r="I303" s="197"/>
      <c r="J303" s="198">
        <f>ROUND(I303*H303,2)</f>
        <v>0</v>
      </c>
      <c r="K303" s="194" t="s">
        <v>176</v>
      </c>
      <c r="L303" s="40"/>
      <c r="M303" s="199" t="s">
        <v>1</v>
      </c>
      <c r="N303" s="200" t="s">
        <v>44</v>
      </c>
      <c r="O303" s="72"/>
      <c r="P303" s="201">
        <f>O303*H303</f>
        <v>0</v>
      </c>
      <c r="Q303" s="201">
        <v>0</v>
      </c>
      <c r="R303" s="201">
        <f>Q303*H303</f>
        <v>0</v>
      </c>
      <c r="S303" s="201">
        <v>1.7000000000000001E-2</v>
      </c>
      <c r="T303" s="202">
        <f>S303*H303</f>
        <v>2.9920000000000002E-2</v>
      </c>
      <c r="U303" s="35"/>
      <c r="V303" s="35"/>
      <c r="W303" s="35"/>
      <c r="X303" s="35"/>
      <c r="Y303" s="35"/>
      <c r="Z303" s="35"/>
      <c r="AA303" s="35"/>
      <c r="AB303" s="35"/>
      <c r="AC303" s="35"/>
      <c r="AD303" s="35"/>
      <c r="AE303" s="35"/>
      <c r="AR303" s="203" t="s">
        <v>170</v>
      </c>
      <c r="AT303" s="203" t="s">
        <v>172</v>
      </c>
      <c r="AU303" s="203" t="s">
        <v>88</v>
      </c>
      <c r="AY303" s="18" t="s">
        <v>169</v>
      </c>
      <c r="BE303" s="204">
        <f>IF(N303="základní",J303,0)</f>
        <v>0</v>
      </c>
      <c r="BF303" s="204">
        <f>IF(N303="snížená",J303,0)</f>
        <v>0</v>
      </c>
      <c r="BG303" s="204">
        <f>IF(N303="zákl. přenesená",J303,0)</f>
        <v>0</v>
      </c>
      <c r="BH303" s="204">
        <f>IF(N303="sníž. přenesená",J303,0)</f>
        <v>0</v>
      </c>
      <c r="BI303" s="204">
        <f>IF(N303="nulová",J303,0)</f>
        <v>0</v>
      </c>
      <c r="BJ303" s="18" t="s">
        <v>86</v>
      </c>
      <c r="BK303" s="204">
        <f>ROUND(I303*H303,2)</f>
        <v>0</v>
      </c>
      <c r="BL303" s="18" t="s">
        <v>170</v>
      </c>
      <c r="BM303" s="203" t="s">
        <v>369</v>
      </c>
    </row>
    <row r="304" spans="1:65" s="2" customFormat="1" ht="19.5">
      <c r="A304" s="35"/>
      <c r="B304" s="36"/>
      <c r="C304" s="37"/>
      <c r="D304" s="205" t="s">
        <v>178</v>
      </c>
      <c r="E304" s="37"/>
      <c r="F304" s="206" t="s">
        <v>370</v>
      </c>
      <c r="G304" s="37"/>
      <c r="H304" s="37"/>
      <c r="I304" s="207"/>
      <c r="J304" s="37"/>
      <c r="K304" s="37"/>
      <c r="L304" s="40"/>
      <c r="M304" s="208"/>
      <c r="N304" s="209"/>
      <c r="O304" s="72"/>
      <c r="P304" s="72"/>
      <c r="Q304" s="72"/>
      <c r="R304" s="72"/>
      <c r="S304" s="72"/>
      <c r="T304" s="73"/>
      <c r="U304" s="35"/>
      <c r="V304" s="35"/>
      <c r="W304" s="35"/>
      <c r="X304" s="35"/>
      <c r="Y304" s="35"/>
      <c r="Z304" s="35"/>
      <c r="AA304" s="35"/>
      <c r="AB304" s="35"/>
      <c r="AC304" s="35"/>
      <c r="AD304" s="35"/>
      <c r="AE304" s="35"/>
      <c r="AT304" s="18" t="s">
        <v>178</v>
      </c>
      <c r="AU304" s="18" t="s">
        <v>88</v>
      </c>
    </row>
    <row r="305" spans="1:65" s="2" customFormat="1" ht="11.25">
      <c r="A305" s="35"/>
      <c r="B305" s="36"/>
      <c r="C305" s="37"/>
      <c r="D305" s="210" t="s">
        <v>180</v>
      </c>
      <c r="E305" s="37"/>
      <c r="F305" s="211" t="s">
        <v>371</v>
      </c>
      <c r="G305" s="37"/>
      <c r="H305" s="37"/>
      <c r="I305" s="207"/>
      <c r="J305" s="37"/>
      <c r="K305" s="37"/>
      <c r="L305" s="40"/>
      <c r="M305" s="208"/>
      <c r="N305" s="209"/>
      <c r="O305" s="72"/>
      <c r="P305" s="72"/>
      <c r="Q305" s="72"/>
      <c r="R305" s="72"/>
      <c r="S305" s="72"/>
      <c r="T305" s="73"/>
      <c r="U305" s="35"/>
      <c r="V305" s="35"/>
      <c r="W305" s="35"/>
      <c r="X305" s="35"/>
      <c r="Y305" s="35"/>
      <c r="Z305" s="35"/>
      <c r="AA305" s="35"/>
      <c r="AB305" s="35"/>
      <c r="AC305" s="35"/>
      <c r="AD305" s="35"/>
      <c r="AE305" s="35"/>
      <c r="AT305" s="18" t="s">
        <v>180</v>
      </c>
      <c r="AU305" s="18" t="s">
        <v>88</v>
      </c>
    </row>
    <row r="306" spans="1:65" s="13" customFormat="1" ht="11.25">
      <c r="B306" s="213"/>
      <c r="C306" s="214"/>
      <c r="D306" s="205" t="s">
        <v>184</v>
      </c>
      <c r="E306" s="215" t="s">
        <v>1</v>
      </c>
      <c r="F306" s="216" t="s">
        <v>363</v>
      </c>
      <c r="G306" s="214"/>
      <c r="H306" s="215" t="s">
        <v>1</v>
      </c>
      <c r="I306" s="217"/>
      <c r="J306" s="214"/>
      <c r="K306" s="214"/>
      <c r="L306" s="218"/>
      <c r="M306" s="219"/>
      <c r="N306" s="220"/>
      <c r="O306" s="220"/>
      <c r="P306" s="220"/>
      <c r="Q306" s="220"/>
      <c r="R306" s="220"/>
      <c r="S306" s="220"/>
      <c r="T306" s="221"/>
      <c r="AT306" s="222" t="s">
        <v>184</v>
      </c>
      <c r="AU306" s="222" t="s">
        <v>88</v>
      </c>
      <c r="AV306" s="13" t="s">
        <v>86</v>
      </c>
      <c r="AW306" s="13" t="s">
        <v>34</v>
      </c>
      <c r="AX306" s="13" t="s">
        <v>79</v>
      </c>
      <c r="AY306" s="222" t="s">
        <v>169</v>
      </c>
    </row>
    <row r="307" spans="1:65" s="14" customFormat="1" ht="11.25">
      <c r="B307" s="223"/>
      <c r="C307" s="224"/>
      <c r="D307" s="205" t="s">
        <v>184</v>
      </c>
      <c r="E307" s="225" t="s">
        <v>1</v>
      </c>
      <c r="F307" s="226" t="s">
        <v>372</v>
      </c>
      <c r="G307" s="224"/>
      <c r="H307" s="227">
        <v>1.76</v>
      </c>
      <c r="I307" s="228"/>
      <c r="J307" s="224"/>
      <c r="K307" s="224"/>
      <c r="L307" s="229"/>
      <c r="M307" s="230"/>
      <c r="N307" s="231"/>
      <c r="O307" s="231"/>
      <c r="P307" s="231"/>
      <c r="Q307" s="231"/>
      <c r="R307" s="231"/>
      <c r="S307" s="231"/>
      <c r="T307" s="232"/>
      <c r="AT307" s="233" t="s">
        <v>184</v>
      </c>
      <c r="AU307" s="233" t="s">
        <v>88</v>
      </c>
      <c r="AV307" s="14" t="s">
        <v>88</v>
      </c>
      <c r="AW307" s="14" t="s">
        <v>34</v>
      </c>
      <c r="AX307" s="14" t="s">
        <v>86</v>
      </c>
      <c r="AY307" s="233" t="s">
        <v>169</v>
      </c>
    </row>
    <row r="308" spans="1:65" s="2" customFormat="1" ht="24.2" customHeight="1">
      <c r="A308" s="35"/>
      <c r="B308" s="36"/>
      <c r="C308" s="192" t="s">
        <v>373</v>
      </c>
      <c r="D308" s="192" t="s">
        <v>172</v>
      </c>
      <c r="E308" s="193" t="s">
        <v>374</v>
      </c>
      <c r="F308" s="194" t="s">
        <v>375</v>
      </c>
      <c r="G308" s="195" t="s">
        <v>189</v>
      </c>
      <c r="H308" s="196">
        <v>118.756</v>
      </c>
      <c r="I308" s="197"/>
      <c r="J308" s="198">
        <f>ROUND(I308*H308,2)</f>
        <v>0</v>
      </c>
      <c r="K308" s="194" t="s">
        <v>176</v>
      </c>
      <c r="L308" s="40"/>
      <c r="M308" s="199" t="s">
        <v>1</v>
      </c>
      <c r="N308" s="200" t="s">
        <v>44</v>
      </c>
      <c r="O308" s="72"/>
      <c r="P308" s="201">
        <f>O308*H308</f>
        <v>0</v>
      </c>
      <c r="Q308" s="201">
        <v>0</v>
      </c>
      <c r="R308" s="201">
        <f>Q308*H308</f>
        <v>0</v>
      </c>
      <c r="S308" s="201">
        <v>3.175E-2</v>
      </c>
      <c r="T308" s="202">
        <f>S308*H308</f>
        <v>3.7705030000000002</v>
      </c>
      <c r="U308" s="35"/>
      <c r="V308" s="35"/>
      <c r="W308" s="35"/>
      <c r="X308" s="35"/>
      <c r="Y308" s="35"/>
      <c r="Z308" s="35"/>
      <c r="AA308" s="35"/>
      <c r="AB308" s="35"/>
      <c r="AC308" s="35"/>
      <c r="AD308" s="35"/>
      <c r="AE308" s="35"/>
      <c r="AR308" s="203" t="s">
        <v>170</v>
      </c>
      <c r="AT308" s="203" t="s">
        <v>172</v>
      </c>
      <c r="AU308" s="203" t="s">
        <v>88</v>
      </c>
      <c r="AY308" s="18" t="s">
        <v>169</v>
      </c>
      <c r="BE308" s="204">
        <f>IF(N308="základní",J308,0)</f>
        <v>0</v>
      </c>
      <c r="BF308" s="204">
        <f>IF(N308="snížená",J308,0)</f>
        <v>0</v>
      </c>
      <c r="BG308" s="204">
        <f>IF(N308="zákl. přenesená",J308,0)</f>
        <v>0</v>
      </c>
      <c r="BH308" s="204">
        <f>IF(N308="sníž. přenesená",J308,0)</f>
        <v>0</v>
      </c>
      <c r="BI308" s="204">
        <f>IF(N308="nulová",J308,0)</f>
        <v>0</v>
      </c>
      <c r="BJ308" s="18" t="s">
        <v>86</v>
      </c>
      <c r="BK308" s="204">
        <f>ROUND(I308*H308,2)</f>
        <v>0</v>
      </c>
      <c r="BL308" s="18" t="s">
        <v>170</v>
      </c>
      <c r="BM308" s="203" t="s">
        <v>376</v>
      </c>
    </row>
    <row r="309" spans="1:65" s="2" customFormat="1" ht="19.5">
      <c r="A309" s="35"/>
      <c r="B309" s="36"/>
      <c r="C309" s="37"/>
      <c r="D309" s="205" t="s">
        <v>178</v>
      </c>
      <c r="E309" s="37"/>
      <c r="F309" s="206" t="s">
        <v>377</v>
      </c>
      <c r="G309" s="37"/>
      <c r="H309" s="37"/>
      <c r="I309" s="207"/>
      <c r="J309" s="37"/>
      <c r="K309" s="37"/>
      <c r="L309" s="40"/>
      <c r="M309" s="208"/>
      <c r="N309" s="209"/>
      <c r="O309" s="72"/>
      <c r="P309" s="72"/>
      <c r="Q309" s="72"/>
      <c r="R309" s="72"/>
      <c r="S309" s="72"/>
      <c r="T309" s="73"/>
      <c r="U309" s="35"/>
      <c r="V309" s="35"/>
      <c r="W309" s="35"/>
      <c r="X309" s="35"/>
      <c r="Y309" s="35"/>
      <c r="Z309" s="35"/>
      <c r="AA309" s="35"/>
      <c r="AB309" s="35"/>
      <c r="AC309" s="35"/>
      <c r="AD309" s="35"/>
      <c r="AE309" s="35"/>
      <c r="AT309" s="18" t="s">
        <v>178</v>
      </c>
      <c r="AU309" s="18" t="s">
        <v>88</v>
      </c>
    </row>
    <row r="310" spans="1:65" s="2" customFormat="1" ht="11.25">
      <c r="A310" s="35"/>
      <c r="B310" s="36"/>
      <c r="C310" s="37"/>
      <c r="D310" s="210" t="s">
        <v>180</v>
      </c>
      <c r="E310" s="37"/>
      <c r="F310" s="211" t="s">
        <v>378</v>
      </c>
      <c r="G310" s="37"/>
      <c r="H310" s="37"/>
      <c r="I310" s="207"/>
      <c r="J310" s="37"/>
      <c r="K310" s="37"/>
      <c r="L310" s="40"/>
      <c r="M310" s="208"/>
      <c r="N310" s="209"/>
      <c r="O310" s="72"/>
      <c r="P310" s="72"/>
      <c r="Q310" s="72"/>
      <c r="R310" s="72"/>
      <c r="S310" s="72"/>
      <c r="T310" s="73"/>
      <c r="U310" s="35"/>
      <c r="V310" s="35"/>
      <c r="W310" s="35"/>
      <c r="X310" s="35"/>
      <c r="Y310" s="35"/>
      <c r="Z310" s="35"/>
      <c r="AA310" s="35"/>
      <c r="AB310" s="35"/>
      <c r="AC310" s="35"/>
      <c r="AD310" s="35"/>
      <c r="AE310" s="35"/>
      <c r="AT310" s="18" t="s">
        <v>180</v>
      </c>
      <c r="AU310" s="18" t="s">
        <v>88</v>
      </c>
    </row>
    <row r="311" spans="1:65" s="2" customFormat="1" ht="48.75">
      <c r="A311" s="35"/>
      <c r="B311" s="36"/>
      <c r="C311" s="37"/>
      <c r="D311" s="205" t="s">
        <v>182</v>
      </c>
      <c r="E311" s="37"/>
      <c r="F311" s="212" t="s">
        <v>379</v>
      </c>
      <c r="G311" s="37"/>
      <c r="H311" s="37"/>
      <c r="I311" s="207"/>
      <c r="J311" s="37"/>
      <c r="K311" s="37"/>
      <c r="L311" s="40"/>
      <c r="M311" s="208"/>
      <c r="N311" s="209"/>
      <c r="O311" s="72"/>
      <c r="P311" s="72"/>
      <c r="Q311" s="72"/>
      <c r="R311" s="72"/>
      <c r="S311" s="72"/>
      <c r="T311" s="73"/>
      <c r="U311" s="35"/>
      <c r="V311" s="35"/>
      <c r="W311" s="35"/>
      <c r="X311" s="35"/>
      <c r="Y311" s="35"/>
      <c r="Z311" s="35"/>
      <c r="AA311" s="35"/>
      <c r="AB311" s="35"/>
      <c r="AC311" s="35"/>
      <c r="AD311" s="35"/>
      <c r="AE311" s="35"/>
      <c r="AT311" s="18" t="s">
        <v>182</v>
      </c>
      <c r="AU311" s="18" t="s">
        <v>88</v>
      </c>
    </row>
    <row r="312" spans="1:65" s="14" customFormat="1" ht="33.75">
      <c r="B312" s="223"/>
      <c r="C312" s="224"/>
      <c r="D312" s="205" t="s">
        <v>184</v>
      </c>
      <c r="E312" s="225" t="s">
        <v>1</v>
      </c>
      <c r="F312" s="226" t="s">
        <v>380</v>
      </c>
      <c r="G312" s="224"/>
      <c r="H312" s="227">
        <v>118.756</v>
      </c>
      <c r="I312" s="228"/>
      <c r="J312" s="224"/>
      <c r="K312" s="224"/>
      <c r="L312" s="229"/>
      <c r="M312" s="230"/>
      <c r="N312" s="231"/>
      <c r="O312" s="231"/>
      <c r="P312" s="231"/>
      <c r="Q312" s="231"/>
      <c r="R312" s="231"/>
      <c r="S312" s="231"/>
      <c r="T312" s="232"/>
      <c r="AT312" s="233" t="s">
        <v>184</v>
      </c>
      <c r="AU312" s="233" t="s">
        <v>88</v>
      </c>
      <c r="AV312" s="14" t="s">
        <v>88</v>
      </c>
      <c r="AW312" s="14" t="s">
        <v>34</v>
      </c>
      <c r="AX312" s="14" t="s">
        <v>86</v>
      </c>
      <c r="AY312" s="233" t="s">
        <v>169</v>
      </c>
    </row>
    <row r="313" spans="1:65" s="2" customFormat="1" ht="24.2" customHeight="1">
      <c r="A313" s="35"/>
      <c r="B313" s="36"/>
      <c r="C313" s="192" t="s">
        <v>381</v>
      </c>
      <c r="D313" s="192" t="s">
        <v>172</v>
      </c>
      <c r="E313" s="193" t="s">
        <v>382</v>
      </c>
      <c r="F313" s="194" t="s">
        <v>383</v>
      </c>
      <c r="G313" s="195" t="s">
        <v>189</v>
      </c>
      <c r="H313" s="196">
        <v>53.55</v>
      </c>
      <c r="I313" s="197"/>
      <c r="J313" s="198">
        <f>ROUND(I313*H313,2)</f>
        <v>0</v>
      </c>
      <c r="K313" s="194" t="s">
        <v>176</v>
      </c>
      <c r="L313" s="40"/>
      <c r="M313" s="199" t="s">
        <v>1</v>
      </c>
      <c r="N313" s="200" t="s">
        <v>44</v>
      </c>
      <c r="O313" s="72"/>
      <c r="P313" s="201">
        <f>O313*H313</f>
        <v>0</v>
      </c>
      <c r="Q313" s="201">
        <v>0</v>
      </c>
      <c r="R313" s="201">
        <f>Q313*H313</f>
        <v>0</v>
      </c>
      <c r="S313" s="201">
        <v>1.7250000000000001E-2</v>
      </c>
      <c r="T313" s="202">
        <f>S313*H313</f>
        <v>0.92373749999999999</v>
      </c>
      <c r="U313" s="35"/>
      <c r="V313" s="35"/>
      <c r="W313" s="35"/>
      <c r="X313" s="35"/>
      <c r="Y313" s="35"/>
      <c r="Z313" s="35"/>
      <c r="AA313" s="35"/>
      <c r="AB313" s="35"/>
      <c r="AC313" s="35"/>
      <c r="AD313" s="35"/>
      <c r="AE313" s="35"/>
      <c r="AR313" s="203" t="s">
        <v>170</v>
      </c>
      <c r="AT313" s="203" t="s">
        <v>172</v>
      </c>
      <c r="AU313" s="203" t="s">
        <v>88</v>
      </c>
      <c r="AY313" s="18" t="s">
        <v>169</v>
      </c>
      <c r="BE313" s="204">
        <f>IF(N313="základní",J313,0)</f>
        <v>0</v>
      </c>
      <c r="BF313" s="204">
        <f>IF(N313="snížená",J313,0)</f>
        <v>0</v>
      </c>
      <c r="BG313" s="204">
        <f>IF(N313="zákl. přenesená",J313,0)</f>
        <v>0</v>
      </c>
      <c r="BH313" s="204">
        <f>IF(N313="sníž. přenesená",J313,0)</f>
        <v>0</v>
      </c>
      <c r="BI313" s="204">
        <f>IF(N313="nulová",J313,0)</f>
        <v>0</v>
      </c>
      <c r="BJ313" s="18" t="s">
        <v>86</v>
      </c>
      <c r="BK313" s="204">
        <f>ROUND(I313*H313,2)</f>
        <v>0</v>
      </c>
      <c r="BL313" s="18" t="s">
        <v>170</v>
      </c>
      <c r="BM313" s="203" t="s">
        <v>384</v>
      </c>
    </row>
    <row r="314" spans="1:65" s="2" customFormat="1" ht="29.25">
      <c r="A314" s="35"/>
      <c r="B314" s="36"/>
      <c r="C314" s="37"/>
      <c r="D314" s="205" t="s">
        <v>178</v>
      </c>
      <c r="E314" s="37"/>
      <c r="F314" s="206" t="s">
        <v>385</v>
      </c>
      <c r="G314" s="37"/>
      <c r="H314" s="37"/>
      <c r="I314" s="207"/>
      <c r="J314" s="37"/>
      <c r="K314" s="37"/>
      <c r="L314" s="40"/>
      <c r="M314" s="208"/>
      <c r="N314" s="209"/>
      <c r="O314" s="72"/>
      <c r="P314" s="72"/>
      <c r="Q314" s="72"/>
      <c r="R314" s="72"/>
      <c r="S314" s="72"/>
      <c r="T314" s="73"/>
      <c r="U314" s="35"/>
      <c r="V314" s="35"/>
      <c r="W314" s="35"/>
      <c r="X314" s="35"/>
      <c r="Y314" s="35"/>
      <c r="Z314" s="35"/>
      <c r="AA314" s="35"/>
      <c r="AB314" s="35"/>
      <c r="AC314" s="35"/>
      <c r="AD314" s="35"/>
      <c r="AE314" s="35"/>
      <c r="AT314" s="18" t="s">
        <v>178</v>
      </c>
      <c r="AU314" s="18" t="s">
        <v>88</v>
      </c>
    </row>
    <row r="315" spans="1:65" s="2" customFormat="1" ht="11.25">
      <c r="A315" s="35"/>
      <c r="B315" s="36"/>
      <c r="C315" s="37"/>
      <c r="D315" s="210" t="s">
        <v>180</v>
      </c>
      <c r="E315" s="37"/>
      <c r="F315" s="211" t="s">
        <v>386</v>
      </c>
      <c r="G315" s="37"/>
      <c r="H315" s="37"/>
      <c r="I315" s="207"/>
      <c r="J315" s="37"/>
      <c r="K315" s="37"/>
      <c r="L315" s="40"/>
      <c r="M315" s="208"/>
      <c r="N315" s="209"/>
      <c r="O315" s="72"/>
      <c r="P315" s="72"/>
      <c r="Q315" s="72"/>
      <c r="R315" s="72"/>
      <c r="S315" s="72"/>
      <c r="T315" s="73"/>
      <c r="U315" s="35"/>
      <c r="V315" s="35"/>
      <c r="W315" s="35"/>
      <c r="X315" s="35"/>
      <c r="Y315" s="35"/>
      <c r="Z315" s="35"/>
      <c r="AA315" s="35"/>
      <c r="AB315" s="35"/>
      <c r="AC315" s="35"/>
      <c r="AD315" s="35"/>
      <c r="AE315" s="35"/>
      <c r="AT315" s="18" t="s">
        <v>180</v>
      </c>
      <c r="AU315" s="18" t="s">
        <v>88</v>
      </c>
    </row>
    <row r="316" spans="1:65" s="2" customFormat="1" ht="39">
      <c r="A316" s="35"/>
      <c r="B316" s="36"/>
      <c r="C316" s="37"/>
      <c r="D316" s="205" t="s">
        <v>182</v>
      </c>
      <c r="E316" s="37"/>
      <c r="F316" s="212" t="s">
        <v>387</v>
      </c>
      <c r="G316" s="37"/>
      <c r="H316" s="37"/>
      <c r="I316" s="207"/>
      <c r="J316" s="37"/>
      <c r="K316" s="37"/>
      <c r="L316" s="40"/>
      <c r="M316" s="208"/>
      <c r="N316" s="209"/>
      <c r="O316" s="72"/>
      <c r="P316" s="72"/>
      <c r="Q316" s="72"/>
      <c r="R316" s="72"/>
      <c r="S316" s="72"/>
      <c r="T316" s="73"/>
      <c r="U316" s="35"/>
      <c r="V316" s="35"/>
      <c r="W316" s="35"/>
      <c r="X316" s="35"/>
      <c r="Y316" s="35"/>
      <c r="Z316" s="35"/>
      <c r="AA316" s="35"/>
      <c r="AB316" s="35"/>
      <c r="AC316" s="35"/>
      <c r="AD316" s="35"/>
      <c r="AE316" s="35"/>
      <c r="AT316" s="18" t="s">
        <v>182</v>
      </c>
      <c r="AU316" s="18" t="s">
        <v>88</v>
      </c>
    </row>
    <row r="317" spans="1:65" s="14" customFormat="1" ht="11.25">
      <c r="B317" s="223"/>
      <c r="C317" s="224"/>
      <c r="D317" s="205" t="s">
        <v>184</v>
      </c>
      <c r="E317" s="225" t="s">
        <v>1</v>
      </c>
      <c r="F317" s="226" t="s">
        <v>388</v>
      </c>
      <c r="G317" s="224"/>
      <c r="H317" s="227">
        <v>53.55</v>
      </c>
      <c r="I317" s="228"/>
      <c r="J317" s="224"/>
      <c r="K317" s="224"/>
      <c r="L317" s="229"/>
      <c r="M317" s="230"/>
      <c r="N317" s="231"/>
      <c r="O317" s="231"/>
      <c r="P317" s="231"/>
      <c r="Q317" s="231"/>
      <c r="R317" s="231"/>
      <c r="S317" s="231"/>
      <c r="T317" s="232"/>
      <c r="AT317" s="233" t="s">
        <v>184</v>
      </c>
      <c r="AU317" s="233" t="s">
        <v>88</v>
      </c>
      <c r="AV317" s="14" t="s">
        <v>88</v>
      </c>
      <c r="AW317" s="14" t="s">
        <v>34</v>
      </c>
      <c r="AX317" s="14" t="s">
        <v>86</v>
      </c>
      <c r="AY317" s="233" t="s">
        <v>169</v>
      </c>
    </row>
    <row r="318" spans="1:65" s="2" customFormat="1" ht="24.2" customHeight="1">
      <c r="A318" s="35"/>
      <c r="B318" s="36"/>
      <c r="C318" s="192" t="s">
        <v>389</v>
      </c>
      <c r="D318" s="192" t="s">
        <v>172</v>
      </c>
      <c r="E318" s="193" t="s">
        <v>390</v>
      </c>
      <c r="F318" s="194" t="s">
        <v>391</v>
      </c>
      <c r="G318" s="195" t="s">
        <v>189</v>
      </c>
      <c r="H318" s="196">
        <v>108.232</v>
      </c>
      <c r="I318" s="197"/>
      <c r="J318" s="198">
        <f>ROUND(I318*H318,2)</f>
        <v>0</v>
      </c>
      <c r="K318" s="194" t="s">
        <v>176</v>
      </c>
      <c r="L318" s="40"/>
      <c r="M318" s="199" t="s">
        <v>1</v>
      </c>
      <c r="N318" s="200" t="s">
        <v>44</v>
      </c>
      <c r="O318" s="72"/>
      <c r="P318" s="201">
        <f>O318*H318</f>
        <v>0</v>
      </c>
      <c r="Q318" s="201">
        <v>0</v>
      </c>
      <c r="R318" s="201">
        <f>Q318*H318</f>
        <v>0</v>
      </c>
      <c r="S318" s="201">
        <v>1.7250000000000001E-2</v>
      </c>
      <c r="T318" s="202">
        <f>S318*H318</f>
        <v>1.8670020000000001</v>
      </c>
      <c r="U318" s="35"/>
      <c r="V318" s="35"/>
      <c r="W318" s="35"/>
      <c r="X318" s="35"/>
      <c r="Y318" s="35"/>
      <c r="Z318" s="35"/>
      <c r="AA318" s="35"/>
      <c r="AB318" s="35"/>
      <c r="AC318" s="35"/>
      <c r="AD318" s="35"/>
      <c r="AE318" s="35"/>
      <c r="AR318" s="203" t="s">
        <v>170</v>
      </c>
      <c r="AT318" s="203" t="s">
        <v>172</v>
      </c>
      <c r="AU318" s="203" t="s">
        <v>88</v>
      </c>
      <c r="AY318" s="18" t="s">
        <v>169</v>
      </c>
      <c r="BE318" s="204">
        <f>IF(N318="základní",J318,0)</f>
        <v>0</v>
      </c>
      <c r="BF318" s="204">
        <f>IF(N318="snížená",J318,0)</f>
        <v>0</v>
      </c>
      <c r="BG318" s="204">
        <f>IF(N318="zákl. přenesená",J318,0)</f>
        <v>0</v>
      </c>
      <c r="BH318" s="204">
        <f>IF(N318="sníž. přenesená",J318,0)</f>
        <v>0</v>
      </c>
      <c r="BI318" s="204">
        <f>IF(N318="nulová",J318,0)</f>
        <v>0</v>
      </c>
      <c r="BJ318" s="18" t="s">
        <v>86</v>
      </c>
      <c r="BK318" s="204">
        <f>ROUND(I318*H318,2)</f>
        <v>0</v>
      </c>
      <c r="BL318" s="18" t="s">
        <v>170</v>
      </c>
      <c r="BM318" s="203" t="s">
        <v>392</v>
      </c>
    </row>
    <row r="319" spans="1:65" s="2" customFormat="1" ht="29.25">
      <c r="A319" s="35"/>
      <c r="B319" s="36"/>
      <c r="C319" s="37"/>
      <c r="D319" s="205" t="s">
        <v>178</v>
      </c>
      <c r="E319" s="37"/>
      <c r="F319" s="206" t="s">
        <v>393</v>
      </c>
      <c r="G319" s="37"/>
      <c r="H319" s="37"/>
      <c r="I319" s="207"/>
      <c r="J319" s="37"/>
      <c r="K319" s="37"/>
      <c r="L319" s="40"/>
      <c r="M319" s="208"/>
      <c r="N319" s="209"/>
      <c r="O319" s="72"/>
      <c r="P319" s="72"/>
      <c r="Q319" s="72"/>
      <c r="R319" s="72"/>
      <c r="S319" s="72"/>
      <c r="T319" s="73"/>
      <c r="U319" s="35"/>
      <c r="V319" s="35"/>
      <c r="W319" s="35"/>
      <c r="X319" s="35"/>
      <c r="Y319" s="35"/>
      <c r="Z319" s="35"/>
      <c r="AA319" s="35"/>
      <c r="AB319" s="35"/>
      <c r="AC319" s="35"/>
      <c r="AD319" s="35"/>
      <c r="AE319" s="35"/>
      <c r="AT319" s="18" t="s">
        <v>178</v>
      </c>
      <c r="AU319" s="18" t="s">
        <v>88</v>
      </c>
    </row>
    <row r="320" spans="1:65" s="2" customFormat="1" ht="11.25">
      <c r="A320" s="35"/>
      <c r="B320" s="36"/>
      <c r="C320" s="37"/>
      <c r="D320" s="210" t="s">
        <v>180</v>
      </c>
      <c r="E320" s="37"/>
      <c r="F320" s="211" t="s">
        <v>394</v>
      </c>
      <c r="G320" s="37"/>
      <c r="H320" s="37"/>
      <c r="I320" s="207"/>
      <c r="J320" s="37"/>
      <c r="K320" s="37"/>
      <c r="L320" s="40"/>
      <c r="M320" s="208"/>
      <c r="N320" s="209"/>
      <c r="O320" s="72"/>
      <c r="P320" s="72"/>
      <c r="Q320" s="72"/>
      <c r="R320" s="72"/>
      <c r="S320" s="72"/>
      <c r="T320" s="73"/>
      <c r="U320" s="35"/>
      <c r="V320" s="35"/>
      <c r="W320" s="35"/>
      <c r="X320" s="35"/>
      <c r="Y320" s="35"/>
      <c r="Z320" s="35"/>
      <c r="AA320" s="35"/>
      <c r="AB320" s="35"/>
      <c r="AC320" s="35"/>
      <c r="AD320" s="35"/>
      <c r="AE320" s="35"/>
      <c r="AT320" s="18" t="s">
        <v>180</v>
      </c>
      <c r="AU320" s="18" t="s">
        <v>88</v>
      </c>
    </row>
    <row r="321" spans="1:65" s="2" customFormat="1" ht="58.5">
      <c r="A321" s="35"/>
      <c r="B321" s="36"/>
      <c r="C321" s="37"/>
      <c r="D321" s="205" t="s">
        <v>182</v>
      </c>
      <c r="E321" s="37"/>
      <c r="F321" s="212" t="s">
        <v>395</v>
      </c>
      <c r="G321" s="37"/>
      <c r="H321" s="37"/>
      <c r="I321" s="207"/>
      <c r="J321" s="37"/>
      <c r="K321" s="37"/>
      <c r="L321" s="40"/>
      <c r="M321" s="208"/>
      <c r="N321" s="209"/>
      <c r="O321" s="72"/>
      <c r="P321" s="72"/>
      <c r="Q321" s="72"/>
      <c r="R321" s="72"/>
      <c r="S321" s="72"/>
      <c r="T321" s="73"/>
      <c r="U321" s="35"/>
      <c r="V321" s="35"/>
      <c r="W321" s="35"/>
      <c r="X321" s="35"/>
      <c r="Y321" s="35"/>
      <c r="Z321" s="35"/>
      <c r="AA321" s="35"/>
      <c r="AB321" s="35"/>
      <c r="AC321" s="35"/>
      <c r="AD321" s="35"/>
      <c r="AE321" s="35"/>
      <c r="AT321" s="18" t="s">
        <v>182</v>
      </c>
      <c r="AU321" s="18" t="s">
        <v>88</v>
      </c>
    </row>
    <row r="322" spans="1:65" s="13" customFormat="1" ht="11.25">
      <c r="B322" s="213"/>
      <c r="C322" s="214"/>
      <c r="D322" s="205" t="s">
        <v>184</v>
      </c>
      <c r="E322" s="215" t="s">
        <v>1</v>
      </c>
      <c r="F322" s="216" t="s">
        <v>396</v>
      </c>
      <c r="G322" s="214"/>
      <c r="H322" s="215" t="s">
        <v>1</v>
      </c>
      <c r="I322" s="217"/>
      <c r="J322" s="214"/>
      <c r="K322" s="214"/>
      <c r="L322" s="218"/>
      <c r="M322" s="219"/>
      <c r="N322" s="220"/>
      <c r="O322" s="220"/>
      <c r="P322" s="220"/>
      <c r="Q322" s="220"/>
      <c r="R322" s="220"/>
      <c r="S322" s="220"/>
      <c r="T322" s="221"/>
      <c r="AT322" s="222" t="s">
        <v>184</v>
      </c>
      <c r="AU322" s="222" t="s">
        <v>88</v>
      </c>
      <c r="AV322" s="13" t="s">
        <v>86</v>
      </c>
      <c r="AW322" s="13" t="s">
        <v>34</v>
      </c>
      <c r="AX322" s="13" t="s">
        <v>79</v>
      </c>
      <c r="AY322" s="222" t="s">
        <v>169</v>
      </c>
    </row>
    <row r="323" spans="1:65" s="13" customFormat="1" ht="11.25">
      <c r="B323" s="213"/>
      <c r="C323" s="214"/>
      <c r="D323" s="205" t="s">
        <v>184</v>
      </c>
      <c r="E323" s="215" t="s">
        <v>1</v>
      </c>
      <c r="F323" s="216" t="s">
        <v>363</v>
      </c>
      <c r="G323" s="214"/>
      <c r="H323" s="215" t="s">
        <v>1</v>
      </c>
      <c r="I323" s="217"/>
      <c r="J323" s="214"/>
      <c r="K323" s="214"/>
      <c r="L323" s="218"/>
      <c r="M323" s="219"/>
      <c r="N323" s="220"/>
      <c r="O323" s="220"/>
      <c r="P323" s="220"/>
      <c r="Q323" s="220"/>
      <c r="R323" s="220"/>
      <c r="S323" s="220"/>
      <c r="T323" s="221"/>
      <c r="AT323" s="222" t="s">
        <v>184</v>
      </c>
      <c r="AU323" s="222" t="s">
        <v>88</v>
      </c>
      <c r="AV323" s="13" t="s">
        <v>86</v>
      </c>
      <c r="AW323" s="13" t="s">
        <v>34</v>
      </c>
      <c r="AX323" s="13" t="s">
        <v>79</v>
      </c>
      <c r="AY323" s="222" t="s">
        <v>169</v>
      </c>
    </row>
    <row r="324" spans="1:65" s="14" customFormat="1" ht="11.25">
      <c r="B324" s="223"/>
      <c r="C324" s="224"/>
      <c r="D324" s="205" t="s">
        <v>184</v>
      </c>
      <c r="E324" s="225" t="s">
        <v>1</v>
      </c>
      <c r="F324" s="226" t="s">
        <v>397</v>
      </c>
      <c r="G324" s="224"/>
      <c r="H324" s="227">
        <v>6.2039999999999997</v>
      </c>
      <c r="I324" s="228"/>
      <c r="J324" s="224"/>
      <c r="K324" s="224"/>
      <c r="L324" s="229"/>
      <c r="M324" s="230"/>
      <c r="N324" s="231"/>
      <c r="O324" s="231"/>
      <c r="P324" s="231"/>
      <c r="Q324" s="231"/>
      <c r="R324" s="231"/>
      <c r="S324" s="231"/>
      <c r="T324" s="232"/>
      <c r="AT324" s="233" t="s">
        <v>184</v>
      </c>
      <c r="AU324" s="233" t="s">
        <v>88</v>
      </c>
      <c r="AV324" s="14" t="s">
        <v>88</v>
      </c>
      <c r="AW324" s="14" t="s">
        <v>34</v>
      </c>
      <c r="AX324" s="14" t="s">
        <v>79</v>
      </c>
      <c r="AY324" s="233" t="s">
        <v>169</v>
      </c>
    </row>
    <row r="325" spans="1:65" s="13" customFormat="1" ht="11.25">
      <c r="B325" s="213"/>
      <c r="C325" s="214"/>
      <c r="D325" s="205" t="s">
        <v>184</v>
      </c>
      <c r="E325" s="215" t="s">
        <v>1</v>
      </c>
      <c r="F325" s="216" t="s">
        <v>398</v>
      </c>
      <c r="G325" s="214"/>
      <c r="H325" s="215" t="s">
        <v>1</v>
      </c>
      <c r="I325" s="217"/>
      <c r="J325" s="214"/>
      <c r="K325" s="214"/>
      <c r="L325" s="218"/>
      <c r="M325" s="219"/>
      <c r="N325" s="220"/>
      <c r="O325" s="220"/>
      <c r="P325" s="220"/>
      <c r="Q325" s="220"/>
      <c r="R325" s="220"/>
      <c r="S325" s="220"/>
      <c r="T325" s="221"/>
      <c r="AT325" s="222" t="s">
        <v>184</v>
      </c>
      <c r="AU325" s="222" t="s">
        <v>88</v>
      </c>
      <c r="AV325" s="13" t="s">
        <v>86</v>
      </c>
      <c r="AW325" s="13" t="s">
        <v>34</v>
      </c>
      <c r="AX325" s="13" t="s">
        <v>79</v>
      </c>
      <c r="AY325" s="222" t="s">
        <v>169</v>
      </c>
    </row>
    <row r="326" spans="1:65" s="14" customFormat="1" ht="11.25">
      <c r="B326" s="223"/>
      <c r="C326" s="224"/>
      <c r="D326" s="205" t="s">
        <v>184</v>
      </c>
      <c r="E326" s="225" t="s">
        <v>1</v>
      </c>
      <c r="F326" s="226" t="s">
        <v>399</v>
      </c>
      <c r="G326" s="224"/>
      <c r="H326" s="227">
        <v>0.52800000000000002</v>
      </c>
      <c r="I326" s="228"/>
      <c r="J326" s="224"/>
      <c r="K326" s="224"/>
      <c r="L326" s="229"/>
      <c r="M326" s="230"/>
      <c r="N326" s="231"/>
      <c r="O326" s="231"/>
      <c r="P326" s="231"/>
      <c r="Q326" s="231"/>
      <c r="R326" s="231"/>
      <c r="S326" s="231"/>
      <c r="T326" s="232"/>
      <c r="AT326" s="233" t="s">
        <v>184</v>
      </c>
      <c r="AU326" s="233" t="s">
        <v>88</v>
      </c>
      <c r="AV326" s="14" t="s">
        <v>88</v>
      </c>
      <c r="AW326" s="14" t="s">
        <v>34</v>
      </c>
      <c r="AX326" s="14" t="s">
        <v>79</v>
      </c>
      <c r="AY326" s="233" t="s">
        <v>169</v>
      </c>
    </row>
    <row r="327" spans="1:65" s="16" customFormat="1" ht="11.25">
      <c r="B327" s="255"/>
      <c r="C327" s="256"/>
      <c r="D327" s="205" t="s">
        <v>184</v>
      </c>
      <c r="E327" s="257" t="s">
        <v>1</v>
      </c>
      <c r="F327" s="258" t="s">
        <v>308</v>
      </c>
      <c r="G327" s="256"/>
      <c r="H327" s="259">
        <v>6.7320000000000002</v>
      </c>
      <c r="I327" s="260"/>
      <c r="J327" s="256"/>
      <c r="K327" s="256"/>
      <c r="L327" s="261"/>
      <c r="M327" s="262"/>
      <c r="N327" s="263"/>
      <c r="O327" s="263"/>
      <c r="P327" s="263"/>
      <c r="Q327" s="263"/>
      <c r="R327" s="263"/>
      <c r="S327" s="263"/>
      <c r="T327" s="264"/>
      <c r="AT327" s="265" t="s">
        <v>184</v>
      </c>
      <c r="AU327" s="265" t="s">
        <v>88</v>
      </c>
      <c r="AV327" s="16" t="s">
        <v>195</v>
      </c>
      <c r="AW327" s="16" t="s">
        <v>34</v>
      </c>
      <c r="AX327" s="16" t="s">
        <v>79</v>
      </c>
      <c r="AY327" s="265" t="s">
        <v>169</v>
      </c>
    </row>
    <row r="328" spans="1:65" s="13" customFormat="1" ht="11.25">
      <c r="B328" s="213"/>
      <c r="C328" s="214"/>
      <c r="D328" s="205" t="s">
        <v>184</v>
      </c>
      <c r="E328" s="215" t="s">
        <v>1</v>
      </c>
      <c r="F328" s="216" t="s">
        <v>273</v>
      </c>
      <c r="G328" s="214"/>
      <c r="H328" s="215" t="s">
        <v>1</v>
      </c>
      <c r="I328" s="217"/>
      <c r="J328" s="214"/>
      <c r="K328" s="214"/>
      <c r="L328" s="218"/>
      <c r="M328" s="219"/>
      <c r="N328" s="220"/>
      <c r="O328" s="220"/>
      <c r="P328" s="220"/>
      <c r="Q328" s="220"/>
      <c r="R328" s="220"/>
      <c r="S328" s="220"/>
      <c r="T328" s="221"/>
      <c r="AT328" s="222" t="s">
        <v>184</v>
      </c>
      <c r="AU328" s="222" t="s">
        <v>88</v>
      </c>
      <c r="AV328" s="13" t="s">
        <v>86</v>
      </c>
      <c r="AW328" s="13" t="s">
        <v>34</v>
      </c>
      <c r="AX328" s="13" t="s">
        <v>79</v>
      </c>
      <c r="AY328" s="222" t="s">
        <v>169</v>
      </c>
    </row>
    <row r="329" spans="1:65" s="14" customFormat="1" ht="11.25">
      <c r="B329" s="223"/>
      <c r="C329" s="224"/>
      <c r="D329" s="205" t="s">
        <v>184</v>
      </c>
      <c r="E329" s="225" t="s">
        <v>1</v>
      </c>
      <c r="F329" s="226" t="s">
        <v>400</v>
      </c>
      <c r="G329" s="224"/>
      <c r="H329" s="227">
        <v>58</v>
      </c>
      <c r="I329" s="228"/>
      <c r="J329" s="224"/>
      <c r="K329" s="224"/>
      <c r="L329" s="229"/>
      <c r="M329" s="230"/>
      <c r="N329" s="231"/>
      <c r="O329" s="231"/>
      <c r="P329" s="231"/>
      <c r="Q329" s="231"/>
      <c r="R329" s="231"/>
      <c r="S329" s="231"/>
      <c r="T329" s="232"/>
      <c r="AT329" s="233" t="s">
        <v>184</v>
      </c>
      <c r="AU329" s="233" t="s">
        <v>88</v>
      </c>
      <c r="AV329" s="14" t="s">
        <v>88</v>
      </c>
      <c r="AW329" s="14" t="s">
        <v>34</v>
      </c>
      <c r="AX329" s="14" t="s">
        <v>79</v>
      </c>
      <c r="AY329" s="233" t="s">
        <v>169</v>
      </c>
    </row>
    <row r="330" spans="1:65" s="14" customFormat="1" ht="11.25">
      <c r="B330" s="223"/>
      <c r="C330" s="224"/>
      <c r="D330" s="205" t="s">
        <v>184</v>
      </c>
      <c r="E330" s="225" t="s">
        <v>1</v>
      </c>
      <c r="F330" s="226" t="s">
        <v>401</v>
      </c>
      <c r="G330" s="224"/>
      <c r="H330" s="227">
        <v>43.5</v>
      </c>
      <c r="I330" s="228"/>
      <c r="J330" s="224"/>
      <c r="K330" s="224"/>
      <c r="L330" s="229"/>
      <c r="M330" s="230"/>
      <c r="N330" s="231"/>
      <c r="O330" s="231"/>
      <c r="P330" s="231"/>
      <c r="Q330" s="231"/>
      <c r="R330" s="231"/>
      <c r="S330" s="231"/>
      <c r="T330" s="232"/>
      <c r="AT330" s="233" t="s">
        <v>184</v>
      </c>
      <c r="AU330" s="233" t="s">
        <v>88</v>
      </c>
      <c r="AV330" s="14" t="s">
        <v>88</v>
      </c>
      <c r="AW330" s="14" t="s">
        <v>34</v>
      </c>
      <c r="AX330" s="14" t="s">
        <v>79</v>
      </c>
      <c r="AY330" s="233" t="s">
        <v>169</v>
      </c>
    </row>
    <row r="331" spans="1:65" s="16" customFormat="1" ht="11.25">
      <c r="B331" s="255"/>
      <c r="C331" s="256"/>
      <c r="D331" s="205" t="s">
        <v>184</v>
      </c>
      <c r="E331" s="257" t="s">
        <v>1</v>
      </c>
      <c r="F331" s="258" t="s">
        <v>308</v>
      </c>
      <c r="G331" s="256"/>
      <c r="H331" s="259">
        <v>101.5</v>
      </c>
      <c r="I331" s="260"/>
      <c r="J331" s="256"/>
      <c r="K331" s="256"/>
      <c r="L331" s="261"/>
      <c r="M331" s="262"/>
      <c r="N331" s="263"/>
      <c r="O331" s="263"/>
      <c r="P331" s="263"/>
      <c r="Q331" s="263"/>
      <c r="R331" s="263"/>
      <c r="S331" s="263"/>
      <c r="T331" s="264"/>
      <c r="AT331" s="265" t="s">
        <v>184</v>
      </c>
      <c r="AU331" s="265" t="s">
        <v>88</v>
      </c>
      <c r="AV331" s="16" t="s">
        <v>195</v>
      </c>
      <c r="AW331" s="16" t="s">
        <v>34</v>
      </c>
      <c r="AX331" s="16" t="s">
        <v>79</v>
      </c>
      <c r="AY331" s="265" t="s">
        <v>169</v>
      </c>
    </row>
    <row r="332" spans="1:65" s="15" customFormat="1" ht="11.25">
      <c r="B332" s="234"/>
      <c r="C332" s="235"/>
      <c r="D332" s="205" t="s">
        <v>184</v>
      </c>
      <c r="E332" s="236" t="s">
        <v>1</v>
      </c>
      <c r="F332" s="237" t="s">
        <v>218</v>
      </c>
      <c r="G332" s="235"/>
      <c r="H332" s="238">
        <v>108.232</v>
      </c>
      <c r="I332" s="239"/>
      <c r="J332" s="235"/>
      <c r="K332" s="235"/>
      <c r="L332" s="240"/>
      <c r="M332" s="241"/>
      <c r="N332" s="242"/>
      <c r="O332" s="242"/>
      <c r="P332" s="242"/>
      <c r="Q332" s="242"/>
      <c r="R332" s="242"/>
      <c r="S332" s="242"/>
      <c r="T332" s="243"/>
      <c r="AT332" s="244" t="s">
        <v>184</v>
      </c>
      <c r="AU332" s="244" t="s">
        <v>88</v>
      </c>
      <c r="AV332" s="15" t="s">
        <v>170</v>
      </c>
      <c r="AW332" s="15" t="s">
        <v>34</v>
      </c>
      <c r="AX332" s="15" t="s">
        <v>86</v>
      </c>
      <c r="AY332" s="244" t="s">
        <v>169</v>
      </c>
    </row>
    <row r="333" spans="1:65" s="2" customFormat="1" ht="24.2" customHeight="1">
      <c r="A333" s="35"/>
      <c r="B333" s="36"/>
      <c r="C333" s="192" t="s">
        <v>402</v>
      </c>
      <c r="D333" s="192" t="s">
        <v>172</v>
      </c>
      <c r="E333" s="193" t="s">
        <v>403</v>
      </c>
      <c r="F333" s="194" t="s">
        <v>404</v>
      </c>
      <c r="G333" s="195" t="s">
        <v>189</v>
      </c>
      <c r="H333" s="196">
        <v>170.34299999999999</v>
      </c>
      <c r="I333" s="197"/>
      <c r="J333" s="198">
        <f>ROUND(I333*H333,2)</f>
        <v>0</v>
      </c>
      <c r="K333" s="194" t="s">
        <v>176</v>
      </c>
      <c r="L333" s="40"/>
      <c r="M333" s="199" t="s">
        <v>1</v>
      </c>
      <c r="N333" s="200" t="s">
        <v>44</v>
      </c>
      <c r="O333" s="72"/>
      <c r="P333" s="201">
        <f>O333*H333</f>
        <v>0</v>
      </c>
      <c r="Q333" s="201">
        <v>0</v>
      </c>
      <c r="R333" s="201">
        <f>Q333*H333</f>
        <v>0</v>
      </c>
      <c r="S333" s="201">
        <v>2.4649999999999998E-2</v>
      </c>
      <c r="T333" s="202">
        <f>S333*H333</f>
        <v>4.1989549499999992</v>
      </c>
      <c r="U333" s="35"/>
      <c r="V333" s="35"/>
      <c r="W333" s="35"/>
      <c r="X333" s="35"/>
      <c r="Y333" s="35"/>
      <c r="Z333" s="35"/>
      <c r="AA333" s="35"/>
      <c r="AB333" s="35"/>
      <c r="AC333" s="35"/>
      <c r="AD333" s="35"/>
      <c r="AE333" s="35"/>
      <c r="AR333" s="203" t="s">
        <v>170</v>
      </c>
      <c r="AT333" s="203" t="s">
        <v>172</v>
      </c>
      <c r="AU333" s="203" t="s">
        <v>88</v>
      </c>
      <c r="AY333" s="18" t="s">
        <v>169</v>
      </c>
      <c r="BE333" s="204">
        <f>IF(N333="základní",J333,0)</f>
        <v>0</v>
      </c>
      <c r="BF333" s="204">
        <f>IF(N333="snížená",J333,0)</f>
        <v>0</v>
      </c>
      <c r="BG333" s="204">
        <f>IF(N333="zákl. přenesená",J333,0)</f>
        <v>0</v>
      </c>
      <c r="BH333" s="204">
        <f>IF(N333="sníž. přenesená",J333,0)</f>
        <v>0</v>
      </c>
      <c r="BI333" s="204">
        <f>IF(N333="nulová",J333,0)</f>
        <v>0</v>
      </c>
      <c r="BJ333" s="18" t="s">
        <v>86</v>
      </c>
      <c r="BK333" s="204">
        <f>ROUND(I333*H333,2)</f>
        <v>0</v>
      </c>
      <c r="BL333" s="18" t="s">
        <v>170</v>
      </c>
      <c r="BM333" s="203" t="s">
        <v>405</v>
      </c>
    </row>
    <row r="334" spans="1:65" s="2" customFormat="1" ht="11.25">
      <c r="A334" s="35"/>
      <c r="B334" s="36"/>
      <c r="C334" s="37"/>
      <c r="D334" s="205" t="s">
        <v>178</v>
      </c>
      <c r="E334" s="37"/>
      <c r="F334" s="206" t="s">
        <v>406</v>
      </c>
      <c r="G334" s="37"/>
      <c r="H334" s="37"/>
      <c r="I334" s="207"/>
      <c r="J334" s="37"/>
      <c r="K334" s="37"/>
      <c r="L334" s="40"/>
      <c r="M334" s="208"/>
      <c r="N334" s="209"/>
      <c r="O334" s="72"/>
      <c r="P334" s="72"/>
      <c r="Q334" s="72"/>
      <c r="R334" s="72"/>
      <c r="S334" s="72"/>
      <c r="T334" s="73"/>
      <c r="U334" s="35"/>
      <c r="V334" s="35"/>
      <c r="W334" s="35"/>
      <c r="X334" s="35"/>
      <c r="Y334" s="35"/>
      <c r="Z334" s="35"/>
      <c r="AA334" s="35"/>
      <c r="AB334" s="35"/>
      <c r="AC334" s="35"/>
      <c r="AD334" s="35"/>
      <c r="AE334" s="35"/>
      <c r="AT334" s="18" t="s">
        <v>178</v>
      </c>
      <c r="AU334" s="18" t="s">
        <v>88</v>
      </c>
    </row>
    <row r="335" spans="1:65" s="2" customFormat="1" ht="11.25">
      <c r="A335" s="35"/>
      <c r="B335" s="36"/>
      <c r="C335" s="37"/>
      <c r="D335" s="210" t="s">
        <v>180</v>
      </c>
      <c r="E335" s="37"/>
      <c r="F335" s="211" t="s">
        <v>407</v>
      </c>
      <c r="G335" s="37"/>
      <c r="H335" s="37"/>
      <c r="I335" s="207"/>
      <c r="J335" s="37"/>
      <c r="K335" s="37"/>
      <c r="L335" s="40"/>
      <c r="M335" s="208"/>
      <c r="N335" s="209"/>
      <c r="O335" s="72"/>
      <c r="P335" s="72"/>
      <c r="Q335" s="72"/>
      <c r="R335" s="72"/>
      <c r="S335" s="72"/>
      <c r="T335" s="73"/>
      <c r="U335" s="35"/>
      <c r="V335" s="35"/>
      <c r="W335" s="35"/>
      <c r="X335" s="35"/>
      <c r="Y335" s="35"/>
      <c r="Z335" s="35"/>
      <c r="AA335" s="35"/>
      <c r="AB335" s="35"/>
      <c r="AC335" s="35"/>
      <c r="AD335" s="35"/>
      <c r="AE335" s="35"/>
      <c r="AT335" s="18" t="s">
        <v>180</v>
      </c>
      <c r="AU335" s="18" t="s">
        <v>88</v>
      </c>
    </row>
    <row r="336" spans="1:65" s="2" customFormat="1" ht="39">
      <c r="A336" s="35"/>
      <c r="B336" s="36"/>
      <c r="C336" s="37"/>
      <c r="D336" s="205" t="s">
        <v>182</v>
      </c>
      <c r="E336" s="37"/>
      <c r="F336" s="212" t="s">
        <v>408</v>
      </c>
      <c r="G336" s="37"/>
      <c r="H336" s="37"/>
      <c r="I336" s="207"/>
      <c r="J336" s="37"/>
      <c r="K336" s="37"/>
      <c r="L336" s="40"/>
      <c r="M336" s="208"/>
      <c r="N336" s="209"/>
      <c r="O336" s="72"/>
      <c r="P336" s="72"/>
      <c r="Q336" s="72"/>
      <c r="R336" s="72"/>
      <c r="S336" s="72"/>
      <c r="T336" s="73"/>
      <c r="U336" s="35"/>
      <c r="V336" s="35"/>
      <c r="W336" s="35"/>
      <c r="X336" s="35"/>
      <c r="Y336" s="35"/>
      <c r="Z336" s="35"/>
      <c r="AA336" s="35"/>
      <c r="AB336" s="35"/>
      <c r="AC336" s="35"/>
      <c r="AD336" s="35"/>
      <c r="AE336" s="35"/>
      <c r="AT336" s="18" t="s">
        <v>182</v>
      </c>
      <c r="AU336" s="18" t="s">
        <v>88</v>
      </c>
    </row>
    <row r="337" spans="1:65" s="2" customFormat="1" ht="19.5">
      <c r="A337" s="35"/>
      <c r="B337" s="36"/>
      <c r="C337" s="37"/>
      <c r="D337" s="205" t="s">
        <v>233</v>
      </c>
      <c r="E337" s="37"/>
      <c r="F337" s="212" t="s">
        <v>409</v>
      </c>
      <c r="G337" s="37"/>
      <c r="H337" s="37"/>
      <c r="I337" s="207"/>
      <c r="J337" s="37"/>
      <c r="K337" s="37"/>
      <c r="L337" s="40"/>
      <c r="M337" s="208"/>
      <c r="N337" s="209"/>
      <c r="O337" s="72"/>
      <c r="P337" s="72"/>
      <c r="Q337" s="72"/>
      <c r="R337" s="72"/>
      <c r="S337" s="72"/>
      <c r="T337" s="73"/>
      <c r="U337" s="35"/>
      <c r="V337" s="35"/>
      <c r="W337" s="35"/>
      <c r="X337" s="35"/>
      <c r="Y337" s="35"/>
      <c r="Z337" s="35"/>
      <c r="AA337" s="35"/>
      <c r="AB337" s="35"/>
      <c r="AC337" s="35"/>
      <c r="AD337" s="35"/>
      <c r="AE337" s="35"/>
      <c r="AT337" s="18" t="s">
        <v>233</v>
      </c>
      <c r="AU337" s="18" t="s">
        <v>88</v>
      </c>
    </row>
    <row r="338" spans="1:65" s="14" customFormat="1" ht="33.75">
      <c r="B338" s="223"/>
      <c r="C338" s="224"/>
      <c r="D338" s="205" t="s">
        <v>184</v>
      </c>
      <c r="E338" s="225" t="s">
        <v>1</v>
      </c>
      <c r="F338" s="226" t="s">
        <v>410</v>
      </c>
      <c r="G338" s="224"/>
      <c r="H338" s="227">
        <v>170.34299999999999</v>
      </c>
      <c r="I338" s="228"/>
      <c r="J338" s="224"/>
      <c r="K338" s="224"/>
      <c r="L338" s="229"/>
      <c r="M338" s="230"/>
      <c r="N338" s="231"/>
      <c r="O338" s="231"/>
      <c r="P338" s="231"/>
      <c r="Q338" s="231"/>
      <c r="R338" s="231"/>
      <c r="S338" s="231"/>
      <c r="T338" s="232"/>
      <c r="AT338" s="233" t="s">
        <v>184</v>
      </c>
      <c r="AU338" s="233" t="s">
        <v>88</v>
      </c>
      <c r="AV338" s="14" t="s">
        <v>88</v>
      </c>
      <c r="AW338" s="14" t="s">
        <v>34</v>
      </c>
      <c r="AX338" s="14" t="s">
        <v>86</v>
      </c>
      <c r="AY338" s="233" t="s">
        <v>169</v>
      </c>
    </row>
    <row r="339" spans="1:65" s="2" customFormat="1" ht="24.2" customHeight="1">
      <c r="A339" s="35"/>
      <c r="B339" s="36"/>
      <c r="C339" s="192" t="s">
        <v>411</v>
      </c>
      <c r="D339" s="192" t="s">
        <v>172</v>
      </c>
      <c r="E339" s="193" t="s">
        <v>412</v>
      </c>
      <c r="F339" s="194" t="s">
        <v>413</v>
      </c>
      <c r="G339" s="195" t="s">
        <v>252</v>
      </c>
      <c r="H339" s="196">
        <v>2</v>
      </c>
      <c r="I339" s="197"/>
      <c r="J339" s="198">
        <f>ROUND(I339*H339,2)</f>
        <v>0</v>
      </c>
      <c r="K339" s="194" t="s">
        <v>176</v>
      </c>
      <c r="L339" s="40"/>
      <c r="M339" s="199" t="s">
        <v>1</v>
      </c>
      <c r="N339" s="200" t="s">
        <v>44</v>
      </c>
      <c r="O339" s="72"/>
      <c r="P339" s="201">
        <f>O339*H339</f>
        <v>0</v>
      </c>
      <c r="Q339" s="201">
        <v>0</v>
      </c>
      <c r="R339" s="201">
        <f>Q339*H339</f>
        <v>0</v>
      </c>
      <c r="S339" s="201">
        <v>2.4E-2</v>
      </c>
      <c r="T339" s="202">
        <f>S339*H339</f>
        <v>4.8000000000000001E-2</v>
      </c>
      <c r="U339" s="35"/>
      <c r="V339" s="35"/>
      <c r="W339" s="35"/>
      <c r="X339" s="35"/>
      <c r="Y339" s="35"/>
      <c r="Z339" s="35"/>
      <c r="AA339" s="35"/>
      <c r="AB339" s="35"/>
      <c r="AC339" s="35"/>
      <c r="AD339" s="35"/>
      <c r="AE339" s="35"/>
      <c r="AR339" s="203" t="s">
        <v>170</v>
      </c>
      <c r="AT339" s="203" t="s">
        <v>172</v>
      </c>
      <c r="AU339" s="203" t="s">
        <v>88</v>
      </c>
      <c r="AY339" s="18" t="s">
        <v>169</v>
      </c>
      <c r="BE339" s="204">
        <f>IF(N339="základní",J339,0)</f>
        <v>0</v>
      </c>
      <c r="BF339" s="204">
        <f>IF(N339="snížená",J339,0)</f>
        <v>0</v>
      </c>
      <c r="BG339" s="204">
        <f>IF(N339="zákl. přenesená",J339,0)</f>
        <v>0</v>
      </c>
      <c r="BH339" s="204">
        <f>IF(N339="sníž. přenesená",J339,0)</f>
        <v>0</v>
      </c>
      <c r="BI339" s="204">
        <f>IF(N339="nulová",J339,0)</f>
        <v>0</v>
      </c>
      <c r="BJ339" s="18" t="s">
        <v>86</v>
      </c>
      <c r="BK339" s="204">
        <f>ROUND(I339*H339,2)</f>
        <v>0</v>
      </c>
      <c r="BL339" s="18" t="s">
        <v>170</v>
      </c>
      <c r="BM339" s="203" t="s">
        <v>414</v>
      </c>
    </row>
    <row r="340" spans="1:65" s="2" customFormat="1" ht="29.25">
      <c r="A340" s="35"/>
      <c r="B340" s="36"/>
      <c r="C340" s="37"/>
      <c r="D340" s="205" t="s">
        <v>178</v>
      </c>
      <c r="E340" s="37"/>
      <c r="F340" s="206" t="s">
        <v>415</v>
      </c>
      <c r="G340" s="37"/>
      <c r="H340" s="37"/>
      <c r="I340" s="207"/>
      <c r="J340" s="37"/>
      <c r="K340" s="37"/>
      <c r="L340" s="40"/>
      <c r="M340" s="208"/>
      <c r="N340" s="209"/>
      <c r="O340" s="72"/>
      <c r="P340" s="72"/>
      <c r="Q340" s="72"/>
      <c r="R340" s="72"/>
      <c r="S340" s="72"/>
      <c r="T340" s="73"/>
      <c r="U340" s="35"/>
      <c r="V340" s="35"/>
      <c r="W340" s="35"/>
      <c r="X340" s="35"/>
      <c r="Y340" s="35"/>
      <c r="Z340" s="35"/>
      <c r="AA340" s="35"/>
      <c r="AB340" s="35"/>
      <c r="AC340" s="35"/>
      <c r="AD340" s="35"/>
      <c r="AE340" s="35"/>
      <c r="AT340" s="18" t="s">
        <v>178</v>
      </c>
      <c r="AU340" s="18" t="s">
        <v>88</v>
      </c>
    </row>
    <row r="341" spans="1:65" s="2" customFormat="1" ht="11.25">
      <c r="A341" s="35"/>
      <c r="B341" s="36"/>
      <c r="C341" s="37"/>
      <c r="D341" s="210" t="s">
        <v>180</v>
      </c>
      <c r="E341" s="37"/>
      <c r="F341" s="211" t="s">
        <v>416</v>
      </c>
      <c r="G341" s="37"/>
      <c r="H341" s="37"/>
      <c r="I341" s="207"/>
      <c r="J341" s="37"/>
      <c r="K341" s="37"/>
      <c r="L341" s="40"/>
      <c r="M341" s="208"/>
      <c r="N341" s="209"/>
      <c r="O341" s="72"/>
      <c r="P341" s="72"/>
      <c r="Q341" s="72"/>
      <c r="R341" s="72"/>
      <c r="S341" s="72"/>
      <c r="T341" s="73"/>
      <c r="U341" s="35"/>
      <c r="V341" s="35"/>
      <c r="W341" s="35"/>
      <c r="X341" s="35"/>
      <c r="Y341" s="35"/>
      <c r="Z341" s="35"/>
      <c r="AA341" s="35"/>
      <c r="AB341" s="35"/>
      <c r="AC341" s="35"/>
      <c r="AD341" s="35"/>
      <c r="AE341" s="35"/>
      <c r="AT341" s="18" t="s">
        <v>180</v>
      </c>
      <c r="AU341" s="18" t="s">
        <v>88</v>
      </c>
    </row>
    <row r="342" spans="1:65" s="2" customFormat="1" ht="29.25">
      <c r="A342" s="35"/>
      <c r="B342" s="36"/>
      <c r="C342" s="37"/>
      <c r="D342" s="205" t="s">
        <v>182</v>
      </c>
      <c r="E342" s="37"/>
      <c r="F342" s="212" t="s">
        <v>417</v>
      </c>
      <c r="G342" s="37"/>
      <c r="H342" s="37"/>
      <c r="I342" s="207"/>
      <c r="J342" s="37"/>
      <c r="K342" s="37"/>
      <c r="L342" s="40"/>
      <c r="M342" s="208"/>
      <c r="N342" s="209"/>
      <c r="O342" s="72"/>
      <c r="P342" s="72"/>
      <c r="Q342" s="72"/>
      <c r="R342" s="72"/>
      <c r="S342" s="72"/>
      <c r="T342" s="73"/>
      <c r="U342" s="35"/>
      <c r="V342" s="35"/>
      <c r="W342" s="35"/>
      <c r="X342" s="35"/>
      <c r="Y342" s="35"/>
      <c r="Z342" s="35"/>
      <c r="AA342" s="35"/>
      <c r="AB342" s="35"/>
      <c r="AC342" s="35"/>
      <c r="AD342" s="35"/>
      <c r="AE342" s="35"/>
      <c r="AT342" s="18" t="s">
        <v>182</v>
      </c>
      <c r="AU342" s="18" t="s">
        <v>88</v>
      </c>
    </row>
    <row r="343" spans="1:65" s="13" customFormat="1" ht="11.25">
      <c r="B343" s="213"/>
      <c r="C343" s="214"/>
      <c r="D343" s="205" t="s">
        <v>184</v>
      </c>
      <c r="E343" s="215" t="s">
        <v>1</v>
      </c>
      <c r="F343" s="216" t="s">
        <v>273</v>
      </c>
      <c r="G343" s="214"/>
      <c r="H343" s="215" t="s">
        <v>1</v>
      </c>
      <c r="I343" s="217"/>
      <c r="J343" s="214"/>
      <c r="K343" s="214"/>
      <c r="L343" s="218"/>
      <c r="M343" s="219"/>
      <c r="N343" s="220"/>
      <c r="O343" s="220"/>
      <c r="P343" s="220"/>
      <c r="Q343" s="220"/>
      <c r="R343" s="220"/>
      <c r="S343" s="220"/>
      <c r="T343" s="221"/>
      <c r="AT343" s="222" t="s">
        <v>184</v>
      </c>
      <c r="AU343" s="222" t="s">
        <v>88</v>
      </c>
      <c r="AV343" s="13" t="s">
        <v>86</v>
      </c>
      <c r="AW343" s="13" t="s">
        <v>34</v>
      </c>
      <c r="AX343" s="13" t="s">
        <v>79</v>
      </c>
      <c r="AY343" s="222" t="s">
        <v>169</v>
      </c>
    </row>
    <row r="344" spans="1:65" s="14" customFormat="1" ht="11.25">
      <c r="B344" s="223"/>
      <c r="C344" s="224"/>
      <c r="D344" s="205" t="s">
        <v>184</v>
      </c>
      <c r="E344" s="225" t="s">
        <v>1</v>
      </c>
      <c r="F344" s="226" t="s">
        <v>418</v>
      </c>
      <c r="G344" s="224"/>
      <c r="H344" s="227">
        <v>2</v>
      </c>
      <c r="I344" s="228"/>
      <c r="J344" s="224"/>
      <c r="K344" s="224"/>
      <c r="L344" s="229"/>
      <c r="M344" s="230"/>
      <c r="N344" s="231"/>
      <c r="O344" s="231"/>
      <c r="P344" s="231"/>
      <c r="Q344" s="231"/>
      <c r="R344" s="231"/>
      <c r="S344" s="231"/>
      <c r="T344" s="232"/>
      <c r="AT344" s="233" t="s">
        <v>184</v>
      </c>
      <c r="AU344" s="233" t="s">
        <v>88</v>
      </c>
      <c r="AV344" s="14" t="s">
        <v>88</v>
      </c>
      <c r="AW344" s="14" t="s">
        <v>34</v>
      </c>
      <c r="AX344" s="14" t="s">
        <v>86</v>
      </c>
      <c r="AY344" s="233" t="s">
        <v>169</v>
      </c>
    </row>
    <row r="345" spans="1:65" s="2" customFormat="1" ht="24.2" customHeight="1">
      <c r="A345" s="35"/>
      <c r="B345" s="36"/>
      <c r="C345" s="192" t="s">
        <v>419</v>
      </c>
      <c r="D345" s="192" t="s">
        <v>172</v>
      </c>
      <c r="E345" s="193" t="s">
        <v>420</v>
      </c>
      <c r="F345" s="194" t="s">
        <v>421</v>
      </c>
      <c r="G345" s="195" t="s">
        <v>252</v>
      </c>
      <c r="H345" s="196">
        <v>2</v>
      </c>
      <c r="I345" s="197"/>
      <c r="J345" s="198">
        <f>ROUND(I345*H345,2)</f>
        <v>0</v>
      </c>
      <c r="K345" s="194" t="s">
        <v>176</v>
      </c>
      <c r="L345" s="40"/>
      <c r="M345" s="199" t="s">
        <v>1</v>
      </c>
      <c r="N345" s="200" t="s">
        <v>44</v>
      </c>
      <c r="O345" s="72"/>
      <c r="P345" s="201">
        <f>O345*H345</f>
        <v>0</v>
      </c>
      <c r="Q345" s="201">
        <v>0</v>
      </c>
      <c r="R345" s="201">
        <f>Q345*H345</f>
        <v>0</v>
      </c>
      <c r="S345" s="201">
        <v>2.8000000000000001E-2</v>
      </c>
      <c r="T345" s="202">
        <f>S345*H345</f>
        <v>5.6000000000000001E-2</v>
      </c>
      <c r="U345" s="35"/>
      <c r="V345" s="35"/>
      <c r="W345" s="35"/>
      <c r="X345" s="35"/>
      <c r="Y345" s="35"/>
      <c r="Z345" s="35"/>
      <c r="AA345" s="35"/>
      <c r="AB345" s="35"/>
      <c r="AC345" s="35"/>
      <c r="AD345" s="35"/>
      <c r="AE345" s="35"/>
      <c r="AR345" s="203" t="s">
        <v>300</v>
      </c>
      <c r="AT345" s="203" t="s">
        <v>172</v>
      </c>
      <c r="AU345" s="203" t="s">
        <v>88</v>
      </c>
      <c r="AY345" s="18" t="s">
        <v>169</v>
      </c>
      <c r="BE345" s="204">
        <f>IF(N345="základní",J345,0)</f>
        <v>0</v>
      </c>
      <c r="BF345" s="204">
        <f>IF(N345="snížená",J345,0)</f>
        <v>0</v>
      </c>
      <c r="BG345" s="204">
        <f>IF(N345="zákl. přenesená",J345,0)</f>
        <v>0</v>
      </c>
      <c r="BH345" s="204">
        <f>IF(N345="sníž. přenesená",J345,0)</f>
        <v>0</v>
      </c>
      <c r="BI345" s="204">
        <f>IF(N345="nulová",J345,0)</f>
        <v>0</v>
      </c>
      <c r="BJ345" s="18" t="s">
        <v>86</v>
      </c>
      <c r="BK345" s="204">
        <f>ROUND(I345*H345,2)</f>
        <v>0</v>
      </c>
      <c r="BL345" s="18" t="s">
        <v>300</v>
      </c>
      <c r="BM345" s="203" t="s">
        <v>422</v>
      </c>
    </row>
    <row r="346" spans="1:65" s="2" customFormat="1" ht="29.25">
      <c r="A346" s="35"/>
      <c r="B346" s="36"/>
      <c r="C346" s="37"/>
      <c r="D346" s="205" t="s">
        <v>178</v>
      </c>
      <c r="E346" s="37"/>
      <c r="F346" s="206" t="s">
        <v>423</v>
      </c>
      <c r="G346" s="37"/>
      <c r="H346" s="37"/>
      <c r="I346" s="207"/>
      <c r="J346" s="37"/>
      <c r="K346" s="37"/>
      <c r="L346" s="40"/>
      <c r="M346" s="208"/>
      <c r="N346" s="209"/>
      <c r="O346" s="72"/>
      <c r="P346" s="72"/>
      <c r="Q346" s="72"/>
      <c r="R346" s="72"/>
      <c r="S346" s="72"/>
      <c r="T346" s="73"/>
      <c r="U346" s="35"/>
      <c r="V346" s="35"/>
      <c r="W346" s="35"/>
      <c r="X346" s="35"/>
      <c r="Y346" s="35"/>
      <c r="Z346" s="35"/>
      <c r="AA346" s="35"/>
      <c r="AB346" s="35"/>
      <c r="AC346" s="35"/>
      <c r="AD346" s="35"/>
      <c r="AE346" s="35"/>
      <c r="AT346" s="18" t="s">
        <v>178</v>
      </c>
      <c r="AU346" s="18" t="s">
        <v>88</v>
      </c>
    </row>
    <row r="347" spans="1:65" s="2" customFormat="1" ht="11.25">
      <c r="A347" s="35"/>
      <c r="B347" s="36"/>
      <c r="C347" s="37"/>
      <c r="D347" s="210" t="s">
        <v>180</v>
      </c>
      <c r="E347" s="37"/>
      <c r="F347" s="211" t="s">
        <v>424</v>
      </c>
      <c r="G347" s="37"/>
      <c r="H347" s="37"/>
      <c r="I347" s="207"/>
      <c r="J347" s="37"/>
      <c r="K347" s="37"/>
      <c r="L347" s="40"/>
      <c r="M347" s="208"/>
      <c r="N347" s="209"/>
      <c r="O347" s="72"/>
      <c r="P347" s="72"/>
      <c r="Q347" s="72"/>
      <c r="R347" s="72"/>
      <c r="S347" s="72"/>
      <c r="T347" s="73"/>
      <c r="U347" s="35"/>
      <c r="V347" s="35"/>
      <c r="W347" s="35"/>
      <c r="X347" s="35"/>
      <c r="Y347" s="35"/>
      <c r="Z347" s="35"/>
      <c r="AA347" s="35"/>
      <c r="AB347" s="35"/>
      <c r="AC347" s="35"/>
      <c r="AD347" s="35"/>
      <c r="AE347" s="35"/>
      <c r="AT347" s="18" t="s">
        <v>180</v>
      </c>
      <c r="AU347" s="18" t="s">
        <v>88</v>
      </c>
    </row>
    <row r="348" spans="1:65" s="2" customFormat="1" ht="29.25">
      <c r="A348" s="35"/>
      <c r="B348" s="36"/>
      <c r="C348" s="37"/>
      <c r="D348" s="205" t="s">
        <v>182</v>
      </c>
      <c r="E348" s="37"/>
      <c r="F348" s="212" t="s">
        <v>417</v>
      </c>
      <c r="G348" s="37"/>
      <c r="H348" s="37"/>
      <c r="I348" s="207"/>
      <c r="J348" s="37"/>
      <c r="K348" s="37"/>
      <c r="L348" s="40"/>
      <c r="M348" s="208"/>
      <c r="N348" s="209"/>
      <c r="O348" s="72"/>
      <c r="P348" s="72"/>
      <c r="Q348" s="72"/>
      <c r="R348" s="72"/>
      <c r="S348" s="72"/>
      <c r="T348" s="73"/>
      <c r="U348" s="35"/>
      <c r="V348" s="35"/>
      <c r="W348" s="35"/>
      <c r="X348" s="35"/>
      <c r="Y348" s="35"/>
      <c r="Z348" s="35"/>
      <c r="AA348" s="35"/>
      <c r="AB348" s="35"/>
      <c r="AC348" s="35"/>
      <c r="AD348" s="35"/>
      <c r="AE348" s="35"/>
      <c r="AT348" s="18" t="s">
        <v>182</v>
      </c>
      <c r="AU348" s="18" t="s">
        <v>88</v>
      </c>
    </row>
    <row r="349" spans="1:65" s="14" customFormat="1" ht="11.25">
      <c r="B349" s="223"/>
      <c r="C349" s="224"/>
      <c r="D349" s="205" t="s">
        <v>184</v>
      </c>
      <c r="E349" s="225" t="s">
        <v>1</v>
      </c>
      <c r="F349" s="226" t="s">
        <v>425</v>
      </c>
      <c r="G349" s="224"/>
      <c r="H349" s="227">
        <v>2</v>
      </c>
      <c r="I349" s="228"/>
      <c r="J349" s="224"/>
      <c r="K349" s="224"/>
      <c r="L349" s="229"/>
      <c r="M349" s="230"/>
      <c r="N349" s="231"/>
      <c r="O349" s="231"/>
      <c r="P349" s="231"/>
      <c r="Q349" s="231"/>
      <c r="R349" s="231"/>
      <c r="S349" s="231"/>
      <c r="T349" s="232"/>
      <c r="AT349" s="233" t="s">
        <v>184</v>
      </c>
      <c r="AU349" s="233" t="s">
        <v>88</v>
      </c>
      <c r="AV349" s="14" t="s">
        <v>88</v>
      </c>
      <c r="AW349" s="14" t="s">
        <v>34</v>
      </c>
      <c r="AX349" s="14" t="s">
        <v>86</v>
      </c>
      <c r="AY349" s="233" t="s">
        <v>169</v>
      </c>
    </row>
    <row r="350" spans="1:65" s="2" customFormat="1" ht="44.25" customHeight="1">
      <c r="A350" s="35"/>
      <c r="B350" s="36"/>
      <c r="C350" s="192" t="s">
        <v>426</v>
      </c>
      <c r="D350" s="192" t="s">
        <v>172</v>
      </c>
      <c r="E350" s="193" t="s">
        <v>427</v>
      </c>
      <c r="F350" s="194" t="s">
        <v>428</v>
      </c>
      <c r="G350" s="195" t="s">
        <v>252</v>
      </c>
      <c r="H350" s="196">
        <v>27</v>
      </c>
      <c r="I350" s="197"/>
      <c r="J350" s="198">
        <f>ROUND(I350*H350,2)</f>
        <v>0</v>
      </c>
      <c r="K350" s="194" t="s">
        <v>1</v>
      </c>
      <c r="L350" s="40"/>
      <c r="M350" s="199" t="s">
        <v>1</v>
      </c>
      <c r="N350" s="200" t="s">
        <v>44</v>
      </c>
      <c r="O350" s="72"/>
      <c r="P350" s="201">
        <f>O350*H350</f>
        <v>0</v>
      </c>
      <c r="Q350" s="201">
        <v>0</v>
      </c>
      <c r="R350" s="201">
        <f>Q350*H350</f>
        <v>0</v>
      </c>
      <c r="S350" s="201">
        <v>0.1104</v>
      </c>
      <c r="T350" s="202">
        <f>S350*H350</f>
        <v>2.9807999999999999</v>
      </c>
      <c r="U350" s="35"/>
      <c r="V350" s="35"/>
      <c r="W350" s="35"/>
      <c r="X350" s="35"/>
      <c r="Y350" s="35"/>
      <c r="Z350" s="35"/>
      <c r="AA350" s="35"/>
      <c r="AB350" s="35"/>
      <c r="AC350" s="35"/>
      <c r="AD350" s="35"/>
      <c r="AE350" s="35"/>
      <c r="AR350" s="203" t="s">
        <v>170</v>
      </c>
      <c r="AT350" s="203" t="s">
        <v>172</v>
      </c>
      <c r="AU350" s="203" t="s">
        <v>88</v>
      </c>
      <c r="AY350" s="18" t="s">
        <v>169</v>
      </c>
      <c r="BE350" s="204">
        <f>IF(N350="základní",J350,0)</f>
        <v>0</v>
      </c>
      <c r="BF350" s="204">
        <f>IF(N350="snížená",J350,0)</f>
        <v>0</v>
      </c>
      <c r="BG350" s="204">
        <f>IF(N350="zákl. přenesená",J350,0)</f>
        <v>0</v>
      </c>
      <c r="BH350" s="204">
        <f>IF(N350="sníž. přenesená",J350,0)</f>
        <v>0</v>
      </c>
      <c r="BI350" s="204">
        <f>IF(N350="nulová",J350,0)</f>
        <v>0</v>
      </c>
      <c r="BJ350" s="18" t="s">
        <v>86</v>
      </c>
      <c r="BK350" s="204">
        <f>ROUND(I350*H350,2)</f>
        <v>0</v>
      </c>
      <c r="BL350" s="18" t="s">
        <v>170</v>
      </c>
      <c r="BM350" s="203" t="s">
        <v>429</v>
      </c>
    </row>
    <row r="351" spans="1:65" s="2" customFormat="1" ht="29.25">
      <c r="A351" s="35"/>
      <c r="B351" s="36"/>
      <c r="C351" s="37"/>
      <c r="D351" s="205" t="s">
        <v>178</v>
      </c>
      <c r="E351" s="37"/>
      <c r="F351" s="206" t="s">
        <v>428</v>
      </c>
      <c r="G351" s="37"/>
      <c r="H351" s="37"/>
      <c r="I351" s="207"/>
      <c r="J351" s="37"/>
      <c r="K351" s="37"/>
      <c r="L351" s="40"/>
      <c r="M351" s="208"/>
      <c r="N351" s="209"/>
      <c r="O351" s="72"/>
      <c r="P351" s="72"/>
      <c r="Q351" s="72"/>
      <c r="R351" s="72"/>
      <c r="S351" s="72"/>
      <c r="T351" s="73"/>
      <c r="U351" s="35"/>
      <c r="V351" s="35"/>
      <c r="W351" s="35"/>
      <c r="X351" s="35"/>
      <c r="Y351" s="35"/>
      <c r="Z351" s="35"/>
      <c r="AA351" s="35"/>
      <c r="AB351" s="35"/>
      <c r="AC351" s="35"/>
      <c r="AD351" s="35"/>
      <c r="AE351" s="35"/>
      <c r="AT351" s="18" t="s">
        <v>178</v>
      </c>
      <c r="AU351" s="18" t="s">
        <v>88</v>
      </c>
    </row>
    <row r="352" spans="1:65" s="2" customFormat="1" ht="19.5">
      <c r="A352" s="35"/>
      <c r="B352" s="36"/>
      <c r="C352" s="37"/>
      <c r="D352" s="205" t="s">
        <v>233</v>
      </c>
      <c r="E352" s="37"/>
      <c r="F352" s="212" t="s">
        <v>430</v>
      </c>
      <c r="G352" s="37"/>
      <c r="H352" s="37"/>
      <c r="I352" s="207"/>
      <c r="J352" s="37"/>
      <c r="K352" s="37"/>
      <c r="L352" s="40"/>
      <c r="M352" s="208"/>
      <c r="N352" s="209"/>
      <c r="O352" s="72"/>
      <c r="P352" s="72"/>
      <c r="Q352" s="72"/>
      <c r="R352" s="72"/>
      <c r="S352" s="72"/>
      <c r="T352" s="73"/>
      <c r="U352" s="35"/>
      <c r="V352" s="35"/>
      <c r="W352" s="35"/>
      <c r="X352" s="35"/>
      <c r="Y352" s="35"/>
      <c r="Z352" s="35"/>
      <c r="AA352" s="35"/>
      <c r="AB352" s="35"/>
      <c r="AC352" s="35"/>
      <c r="AD352" s="35"/>
      <c r="AE352" s="35"/>
      <c r="AT352" s="18" t="s">
        <v>233</v>
      </c>
      <c r="AU352" s="18" t="s">
        <v>88</v>
      </c>
    </row>
    <row r="353" spans="1:65" s="2" customFormat="1" ht="24.2" customHeight="1">
      <c r="A353" s="35"/>
      <c r="B353" s="36"/>
      <c r="C353" s="192" t="s">
        <v>431</v>
      </c>
      <c r="D353" s="192" t="s">
        <v>172</v>
      </c>
      <c r="E353" s="193" t="s">
        <v>432</v>
      </c>
      <c r="F353" s="194" t="s">
        <v>433</v>
      </c>
      <c r="G353" s="195" t="s">
        <v>345</v>
      </c>
      <c r="H353" s="196">
        <v>1</v>
      </c>
      <c r="I353" s="197"/>
      <c r="J353" s="198">
        <f>ROUND(I353*H353,2)</f>
        <v>0</v>
      </c>
      <c r="K353" s="194" t="s">
        <v>1</v>
      </c>
      <c r="L353" s="40"/>
      <c r="M353" s="199" t="s">
        <v>1</v>
      </c>
      <c r="N353" s="200" t="s">
        <v>44</v>
      </c>
      <c r="O353" s="72"/>
      <c r="P353" s="201">
        <f>O353*H353</f>
        <v>0</v>
      </c>
      <c r="Q353" s="201">
        <v>0</v>
      </c>
      <c r="R353" s="201">
        <f>Q353*H353</f>
        <v>0</v>
      </c>
      <c r="S353" s="201">
        <v>0</v>
      </c>
      <c r="T353" s="202">
        <f>S353*H353</f>
        <v>0</v>
      </c>
      <c r="U353" s="35"/>
      <c r="V353" s="35"/>
      <c r="W353" s="35"/>
      <c r="X353" s="35"/>
      <c r="Y353" s="35"/>
      <c r="Z353" s="35"/>
      <c r="AA353" s="35"/>
      <c r="AB353" s="35"/>
      <c r="AC353" s="35"/>
      <c r="AD353" s="35"/>
      <c r="AE353" s="35"/>
      <c r="AR353" s="203" t="s">
        <v>170</v>
      </c>
      <c r="AT353" s="203" t="s">
        <v>172</v>
      </c>
      <c r="AU353" s="203" t="s">
        <v>88</v>
      </c>
      <c r="AY353" s="18" t="s">
        <v>169</v>
      </c>
      <c r="BE353" s="204">
        <f>IF(N353="základní",J353,0)</f>
        <v>0</v>
      </c>
      <c r="BF353" s="204">
        <f>IF(N353="snížená",J353,0)</f>
        <v>0</v>
      </c>
      <c r="BG353" s="204">
        <f>IF(N353="zákl. přenesená",J353,0)</f>
        <v>0</v>
      </c>
      <c r="BH353" s="204">
        <f>IF(N353="sníž. přenesená",J353,0)</f>
        <v>0</v>
      </c>
      <c r="BI353" s="204">
        <f>IF(N353="nulová",J353,0)</f>
        <v>0</v>
      </c>
      <c r="BJ353" s="18" t="s">
        <v>86</v>
      </c>
      <c r="BK353" s="204">
        <f>ROUND(I353*H353,2)</f>
        <v>0</v>
      </c>
      <c r="BL353" s="18" t="s">
        <v>170</v>
      </c>
      <c r="BM353" s="203" t="s">
        <v>434</v>
      </c>
    </row>
    <row r="354" spans="1:65" s="2" customFormat="1" ht="11.25">
      <c r="A354" s="35"/>
      <c r="B354" s="36"/>
      <c r="C354" s="37"/>
      <c r="D354" s="205" t="s">
        <v>178</v>
      </c>
      <c r="E354" s="37"/>
      <c r="F354" s="206" t="s">
        <v>433</v>
      </c>
      <c r="G354" s="37"/>
      <c r="H354" s="37"/>
      <c r="I354" s="207"/>
      <c r="J354" s="37"/>
      <c r="K354" s="37"/>
      <c r="L354" s="40"/>
      <c r="M354" s="208"/>
      <c r="N354" s="209"/>
      <c r="O354" s="72"/>
      <c r="P354" s="72"/>
      <c r="Q354" s="72"/>
      <c r="R354" s="72"/>
      <c r="S354" s="72"/>
      <c r="T354" s="73"/>
      <c r="U354" s="35"/>
      <c r="V354" s="35"/>
      <c r="W354" s="35"/>
      <c r="X354" s="35"/>
      <c r="Y354" s="35"/>
      <c r="Z354" s="35"/>
      <c r="AA354" s="35"/>
      <c r="AB354" s="35"/>
      <c r="AC354" s="35"/>
      <c r="AD354" s="35"/>
      <c r="AE354" s="35"/>
      <c r="AT354" s="18" t="s">
        <v>178</v>
      </c>
      <c r="AU354" s="18" t="s">
        <v>88</v>
      </c>
    </row>
    <row r="355" spans="1:65" s="2" customFormat="1" ht="19.5">
      <c r="A355" s="35"/>
      <c r="B355" s="36"/>
      <c r="C355" s="37"/>
      <c r="D355" s="205" t="s">
        <v>233</v>
      </c>
      <c r="E355" s="37"/>
      <c r="F355" s="212" t="s">
        <v>435</v>
      </c>
      <c r="G355" s="37"/>
      <c r="H355" s="37"/>
      <c r="I355" s="207"/>
      <c r="J355" s="37"/>
      <c r="K355" s="37"/>
      <c r="L355" s="40"/>
      <c r="M355" s="208"/>
      <c r="N355" s="209"/>
      <c r="O355" s="72"/>
      <c r="P355" s="72"/>
      <c r="Q355" s="72"/>
      <c r="R355" s="72"/>
      <c r="S355" s="72"/>
      <c r="T355" s="73"/>
      <c r="U355" s="35"/>
      <c r="V355" s="35"/>
      <c r="W355" s="35"/>
      <c r="X355" s="35"/>
      <c r="Y355" s="35"/>
      <c r="Z355" s="35"/>
      <c r="AA355" s="35"/>
      <c r="AB355" s="35"/>
      <c r="AC355" s="35"/>
      <c r="AD355" s="35"/>
      <c r="AE355" s="35"/>
      <c r="AT355" s="18" t="s">
        <v>233</v>
      </c>
      <c r="AU355" s="18" t="s">
        <v>88</v>
      </c>
    </row>
    <row r="356" spans="1:65" s="2" customFormat="1" ht="24.2" customHeight="1">
      <c r="A356" s="35"/>
      <c r="B356" s="36"/>
      <c r="C356" s="192" t="s">
        <v>436</v>
      </c>
      <c r="D356" s="192" t="s">
        <v>172</v>
      </c>
      <c r="E356" s="193" t="s">
        <v>437</v>
      </c>
      <c r="F356" s="194" t="s">
        <v>438</v>
      </c>
      <c r="G356" s="195" t="s">
        <v>368</v>
      </c>
      <c r="H356" s="196">
        <v>165.66</v>
      </c>
      <c r="I356" s="197"/>
      <c r="J356" s="198">
        <f>ROUND(I356*H356,2)</f>
        <v>0</v>
      </c>
      <c r="K356" s="194" t="s">
        <v>176</v>
      </c>
      <c r="L356" s="40"/>
      <c r="M356" s="199" t="s">
        <v>1</v>
      </c>
      <c r="N356" s="200" t="s">
        <v>44</v>
      </c>
      <c r="O356" s="72"/>
      <c r="P356" s="201">
        <f>O356*H356</f>
        <v>0</v>
      </c>
      <c r="Q356" s="201">
        <v>0</v>
      </c>
      <c r="R356" s="201">
        <f>Q356*H356</f>
        <v>0</v>
      </c>
      <c r="S356" s="201">
        <v>1E-3</v>
      </c>
      <c r="T356" s="202">
        <f>S356*H356</f>
        <v>0.16566</v>
      </c>
      <c r="U356" s="35"/>
      <c r="V356" s="35"/>
      <c r="W356" s="35"/>
      <c r="X356" s="35"/>
      <c r="Y356" s="35"/>
      <c r="Z356" s="35"/>
      <c r="AA356" s="35"/>
      <c r="AB356" s="35"/>
      <c r="AC356" s="35"/>
      <c r="AD356" s="35"/>
      <c r="AE356" s="35"/>
      <c r="AR356" s="203" t="s">
        <v>170</v>
      </c>
      <c r="AT356" s="203" t="s">
        <v>172</v>
      </c>
      <c r="AU356" s="203" t="s">
        <v>88</v>
      </c>
      <c r="AY356" s="18" t="s">
        <v>169</v>
      </c>
      <c r="BE356" s="204">
        <f>IF(N356="základní",J356,0)</f>
        <v>0</v>
      </c>
      <c r="BF356" s="204">
        <f>IF(N356="snížená",J356,0)</f>
        <v>0</v>
      </c>
      <c r="BG356" s="204">
        <f>IF(N356="zákl. přenesená",J356,0)</f>
        <v>0</v>
      </c>
      <c r="BH356" s="204">
        <f>IF(N356="sníž. přenesená",J356,0)</f>
        <v>0</v>
      </c>
      <c r="BI356" s="204">
        <f>IF(N356="nulová",J356,0)</f>
        <v>0</v>
      </c>
      <c r="BJ356" s="18" t="s">
        <v>86</v>
      </c>
      <c r="BK356" s="204">
        <f>ROUND(I356*H356,2)</f>
        <v>0</v>
      </c>
      <c r="BL356" s="18" t="s">
        <v>170</v>
      </c>
      <c r="BM356" s="203" t="s">
        <v>439</v>
      </c>
    </row>
    <row r="357" spans="1:65" s="2" customFormat="1" ht="11.25">
      <c r="A357" s="35"/>
      <c r="B357" s="36"/>
      <c r="C357" s="37"/>
      <c r="D357" s="205" t="s">
        <v>178</v>
      </c>
      <c r="E357" s="37"/>
      <c r="F357" s="206" t="s">
        <v>440</v>
      </c>
      <c r="G357" s="37"/>
      <c r="H357" s="37"/>
      <c r="I357" s="207"/>
      <c r="J357" s="37"/>
      <c r="K357" s="37"/>
      <c r="L357" s="40"/>
      <c r="M357" s="208"/>
      <c r="N357" s="209"/>
      <c r="O357" s="72"/>
      <c r="P357" s="72"/>
      <c r="Q357" s="72"/>
      <c r="R357" s="72"/>
      <c r="S357" s="72"/>
      <c r="T357" s="73"/>
      <c r="U357" s="35"/>
      <c r="V357" s="35"/>
      <c r="W357" s="35"/>
      <c r="X357" s="35"/>
      <c r="Y357" s="35"/>
      <c r="Z357" s="35"/>
      <c r="AA357" s="35"/>
      <c r="AB357" s="35"/>
      <c r="AC357" s="35"/>
      <c r="AD357" s="35"/>
      <c r="AE357" s="35"/>
      <c r="AT357" s="18" t="s">
        <v>178</v>
      </c>
      <c r="AU357" s="18" t="s">
        <v>88</v>
      </c>
    </row>
    <row r="358" spans="1:65" s="2" customFormat="1" ht="11.25">
      <c r="A358" s="35"/>
      <c r="B358" s="36"/>
      <c r="C358" s="37"/>
      <c r="D358" s="210" t="s">
        <v>180</v>
      </c>
      <c r="E358" s="37"/>
      <c r="F358" s="211" t="s">
        <v>441</v>
      </c>
      <c r="G358" s="37"/>
      <c r="H358" s="37"/>
      <c r="I358" s="207"/>
      <c r="J358" s="37"/>
      <c r="K358" s="37"/>
      <c r="L358" s="40"/>
      <c r="M358" s="208"/>
      <c r="N358" s="209"/>
      <c r="O358" s="72"/>
      <c r="P358" s="72"/>
      <c r="Q358" s="72"/>
      <c r="R358" s="72"/>
      <c r="S358" s="72"/>
      <c r="T358" s="73"/>
      <c r="U358" s="35"/>
      <c r="V358" s="35"/>
      <c r="W358" s="35"/>
      <c r="X358" s="35"/>
      <c r="Y358" s="35"/>
      <c r="Z358" s="35"/>
      <c r="AA358" s="35"/>
      <c r="AB358" s="35"/>
      <c r="AC358" s="35"/>
      <c r="AD358" s="35"/>
      <c r="AE358" s="35"/>
      <c r="AT358" s="18" t="s">
        <v>180</v>
      </c>
      <c r="AU358" s="18" t="s">
        <v>88</v>
      </c>
    </row>
    <row r="359" spans="1:65" s="13" customFormat="1" ht="11.25">
      <c r="B359" s="213"/>
      <c r="C359" s="214"/>
      <c r="D359" s="205" t="s">
        <v>184</v>
      </c>
      <c r="E359" s="215" t="s">
        <v>1</v>
      </c>
      <c r="F359" s="216" t="s">
        <v>273</v>
      </c>
      <c r="G359" s="214"/>
      <c r="H359" s="215" t="s">
        <v>1</v>
      </c>
      <c r="I359" s="217"/>
      <c r="J359" s="214"/>
      <c r="K359" s="214"/>
      <c r="L359" s="218"/>
      <c r="M359" s="219"/>
      <c r="N359" s="220"/>
      <c r="O359" s="220"/>
      <c r="P359" s="220"/>
      <c r="Q359" s="220"/>
      <c r="R359" s="220"/>
      <c r="S359" s="220"/>
      <c r="T359" s="221"/>
      <c r="AT359" s="222" t="s">
        <v>184</v>
      </c>
      <c r="AU359" s="222" t="s">
        <v>88</v>
      </c>
      <c r="AV359" s="13" t="s">
        <v>86</v>
      </c>
      <c r="AW359" s="13" t="s">
        <v>34</v>
      </c>
      <c r="AX359" s="13" t="s">
        <v>79</v>
      </c>
      <c r="AY359" s="222" t="s">
        <v>169</v>
      </c>
    </row>
    <row r="360" spans="1:65" s="14" customFormat="1" ht="11.25">
      <c r="B360" s="223"/>
      <c r="C360" s="224"/>
      <c r="D360" s="205" t="s">
        <v>184</v>
      </c>
      <c r="E360" s="225" t="s">
        <v>1</v>
      </c>
      <c r="F360" s="226" t="s">
        <v>442</v>
      </c>
      <c r="G360" s="224"/>
      <c r="H360" s="227">
        <v>27.07</v>
      </c>
      <c r="I360" s="228"/>
      <c r="J360" s="224"/>
      <c r="K360" s="224"/>
      <c r="L360" s="229"/>
      <c r="M360" s="230"/>
      <c r="N360" s="231"/>
      <c r="O360" s="231"/>
      <c r="P360" s="231"/>
      <c r="Q360" s="231"/>
      <c r="R360" s="231"/>
      <c r="S360" s="231"/>
      <c r="T360" s="232"/>
      <c r="AT360" s="233" t="s">
        <v>184</v>
      </c>
      <c r="AU360" s="233" t="s">
        <v>88</v>
      </c>
      <c r="AV360" s="14" t="s">
        <v>88</v>
      </c>
      <c r="AW360" s="14" t="s">
        <v>34</v>
      </c>
      <c r="AX360" s="14" t="s">
        <v>79</v>
      </c>
      <c r="AY360" s="233" t="s">
        <v>169</v>
      </c>
    </row>
    <row r="361" spans="1:65" s="14" customFormat="1" ht="11.25">
      <c r="B361" s="223"/>
      <c r="C361" s="224"/>
      <c r="D361" s="205" t="s">
        <v>184</v>
      </c>
      <c r="E361" s="225" t="s">
        <v>1</v>
      </c>
      <c r="F361" s="226" t="s">
        <v>443</v>
      </c>
      <c r="G361" s="224"/>
      <c r="H361" s="227">
        <v>12.66</v>
      </c>
      <c r="I361" s="228"/>
      <c r="J361" s="224"/>
      <c r="K361" s="224"/>
      <c r="L361" s="229"/>
      <c r="M361" s="230"/>
      <c r="N361" s="231"/>
      <c r="O361" s="231"/>
      <c r="P361" s="231"/>
      <c r="Q361" s="231"/>
      <c r="R361" s="231"/>
      <c r="S361" s="231"/>
      <c r="T361" s="232"/>
      <c r="AT361" s="233" t="s">
        <v>184</v>
      </c>
      <c r="AU361" s="233" t="s">
        <v>88</v>
      </c>
      <c r="AV361" s="14" t="s">
        <v>88</v>
      </c>
      <c r="AW361" s="14" t="s">
        <v>34</v>
      </c>
      <c r="AX361" s="14" t="s">
        <v>79</v>
      </c>
      <c r="AY361" s="233" t="s">
        <v>169</v>
      </c>
    </row>
    <row r="362" spans="1:65" s="14" customFormat="1" ht="11.25">
      <c r="B362" s="223"/>
      <c r="C362" s="224"/>
      <c r="D362" s="205" t="s">
        <v>184</v>
      </c>
      <c r="E362" s="225" t="s">
        <v>1</v>
      </c>
      <c r="F362" s="226" t="s">
        <v>444</v>
      </c>
      <c r="G362" s="224"/>
      <c r="H362" s="227">
        <v>9.4700000000000006</v>
      </c>
      <c r="I362" s="228"/>
      <c r="J362" s="224"/>
      <c r="K362" s="224"/>
      <c r="L362" s="229"/>
      <c r="M362" s="230"/>
      <c r="N362" s="231"/>
      <c r="O362" s="231"/>
      <c r="P362" s="231"/>
      <c r="Q362" s="231"/>
      <c r="R362" s="231"/>
      <c r="S362" s="231"/>
      <c r="T362" s="232"/>
      <c r="AT362" s="233" t="s">
        <v>184</v>
      </c>
      <c r="AU362" s="233" t="s">
        <v>88</v>
      </c>
      <c r="AV362" s="14" t="s">
        <v>88</v>
      </c>
      <c r="AW362" s="14" t="s">
        <v>34</v>
      </c>
      <c r="AX362" s="14" t="s">
        <v>79</v>
      </c>
      <c r="AY362" s="233" t="s">
        <v>169</v>
      </c>
    </row>
    <row r="363" spans="1:65" s="14" customFormat="1" ht="11.25">
      <c r="B363" s="223"/>
      <c r="C363" s="224"/>
      <c r="D363" s="205" t="s">
        <v>184</v>
      </c>
      <c r="E363" s="225" t="s">
        <v>1</v>
      </c>
      <c r="F363" s="226" t="s">
        <v>445</v>
      </c>
      <c r="G363" s="224"/>
      <c r="H363" s="227">
        <v>116.46</v>
      </c>
      <c r="I363" s="228"/>
      <c r="J363" s="224"/>
      <c r="K363" s="224"/>
      <c r="L363" s="229"/>
      <c r="M363" s="230"/>
      <c r="N363" s="231"/>
      <c r="O363" s="231"/>
      <c r="P363" s="231"/>
      <c r="Q363" s="231"/>
      <c r="R363" s="231"/>
      <c r="S363" s="231"/>
      <c r="T363" s="232"/>
      <c r="AT363" s="233" t="s">
        <v>184</v>
      </c>
      <c r="AU363" s="233" t="s">
        <v>88</v>
      </c>
      <c r="AV363" s="14" t="s">
        <v>88</v>
      </c>
      <c r="AW363" s="14" t="s">
        <v>34</v>
      </c>
      <c r="AX363" s="14" t="s">
        <v>79</v>
      </c>
      <c r="AY363" s="233" t="s">
        <v>169</v>
      </c>
    </row>
    <row r="364" spans="1:65" s="16" customFormat="1" ht="11.25">
      <c r="B364" s="255"/>
      <c r="C364" s="256"/>
      <c r="D364" s="205" t="s">
        <v>184</v>
      </c>
      <c r="E364" s="257" t="s">
        <v>1</v>
      </c>
      <c r="F364" s="258" t="s">
        <v>308</v>
      </c>
      <c r="G364" s="256"/>
      <c r="H364" s="259">
        <v>165.66</v>
      </c>
      <c r="I364" s="260"/>
      <c r="J364" s="256"/>
      <c r="K364" s="256"/>
      <c r="L364" s="261"/>
      <c r="M364" s="262"/>
      <c r="N364" s="263"/>
      <c r="O364" s="263"/>
      <c r="P364" s="263"/>
      <c r="Q364" s="263"/>
      <c r="R364" s="263"/>
      <c r="S364" s="263"/>
      <c r="T364" s="264"/>
      <c r="AT364" s="265" t="s">
        <v>184</v>
      </c>
      <c r="AU364" s="265" t="s">
        <v>88</v>
      </c>
      <c r="AV364" s="16" t="s">
        <v>195</v>
      </c>
      <c r="AW364" s="16" t="s">
        <v>34</v>
      </c>
      <c r="AX364" s="16" t="s">
        <v>79</v>
      </c>
      <c r="AY364" s="265" t="s">
        <v>169</v>
      </c>
    </row>
    <row r="365" spans="1:65" s="15" customFormat="1" ht="11.25">
      <c r="B365" s="234"/>
      <c r="C365" s="235"/>
      <c r="D365" s="205" t="s">
        <v>184</v>
      </c>
      <c r="E365" s="236" t="s">
        <v>1</v>
      </c>
      <c r="F365" s="237" t="s">
        <v>218</v>
      </c>
      <c r="G365" s="235"/>
      <c r="H365" s="238">
        <v>165.66</v>
      </c>
      <c r="I365" s="239"/>
      <c r="J365" s="235"/>
      <c r="K365" s="235"/>
      <c r="L365" s="240"/>
      <c r="M365" s="241"/>
      <c r="N365" s="242"/>
      <c r="O365" s="242"/>
      <c r="P365" s="242"/>
      <c r="Q365" s="242"/>
      <c r="R365" s="242"/>
      <c r="S365" s="242"/>
      <c r="T365" s="243"/>
      <c r="AT365" s="244" t="s">
        <v>184</v>
      </c>
      <c r="AU365" s="244" t="s">
        <v>88</v>
      </c>
      <c r="AV365" s="15" t="s">
        <v>170</v>
      </c>
      <c r="AW365" s="15" t="s">
        <v>34</v>
      </c>
      <c r="AX365" s="15" t="s">
        <v>86</v>
      </c>
      <c r="AY365" s="244" t="s">
        <v>169</v>
      </c>
    </row>
    <row r="366" spans="1:65" s="2" customFormat="1" ht="24.2" customHeight="1">
      <c r="A366" s="35"/>
      <c r="B366" s="36"/>
      <c r="C366" s="192" t="s">
        <v>446</v>
      </c>
      <c r="D366" s="192" t="s">
        <v>172</v>
      </c>
      <c r="E366" s="193" t="s">
        <v>447</v>
      </c>
      <c r="F366" s="194" t="s">
        <v>448</v>
      </c>
      <c r="G366" s="195" t="s">
        <v>189</v>
      </c>
      <c r="H366" s="196">
        <v>39</v>
      </c>
      <c r="I366" s="197"/>
      <c r="J366" s="198">
        <f>ROUND(I366*H366,2)</f>
        <v>0</v>
      </c>
      <c r="K366" s="194" t="s">
        <v>176</v>
      </c>
      <c r="L366" s="40"/>
      <c r="M366" s="199" t="s">
        <v>1</v>
      </c>
      <c r="N366" s="200" t="s">
        <v>44</v>
      </c>
      <c r="O366" s="72"/>
      <c r="P366" s="201">
        <f>O366*H366</f>
        <v>0</v>
      </c>
      <c r="Q366" s="201">
        <v>0</v>
      </c>
      <c r="R366" s="201">
        <f>Q366*H366</f>
        <v>0</v>
      </c>
      <c r="S366" s="201">
        <v>2.5000000000000001E-2</v>
      </c>
      <c r="T366" s="202">
        <f>S366*H366</f>
        <v>0.97500000000000009</v>
      </c>
      <c r="U366" s="35"/>
      <c r="V366" s="35"/>
      <c r="W366" s="35"/>
      <c r="X366" s="35"/>
      <c r="Y366" s="35"/>
      <c r="Z366" s="35"/>
      <c r="AA366" s="35"/>
      <c r="AB366" s="35"/>
      <c r="AC366" s="35"/>
      <c r="AD366" s="35"/>
      <c r="AE366" s="35"/>
      <c r="AR366" s="203" t="s">
        <v>170</v>
      </c>
      <c r="AT366" s="203" t="s">
        <v>172</v>
      </c>
      <c r="AU366" s="203" t="s">
        <v>88</v>
      </c>
      <c r="AY366" s="18" t="s">
        <v>169</v>
      </c>
      <c r="BE366" s="204">
        <f>IF(N366="základní",J366,0)</f>
        <v>0</v>
      </c>
      <c r="BF366" s="204">
        <f>IF(N366="snížená",J366,0)</f>
        <v>0</v>
      </c>
      <c r="BG366" s="204">
        <f>IF(N366="zákl. přenesená",J366,0)</f>
        <v>0</v>
      </c>
      <c r="BH366" s="204">
        <f>IF(N366="sníž. přenesená",J366,0)</f>
        <v>0</v>
      </c>
      <c r="BI366" s="204">
        <f>IF(N366="nulová",J366,0)</f>
        <v>0</v>
      </c>
      <c r="BJ366" s="18" t="s">
        <v>86</v>
      </c>
      <c r="BK366" s="204">
        <f>ROUND(I366*H366,2)</f>
        <v>0</v>
      </c>
      <c r="BL366" s="18" t="s">
        <v>170</v>
      </c>
      <c r="BM366" s="203" t="s">
        <v>449</v>
      </c>
    </row>
    <row r="367" spans="1:65" s="2" customFormat="1" ht="11.25">
      <c r="A367" s="35"/>
      <c r="B367" s="36"/>
      <c r="C367" s="37"/>
      <c r="D367" s="205" t="s">
        <v>178</v>
      </c>
      <c r="E367" s="37"/>
      <c r="F367" s="206" t="s">
        <v>450</v>
      </c>
      <c r="G367" s="37"/>
      <c r="H367" s="37"/>
      <c r="I367" s="207"/>
      <c r="J367" s="37"/>
      <c r="K367" s="37"/>
      <c r="L367" s="40"/>
      <c r="M367" s="208"/>
      <c r="N367" s="209"/>
      <c r="O367" s="72"/>
      <c r="P367" s="72"/>
      <c r="Q367" s="72"/>
      <c r="R367" s="72"/>
      <c r="S367" s="72"/>
      <c r="T367" s="73"/>
      <c r="U367" s="35"/>
      <c r="V367" s="35"/>
      <c r="W367" s="35"/>
      <c r="X367" s="35"/>
      <c r="Y367" s="35"/>
      <c r="Z367" s="35"/>
      <c r="AA367" s="35"/>
      <c r="AB367" s="35"/>
      <c r="AC367" s="35"/>
      <c r="AD367" s="35"/>
      <c r="AE367" s="35"/>
      <c r="AT367" s="18" t="s">
        <v>178</v>
      </c>
      <c r="AU367" s="18" t="s">
        <v>88</v>
      </c>
    </row>
    <row r="368" spans="1:65" s="2" customFormat="1" ht="11.25">
      <c r="A368" s="35"/>
      <c r="B368" s="36"/>
      <c r="C368" s="37"/>
      <c r="D368" s="210" t="s">
        <v>180</v>
      </c>
      <c r="E368" s="37"/>
      <c r="F368" s="211" t="s">
        <v>451</v>
      </c>
      <c r="G368" s="37"/>
      <c r="H368" s="37"/>
      <c r="I368" s="207"/>
      <c r="J368" s="37"/>
      <c r="K368" s="37"/>
      <c r="L368" s="40"/>
      <c r="M368" s="208"/>
      <c r="N368" s="209"/>
      <c r="O368" s="72"/>
      <c r="P368" s="72"/>
      <c r="Q368" s="72"/>
      <c r="R368" s="72"/>
      <c r="S368" s="72"/>
      <c r="T368" s="73"/>
      <c r="U368" s="35"/>
      <c r="V368" s="35"/>
      <c r="W368" s="35"/>
      <c r="X368" s="35"/>
      <c r="Y368" s="35"/>
      <c r="Z368" s="35"/>
      <c r="AA368" s="35"/>
      <c r="AB368" s="35"/>
      <c r="AC368" s="35"/>
      <c r="AD368" s="35"/>
      <c r="AE368" s="35"/>
      <c r="AT368" s="18" t="s">
        <v>180</v>
      </c>
      <c r="AU368" s="18" t="s">
        <v>88</v>
      </c>
    </row>
    <row r="369" spans="1:65" s="2" customFormat="1" ht="19.5">
      <c r="A369" s="35"/>
      <c r="B369" s="36"/>
      <c r="C369" s="37"/>
      <c r="D369" s="205" t="s">
        <v>233</v>
      </c>
      <c r="E369" s="37"/>
      <c r="F369" s="212" t="s">
        <v>452</v>
      </c>
      <c r="G369" s="37"/>
      <c r="H369" s="37"/>
      <c r="I369" s="207"/>
      <c r="J369" s="37"/>
      <c r="K369" s="37"/>
      <c r="L369" s="40"/>
      <c r="M369" s="208"/>
      <c r="N369" s="209"/>
      <c r="O369" s="72"/>
      <c r="P369" s="72"/>
      <c r="Q369" s="72"/>
      <c r="R369" s="72"/>
      <c r="S369" s="72"/>
      <c r="T369" s="73"/>
      <c r="U369" s="35"/>
      <c r="V369" s="35"/>
      <c r="W369" s="35"/>
      <c r="X369" s="35"/>
      <c r="Y369" s="35"/>
      <c r="Z369" s="35"/>
      <c r="AA369" s="35"/>
      <c r="AB369" s="35"/>
      <c r="AC369" s="35"/>
      <c r="AD369" s="35"/>
      <c r="AE369" s="35"/>
      <c r="AT369" s="18" t="s">
        <v>233</v>
      </c>
      <c r="AU369" s="18" t="s">
        <v>88</v>
      </c>
    </row>
    <row r="370" spans="1:65" s="14" customFormat="1" ht="11.25">
      <c r="B370" s="223"/>
      <c r="C370" s="224"/>
      <c r="D370" s="205" t="s">
        <v>184</v>
      </c>
      <c r="E370" s="225" t="s">
        <v>1</v>
      </c>
      <c r="F370" s="226" t="s">
        <v>453</v>
      </c>
      <c r="G370" s="224"/>
      <c r="H370" s="227">
        <v>24.52</v>
      </c>
      <c r="I370" s="228"/>
      <c r="J370" s="224"/>
      <c r="K370" s="224"/>
      <c r="L370" s="229"/>
      <c r="M370" s="230"/>
      <c r="N370" s="231"/>
      <c r="O370" s="231"/>
      <c r="P370" s="231"/>
      <c r="Q370" s="231"/>
      <c r="R370" s="231"/>
      <c r="S370" s="231"/>
      <c r="T370" s="232"/>
      <c r="AT370" s="233" t="s">
        <v>184</v>
      </c>
      <c r="AU370" s="233" t="s">
        <v>88</v>
      </c>
      <c r="AV370" s="14" t="s">
        <v>88</v>
      </c>
      <c r="AW370" s="14" t="s">
        <v>34</v>
      </c>
      <c r="AX370" s="14" t="s">
        <v>79</v>
      </c>
      <c r="AY370" s="233" t="s">
        <v>169</v>
      </c>
    </row>
    <row r="371" spans="1:65" s="14" customFormat="1" ht="11.25">
      <c r="B371" s="223"/>
      <c r="C371" s="224"/>
      <c r="D371" s="205" t="s">
        <v>184</v>
      </c>
      <c r="E371" s="225" t="s">
        <v>1</v>
      </c>
      <c r="F371" s="226" t="s">
        <v>357</v>
      </c>
      <c r="G371" s="224"/>
      <c r="H371" s="227">
        <v>9.7200000000000006</v>
      </c>
      <c r="I371" s="228"/>
      <c r="J371" s="224"/>
      <c r="K371" s="224"/>
      <c r="L371" s="229"/>
      <c r="M371" s="230"/>
      <c r="N371" s="231"/>
      <c r="O371" s="231"/>
      <c r="P371" s="231"/>
      <c r="Q371" s="231"/>
      <c r="R371" s="231"/>
      <c r="S371" s="231"/>
      <c r="T371" s="232"/>
      <c r="AT371" s="233" t="s">
        <v>184</v>
      </c>
      <c r="AU371" s="233" t="s">
        <v>88</v>
      </c>
      <c r="AV371" s="14" t="s">
        <v>88</v>
      </c>
      <c r="AW371" s="14" t="s">
        <v>34</v>
      </c>
      <c r="AX371" s="14" t="s">
        <v>79</v>
      </c>
      <c r="AY371" s="233" t="s">
        <v>169</v>
      </c>
    </row>
    <row r="372" spans="1:65" s="14" customFormat="1" ht="11.25">
      <c r="B372" s="223"/>
      <c r="C372" s="224"/>
      <c r="D372" s="205" t="s">
        <v>184</v>
      </c>
      <c r="E372" s="225" t="s">
        <v>1</v>
      </c>
      <c r="F372" s="226" t="s">
        <v>454</v>
      </c>
      <c r="G372" s="224"/>
      <c r="H372" s="227">
        <v>4.76</v>
      </c>
      <c r="I372" s="228"/>
      <c r="J372" s="224"/>
      <c r="K372" s="224"/>
      <c r="L372" s="229"/>
      <c r="M372" s="230"/>
      <c r="N372" s="231"/>
      <c r="O372" s="231"/>
      <c r="P372" s="231"/>
      <c r="Q372" s="231"/>
      <c r="R372" s="231"/>
      <c r="S372" s="231"/>
      <c r="T372" s="232"/>
      <c r="AT372" s="233" t="s">
        <v>184</v>
      </c>
      <c r="AU372" s="233" t="s">
        <v>88</v>
      </c>
      <c r="AV372" s="14" t="s">
        <v>88</v>
      </c>
      <c r="AW372" s="14" t="s">
        <v>34</v>
      </c>
      <c r="AX372" s="14" t="s">
        <v>79</v>
      </c>
      <c r="AY372" s="233" t="s">
        <v>169</v>
      </c>
    </row>
    <row r="373" spans="1:65" s="15" customFormat="1" ht="11.25">
      <c r="B373" s="234"/>
      <c r="C373" s="235"/>
      <c r="D373" s="205" t="s">
        <v>184</v>
      </c>
      <c r="E373" s="236" t="s">
        <v>1</v>
      </c>
      <c r="F373" s="237" t="s">
        <v>218</v>
      </c>
      <c r="G373" s="235"/>
      <c r="H373" s="238">
        <v>39</v>
      </c>
      <c r="I373" s="239"/>
      <c r="J373" s="235"/>
      <c r="K373" s="235"/>
      <c r="L373" s="240"/>
      <c r="M373" s="241"/>
      <c r="N373" s="242"/>
      <c r="O373" s="242"/>
      <c r="P373" s="242"/>
      <c r="Q373" s="242"/>
      <c r="R373" s="242"/>
      <c r="S373" s="242"/>
      <c r="T373" s="243"/>
      <c r="AT373" s="244" t="s">
        <v>184</v>
      </c>
      <c r="AU373" s="244" t="s">
        <v>88</v>
      </c>
      <c r="AV373" s="15" t="s">
        <v>170</v>
      </c>
      <c r="AW373" s="15" t="s">
        <v>34</v>
      </c>
      <c r="AX373" s="15" t="s">
        <v>86</v>
      </c>
      <c r="AY373" s="244" t="s">
        <v>169</v>
      </c>
    </row>
    <row r="374" spans="1:65" s="2" customFormat="1" ht="24.2" customHeight="1">
      <c r="A374" s="35"/>
      <c r="B374" s="36"/>
      <c r="C374" s="192" t="s">
        <v>455</v>
      </c>
      <c r="D374" s="192" t="s">
        <v>172</v>
      </c>
      <c r="E374" s="193" t="s">
        <v>456</v>
      </c>
      <c r="F374" s="194" t="s">
        <v>457</v>
      </c>
      <c r="G374" s="195" t="s">
        <v>189</v>
      </c>
      <c r="H374" s="196">
        <v>19.100000000000001</v>
      </c>
      <c r="I374" s="197"/>
      <c r="J374" s="198">
        <f>ROUND(I374*H374,2)</f>
        <v>0</v>
      </c>
      <c r="K374" s="194" t="s">
        <v>176</v>
      </c>
      <c r="L374" s="40"/>
      <c r="M374" s="199" t="s">
        <v>1</v>
      </c>
      <c r="N374" s="200" t="s">
        <v>44</v>
      </c>
      <c r="O374" s="72"/>
      <c r="P374" s="201">
        <f>O374*H374</f>
        <v>0</v>
      </c>
      <c r="Q374" s="201">
        <v>0</v>
      </c>
      <c r="R374" s="201">
        <f>Q374*H374</f>
        <v>0</v>
      </c>
      <c r="S374" s="201">
        <v>1.4999999999999999E-2</v>
      </c>
      <c r="T374" s="202">
        <f>S374*H374</f>
        <v>0.28650000000000003</v>
      </c>
      <c r="U374" s="35"/>
      <c r="V374" s="35"/>
      <c r="W374" s="35"/>
      <c r="X374" s="35"/>
      <c r="Y374" s="35"/>
      <c r="Z374" s="35"/>
      <c r="AA374" s="35"/>
      <c r="AB374" s="35"/>
      <c r="AC374" s="35"/>
      <c r="AD374" s="35"/>
      <c r="AE374" s="35"/>
      <c r="AR374" s="203" t="s">
        <v>300</v>
      </c>
      <c r="AT374" s="203" t="s">
        <v>172</v>
      </c>
      <c r="AU374" s="203" t="s">
        <v>88</v>
      </c>
      <c r="AY374" s="18" t="s">
        <v>169</v>
      </c>
      <c r="BE374" s="204">
        <f>IF(N374="základní",J374,0)</f>
        <v>0</v>
      </c>
      <c r="BF374" s="204">
        <f>IF(N374="snížená",J374,0)</f>
        <v>0</v>
      </c>
      <c r="BG374" s="204">
        <f>IF(N374="zákl. přenesená",J374,0)</f>
        <v>0</v>
      </c>
      <c r="BH374" s="204">
        <f>IF(N374="sníž. přenesená",J374,0)</f>
        <v>0</v>
      </c>
      <c r="BI374" s="204">
        <f>IF(N374="nulová",J374,0)</f>
        <v>0</v>
      </c>
      <c r="BJ374" s="18" t="s">
        <v>86</v>
      </c>
      <c r="BK374" s="204">
        <f>ROUND(I374*H374,2)</f>
        <v>0</v>
      </c>
      <c r="BL374" s="18" t="s">
        <v>300</v>
      </c>
      <c r="BM374" s="203" t="s">
        <v>458</v>
      </c>
    </row>
    <row r="375" spans="1:65" s="2" customFormat="1" ht="19.5">
      <c r="A375" s="35"/>
      <c r="B375" s="36"/>
      <c r="C375" s="37"/>
      <c r="D375" s="205" t="s">
        <v>178</v>
      </c>
      <c r="E375" s="37"/>
      <c r="F375" s="206" t="s">
        <v>459</v>
      </c>
      <c r="G375" s="37"/>
      <c r="H375" s="37"/>
      <c r="I375" s="207"/>
      <c r="J375" s="37"/>
      <c r="K375" s="37"/>
      <c r="L375" s="40"/>
      <c r="M375" s="208"/>
      <c r="N375" s="209"/>
      <c r="O375" s="72"/>
      <c r="P375" s="72"/>
      <c r="Q375" s="72"/>
      <c r="R375" s="72"/>
      <c r="S375" s="72"/>
      <c r="T375" s="73"/>
      <c r="U375" s="35"/>
      <c r="V375" s="35"/>
      <c r="W375" s="35"/>
      <c r="X375" s="35"/>
      <c r="Y375" s="35"/>
      <c r="Z375" s="35"/>
      <c r="AA375" s="35"/>
      <c r="AB375" s="35"/>
      <c r="AC375" s="35"/>
      <c r="AD375" s="35"/>
      <c r="AE375" s="35"/>
      <c r="AT375" s="18" t="s">
        <v>178</v>
      </c>
      <c r="AU375" s="18" t="s">
        <v>88</v>
      </c>
    </row>
    <row r="376" spans="1:65" s="2" customFormat="1" ht="11.25">
      <c r="A376" s="35"/>
      <c r="B376" s="36"/>
      <c r="C376" s="37"/>
      <c r="D376" s="210" t="s">
        <v>180</v>
      </c>
      <c r="E376" s="37"/>
      <c r="F376" s="211" t="s">
        <v>460</v>
      </c>
      <c r="G376" s="37"/>
      <c r="H376" s="37"/>
      <c r="I376" s="207"/>
      <c r="J376" s="37"/>
      <c r="K376" s="37"/>
      <c r="L376" s="40"/>
      <c r="M376" s="208"/>
      <c r="N376" s="209"/>
      <c r="O376" s="72"/>
      <c r="P376" s="72"/>
      <c r="Q376" s="72"/>
      <c r="R376" s="72"/>
      <c r="S376" s="72"/>
      <c r="T376" s="73"/>
      <c r="U376" s="35"/>
      <c r="V376" s="35"/>
      <c r="W376" s="35"/>
      <c r="X376" s="35"/>
      <c r="Y376" s="35"/>
      <c r="Z376" s="35"/>
      <c r="AA376" s="35"/>
      <c r="AB376" s="35"/>
      <c r="AC376" s="35"/>
      <c r="AD376" s="35"/>
      <c r="AE376" s="35"/>
      <c r="AT376" s="18" t="s">
        <v>180</v>
      </c>
      <c r="AU376" s="18" t="s">
        <v>88</v>
      </c>
    </row>
    <row r="377" spans="1:65" s="13" customFormat="1" ht="11.25">
      <c r="B377" s="213"/>
      <c r="C377" s="214"/>
      <c r="D377" s="205" t="s">
        <v>184</v>
      </c>
      <c r="E377" s="215" t="s">
        <v>1</v>
      </c>
      <c r="F377" s="216" t="s">
        <v>461</v>
      </c>
      <c r="G377" s="214"/>
      <c r="H377" s="215" t="s">
        <v>1</v>
      </c>
      <c r="I377" s="217"/>
      <c r="J377" s="214"/>
      <c r="K377" s="214"/>
      <c r="L377" s="218"/>
      <c r="M377" s="219"/>
      <c r="N377" s="220"/>
      <c r="O377" s="220"/>
      <c r="P377" s="220"/>
      <c r="Q377" s="220"/>
      <c r="R377" s="220"/>
      <c r="S377" s="220"/>
      <c r="T377" s="221"/>
      <c r="AT377" s="222" t="s">
        <v>184</v>
      </c>
      <c r="AU377" s="222" t="s">
        <v>88</v>
      </c>
      <c r="AV377" s="13" t="s">
        <v>86</v>
      </c>
      <c r="AW377" s="13" t="s">
        <v>34</v>
      </c>
      <c r="AX377" s="13" t="s">
        <v>79</v>
      </c>
      <c r="AY377" s="222" t="s">
        <v>169</v>
      </c>
    </row>
    <row r="378" spans="1:65" s="14" customFormat="1" ht="11.25">
      <c r="B378" s="223"/>
      <c r="C378" s="224"/>
      <c r="D378" s="205" t="s">
        <v>184</v>
      </c>
      <c r="E378" s="225" t="s">
        <v>1</v>
      </c>
      <c r="F378" s="226" t="s">
        <v>462</v>
      </c>
      <c r="G378" s="224"/>
      <c r="H378" s="227">
        <v>6.625</v>
      </c>
      <c r="I378" s="228"/>
      <c r="J378" s="224"/>
      <c r="K378" s="224"/>
      <c r="L378" s="229"/>
      <c r="M378" s="230"/>
      <c r="N378" s="231"/>
      <c r="O378" s="231"/>
      <c r="P378" s="231"/>
      <c r="Q378" s="231"/>
      <c r="R378" s="231"/>
      <c r="S378" s="231"/>
      <c r="T378" s="232"/>
      <c r="AT378" s="233" t="s">
        <v>184</v>
      </c>
      <c r="AU378" s="233" t="s">
        <v>88</v>
      </c>
      <c r="AV378" s="14" t="s">
        <v>88</v>
      </c>
      <c r="AW378" s="14" t="s">
        <v>34</v>
      </c>
      <c r="AX378" s="14" t="s">
        <v>79</v>
      </c>
      <c r="AY378" s="233" t="s">
        <v>169</v>
      </c>
    </row>
    <row r="379" spans="1:65" s="13" customFormat="1" ht="11.25">
      <c r="B379" s="213"/>
      <c r="C379" s="214"/>
      <c r="D379" s="205" t="s">
        <v>184</v>
      </c>
      <c r="E379" s="215" t="s">
        <v>1</v>
      </c>
      <c r="F379" s="216" t="s">
        <v>463</v>
      </c>
      <c r="G379" s="214"/>
      <c r="H379" s="215" t="s">
        <v>1</v>
      </c>
      <c r="I379" s="217"/>
      <c r="J379" s="214"/>
      <c r="K379" s="214"/>
      <c r="L379" s="218"/>
      <c r="M379" s="219"/>
      <c r="N379" s="220"/>
      <c r="O379" s="220"/>
      <c r="P379" s="220"/>
      <c r="Q379" s="220"/>
      <c r="R379" s="220"/>
      <c r="S379" s="220"/>
      <c r="T379" s="221"/>
      <c r="AT379" s="222" t="s">
        <v>184</v>
      </c>
      <c r="AU379" s="222" t="s">
        <v>88</v>
      </c>
      <c r="AV379" s="13" t="s">
        <v>86</v>
      </c>
      <c r="AW379" s="13" t="s">
        <v>34</v>
      </c>
      <c r="AX379" s="13" t="s">
        <v>79</v>
      </c>
      <c r="AY379" s="222" t="s">
        <v>169</v>
      </c>
    </row>
    <row r="380" spans="1:65" s="14" customFormat="1" ht="11.25">
      <c r="B380" s="223"/>
      <c r="C380" s="224"/>
      <c r="D380" s="205" t="s">
        <v>184</v>
      </c>
      <c r="E380" s="225" t="s">
        <v>1</v>
      </c>
      <c r="F380" s="226" t="s">
        <v>464</v>
      </c>
      <c r="G380" s="224"/>
      <c r="H380" s="227">
        <v>7.9749999999999996</v>
      </c>
      <c r="I380" s="228"/>
      <c r="J380" s="224"/>
      <c r="K380" s="224"/>
      <c r="L380" s="229"/>
      <c r="M380" s="230"/>
      <c r="N380" s="231"/>
      <c r="O380" s="231"/>
      <c r="P380" s="231"/>
      <c r="Q380" s="231"/>
      <c r="R380" s="231"/>
      <c r="S380" s="231"/>
      <c r="T380" s="232"/>
      <c r="AT380" s="233" t="s">
        <v>184</v>
      </c>
      <c r="AU380" s="233" t="s">
        <v>88</v>
      </c>
      <c r="AV380" s="14" t="s">
        <v>88</v>
      </c>
      <c r="AW380" s="14" t="s">
        <v>34</v>
      </c>
      <c r="AX380" s="14" t="s">
        <v>79</v>
      </c>
      <c r="AY380" s="233" t="s">
        <v>169</v>
      </c>
    </row>
    <row r="381" spans="1:65" s="13" customFormat="1" ht="11.25">
      <c r="B381" s="213"/>
      <c r="C381" s="214"/>
      <c r="D381" s="205" t="s">
        <v>184</v>
      </c>
      <c r="E381" s="215" t="s">
        <v>1</v>
      </c>
      <c r="F381" s="216" t="s">
        <v>465</v>
      </c>
      <c r="G381" s="214"/>
      <c r="H381" s="215" t="s">
        <v>1</v>
      </c>
      <c r="I381" s="217"/>
      <c r="J381" s="214"/>
      <c r="K381" s="214"/>
      <c r="L381" s="218"/>
      <c r="M381" s="219"/>
      <c r="N381" s="220"/>
      <c r="O381" s="220"/>
      <c r="P381" s="220"/>
      <c r="Q381" s="220"/>
      <c r="R381" s="220"/>
      <c r="S381" s="220"/>
      <c r="T381" s="221"/>
      <c r="AT381" s="222" t="s">
        <v>184</v>
      </c>
      <c r="AU381" s="222" t="s">
        <v>88</v>
      </c>
      <c r="AV381" s="13" t="s">
        <v>86</v>
      </c>
      <c r="AW381" s="13" t="s">
        <v>34</v>
      </c>
      <c r="AX381" s="13" t="s">
        <v>79</v>
      </c>
      <c r="AY381" s="222" t="s">
        <v>169</v>
      </c>
    </row>
    <row r="382" spans="1:65" s="14" customFormat="1" ht="11.25">
      <c r="B382" s="223"/>
      <c r="C382" s="224"/>
      <c r="D382" s="205" t="s">
        <v>184</v>
      </c>
      <c r="E382" s="225" t="s">
        <v>1</v>
      </c>
      <c r="F382" s="226" t="s">
        <v>466</v>
      </c>
      <c r="G382" s="224"/>
      <c r="H382" s="227">
        <v>4.5</v>
      </c>
      <c r="I382" s="228"/>
      <c r="J382" s="224"/>
      <c r="K382" s="224"/>
      <c r="L382" s="229"/>
      <c r="M382" s="230"/>
      <c r="N382" s="231"/>
      <c r="O382" s="231"/>
      <c r="P382" s="231"/>
      <c r="Q382" s="231"/>
      <c r="R382" s="231"/>
      <c r="S382" s="231"/>
      <c r="T382" s="232"/>
      <c r="AT382" s="233" t="s">
        <v>184</v>
      </c>
      <c r="AU382" s="233" t="s">
        <v>88</v>
      </c>
      <c r="AV382" s="14" t="s">
        <v>88</v>
      </c>
      <c r="AW382" s="14" t="s">
        <v>34</v>
      </c>
      <c r="AX382" s="14" t="s">
        <v>79</v>
      </c>
      <c r="AY382" s="233" t="s">
        <v>169</v>
      </c>
    </row>
    <row r="383" spans="1:65" s="15" customFormat="1" ht="11.25">
      <c r="B383" s="234"/>
      <c r="C383" s="235"/>
      <c r="D383" s="205" t="s">
        <v>184</v>
      </c>
      <c r="E383" s="236" t="s">
        <v>1</v>
      </c>
      <c r="F383" s="237" t="s">
        <v>218</v>
      </c>
      <c r="G383" s="235"/>
      <c r="H383" s="238">
        <v>19.100000000000001</v>
      </c>
      <c r="I383" s="239"/>
      <c r="J383" s="235"/>
      <c r="K383" s="235"/>
      <c r="L383" s="240"/>
      <c r="M383" s="241"/>
      <c r="N383" s="242"/>
      <c r="O383" s="242"/>
      <c r="P383" s="242"/>
      <c r="Q383" s="242"/>
      <c r="R383" s="242"/>
      <c r="S383" s="242"/>
      <c r="T383" s="243"/>
      <c r="AT383" s="244" t="s">
        <v>184</v>
      </c>
      <c r="AU383" s="244" t="s">
        <v>88</v>
      </c>
      <c r="AV383" s="15" t="s">
        <v>170</v>
      </c>
      <c r="AW383" s="15" t="s">
        <v>34</v>
      </c>
      <c r="AX383" s="15" t="s">
        <v>86</v>
      </c>
      <c r="AY383" s="244" t="s">
        <v>169</v>
      </c>
    </row>
    <row r="384" spans="1:65" s="2" customFormat="1" ht="24.2" customHeight="1">
      <c r="A384" s="35"/>
      <c r="B384" s="36"/>
      <c r="C384" s="192" t="s">
        <v>467</v>
      </c>
      <c r="D384" s="192" t="s">
        <v>172</v>
      </c>
      <c r="E384" s="193" t="s">
        <v>468</v>
      </c>
      <c r="F384" s="194" t="s">
        <v>469</v>
      </c>
      <c r="G384" s="195" t="s">
        <v>189</v>
      </c>
      <c r="H384" s="196">
        <v>530.27</v>
      </c>
      <c r="I384" s="197"/>
      <c r="J384" s="198">
        <f>ROUND(I384*H384,2)</f>
        <v>0</v>
      </c>
      <c r="K384" s="194" t="s">
        <v>176</v>
      </c>
      <c r="L384" s="40"/>
      <c r="M384" s="199" t="s">
        <v>1</v>
      </c>
      <c r="N384" s="200" t="s">
        <v>44</v>
      </c>
      <c r="O384" s="72"/>
      <c r="P384" s="201">
        <f>O384*H384</f>
        <v>0</v>
      </c>
      <c r="Q384" s="201">
        <v>0</v>
      </c>
      <c r="R384" s="201">
        <f>Q384*H384</f>
        <v>0</v>
      </c>
      <c r="S384" s="201">
        <v>3.0000000000000001E-3</v>
      </c>
      <c r="T384" s="202">
        <f>S384*H384</f>
        <v>1.5908100000000001</v>
      </c>
      <c r="U384" s="35"/>
      <c r="V384" s="35"/>
      <c r="W384" s="35"/>
      <c r="X384" s="35"/>
      <c r="Y384" s="35"/>
      <c r="Z384" s="35"/>
      <c r="AA384" s="35"/>
      <c r="AB384" s="35"/>
      <c r="AC384" s="35"/>
      <c r="AD384" s="35"/>
      <c r="AE384" s="35"/>
      <c r="AR384" s="203" t="s">
        <v>300</v>
      </c>
      <c r="AT384" s="203" t="s">
        <v>172</v>
      </c>
      <c r="AU384" s="203" t="s">
        <v>88</v>
      </c>
      <c r="AY384" s="18" t="s">
        <v>169</v>
      </c>
      <c r="BE384" s="204">
        <f>IF(N384="základní",J384,0)</f>
        <v>0</v>
      </c>
      <c r="BF384" s="204">
        <f>IF(N384="snížená",J384,0)</f>
        <v>0</v>
      </c>
      <c r="BG384" s="204">
        <f>IF(N384="zákl. přenesená",J384,0)</f>
        <v>0</v>
      </c>
      <c r="BH384" s="204">
        <f>IF(N384="sníž. přenesená",J384,0)</f>
        <v>0</v>
      </c>
      <c r="BI384" s="204">
        <f>IF(N384="nulová",J384,0)</f>
        <v>0</v>
      </c>
      <c r="BJ384" s="18" t="s">
        <v>86</v>
      </c>
      <c r="BK384" s="204">
        <f>ROUND(I384*H384,2)</f>
        <v>0</v>
      </c>
      <c r="BL384" s="18" t="s">
        <v>300</v>
      </c>
      <c r="BM384" s="203" t="s">
        <v>470</v>
      </c>
    </row>
    <row r="385" spans="1:65" s="2" customFormat="1" ht="11.25">
      <c r="A385" s="35"/>
      <c r="B385" s="36"/>
      <c r="C385" s="37"/>
      <c r="D385" s="205" t="s">
        <v>178</v>
      </c>
      <c r="E385" s="37"/>
      <c r="F385" s="206" t="s">
        <v>471</v>
      </c>
      <c r="G385" s="37"/>
      <c r="H385" s="37"/>
      <c r="I385" s="207"/>
      <c r="J385" s="37"/>
      <c r="K385" s="37"/>
      <c r="L385" s="40"/>
      <c r="M385" s="208"/>
      <c r="N385" s="209"/>
      <c r="O385" s="72"/>
      <c r="P385" s="72"/>
      <c r="Q385" s="72"/>
      <c r="R385" s="72"/>
      <c r="S385" s="72"/>
      <c r="T385" s="73"/>
      <c r="U385" s="35"/>
      <c r="V385" s="35"/>
      <c r="W385" s="35"/>
      <c r="X385" s="35"/>
      <c r="Y385" s="35"/>
      <c r="Z385" s="35"/>
      <c r="AA385" s="35"/>
      <c r="AB385" s="35"/>
      <c r="AC385" s="35"/>
      <c r="AD385" s="35"/>
      <c r="AE385" s="35"/>
      <c r="AT385" s="18" t="s">
        <v>178</v>
      </c>
      <c r="AU385" s="18" t="s">
        <v>88</v>
      </c>
    </row>
    <row r="386" spans="1:65" s="2" customFormat="1" ht="11.25">
      <c r="A386" s="35"/>
      <c r="B386" s="36"/>
      <c r="C386" s="37"/>
      <c r="D386" s="210" t="s">
        <v>180</v>
      </c>
      <c r="E386" s="37"/>
      <c r="F386" s="211" t="s">
        <v>472</v>
      </c>
      <c r="G386" s="37"/>
      <c r="H386" s="37"/>
      <c r="I386" s="207"/>
      <c r="J386" s="37"/>
      <c r="K386" s="37"/>
      <c r="L386" s="40"/>
      <c r="M386" s="208"/>
      <c r="N386" s="209"/>
      <c r="O386" s="72"/>
      <c r="P386" s="72"/>
      <c r="Q386" s="72"/>
      <c r="R386" s="72"/>
      <c r="S386" s="72"/>
      <c r="T386" s="73"/>
      <c r="U386" s="35"/>
      <c r="V386" s="35"/>
      <c r="W386" s="35"/>
      <c r="X386" s="35"/>
      <c r="Y386" s="35"/>
      <c r="Z386" s="35"/>
      <c r="AA386" s="35"/>
      <c r="AB386" s="35"/>
      <c r="AC386" s="35"/>
      <c r="AD386" s="35"/>
      <c r="AE386" s="35"/>
      <c r="AT386" s="18" t="s">
        <v>180</v>
      </c>
      <c r="AU386" s="18" t="s">
        <v>88</v>
      </c>
    </row>
    <row r="387" spans="1:65" s="14" customFormat="1" ht="11.25">
      <c r="B387" s="223"/>
      <c r="C387" s="224"/>
      <c r="D387" s="205" t="s">
        <v>184</v>
      </c>
      <c r="E387" s="225" t="s">
        <v>1</v>
      </c>
      <c r="F387" s="226" t="s">
        <v>473</v>
      </c>
      <c r="G387" s="224"/>
      <c r="H387" s="227">
        <v>530.27</v>
      </c>
      <c r="I387" s="228"/>
      <c r="J387" s="224"/>
      <c r="K387" s="224"/>
      <c r="L387" s="229"/>
      <c r="M387" s="230"/>
      <c r="N387" s="231"/>
      <c r="O387" s="231"/>
      <c r="P387" s="231"/>
      <c r="Q387" s="231"/>
      <c r="R387" s="231"/>
      <c r="S387" s="231"/>
      <c r="T387" s="232"/>
      <c r="AT387" s="233" t="s">
        <v>184</v>
      </c>
      <c r="AU387" s="233" t="s">
        <v>88</v>
      </c>
      <c r="AV387" s="14" t="s">
        <v>88</v>
      </c>
      <c r="AW387" s="14" t="s">
        <v>34</v>
      </c>
      <c r="AX387" s="14" t="s">
        <v>86</v>
      </c>
      <c r="AY387" s="233" t="s">
        <v>169</v>
      </c>
    </row>
    <row r="388" spans="1:65" s="2" customFormat="1" ht="24.2" customHeight="1">
      <c r="A388" s="35"/>
      <c r="B388" s="36"/>
      <c r="C388" s="192" t="s">
        <v>474</v>
      </c>
      <c r="D388" s="192" t="s">
        <v>172</v>
      </c>
      <c r="E388" s="193" t="s">
        <v>475</v>
      </c>
      <c r="F388" s="194" t="s">
        <v>476</v>
      </c>
      <c r="G388" s="195" t="s">
        <v>189</v>
      </c>
      <c r="H388" s="196">
        <v>496.98</v>
      </c>
      <c r="I388" s="197"/>
      <c r="J388" s="198">
        <f>ROUND(I388*H388,2)</f>
        <v>0</v>
      </c>
      <c r="K388" s="194" t="s">
        <v>1</v>
      </c>
      <c r="L388" s="40"/>
      <c r="M388" s="199" t="s">
        <v>1</v>
      </c>
      <c r="N388" s="200" t="s">
        <v>44</v>
      </c>
      <c r="O388" s="72"/>
      <c r="P388" s="201">
        <f>O388*H388</f>
        <v>0</v>
      </c>
      <c r="Q388" s="201">
        <v>2.1000000000000001E-4</v>
      </c>
      <c r="R388" s="201">
        <f>Q388*H388</f>
        <v>0.10436580000000001</v>
      </c>
      <c r="S388" s="201">
        <v>3.3E-4</v>
      </c>
      <c r="T388" s="202">
        <f>S388*H388</f>
        <v>0.16400339999999999</v>
      </c>
      <c r="U388" s="35"/>
      <c r="V388" s="35"/>
      <c r="W388" s="35"/>
      <c r="X388" s="35"/>
      <c r="Y388" s="35"/>
      <c r="Z388" s="35"/>
      <c r="AA388" s="35"/>
      <c r="AB388" s="35"/>
      <c r="AC388" s="35"/>
      <c r="AD388" s="35"/>
      <c r="AE388" s="35"/>
      <c r="AR388" s="203" t="s">
        <v>170</v>
      </c>
      <c r="AT388" s="203" t="s">
        <v>172</v>
      </c>
      <c r="AU388" s="203" t="s">
        <v>88</v>
      </c>
      <c r="AY388" s="18" t="s">
        <v>169</v>
      </c>
      <c r="BE388" s="204">
        <f>IF(N388="základní",J388,0)</f>
        <v>0</v>
      </c>
      <c r="BF388" s="204">
        <f>IF(N388="snížená",J388,0)</f>
        <v>0</v>
      </c>
      <c r="BG388" s="204">
        <f>IF(N388="zákl. přenesená",J388,0)</f>
        <v>0</v>
      </c>
      <c r="BH388" s="204">
        <f>IF(N388="sníž. přenesená",J388,0)</f>
        <v>0</v>
      </c>
      <c r="BI388" s="204">
        <f>IF(N388="nulová",J388,0)</f>
        <v>0</v>
      </c>
      <c r="BJ388" s="18" t="s">
        <v>86</v>
      </c>
      <c r="BK388" s="204">
        <f>ROUND(I388*H388,2)</f>
        <v>0</v>
      </c>
      <c r="BL388" s="18" t="s">
        <v>170</v>
      </c>
      <c r="BM388" s="203" t="s">
        <v>477</v>
      </c>
    </row>
    <row r="389" spans="1:65" s="2" customFormat="1" ht="19.5">
      <c r="A389" s="35"/>
      <c r="B389" s="36"/>
      <c r="C389" s="37"/>
      <c r="D389" s="205" t="s">
        <v>178</v>
      </c>
      <c r="E389" s="37"/>
      <c r="F389" s="206" t="s">
        <v>476</v>
      </c>
      <c r="G389" s="37"/>
      <c r="H389" s="37"/>
      <c r="I389" s="207"/>
      <c r="J389" s="37"/>
      <c r="K389" s="37"/>
      <c r="L389" s="40"/>
      <c r="M389" s="208"/>
      <c r="N389" s="209"/>
      <c r="O389" s="72"/>
      <c r="P389" s="72"/>
      <c r="Q389" s="72"/>
      <c r="R389" s="72"/>
      <c r="S389" s="72"/>
      <c r="T389" s="73"/>
      <c r="U389" s="35"/>
      <c r="V389" s="35"/>
      <c r="W389" s="35"/>
      <c r="X389" s="35"/>
      <c r="Y389" s="35"/>
      <c r="Z389" s="35"/>
      <c r="AA389" s="35"/>
      <c r="AB389" s="35"/>
      <c r="AC389" s="35"/>
      <c r="AD389" s="35"/>
      <c r="AE389" s="35"/>
      <c r="AT389" s="18" t="s">
        <v>178</v>
      </c>
      <c r="AU389" s="18" t="s">
        <v>88</v>
      </c>
    </row>
    <row r="390" spans="1:65" s="13" customFormat="1" ht="11.25">
      <c r="B390" s="213"/>
      <c r="C390" s="214"/>
      <c r="D390" s="205" t="s">
        <v>184</v>
      </c>
      <c r="E390" s="215" t="s">
        <v>1</v>
      </c>
      <c r="F390" s="216" t="s">
        <v>273</v>
      </c>
      <c r="G390" s="214"/>
      <c r="H390" s="215" t="s">
        <v>1</v>
      </c>
      <c r="I390" s="217"/>
      <c r="J390" s="214"/>
      <c r="K390" s="214"/>
      <c r="L390" s="218"/>
      <c r="M390" s="219"/>
      <c r="N390" s="220"/>
      <c r="O390" s="220"/>
      <c r="P390" s="220"/>
      <c r="Q390" s="220"/>
      <c r="R390" s="220"/>
      <c r="S390" s="220"/>
      <c r="T390" s="221"/>
      <c r="AT390" s="222" t="s">
        <v>184</v>
      </c>
      <c r="AU390" s="222" t="s">
        <v>88</v>
      </c>
      <c r="AV390" s="13" t="s">
        <v>86</v>
      </c>
      <c r="AW390" s="13" t="s">
        <v>34</v>
      </c>
      <c r="AX390" s="13" t="s">
        <v>79</v>
      </c>
      <c r="AY390" s="222" t="s">
        <v>169</v>
      </c>
    </row>
    <row r="391" spans="1:65" s="14" customFormat="1" ht="11.25">
      <c r="B391" s="223"/>
      <c r="C391" s="224"/>
      <c r="D391" s="205" t="s">
        <v>184</v>
      </c>
      <c r="E391" s="225" t="s">
        <v>1</v>
      </c>
      <c r="F391" s="226" t="s">
        <v>274</v>
      </c>
      <c r="G391" s="224"/>
      <c r="H391" s="227">
        <v>81.209999999999994</v>
      </c>
      <c r="I391" s="228"/>
      <c r="J391" s="224"/>
      <c r="K391" s="224"/>
      <c r="L391" s="229"/>
      <c r="M391" s="230"/>
      <c r="N391" s="231"/>
      <c r="O391" s="231"/>
      <c r="P391" s="231"/>
      <c r="Q391" s="231"/>
      <c r="R391" s="231"/>
      <c r="S391" s="231"/>
      <c r="T391" s="232"/>
      <c r="AT391" s="233" t="s">
        <v>184</v>
      </c>
      <c r="AU391" s="233" t="s">
        <v>88</v>
      </c>
      <c r="AV391" s="14" t="s">
        <v>88</v>
      </c>
      <c r="AW391" s="14" t="s">
        <v>34</v>
      </c>
      <c r="AX391" s="14" t="s">
        <v>79</v>
      </c>
      <c r="AY391" s="233" t="s">
        <v>169</v>
      </c>
    </row>
    <row r="392" spans="1:65" s="14" customFormat="1" ht="11.25">
      <c r="B392" s="223"/>
      <c r="C392" s="224"/>
      <c r="D392" s="205" t="s">
        <v>184</v>
      </c>
      <c r="E392" s="225" t="s">
        <v>1</v>
      </c>
      <c r="F392" s="226" t="s">
        <v>275</v>
      </c>
      <c r="G392" s="224"/>
      <c r="H392" s="227">
        <v>37.979999999999997</v>
      </c>
      <c r="I392" s="228"/>
      <c r="J392" s="224"/>
      <c r="K392" s="224"/>
      <c r="L392" s="229"/>
      <c r="M392" s="230"/>
      <c r="N392" s="231"/>
      <c r="O392" s="231"/>
      <c r="P392" s="231"/>
      <c r="Q392" s="231"/>
      <c r="R392" s="231"/>
      <c r="S392" s="231"/>
      <c r="T392" s="232"/>
      <c r="AT392" s="233" t="s">
        <v>184</v>
      </c>
      <c r="AU392" s="233" t="s">
        <v>88</v>
      </c>
      <c r="AV392" s="14" t="s">
        <v>88</v>
      </c>
      <c r="AW392" s="14" t="s">
        <v>34</v>
      </c>
      <c r="AX392" s="14" t="s">
        <v>79</v>
      </c>
      <c r="AY392" s="233" t="s">
        <v>169</v>
      </c>
    </row>
    <row r="393" spans="1:65" s="14" customFormat="1" ht="11.25">
      <c r="B393" s="223"/>
      <c r="C393" s="224"/>
      <c r="D393" s="205" t="s">
        <v>184</v>
      </c>
      <c r="E393" s="225" t="s">
        <v>1</v>
      </c>
      <c r="F393" s="226" t="s">
        <v>276</v>
      </c>
      <c r="G393" s="224"/>
      <c r="H393" s="227">
        <v>28.41</v>
      </c>
      <c r="I393" s="228"/>
      <c r="J393" s="224"/>
      <c r="K393" s="224"/>
      <c r="L393" s="229"/>
      <c r="M393" s="230"/>
      <c r="N393" s="231"/>
      <c r="O393" s="231"/>
      <c r="P393" s="231"/>
      <c r="Q393" s="231"/>
      <c r="R393" s="231"/>
      <c r="S393" s="231"/>
      <c r="T393" s="232"/>
      <c r="AT393" s="233" t="s">
        <v>184</v>
      </c>
      <c r="AU393" s="233" t="s">
        <v>88</v>
      </c>
      <c r="AV393" s="14" t="s">
        <v>88</v>
      </c>
      <c r="AW393" s="14" t="s">
        <v>34</v>
      </c>
      <c r="AX393" s="14" t="s">
        <v>79</v>
      </c>
      <c r="AY393" s="233" t="s">
        <v>169</v>
      </c>
    </row>
    <row r="394" spans="1:65" s="14" customFormat="1" ht="11.25">
      <c r="B394" s="223"/>
      <c r="C394" s="224"/>
      <c r="D394" s="205" t="s">
        <v>184</v>
      </c>
      <c r="E394" s="225" t="s">
        <v>1</v>
      </c>
      <c r="F394" s="226" t="s">
        <v>277</v>
      </c>
      <c r="G394" s="224"/>
      <c r="H394" s="227">
        <v>349.38</v>
      </c>
      <c r="I394" s="228"/>
      <c r="J394" s="224"/>
      <c r="K394" s="224"/>
      <c r="L394" s="229"/>
      <c r="M394" s="230"/>
      <c r="N394" s="231"/>
      <c r="O394" s="231"/>
      <c r="P394" s="231"/>
      <c r="Q394" s="231"/>
      <c r="R394" s="231"/>
      <c r="S394" s="231"/>
      <c r="T394" s="232"/>
      <c r="AT394" s="233" t="s">
        <v>184</v>
      </c>
      <c r="AU394" s="233" t="s">
        <v>88</v>
      </c>
      <c r="AV394" s="14" t="s">
        <v>88</v>
      </c>
      <c r="AW394" s="14" t="s">
        <v>34</v>
      </c>
      <c r="AX394" s="14" t="s">
        <v>79</v>
      </c>
      <c r="AY394" s="233" t="s">
        <v>169</v>
      </c>
    </row>
    <row r="395" spans="1:65" s="15" customFormat="1" ht="11.25">
      <c r="B395" s="234"/>
      <c r="C395" s="235"/>
      <c r="D395" s="205" t="s">
        <v>184</v>
      </c>
      <c r="E395" s="236" t="s">
        <v>1</v>
      </c>
      <c r="F395" s="237" t="s">
        <v>218</v>
      </c>
      <c r="G395" s="235"/>
      <c r="H395" s="238">
        <v>496.98</v>
      </c>
      <c r="I395" s="239"/>
      <c r="J395" s="235"/>
      <c r="K395" s="235"/>
      <c r="L395" s="240"/>
      <c r="M395" s="241"/>
      <c r="N395" s="242"/>
      <c r="O395" s="242"/>
      <c r="P395" s="242"/>
      <c r="Q395" s="242"/>
      <c r="R395" s="242"/>
      <c r="S395" s="242"/>
      <c r="T395" s="243"/>
      <c r="AT395" s="244" t="s">
        <v>184</v>
      </c>
      <c r="AU395" s="244" t="s">
        <v>88</v>
      </c>
      <c r="AV395" s="15" t="s">
        <v>170</v>
      </c>
      <c r="AW395" s="15" t="s">
        <v>34</v>
      </c>
      <c r="AX395" s="15" t="s">
        <v>86</v>
      </c>
      <c r="AY395" s="244" t="s">
        <v>169</v>
      </c>
    </row>
    <row r="396" spans="1:65" s="2" customFormat="1" ht="16.5" customHeight="1">
      <c r="A396" s="35"/>
      <c r="B396" s="36"/>
      <c r="C396" s="192" t="s">
        <v>478</v>
      </c>
      <c r="D396" s="192" t="s">
        <v>172</v>
      </c>
      <c r="E396" s="193" t="s">
        <v>479</v>
      </c>
      <c r="F396" s="194" t="s">
        <v>480</v>
      </c>
      <c r="G396" s="195" t="s">
        <v>189</v>
      </c>
      <c r="H396" s="196">
        <v>120.75</v>
      </c>
      <c r="I396" s="197"/>
      <c r="J396" s="198">
        <f>ROUND(I396*H396,2)</f>
        <v>0</v>
      </c>
      <c r="K396" s="194" t="s">
        <v>1</v>
      </c>
      <c r="L396" s="40"/>
      <c r="M396" s="199" t="s">
        <v>1</v>
      </c>
      <c r="N396" s="200" t="s">
        <v>44</v>
      </c>
      <c r="O396" s="72"/>
      <c r="P396" s="201">
        <f>O396*H396</f>
        <v>0</v>
      </c>
      <c r="Q396" s="201">
        <v>0</v>
      </c>
      <c r="R396" s="201">
        <f>Q396*H396</f>
        <v>0</v>
      </c>
      <c r="S396" s="201">
        <v>0</v>
      </c>
      <c r="T396" s="202">
        <f>S396*H396</f>
        <v>0</v>
      </c>
      <c r="U396" s="35"/>
      <c r="V396" s="35"/>
      <c r="W396" s="35"/>
      <c r="X396" s="35"/>
      <c r="Y396" s="35"/>
      <c r="Z396" s="35"/>
      <c r="AA396" s="35"/>
      <c r="AB396" s="35"/>
      <c r="AC396" s="35"/>
      <c r="AD396" s="35"/>
      <c r="AE396" s="35"/>
      <c r="AR396" s="203" t="s">
        <v>170</v>
      </c>
      <c r="AT396" s="203" t="s">
        <v>172</v>
      </c>
      <c r="AU396" s="203" t="s">
        <v>88</v>
      </c>
      <c r="AY396" s="18" t="s">
        <v>169</v>
      </c>
      <c r="BE396" s="204">
        <f>IF(N396="základní",J396,0)</f>
        <v>0</v>
      </c>
      <c r="BF396" s="204">
        <f>IF(N396="snížená",J396,0)</f>
        <v>0</v>
      </c>
      <c r="BG396" s="204">
        <f>IF(N396="zákl. přenesená",J396,0)</f>
        <v>0</v>
      </c>
      <c r="BH396" s="204">
        <f>IF(N396="sníž. přenesená",J396,0)</f>
        <v>0</v>
      </c>
      <c r="BI396" s="204">
        <f>IF(N396="nulová",J396,0)</f>
        <v>0</v>
      </c>
      <c r="BJ396" s="18" t="s">
        <v>86</v>
      </c>
      <c r="BK396" s="204">
        <f>ROUND(I396*H396,2)</f>
        <v>0</v>
      </c>
      <c r="BL396" s="18" t="s">
        <v>170</v>
      </c>
      <c r="BM396" s="203" t="s">
        <v>481</v>
      </c>
    </row>
    <row r="397" spans="1:65" s="2" customFormat="1" ht="11.25">
      <c r="A397" s="35"/>
      <c r="B397" s="36"/>
      <c r="C397" s="37"/>
      <c r="D397" s="205" t="s">
        <v>178</v>
      </c>
      <c r="E397" s="37"/>
      <c r="F397" s="206" t="s">
        <v>480</v>
      </c>
      <c r="G397" s="37"/>
      <c r="H397" s="37"/>
      <c r="I397" s="207"/>
      <c r="J397" s="37"/>
      <c r="K397" s="37"/>
      <c r="L397" s="40"/>
      <c r="M397" s="208"/>
      <c r="N397" s="209"/>
      <c r="O397" s="72"/>
      <c r="P397" s="72"/>
      <c r="Q397" s="72"/>
      <c r="R397" s="72"/>
      <c r="S397" s="72"/>
      <c r="T397" s="73"/>
      <c r="U397" s="35"/>
      <c r="V397" s="35"/>
      <c r="W397" s="35"/>
      <c r="X397" s="35"/>
      <c r="Y397" s="35"/>
      <c r="Z397" s="35"/>
      <c r="AA397" s="35"/>
      <c r="AB397" s="35"/>
      <c r="AC397" s="35"/>
      <c r="AD397" s="35"/>
      <c r="AE397" s="35"/>
      <c r="AT397" s="18" t="s">
        <v>178</v>
      </c>
      <c r="AU397" s="18" t="s">
        <v>88</v>
      </c>
    </row>
    <row r="398" spans="1:65" s="14" customFormat="1" ht="11.25">
      <c r="B398" s="223"/>
      <c r="C398" s="224"/>
      <c r="D398" s="205" t="s">
        <v>184</v>
      </c>
      <c r="E398" s="225" t="s">
        <v>1</v>
      </c>
      <c r="F398" s="226" t="s">
        <v>482</v>
      </c>
      <c r="G398" s="224"/>
      <c r="H398" s="227">
        <v>42</v>
      </c>
      <c r="I398" s="228"/>
      <c r="J398" s="224"/>
      <c r="K398" s="224"/>
      <c r="L398" s="229"/>
      <c r="M398" s="230"/>
      <c r="N398" s="231"/>
      <c r="O398" s="231"/>
      <c r="P398" s="231"/>
      <c r="Q398" s="231"/>
      <c r="R398" s="231"/>
      <c r="S398" s="231"/>
      <c r="T398" s="232"/>
      <c r="AT398" s="233" t="s">
        <v>184</v>
      </c>
      <c r="AU398" s="233" t="s">
        <v>88</v>
      </c>
      <c r="AV398" s="14" t="s">
        <v>88</v>
      </c>
      <c r="AW398" s="14" t="s">
        <v>34</v>
      </c>
      <c r="AX398" s="14" t="s">
        <v>79</v>
      </c>
      <c r="AY398" s="233" t="s">
        <v>169</v>
      </c>
    </row>
    <row r="399" spans="1:65" s="14" customFormat="1" ht="11.25">
      <c r="B399" s="223"/>
      <c r="C399" s="224"/>
      <c r="D399" s="205" t="s">
        <v>184</v>
      </c>
      <c r="E399" s="225" t="s">
        <v>1</v>
      </c>
      <c r="F399" s="226" t="s">
        <v>483</v>
      </c>
      <c r="G399" s="224"/>
      <c r="H399" s="227">
        <v>78.75</v>
      </c>
      <c r="I399" s="228"/>
      <c r="J399" s="224"/>
      <c r="K399" s="224"/>
      <c r="L399" s="229"/>
      <c r="M399" s="230"/>
      <c r="N399" s="231"/>
      <c r="O399" s="231"/>
      <c r="P399" s="231"/>
      <c r="Q399" s="231"/>
      <c r="R399" s="231"/>
      <c r="S399" s="231"/>
      <c r="T399" s="232"/>
      <c r="AT399" s="233" t="s">
        <v>184</v>
      </c>
      <c r="AU399" s="233" t="s">
        <v>88</v>
      </c>
      <c r="AV399" s="14" t="s">
        <v>88</v>
      </c>
      <c r="AW399" s="14" t="s">
        <v>34</v>
      </c>
      <c r="AX399" s="14" t="s">
        <v>79</v>
      </c>
      <c r="AY399" s="233" t="s">
        <v>169</v>
      </c>
    </row>
    <row r="400" spans="1:65" s="15" customFormat="1" ht="11.25">
      <c r="B400" s="234"/>
      <c r="C400" s="235"/>
      <c r="D400" s="205" t="s">
        <v>184</v>
      </c>
      <c r="E400" s="236" t="s">
        <v>1</v>
      </c>
      <c r="F400" s="237" t="s">
        <v>218</v>
      </c>
      <c r="G400" s="235"/>
      <c r="H400" s="238">
        <v>120.75</v>
      </c>
      <c r="I400" s="239"/>
      <c r="J400" s="235"/>
      <c r="K400" s="235"/>
      <c r="L400" s="240"/>
      <c r="M400" s="241"/>
      <c r="N400" s="242"/>
      <c r="O400" s="242"/>
      <c r="P400" s="242"/>
      <c r="Q400" s="242"/>
      <c r="R400" s="242"/>
      <c r="S400" s="242"/>
      <c r="T400" s="243"/>
      <c r="AT400" s="244" t="s">
        <v>184</v>
      </c>
      <c r="AU400" s="244" t="s">
        <v>88</v>
      </c>
      <c r="AV400" s="15" t="s">
        <v>170</v>
      </c>
      <c r="AW400" s="15" t="s">
        <v>34</v>
      </c>
      <c r="AX400" s="15" t="s">
        <v>86</v>
      </c>
      <c r="AY400" s="244" t="s">
        <v>169</v>
      </c>
    </row>
    <row r="401" spans="1:65" s="2" customFormat="1" ht="21.75" customHeight="1">
      <c r="A401" s="35"/>
      <c r="B401" s="36"/>
      <c r="C401" s="192" t="s">
        <v>484</v>
      </c>
      <c r="D401" s="192" t="s">
        <v>172</v>
      </c>
      <c r="E401" s="193" t="s">
        <v>485</v>
      </c>
      <c r="F401" s="194" t="s">
        <v>486</v>
      </c>
      <c r="G401" s="195" t="s">
        <v>189</v>
      </c>
      <c r="H401" s="196">
        <v>7.0880000000000001</v>
      </c>
      <c r="I401" s="197"/>
      <c r="J401" s="198">
        <f>ROUND(I401*H401,2)</f>
        <v>0</v>
      </c>
      <c r="K401" s="194" t="s">
        <v>176</v>
      </c>
      <c r="L401" s="40"/>
      <c r="M401" s="199" t="s">
        <v>1</v>
      </c>
      <c r="N401" s="200" t="s">
        <v>44</v>
      </c>
      <c r="O401" s="72"/>
      <c r="P401" s="201">
        <f>O401*H401</f>
        <v>0</v>
      </c>
      <c r="Q401" s="201">
        <v>0</v>
      </c>
      <c r="R401" s="201">
        <f>Q401*H401</f>
        <v>0</v>
      </c>
      <c r="S401" s="201">
        <v>0.26100000000000001</v>
      </c>
      <c r="T401" s="202">
        <f>S401*H401</f>
        <v>1.8499680000000001</v>
      </c>
      <c r="U401" s="35"/>
      <c r="V401" s="35"/>
      <c r="W401" s="35"/>
      <c r="X401" s="35"/>
      <c r="Y401" s="35"/>
      <c r="Z401" s="35"/>
      <c r="AA401" s="35"/>
      <c r="AB401" s="35"/>
      <c r="AC401" s="35"/>
      <c r="AD401" s="35"/>
      <c r="AE401" s="35"/>
      <c r="AR401" s="203" t="s">
        <v>170</v>
      </c>
      <c r="AT401" s="203" t="s">
        <v>172</v>
      </c>
      <c r="AU401" s="203" t="s">
        <v>88</v>
      </c>
      <c r="AY401" s="18" t="s">
        <v>169</v>
      </c>
      <c r="BE401" s="204">
        <f>IF(N401="základní",J401,0)</f>
        <v>0</v>
      </c>
      <c r="BF401" s="204">
        <f>IF(N401="snížená",J401,0)</f>
        <v>0</v>
      </c>
      <c r="BG401" s="204">
        <f>IF(N401="zákl. přenesená",J401,0)</f>
        <v>0</v>
      </c>
      <c r="BH401" s="204">
        <f>IF(N401="sníž. přenesená",J401,0)</f>
        <v>0</v>
      </c>
      <c r="BI401" s="204">
        <f>IF(N401="nulová",J401,0)</f>
        <v>0</v>
      </c>
      <c r="BJ401" s="18" t="s">
        <v>86</v>
      </c>
      <c r="BK401" s="204">
        <f>ROUND(I401*H401,2)</f>
        <v>0</v>
      </c>
      <c r="BL401" s="18" t="s">
        <v>170</v>
      </c>
      <c r="BM401" s="203" t="s">
        <v>487</v>
      </c>
    </row>
    <row r="402" spans="1:65" s="2" customFormat="1" ht="29.25">
      <c r="A402" s="35"/>
      <c r="B402" s="36"/>
      <c r="C402" s="37"/>
      <c r="D402" s="205" t="s">
        <v>178</v>
      </c>
      <c r="E402" s="37"/>
      <c r="F402" s="206" t="s">
        <v>488</v>
      </c>
      <c r="G402" s="37"/>
      <c r="H402" s="37"/>
      <c r="I402" s="207"/>
      <c r="J402" s="37"/>
      <c r="K402" s="37"/>
      <c r="L402" s="40"/>
      <c r="M402" s="208"/>
      <c r="N402" s="209"/>
      <c r="O402" s="72"/>
      <c r="P402" s="72"/>
      <c r="Q402" s="72"/>
      <c r="R402" s="72"/>
      <c r="S402" s="72"/>
      <c r="T402" s="73"/>
      <c r="U402" s="35"/>
      <c r="V402" s="35"/>
      <c r="W402" s="35"/>
      <c r="X402" s="35"/>
      <c r="Y402" s="35"/>
      <c r="Z402" s="35"/>
      <c r="AA402" s="35"/>
      <c r="AB402" s="35"/>
      <c r="AC402" s="35"/>
      <c r="AD402" s="35"/>
      <c r="AE402" s="35"/>
      <c r="AT402" s="18" t="s">
        <v>178</v>
      </c>
      <c r="AU402" s="18" t="s">
        <v>88</v>
      </c>
    </row>
    <row r="403" spans="1:65" s="2" customFormat="1" ht="11.25">
      <c r="A403" s="35"/>
      <c r="B403" s="36"/>
      <c r="C403" s="37"/>
      <c r="D403" s="210" t="s">
        <v>180</v>
      </c>
      <c r="E403" s="37"/>
      <c r="F403" s="211" t="s">
        <v>489</v>
      </c>
      <c r="G403" s="37"/>
      <c r="H403" s="37"/>
      <c r="I403" s="207"/>
      <c r="J403" s="37"/>
      <c r="K403" s="37"/>
      <c r="L403" s="40"/>
      <c r="M403" s="208"/>
      <c r="N403" s="209"/>
      <c r="O403" s="72"/>
      <c r="P403" s="72"/>
      <c r="Q403" s="72"/>
      <c r="R403" s="72"/>
      <c r="S403" s="72"/>
      <c r="T403" s="73"/>
      <c r="U403" s="35"/>
      <c r="V403" s="35"/>
      <c r="W403" s="35"/>
      <c r="X403" s="35"/>
      <c r="Y403" s="35"/>
      <c r="Z403" s="35"/>
      <c r="AA403" s="35"/>
      <c r="AB403" s="35"/>
      <c r="AC403" s="35"/>
      <c r="AD403" s="35"/>
      <c r="AE403" s="35"/>
      <c r="AT403" s="18" t="s">
        <v>180</v>
      </c>
      <c r="AU403" s="18" t="s">
        <v>88</v>
      </c>
    </row>
    <row r="404" spans="1:65" s="13" customFormat="1" ht="11.25">
      <c r="B404" s="213"/>
      <c r="C404" s="214"/>
      <c r="D404" s="205" t="s">
        <v>184</v>
      </c>
      <c r="E404" s="215" t="s">
        <v>1</v>
      </c>
      <c r="F404" s="216" t="s">
        <v>285</v>
      </c>
      <c r="G404" s="214"/>
      <c r="H404" s="215" t="s">
        <v>1</v>
      </c>
      <c r="I404" s="217"/>
      <c r="J404" s="214"/>
      <c r="K404" s="214"/>
      <c r="L404" s="218"/>
      <c r="M404" s="219"/>
      <c r="N404" s="220"/>
      <c r="O404" s="220"/>
      <c r="P404" s="220"/>
      <c r="Q404" s="220"/>
      <c r="R404" s="220"/>
      <c r="S404" s="220"/>
      <c r="T404" s="221"/>
      <c r="AT404" s="222" t="s">
        <v>184</v>
      </c>
      <c r="AU404" s="222" t="s">
        <v>88</v>
      </c>
      <c r="AV404" s="13" t="s">
        <v>86</v>
      </c>
      <c r="AW404" s="13" t="s">
        <v>34</v>
      </c>
      <c r="AX404" s="13" t="s">
        <v>79</v>
      </c>
      <c r="AY404" s="222" t="s">
        <v>169</v>
      </c>
    </row>
    <row r="405" spans="1:65" s="14" customFormat="1" ht="11.25">
      <c r="B405" s="223"/>
      <c r="C405" s="224"/>
      <c r="D405" s="205" t="s">
        <v>184</v>
      </c>
      <c r="E405" s="225" t="s">
        <v>1</v>
      </c>
      <c r="F405" s="226" t="s">
        <v>490</v>
      </c>
      <c r="G405" s="224"/>
      <c r="H405" s="227">
        <v>7.0880000000000001</v>
      </c>
      <c r="I405" s="228"/>
      <c r="J405" s="224"/>
      <c r="K405" s="224"/>
      <c r="L405" s="229"/>
      <c r="M405" s="230"/>
      <c r="N405" s="231"/>
      <c r="O405" s="231"/>
      <c r="P405" s="231"/>
      <c r="Q405" s="231"/>
      <c r="R405" s="231"/>
      <c r="S405" s="231"/>
      <c r="T405" s="232"/>
      <c r="AT405" s="233" t="s">
        <v>184</v>
      </c>
      <c r="AU405" s="233" t="s">
        <v>88</v>
      </c>
      <c r="AV405" s="14" t="s">
        <v>88</v>
      </c>
      <c r="AW405" s="14" t="s">
        <v>34</v>
      </c>
      <c r="AX405" s="14" t="s">
        <v>86</v>
      </c>
      <c r="AY405" s="233" t="s">
        <v>169</v>
      </c>
    </row>
    <row r="406" spans="1:65" s="2" customFormat="1" ht="21.75" customHeight="1">
      <c r="A406" s="35"/>
      <c r="B406" s="36"/>
      <c r="C406" s="192" t="s">
        <v>491</v>
      </c>
      <c r="D406" s="192" t="s">
        <v>172</v>
      </c>
      <c r="E406" s="193" t="s">
        <v>492</v>
      </c>
      <c r="F406" s="194" t="s">
        <v>493</v>
      </c>
      <c r="G406" s="195" t="s">
        <v>189</v>
      </c>
      <c r="H406" s="196">
        <v>3.1520000000000001</v>
      </c>
      <c r="I406" s="197"/>
      <c r="J406" s="198">
        <f>ROUND(I406*H406,2)</f>
        <v>0</v>
      </c>
      <c r="K406" s="194" t="s">
        <v>176</v>
      </c>
      <c r="L406" s="40"/>
      <c r="M406" s="199" t="s">
        <v>1</v>
      </c>
      <c r="N406" s="200" t="s">
        <v>44</v>
      </c>
      <c r="O406" s="72"/>
      <c r="P406" s="201">
        <f>O406*H406</f>
        <v>0</v>
      </c>
      <c r="Q406" s="201">
        <v>0</v>
      </c>
      <c r="R406" s="201">
        <f>Q406*H406</f>
        <v>0</v>
      </c>
      <c r="S406" s="201">
        <v>7.5999999999999998E-2</v>
      </c>
      <c r="T406" s="202">
        <f>S406*H406</f>
        <v>0.23955200000000001</v>
      </c>
      <c r="U406" s="35"/>
      <c r="V406" s="35"/>
      <c r="W406" s="35"/>
      <c r="X406" s="35"/>
      <c r="Y406" s="35"/>
      <c r="Z406" s="35"/>
      <c r="AA406" s="35"/>
      <c r="AB406" s="35"/>
      <c r="AC406" s="35"/>
      <c r="AD406" s="35"/>
      <c r="AE406" s="35"/>
      <c r="AR406" s="203" t="s">
        <v>170</v>
      </c>
      <c r="AT406" s="203" t="s">
        <v>172</v>
      </c>
      <c r="AU406" s="203" t="s">
        <v>88</v>
      </c>
      <c r="AY406" s="18" t="s">
        <v>169</v>
      </c>
      <c r="BE406" s="204">
        <f>IF(N406="základní",J406,0)</f>
        <v>0</v>
      </c>
      <c r="BF406" s="204">
        <f>IF(N406="snížená",J406,0)</f>
        <v>0</v>
      </c>
      <c r="BG406" s="204">
        <f>IF(N406="zákl. přenesená",J406,0)</f>
        <v>0</v>
      </c>
      <c r="BH406" s="204">
        <f>IF(N406="sníž. přenesená",J406,0)</f>
        <v>0</v>
      </c>
      <c r="BI406" s="204">
        <f>IF(N406="nulová",J406,0)</f>
        <v>0</v>
      </c>
      <c r="BJ406" s="18" t="s">
        <v>86</v>
      </c>
      <c r="BK406" s="204">
        <f>ROUND(I406*H406,2)</f>
        <v>0</v>
      </c>
      <c r="BL406" s="18" t="s">
        <v>170</v>
      </c>
      <c r="BM406" s="203" t="s">
        <v>494</v>
      </c>
    </row>
    <row r="407" spans="1:65" s="2" customFormat="1" ht="19.5">
      <c r="A407" s="35"/>
      <c r="B407" s="36"/>
      <c r="C407" s="37"/>
      <c r="D407" s="205" t="s">
        <v>178</v>
      </c>
      <c r="E407" s="37"/>
      <c r="F407" s="206" t="s">
        <v>495</v>
      </c>
      <c r="G407" s="37"/>
      <c r="H407" s="37"/>
      <c r="I407" s="207"/>
      <c r="J407" s="37"/>
      <c r="K407" s="37"/>
      <c r="L407" s="40"/>
      <c r="M407" s="208"/>
      <c r="N407" s="209"/>
      <c r="O407" s="72"/>
      <c r="P407" s="72"/>
      <c r="Q407" s="72"/>
      <c r="R407" s="72"/>
      <c r="S407" s="72"/>
      <c r="T407" s="73"/>
      <c r="U407" s="35"/>
      <c r="V407" s="35"/>
      <c r="W407" s="35"/>
      <c r="X407" s="35"/>
      <c r="Y407" s="35"/>
      <c r="Z407" s="35"/>
      <c r="AA407" s="35"/>
      <c r="AB407" s="35"/>
      <c r="AC407" s="35"/>
      <c r="AD407" s="35"/>
      <c r="AE407" s="35"/>
      <c r="AT407" s="18" t="s">
        <v>178</v>
      </c>
      <c r="AU407" s="18" t="s">
        <v>88</v>
      </c>
    </row>
    <row r="408" spans="1:65" s="2" customFormat="1" ht="11.25">
      <c r="A408" s="35"/>
      <c r="B408" s="36"/>
      <c r="C408" s="37"/>
      <c r="D408" s="210" t="s">
        <v>180</v>
      </c>
      <c r="E408" s="37"/>
      <c r="F408" s="211" t="s">
        <v>496</v>
      </c>
      <c r="G408" s="37"/>
      <c r="H408" s="37"/>
      <c r="I408" s="207"/>
      <c r="J408" s="37"/>
      <c r="K408" s="37"/>
      <c r="L408" s="40"/>
      <c r="M408" s="208"/>
      <c r="N408" s="209"/>
      <c r="O408" s="72"/>
      <c r="P408" s="72"/>
      <c r="Q408" s="72"/>
      <c r="R408" s="72"/>
      <c r="S408" s="72"/>
      <c r="T408" s="73"/>
      <c r="U408" s="35"/>
      <c r="V408" s="35"/>
      <c r="W408" s="35"/>
      <c r="X408" s="35"/>
      <c r="Y408" s="35"/>
      <c r="Z408" s="35"/>
      <c r="AA408" s="35"/>
      <c r="AB408" s="35"/>
      <c r="AC408" s="35"/>
      <c r="AD408" s="35"/>
      <c r="AE408" s="35"/>
      <c r="AT408" s="18" t="s">
        <v>180</v>
      </c>
      <c r="AU408" s="18" t="s">
        <v>88</v>
      </c>
    </row>
    <row r="409" spans="1:65" s="2" customFormat="1" ht="39">
      <c r="A409" s="35"/>
      <c r="B409" s="36"/>
      <c r="C409" s="37"/>
      <c r="D409" s="205" t="s">
        <v>182</v>
      </c>
      <c r="E409" s="37"/>
      <c r="F409" s="212" t="s">
        <v>497</v>
      </c>
      <c r="G409" s="37"/>
      <c r="H409" s="37"/>
      <c r="I409" s="207"/>
      <c r="J409" s="37"/>
      <c r="K409" s="37"/>
      <c r="L409" s="40"/>
      <c r="M409" s="208"/>
      <c r="N409" s="209"/>
      <c r="O409" s="72"/>
      <c r="P409" s="72"/>
      <c r="Q409" s="72"/>
      <c r="R409" s="72"/>
      <c r="S409" s="72"/>
      <c r="T409" s="73"/>
      <c r="U409" s="35"/>
      <c r="V409" s="35"/>
      <c r="W409" s="35"/>
      <c r="X409" s="35"/>
      <c r="Y409" s="35"/>
      <c r="Z409" s="35"/>
      <c r="AA409" s="35"/>
      <c r="AB409" s="35"/>
      <c r="AC409" s="35"/>
      <c r="AD409" s="35"/>
      <c r="AE409" s="35"/>
      <c r="AT409" s="18" t="s">
        <v>182</v>
      </c>
      <c r="AU409" s="18" t="s">
        <v>88</v>
      </c>
    </row>
    <row r="410" spans="1:65" s="13" customFormat="1" ht="11.25">
      <c r="B410" s="213"/>
      <c r="C410" s="214"/>
      <c r="D410" s="205" t="s">
        <v>184</v>
      </c>
      <c r="E410" s="215" t="s">
        <v>1</v>
      </c>
      <c r="F410" s="216" t="s">
        <v>273</v>
      </c>
      <c r="G410" s="214"/>
      <c r="H410" s="215" t="s">
        <v>1</v>
      </c>
      <c r="I410" s="217"/>
      <c r="J410" s="214"/>
      <c r="K410" s="214"/>
      <c r="L410" s="218"/>
      <c r="M410" s="219"/>
      <c r="N410" s="220"/>
      <c r="O410" s="220"/>
      <c r="P410" s="220"/>
      <c r="Q410" s="220"/>
      <c r="R410" s="220"/>
      <c r="S410" s="220"/>
      <c r="T410" s="221"/>
      <c r="AT410" s="222" t="s">
        <v>184</v>
      </c>
      <c r="AU410" s="222" t="s">
        <v>88</v>
      </c>
      <c r="AV410" s="13" t="s">
        <v>86</v>
      </c>
      <c r="AW410" s="13" t="s">
        <v>34</v>
      </c>
      <c r="AX410" s="13" t="s">
        <v>79</v>
      </c>
      <c r="AY410" s="222" t="s">
        <v>169</v>
      </c>
    </row>
    <row r="411" spans="1:65" s="14" customFormat="1" ht="11.25">
      <c r="B411" s="223"/>
      <c r="C411" s="224"/>
      <c r="D411" s="205" t="s">
        <v>184</v>
      </c>
      <c r="E411" s="225" t="s">
        <v>1</v>
      </c>
      <c r="F411" s="226" t="s">
        <v>498</v>
      </c>
      <c r="G411" s="224"/>
      <c r="H411" s="227">
        <v>3.1520000000000001</v>
      </c>
      <c r="I411" s="228"/>
      <c r="J411" s="224"/>
      <c r="K411" s="224"/>
      <c r="L411" s="229"/>
      <c r="M411" s="230"/>
      <c r="N411" s="231"/>
      <c r="O411" s="231"/>
      <c r="P411" s="231"/>
      <c r="Q411" s="231"/>
      <c r="R411" s="231"/>
      <c r="S411" s="231"/>
      <c r="T411" s="232"/>
      <c r="AT411" s="233" t="s">
        <v>184</v>
      </c>
      <c r="AU411" s="233" t="s">
        <v>88</v>
      </c>
      <c r="AV411" s="14" t="s">
        <v>88</v>
      </c>
      <c r="AW411" s="14" t="s">
        <v>34</v>
      </c>
      <c r="AX411" s="14" t="s">
        <v>86</v>
      </c>
      <c r="AY411" s="233" t="s">
        <v>169</v>
      </c>
    </row>
    <row r="412" spans="1:65" s="2" customFormat="1" ht="21.75" customHeight="1">
      <c r="A412" s="35"/>
      <c r="B412" s="36"/>
      <c r="C412" s="192" t="s">
        <v>499</v>
      </c>
      <c r="D412" s="192" t="s">
        <v>172</v>
      </c>
      <c r="E412" s="193" t="s">
        <v>500</v>
      </c>
      <c r="F412" s="194" t="s">
        <v>501</v>
      </c>
      <c r="G412" s="195" t="s">
        <v>189</v>
      </c>
      <c r="H412" s="196">
        <v>8.8000000000000007</v>
      </c>
      <c r="I412" s="197"/>
      <c r="J412" s="198">
        <f>ROUND(I412*H412,2)</f>
        <v>0</v>
      </c>
      <c r="K412" s="194" t="s">
        <v>176</v>
      </c>
      <c r="L412" s="40"/>
      <c r="M412" s="199" t="s">
        <v>1</v>
      </c>
      <c r="N412" s="200" t="s">
        <v>44</v>
      </c>
      <c r="O412" s="72"/>
      <c r="P412" s="201">
        <f>O412*H412</f>
        <v>0</v>
      </c>
      <c r="Q412" s="201">
        <v>0</v>
      </c>
      <c r="R412" s="201">
        <f>Q412*H412</f>
        <v>0</v>
      </c>
      <c r="S412" s="201">
        <v>6.3E-2</v>
      </c>
      <c r="T412" s="202">
        <f>S412*H412</f>
        <v>0.5544</v>
      </c>
      <c r="U412" s="35"/>
      <c r="V412" s="35"/>
      <c r="W412" s="35"/>
      <c r="X412" s="35"/>
      <c r="Y412" s="35"/>
      <c r="Z412" s="35"/>
      <c r="AA412" s="35"/>
      <c r="AB412" s="35"/>
      <c r="AC412" s="35"/>
      <c r="AD412" s="35"/>
      <c r="AE412" s="35"/>
      <c r="AR412" s="203" t="s">
        <v>170</v>
      </c>
      <c r="AT412" s="203" t="s">
        <v>172</v>
      </c>
      <c r="AU412" s="203" t="s">
        <v>88</v>
      </c>
      <c r="AY412" s="18" t="s">
        <v>169</v>
      </c>
      <c r="BE412" s="204">
        <f>IF(N412="základní",J412,0)</f>
        <v>0</v>
      </c>
      <c r="BF412" s="204">
        <f>IF(N412="snížená",J412,0)</f>
        <v>0</v>
      </c>
      <c r="BG412" s="204">
        <f>IF(N412="zákl. přenesená",J412,0)</f>
        <v>0</v>
      </c>
      <c r="BH412" s="204">
        <f>IF(N412="sníž. přenesená",J412,0)</f>
        <v>0</v>
      </c>
      <c r="BI412" s="204">
        <f>IF(N412="nulová",J412,0)</f>
        <v>0</v>
      </c>
      <c r="BJ412" s="18" t="s">
        <v>86</v>
      </c>
      <c r="BK412" s="204">
        <f>ROUND(I412*H412,2)</f>
        <v>0</v>
      </c>
      <c r="BL412" s="18" t="s">
        <v>170</v>
      </c>
      <c r="BM412" s="203" t="s">
        <v>502</v>
      </c>
    </row>
    <row r="413" spans="1:65" s="2" customFormat="1" ht="19.5">
      <c r="A413" s="35"/>
      <c r="B413" s="36"/>
      <c r="C413" s="37"/>
      <c r="D413" s="205" t="s">
        <v>178</v>
      </c>
      <c r="E413" s="37"/>
      <c r="F413" s="206" t="s">
        <v>503</v>
      </c>
      <c r="G413" s="37"/>
      <c r="H413" s="37"/>
      <c r="I413" s="207"/>
      <c r="J413" s="37"/>
      <c r="K413" s="37"/>
      <c r="L413" s="40"/>
      <c r="M413" s="208"/>
      <c r="N413" s="209"/>
      <c r="O413" s="72"/>
      <c r="P413" s="72"/>
      <c r="Q413" s="72"/>
      <c r="R413" s="72"/>
      <c r="S413" s="72"/>
      <c r="T413" s="73"/>
      <c r="U413" s="35"/>
      <c r="V413" s="35"/>
      <c r="W413" s="35"/>
      <c r="X413" s="35"/>
      <c r="Y413" s="35"/>
      <c r="Z413" s="35"/>
      <c r="AA413" s="35"/>
      <c r="AB413" s="35"/>
      <c r="AC413" s="35"/>
      <c r="AD413" s="35"/>
      <c r="AE413" s="35"/>
      <c r="AT413" s="18" t="s">
        <v>178</v>
      </c>
      <c r="AU413" s="18" t="s">
        <v>88</v>
      </c>
    </row>
    <row r="414" spans="1:65" s="2" customFormat="1" ht="11.25">
      <c r="A414" s="35"/>
      <c r="B414" s="36"/>
      <c r="C414" s="37"/>
      <c r="D414" s="210" t="s">
        <v>180</v>
      </c>
      <c r="E414" s="37"/>
      <c r="F414" s="211" t="s">
        <v>504</v>
      </c>
      <c r="G414" s="37"/>
      <c r="H414" s="37"/>
      <c r="I414" s="207"/>
      <c r="J414" s="37"/>
      <c r="K414" s="37"/>
      <c r="L414" s="40"/>
      <c r="M414" s="208"/>
      <c r="N414" s="209"/>
      <c r="O414" s="72"/>
      <c r="P414" s="72"/>
      <c r="Q414" s="72"/>
      <c r="R414" s="72"/>
      <c r="S414" s="72"/>
      <c r="T414" s="73"/>
      <c r="U414" s="35"/>
      <c r="V414" s="35"/>
      <c r="W414" s="35"/>
      <c r="X414" s="35"/>
      <c r="Y414" s="35"/>
      <c r="Z414" s="35"/>
      <c r="AA414" s="35"/>
      <c r="AB414" s="35"/>
      <c r="AC414" s="35"/>
      <c r="AD414" s="35"/>
      <c r="AE414" s="35"/>
      <c r="AT414" s="18" t="s">
        <v>180</v>
      </c>
      <c r="AU414" s="18" t="s">
        <v>88</v>
      </c>
    </row>
    <row r="415" spans="1:65" s="2" customFormat="1" ht="39">
      <c r="A415" s="35"/>
      <c r="B415" s="36"/>
      <c r="C415" s="37"/>
      <c r="D415" s="205" t="s">
        <v>182</v>
      </c>
      <c r="E415" s="37"/>
      <c r="F415" s="212" t="s">
        <v>497</v>
      </c>
      <c r="G415" s="37"/>
      <c r="H415" s="37"/>
      <c r="I415" s="207"/>
      <c r="J415" s="37"/>
      <c r="K415" s="37"/>
      <c r="L415" s="40"/>
      <c r="M415" s="208"/>
      <c r="N415" s="209"/>
      <c r="O415" s="72"/>
      <c r="P415" s="72"/>
      <c r="Q415" s="72"/>
      <c r="R415" s="72"/>
      <c r="S415" s="72"/>
      <c r="T415" s="73"/>
      <c r="U415" s="35"/>
      <c r="V415" s="35"/>
      <c r="W415" s="35"/>
      <c r="X415" s="35"/>
      <c r="Y415" s="35"/>
      <c r="Z415" s="35"/>
      <c r="AA415" s="35"/>
      <c r="AB415" s="35"/>
      <c r="AC415" s="35"/>
      <c r="AD415" s="35"/>
      <c r="AE415" s="35"/>
      <c r="AT415" s="18" t="s">
        <v>182</v>
      </c>
      <c r="AU415" s="18" t="s">
        <v>88</v>
      </c>
    </row>
    <row r="416" spans="1:65" s="14" customFormat="1" ht="11.25">
      <c r="B416" s="223"/>
      <c r="C416" s="224"/>
      <c r="D416" s="205" t="s">
        <v>184</v>
      </c>
      <c r="E416" s="225" t="s">
        <v>1</v>
      </c>
      <c r="F416" s="226" t="s">
        <v>505</v>
      </c>
      <c r="G416" s="224"/>
      <c r="H416" s="227">
        <v>8.8000000000000007</v>
      </c>
      <c r="I416" s="228"/>
      <c r="J416" s="224"/>
      <c r="K416" s="224"/>
      <c r="L416" s="229"/>
      <c r="M416" s="230"/>
      <c r="N416" s="231"/>
      <c r="O416" s="231"/>
      <c r="P416" s="231"/>
      <c r="Q416" s="231"/>
      <c r="R416" s="231"/>
      <c r="S416" s="231"/>
      <c r="T416" s="232"/>
      <c r="AT416" s="233" t="s">
        <v>184</v>
      </c>
      <c r="AU416" s="233" t="s">
        <v>88</v>
      </c>
      <c r="AV416" s="14" t="s">
        <v>88</v>
      </c>
      <c r="AW416" s="14" t="s">
        <v>34</v>
      </c>
      <c r="AX416" s="14" t="s">
        <v>86</v>
      </c>
      <c r="AY416" s="233" t="s">
        <v>169</v>
      </c>
    </row>
    <row r="417" spans="1:65" s="2" customFormat="1" ht="24.2" customHeight="1">
      <c r="A417" s="35"/>
      <c r="B417" s="36"/>
      <c r="C417" s="192" t="s">
        <v>506</v>
      </c>
      <c r="D417" s="192" t="s">
        <v>172</v>
      </c>
      <c r="E417" s="193" t="s">
        <v>507</v>
      </c>
      <c r="F417" s="194" t="s">
        <v>508</v>
      </c>
      <c r="G417" s="195" t="s">
        <v>345</v>
      </c>
      <c r="H417" s="196">
        <v>1</v>
      </c>
      <c r="I417" s="197"/>
      <c r="J417" s="198">
        <f>ROUND(I417*H417,2)</f>
        <v>0</v>
      </c>
      <c r="K417" s="194" t="s">
        <v>1</v>
      </c>
      <c r="L417" s="40"/>
      <c r="M417" s="199" t="s">
        <v>1</v>
      </c>
      <c r="N417" s="200" t="s">
        <v>44</v>
      </c>
      <c r="O417" s="72"/>
      <c r="P417" s="201">
        <f>O417*H417</f>
        <v>0</v>
      </c>
      <c r="Q417" s="201">
        <v>0</v>
      </c>
      <c r="R417" s="201">
        <f>Q417*H417</f>
        <v>0</v>
      </c>
      <c r="S417" s="201">
        <v>0</v>
      </c>
      <c r="T417" s="202">
        <f>S417*H417</f>
        <v>0</v>
      </c>
      <c r="U417" s="35"/>
      <c r="V417" s="35"/>
      <c r="W417" s="35"/>
      <c r="X417" s="35"/>
      <c r="Y417" s="35"/>
      <c r="Z417" s="35"/>
      <c r="AA417" s="35"/>
      <c r="AB417" s="35"/>
      <c r="AC417" s="35"/>
      <c r="AD417" s="35"/>
      <c r="AE417" s="35"/>
      <c r="AR417" s="203" t="s">
        <v>170</v>
      </c>
      <c r="AT417" s="203" t="s">
        <v>172</v>
      </c>
      <c r="AU417" s="203" t="s">
        <v>88</v>
      </c>
      <c r="AY417" s="18" t="s">
        <v>169</v>
      </c>
      <c r="BE417" s="204">
        <f>IF(N417="základní",J417,0)</f>
        <v>0</v>
      </c>
      <c r="BF417" s="204">
        <f>IF(N417="snížená",J417,0)</f>
        <v>0</v>
      </c>
      <c r="BG417" s="204">
        <f>IF(N417="zákl. přenesená",J417,0)</f>
        <v>0</v>
      </c>
      <c r="BH417" s="204">
        <f>IF(N417="sníž. přenesená",J417,0)</f>
        <v>0</v>
      </c>
      <c r="BI417" s="204">
        <f>IF(N417="nulová",J417,0)</f>
        <v>0</v>
      </c>
      <c r="BJ417" s="18" t="s">
        <v>86</v>
      </c>
      <c r="BK417" s="204">
        <f>ROUND(I417*H417,2)</f>
        <v>0</v>
      </c>
      <c r="BL417" s="18" t="s">
        <v>170</v>
      </c>
      <c r="BM417" s="203" t="s">
        <v>509</v>
      </c>
    </row>
    <row r="418" spans="1:65" s="2" customFormat="1" ht="19.5">
      <c r="A418" s="35"/>
      <c r="B418" s="36"/>
      <c r="C418" s="37"/>
      <c r="D418" s="205" t="s">
        <v>178</v>
      </c>
      <c r="E418" s="37"/>
      <c r="F418" s="206" t="s">
        <v>508</v>
      </c>
      <c r="G418" s="37"/>
      <c r="H418" s="37"/>
      <c r="I418" s="207"/>
      <c r="J418" s="37"/>
      <c r="K418" s="37"/>
      <c r="L418" s="40"/>
      <c r="M418" s="208"/>
      <c r="N418" s="209"/>
      <c r="O418" s="72"/>
      <c r="P418" s="72"/>
      <c r="Q418" s="72"/>
      <c r="R418" s="72"/>
      <c r="S418" s="72"/>
      <c r="T418" s="73"/>
      <c r="U418" s="35"/>
      <c r="V418" s="35"/>
      <c r="W418" s="35"/>
      <c r="X418" s="35"/>
      <c r="Y418" s="35"/>
      <c r="Z418" s="35"/>
      <c r="AA418" s="35"/>
      <c r="AB418" s="35"/>
      <c r="AC418" s="35"/>
      <c r="AD418" s="35"/>
      <c r="AE418" s="35"/>
      <c r="AT418" s="18" t="s">
        <v>178</v>
      </c>
      <c r="AU418" s="18" t="s">
        <v>88</v>
      </c>
    </row>
    <row r="419" spans="1:65" s="2" customFormat="1" ht="24.2" customHeight="1">
      <c r="A419" s="35"/>
      <c r="B419" s="36"/>
      <c r="C419" s="192" t="s">
        <v>510</v>
      </c>
      <c r="D419" s="192" t="s">
        <v>172</v>
      </c>
      <c r="E419" s="193" t="s">
        <v>511</v>
      </c>
      <c r="F419" s="194" t="s">
        <v>512</v>
      </c>
      <c r="G419" s="195" t="s">
        <v>252</v>
      </c>
      <c r="H419" s="196">
        <v>8</v>
      </c>
      <c r="I419" s="197"/>
      <c r="J419" s="198">
        <f>ROUND(I419*H419,2)</f>
        <v>0</v>
      </c>
      <c r="K419" s="194" t="s">
        <v>176</v>
      </c>
      <c r="L419" s="40"/>
      <c r="M419" s="199" t="s">
        <v>1</v>
      </c>
      <c r="N419" s="200" t="s">
        <v>44</v>
      </c>
      <c r="O419" s="72"/>
      <c r="P419" s="201">
        <f>O419*H419</f>
        <v>0</v>
      </c>
      <c r="Q419" s="201">
        <v>0</v>
      </c>
      <c r="R419" s="201">
        <f>Q419*H419</f>
        <v>0</v>
      </c>
      <c r="S419" s="201">
        <v>0.09</v>
      </c>
      <c r="T419" s="202">
        <f>S419*H419</f>
        <v>0.72</v>
      </c>
      <c r="U419" s="35"/>
      <c r="V419" s="35"/>
      <c r="W419" s="35"/>
      <c r="X419" s="35"/>
      <c r="Y419" s="35"/>
      <c r="Z419" s="35"/>
      <c r="AA419" s="35"/>
      <c r="AB419" s="35"/>
      <c r="AC419" s="35"/>
      <c r="AD419" s="35"/>
      <c r="AE419" s="35"/>
      <c r="AR419" s="203" t="s">
        <v>170</v>
      </c>
      <c r="AT419" s="203" t="s">
        <v>172</v>
      </c>
      <c r="AU419" s="203" t="s">
        <v>88</v>
      </c>
      <c r="AY419" s="18" t="s">
        <v>169</v>
      </c>
      <c r="BE419" s="204">
        <f>IF(N419="základní",J419,0)</f>
        <v>0</v>
      </c>
      <c r="BF419" s="204">
        <f>IF(N419="snížená",J419,0)</f>
        <v>0</v>
      </c>
      <c r="BG419" s="204">
        <f>IF(N419="zákl. přenesená",J419,0)</f>
        <v>0</v>
      </c>
      <c r="BH419" s="204">
        <f>IF(N419="sníž. přenesená",J419,0)</f>
        <v>0</v>
      </c>
      <c r="BI419" s="204">
        <f>IF(N419="nulová",J419,0)</f>
        <v>0</v>
      </c>
      <c r="BJ419" s="18" t="s">
        <v>86</v>
      </c>
      <c r="BK419" s="204">
        <f>ROUND(I419*H419,2)</f>
        <v>0</v>
      </c>
      <c r="BL419" s="18" t="s">
        <v>170</v>
      </c>
      <c r="BM419" s="203" t="s">
        <v>513</v>
      </c>
    </row>
    <row r="420" spans="1:65" s="2" customFormat="1" ht="19.5">
      <c r="A420" s="35"/>
      <c r="B420" s="36"/>
      <c r="C420" s="37"/>
      <c r="D420" s="205" t="s">
        <v>178</v>
      </c>
      <c r="E420" s="37"/>
      <c r="F420" s="206" t="s">
        <v>514</v>
      </c>
      <c r="G420" s="37"/>
      <c r="H420" s="37"/>
      <c r="I420" s="207"/>
      <c r="J420" s="37"/>
      <c r="K420" s="37"/>
      <c r="L420" s="40"/>
      <c r="M420" s="208"/>
      <c r="N420" s="209"/>
      <c r="O420" s="72"/>
      <c r="P420" s="72"/>
      <c r="Q420" s="72"/>
      <c r="R420" s="72"/>
      <c r="S420" s="72"/>
      <c r="T420" s="73"/>
      <c r="U420" s="35"/>
      <c r="V420" s="35"/>
      <c r="W420" s="35"/>
      <c r="X420" s="35"/>
      <c r="Y420" s="35"/>
      <c r="Z420" s="35"/>
      <c r="AA420" s="35"/>
      <c r="AB420" s="35"/>
      <c r="AC420" s="35"/>
      <c r="AD420" s="35"/>
      <c r="AE420" s="35"/>
      <c r="AT420" s="18" t="s">
        <v>178</v>
      </c>
      <c r="AU420" s="18" t="s">
        <v>88</v>
      </c>
    </row>
    <row r="421" spans="1:65" s="2" customFormat="1" ht="11.25">
      <c r="A421" s="35"/>
      <c r="B421" s="36"/>
      <c r="C421" s="37"/>
      <c r="D421" s="210" t="s">
        <v>180</v>
      </c>
      <c r="E421" s="37"/>
      <c r="F421" s="211" t="s">
        <v>515</v>
      </c>
      <c r="G421" s="37"/>
      <c r="H421" s="37"/>
      <c r="I421" s="207"/>
      <c r="J421" s="37"/>
      <c r="K421" s="37"/>
      <c r="L421" s="40"/>
      <c r="M421" s="208"/>
      <c r="N421" s="209"/>
      <c r="O421" s="72"/>
      <c r="P421" s="72"/>
      <c r="Q421" s="72"/>
      <c r="R421" s="72"/>
      <c r="S421" s="72"/>
      <c r="T421" s="73"/>
      <c r="U421" s="35"/>
      <c r="V421" s="35"/>
      <c r="W421" s="35"/>
      <c r="X421" s="35"/>
      <c r="Y421" s="35"/>
      <c r="Z421" s="35"/>
      <c r="AA421" s="35"/>
      <c r="AB421" s="35"/>
      <c r="AC421" s="35"/>
      <c r="AD421" s="35"/>
      <c r="AE421" s="35"/>
      <c r="AT421" s="18" t="s">
        <v>180</v>
      </c>
      <c r="AU421" s="18" t="s">
        <v>88</v>
      </c>
    </row>
    <row r="422" spans="1:65" s="13" customFormat="1" ht="11.25">
      <c r="B422" s="213"/>
      <c r="C422" s="214"/>
      <c r="D422" s="205" t="s">
        <v>184</v>
      </c>
      <c r="E422" s="215" t="s">
        <v>1</v>
      </c>
      <c r="F422" s="216" t="s">
        <v>516</v>
      </c>
      <c r="G422" s="214"/>
      <c r="H422" s="215" t="s">
        <v>1</v>
      </c>
      <c r="I422" s="217"/>
      <c r="J422" s="214"/>
      <c r="K422" s="214"/>
      <c r="L422" s="218"/>
      <c r="M422" s="219"/>
      <c r="N422" s="220"/>
      <c r="O422" s="220"/>
      <c r="P422" s="220"/>
      <c r="Q422" s="220"/>
      <c r="R422" s="220"/>
      <c r="S422" s="220"/>
      <c r="T422" s="221"/>
      <c r="AT422" s="222" t="s">
        <v>184</v>
      </c>
      <c r="AU422" s="222" t="s">
        <v>88</v>
      </c>
      <c r="AV422" s="13" t="s">
        <v>86</v>
      </c>
      <c r="AW422" s="13" t="s">
        <v>34</v>
      </c>
      <c r="AX422" s="13" t="s">
        <v>79</v>
      </c>
      <c r="AY422" s="222" t="s">
        <v>169</v>
      </c>
    </row>
    <row r="423" spans="1:65" s="14" customFormat="1" ht="11.25">
      <c r="B423" s="223"/>
      <c r="C423" s="224"/>
      <c r="D423" s="205" t="s">
        <v>184</v>
      </c>
      <c r="E423" s="225" t="s">
        <v>1</v>
      </c>
      <c r="F423" s="226" t="s">
        <v>517</v>
      </c>
      <c r="G423" s="224"/>
      <c r="H423" s="227">
        <v>7</v>
      </c>
      <c r="I423" s="228"/>
      <c r="J423" s="224"/>
      <c r="K423" s="224"/>
      <c r="L423" s="229"/>
      <c r="M423" s="230"/>
      <c r="N423" s="231"/>
      <c r="O423" s="231"/>
      <c r="P423" s="231"/>
      <c r="Q423" s="231"/>
      <c r="R423" s="231"/>
      <c r="S423" s="231"/>
      <c r="T423" s="232"/>
      <c r="AT423" s="233" t="s">
        <v>184</v>
      </c>
      <c r="AU423" s="233" t="s">
        <v>88</v>
      </c>
      <c r="AV423" s="14" t="s">
        <v>88</v>
      </c>
      <c r="AW423" s="14" t="s">
        <v>34</v>
      </c>
      <c r="AX423" s="14" t="s">
        <v>79</v>
      </c>
      <c r="AY423" s="233" t="s">
        <v>169</v>
      </c>
    </row>
    <row r="424" spans="1:65" s="13" customFormat="1" ht="11.25">
      <c r="B424" s="213"/>
      <c r="C424" s="214"/>
      <c r="D424" s="205" t="s">
        <v>184</v>
      </c>
      <c r="E424" s="215" t="s">
        <v>1</v>
      </c>
      <c r="F424" s="216" t="s">
        <v>518</v>
      </c>
      <c r="G424" s="214"/>
      <c r="H424" s="215" t="s">
        <v>1</v>
      </c>
      <c r="I424" s="217"/>
      <c r="J424" s="214"/>
      <c r="K424" s="214"/>
      <c r="L424" s="218"/>
      <c r="M424" s="219"/>
      <c r="N424" s="220"/>
      <c r="O424" s="220"/>
      <c r="P424" s="220"/>
      <c r="Q424" s="220"/>
      <c r="R424" s="220"/>
      <c r="S424" s="220"/>
      <c r="T424" s="221"/>
      <c r="AT424" s="222" t="s">
        <v>184</v>
      </c>
      <c r="AU424" s="222" t="s">
        <v>88</v>
      </c>
      <c r="AV424" s="13" t="s">
        <v>86</v>
      </c>
      <c r="AW424" s="13" t="s">
        <v>34</v>
      </c>
      <c r="AX424" s="13" t="s">
        <v>79</v>
      </c>
      <c r="AY424" s="222" t="s">
        <v>169</v>
      </c>
    </row>
    <row r="425" spans="1:65" s="14" customFormat="1" ht="11.25">
      <c r="B425" s="223"/>
      <c r="C425" s="224"/>
      <c r="D425" s="205" t="s">
        <v>184</v>
      </c>
      <c r="E425" s="225" t="s">
        <v>1</v>
      </c>
      <c r="F425" s="226" t="s">
        <v>86</v>
      </c>
      <c r="G425" s="224"/>
      <c r="H425" s="227">
        <v>1</v>
      </c>
      <c r="I425" s="228"/>
      <c r="J425" s="224"/>
      <c r="K425" s="224"/>
      <c r="L425" s="229"/>
      <c r="M425" s="230"/>
      <c r="N425" s="231"/>
      <c r="O425" s="231"/>
      <c r="P425" s="231"/>
      <c r="Q425" s="231"/>
      <c r="R425" s="231"/>
      <c r="S425" s="231"/>
      <c r="T425" s="232"/>
      <c r="AT425" s="233" t="s">
        <v>184</v>
      </c>
      <c r="AU425" s="233" t="s">
        <v>88</v>
      </c>
      <c r="AV425" s="14" t="s">
        <v>88</v>
      </c>
      <c r="AW425" s="14" t="s">
        <v>34</v>
      </c>
      <c r="AX425" s="14" t="s">
        <v>79</v>
      </c>
      <c r="AY425" s="233" t="s">
        <v>169</v>
      </c>
    </row>
    <row r="426" spans="1:65" s="15" customFormat="1" ht="11.25">
      <c r="B426" s="234"/>
      <c r="C426" s="235"/>
      <c r="D426" s="205" t="s">
        <v>184</v>
      </c>
      <c r="E426" s="236" t="s">
        <v>1</v>
      </c>
      <c r="F426" s="237" t="s">
        <v>218</v>
      </c>
      <c r="G426" s="235"/>
      <c r="H426" s="238">
        <v>8</v>
      </c>
      <c r="I426" s="239"/>
      <c r="J426" s="235"/>
      <c r="K426" s="235"/>
      <c r="L426" s="240"/>
      <c r="M426" s="241"/>
      <c r="N426" s="242"/>
      <c r="O426" s="242"/>
      <c r="P426" s="242"/>
      <c r="Q426" s="242"/>
      <c r="R426" s="242"/>
      <c r="S426" s="242"/>
      <c r="T426" s="243"/>
      <c r="AT426" s="244" t="s">
        <v>184</v>
      </c>
      <c r="AU426" s="244" t="s">
        <v>88</v>
      </c>
      <c r="AV426" s="15" t="s">
        <v>170</v>
      </c>
      <c r="AW426" s="15" t="s">
        <v>34</v>
      </c>
      <c r="AX426" s="15" t="s">
        <v>86</v>
      </c>
      <c r="AY426" s="244" t="s">
        <v>169</v>
      </c>
    </row>
    <row r="427" spans="1:65" s="2" customFormat="1" ht="24.2" customHeight="1">
      <c r="A427" s="35"/>
      <c r="B427" s="36"/>
      <c r="C427" s="192" t="s">
        <v>519</v>
      </c>
      <c r="D427" s="192" t="s">
        <v>172</v>
      </c>
      <c r="E427" s="193" t="s">
        <v>520</v>
      </c>
      <c r="F427" s="194" t="s">
        <v>521</v>
      </c>
      <c r="G427" s="195" t="s">
        <v>368</v>
      </c>
      <c r="H427" s="196">
        <v>13.747999999999999</v>
      </c>
      <c r="I427" s="197"/>
      <c r="J427" s="198">
        <f>ROUND(I427*H427,2)</f>
        <v>0</v>
      </c>
      <c r="K427" s="194" t="s">
        <v>176</v>
      </c>
      <c r="L427" s="40"/>
      <c r="M427" s="199" t="s">
        <v>1</v>
      </c>
      <c r="N427" s="200" t="s">
        <v>44</v>
      </c>
      <c r="O427" s="72"/>
      <c r="P427" s="201">
        <f>O427*H427</f>
        <v>0</v>
      </c>
      <c r="Q427" s="201">
        <v>2.009E-4</v>
      </c>
      <c r="R427" s="201">
        <f>Q427*H427</f>
        <v>2.7619732000000001E-3</v>
      </c>
      <c r="S427" s="201">
        <v>0</v>
      </c>
      <c r="T427" s="202">
        <f>S427*H427</f>
        <v>0</v>
      </c>
      <c r="U427" s="35"/>
      <c r="V427" s="35"/>
      <c r="W427" s="35"/>
      <c r="X427" s="35"/>
      <c r="Y427" s="35"/>
      <c r="Z427" s="35"/>
      <c r="AA427" s="35"/>
      <c r="AB427" s="35"/>
      <c r="AC427" s="35"/>
      <c r="AD427" s="35"/>
      <c r="AE427" s="35"/>
      <c r="AR427" s="203" t="s">
        <v>170</v>
      </c>
      <c r="AT427" s="203" t="s">
        <v>172</v>
      </c>
      <c r="AU427" s="203" t="s">
        <v>88</v>
      </c>
      <c r="AY427" s="18" t="s">
        <v>169</v>
      </c>
      <c r="BE427" s="204">
        <f>IF(N427="základní",J427,0)</f>
        <v>0</v>
      </c>
      <c r="BF427" s="204">
        <f>IF(N427="snížená",J427,0)</f>
        <v>0</v>
      </c>
      <c r="BG427" s="204">
        <f>IF(N427="zákl. přenesená",J427,0)</f>
        <v>0</v>
      </c>
      <c r="BH427" s="204">
        <f>IF(N427="sníž. přenesená",J427,0)</f>
        <v>0</v>
      </c>
      <c r="BI427" s="204">
        <f>IF(N427="nulová",J427,0)</f>
        <v>0</v>
      </c>
      <c r="BJ427" s="18" t="s">
        <v>86</v>
      </c>
      <c r="BK427" s="204">
        <f>ROUND(I427*H427,2)</f>
        <v>0</v>
      </c>
      <c r="BL427" s="18" t="s">
        <v>170</v>
      </c>
      <c r="BM427" s="203" t="s">
        <v>522</v>
      </c>
    </row>
    <row r="428" spans="1:65" s="2" customFormat="1" ht="19.5">
      <c r="A428" s="35"/>
      <c r="B428" s="36"/>
      <c r="C428" s="37"/>
      <c r="D428" s="205" t="s">
        <v>178</v>
      </c>
      <c r="E428" s="37"/>
      <c r="F428" s="206" t="s">
        <v>523</v>
      </c>
      <c r="G428" s="37"/>
      <c r="H428" s="37"/>
      <c r="I428" s="207"/>
      <c r="J428" s="37"/>
      <c r="K428" s="37"/>
      <c r="L428" s="40"/>
      <c r="M428" s="208"/>
      <c r="N428" s="209"/>
      <c r="O428" s="72"/>
      <c r="P428" s="72"/>
      <c r="Q428" s="72"/>
      <c r="R428" s="72"/>
      <c r="S428" s="72"/>
      <c r="T428" s="73"/>
      <c r="U428" s="35"/>
      <c r="V428" s="35"/>
      <c r="W428" s="35"/>
      <c r="X428" s="35"/>
      <c r="Y428" s="35"/>
      <c r="Z428" s="35"/>
      <c r="AA428" s="35"/>
      <c r="AB428" s="35"/>
      <c r="AC428" s="35"/>
      <c r="AD428" s="35"/>
      <c r="AE428" s="35"/>
      <c r="AT428" s="18" t="s">
        <v>178</v>
      </c>
      <c r="AU428" s="18" t="s">
        <v>88</v>
      </c>
    </row>
    <row r="429" spans="1:65" s="2" customFormat="1" ht="11.25">
      <c r="A429" s="35"/>
      <c r="B429" s="36"/>
      <c r="C429" s="37"/>
      <c r="D429" s="210" t="s">
        <v>180</v>
      </c>
      <c r="E429" s="37"/>
      <c r="F429" s="211" t="s">
        <v>524</v>
      </c>
      <c r="G429" s="37"/>
      <c r="H429" s="37"/>
      <c r="I429" s="207"/>
      <c r="J429" s="37"/>
      <c r="K429" s="37"/>
      <c r="L429" s="40"/>
      <c r="M429" s="208"/>
      <c r="N429" s="209"/>
      <c r="O429" s="72"/>
      <c r="P429" s="72"/>
      <c r="Q429" s="72"/>
      <c r="R429" s="72"/>
      <c r="S429" s="72"/>
      <c r="T429" s="73"/>
      <c r="U429" s="35"/>
      <c r="V429" s="35"/>
      <c r="W429" s="35"/>
      <c r="X429" s="35"/>
      <c r="Y429" s="35"/>
      <c r="Z429" s="35"/>
      <c r="AA429" s="35"/>
      <c r="AB429" s="35"/>
      <c r="AC429" s="35"/>
      <c r="AD429" s="35"/>
      <c r="AE429" s="35"/>
      <c r="AT429" s="18" t="s">
        <v>180</v>
      </c>
      <c r="AU429" s="18" t="s">
        <v>88</v>
      </c>
    </row>
    <row r="430" spans="1:65" s="2" customFormat="1" ht="68.25">
      <c r="A430" s="35"/>
      <c r="B430" s="36"/>
      <c r="C430" s="37"/>
      <c r="D430" s="205" t="s">
        <v>182</v>
      </c>
      <c r="E430" s="37"/>
      <c r="F430" s="212" t="s">
        <v>525</v>
      </c>
      <c r="G430" s="37"/>
      <c r="H430" s="37"/>
      <c r="I430" s="207"/>
      <c r="J430" s="37"/>
      <c r="K430" s="37"/>
      <c r="L430" s="40"/>
      <c r="M430" s="208"/>
      <c r="N430" s="209"/>
      <c r="O430" s="72"/>
      <c r="P430" s="72"/>
      <c r="Q430" s="72"/>
      <c r="R430" s="72"/>
      <c r="S430" s="72"/>
      <c r="T430" s="73"/>
      <c r="U430" s="35"/>
      <c r="V430" s="35"/>
      <c r="W430" s="35"/>
      <c r="X430" s="35"/>
      <c r="Y430" s="35"/>
      <c r="Z430" s="35"/>
      <c r="AA430" s="35"/>
      <c r="AB430" s="35"/>
      <c r="AC430" s="35"/>
      <c r="AD430" s="35"/>
      <c r="AE430" s="35"/>
      <c r="AT430" s="18" t="s">
        <v>182</v>
      </c>
      <c r="AU430" s="18" t="s">
        <v>88</v>
      </c>
    </row>
    <row r="431" spans="1:65" s="13" customFormat="1" ht="11.25">
      <c r="B431" s="213"/>
      <c r="C431" s="214"/>
      <c r="D431" s="205" t="s">
        <v>184</v>
      </c>
      <c r="E431" s="215" t="s">
        <v>1</v>
      </c>
      <c r="F431" s="216" t="s">
        <v>516</v>
      </c>
      <c r="G431" s="214"/>
      <c r="H431" s="215" t="s">
        <v>1</v>
      </c>
      <c r="I431" s="217"/>
      <c r="J431" s="214"/>
      <c r="K431" s="214"/>
      <c r="L431" s="218"/>
      <c r="M431" s="219"/>
      <c r="N431" s="220"/>
      <c r="O431" s="220"/>
      <c r="P431" s="220"/>
      <c r="Q431" s="220"/>
      <c r="R431" s="220"/>
      <c r="S431" s="220"/>
      <c r="T431" s="221"/>
      <c r="AT431" s="222" t="s">
        <v>184</v>
      </c>
      <c r="AU431" s="222" t="s">
        <v>88</v>
      </c>
      <c r="AV431" s="13" t="s">
        <v>86</v>
      </c>
      <c r="AW431" s="13" t="s">
        <v>34</v>
      </c>
      <c r="AX431" s="13" t="s">
        <v>79</v>
      </c>
      <c r="AY431" s="222" t="s">
        <v>169</v>
      </c>
    </row>
    <row r="432" spans="1:65" s="14" customFormat="1" ht="11.25">
      <c r="B432" s="223"/>
      <c r="C432" s="224"/>
      <c r="D432" s="205" t="s">
        <v>184</v>
      </c>
      <c r="E432" s="225" t="s">
        <v>1</v>
      </c>
      <c r="F432" s="226" t="s">
        <v>526</v>
      </c>
      <c r="G432" s="224"/>
      <c r="H432" s="227">
        <v>10.584</v>
      </c>
      <c r="I432" s="228"/>
      <c r="J432" s="224"/>
      <c r="K432" s="224"/>
      <c r="L432" s="229"/>
      <c r="M432" s="230"/>
      <c r="N432" s="231"/>
      <c r="O432" s="231"/>
      <c r="P432" s="231"/>
      <c r="Q432" s="231"/>
      <c r="R432" s="231"/>
      <c r="S432" s="231"/>
      <c r="T432" s="232"/>
      <c r="AT432" s="233" t="s">
        <v>184</v>
      </c>
      <c r="AU432" s="233" t="s">
        <v>88</v>
      </c>
      <c r="AV432" s="14" t="s">
        <v>88</v>
      </c>
      <c r="AW432" s="14" t="s">
        <v>34</v>
      </c>
      <c r="AX432" s="14" t="s">
        <v>79</v>
      </c>
      <c r="AY432" s="233" t="s">
        <v>169</v>
      </c>
    </row>
    <row r="433" spans="1:65" s="14" customFormat="1" ht="11.25">
      <c r="B433" s="223"/>
      <c r="C433" s="224"/>
      <c r="D433" s="205" t="s">
        <v>184</v>
      </c>
      <c r="E433" s="225" t="s">
        <v>1</v>
      </c>
      <c r="F433" s="226" t="s">
        <v>527</v>
      </c>
      <c r="G433" s="224"/>
      <c r="H433" s="227">
        <v>3.1640000000000001</v>
      </c>
      <c r="I433" s="228"/>
      <c r="J433" s="224"/>
      <c r="K433" s="224"/>
      <c r="L433" s="229"/>
      <c r="M433" s="230"/>
      <c r="N433" s="231"/>
      <c r="O433" s="231"/>
      <c r="P433" s="231"/>
      <c r="Q433" s="231"/>
      <c r="R433" s="231"/>
      <c r="S433" s="231"/>
      <c r="T433" s="232"/>
      <c r="AT433" s="233" t="s">
        <v>184</v>
      </c>
      <c r="AU433" s="233" t="s">
        <v>88</v>
      </c>
      <c r="AV433" s="14" t="s">
        <v>88</v>
      </c>
      <c r="AW433" s="14" t="s">
        <v>34</v>
      </c>
      <c r="AX433" s="14" t="s">
        <v>79</v>
      </c>
      <c r="AY433" s="233" t="s">
        <v>169</v>
      </c>
    </row>
    <row r="434" spans="1:65" s="15" customFormat="1" ht="11.25">
      <c r="B434" s="234"/>
      <c r="C434" s="235"/>
      <c r="D434" s="205" t="s">
        <v>184</v>
      </c>
      <c r="E434" s="236" t="s">
        <v>1</v>
      </c>
      <c r="F434" s="237" t="s">
        <v>218</v>
      </c>
      <c r="G434" s="235"/>
      <c r="H434" s="238">
        <v>13.747999999999999</v>
      </c>
      <c r="I434" s="239"/>
      <c r="J434" s="235"/>
      <c r="K434" s="235"/>
      <c r="L434" s="240"/>
      <c r="M434" s="241"/>
      <c r="N434" s="242"/>
      <c r="O434" s="242"/>
      <c r="P434" s="242"/>
      <c r="Q434" s="242"/>
      <c r="R434" s="242"/>
      <c r="S434" s="242"/>
      <c r="T434" s="243"/>
      <c r="AT434" s="244" t="s">
        <v>184</v>
      </c>
      <c r="AU434" s="244" t="s">
        <v>88</v>
      </c>
      <c r="AV434" s="15" t="s">
        <v>170</v>
      </c>
      <c r="AW434" s="15" t="s">
        <v>34</v>
      </c>
      <c r="AX434" s="15" t="s">
        <v>86</v>
      </c>
      <c r="AY434" s="244" t="s">
        <v>169</v>
      </c>
    </row>
    <row r="435" spans="1:65" s="2" customFormat="1" ht="24.2" customHeight="1">
      <c r="A435" s="35"/>
      <c r="B435" s="36"/>
      <c r="C435" s="192" t="s">
        <v>528</v>
      </c>
      <c r="D435" s="192" t="s">
        <v>172</v>
      </c>
      <c r="E435" s="193" t="s">
        <v>529</v>
      </c>
      <c r="F435" s="194" t="s">
        <v>530</v>
      </c>
      <c r="G435" s="195" t="s">
        <v>198</v>
      </c>
      <c r="H435" s="196">
        <v>20.718</v>
      </c>
      <c r="I435" s="197"/>
      <c r="J435" s="198">
        <f>ROUND(I435*H435,2)</f>
        <v>0</v>
      </c>
      <c r="K435" s="194" t="s">
        <v>176</v>
      </c>
      <c r="L435" s="40"/>
      <c r="M435" s="199" t="s">
        <v>1</v>
      </c>
      <c r="N435" s="200" t="s">
        <v>44</v>
      </c>
      <c r="O435" s="72"/>
      <c r="P435" s="201">
        <f>O435*H435</f>
        <v>0</v>
      </c>
      <c r="Q435" s="201">
        <v>0</v>
      </c>
      <c r="R435" s="201">
        <f>Q435*H435</f>
        <v>0</v>
      </c>
      <c r="S435" s="201">
        <v>0</v>
      </c>
      <c r="T435" s="202">
        <f>S435*H435</f>
        <v>0</v>
      </c>
      <c r="U435" s="35"/>
      <c r="V435" s="35"/>
      <c r="W435" s="35"/>
      <c r="X435" s="35"/>
      <c r="Y435" s="35"/>
      <c r="Z435" s="35"/>
      <c r="AA435" s="35"/>
      <c r="AB435" s="35"/>
      <c r="AC435" s="35"/>
      <c r="AD435" s="35"/>
      <c r="AE435" s="35"/>
      <c r="AR435" s="203" t="s">
        <v>170</v>
      </c>
      <c r="AT435" s="203" t="s">
        <v>172</v>
      </c>
      <c r="AU435" s="203" t="s">
        <v>88</v>
      </c>
      <c r="AY435" s="18" t="s">
        <v>169</v>
      </c>
      <c r="BE435" s="204">
        <f>IF(N435="základní",J435,0)</f>
        <v>0</v>
      </c>
      <c r="BF435" s="204">
        <f>IF(N435="snížená",J435,0)</f>
        <v>0</v>
      </c>
      <c r="BG435" s="204">
        <f>IF(N435="zákl. přenesená",J435,0)</f>
        <v>0</v>
      </c>
      <c r="BH435" s="204">
        <f>IF(N435="sníž. přenesená",J435,0)</f>
        <v>0</v>
      </c>
      <c r="BI435" s="204">
        <f>IF(N435="nulová",J435,0)</f>
        <v>0</v>
      </c>
      <c r="BJ435" s="18" t="s">
        <v>86</v>
      </c>
      <c r="BK435" s="204">
        <f>ROUND(I435*H435,2)</f>
        <v>0</v>
      </c>
      <c r="BL435" s="18" t="s">
        <v>170</v>
      </c>
      <c r="BM435" s="203" t="s">
        <v>531</v>
      </c>
    </row>
    <row r="436" spans="1:65" s="2" customFormat="1" ht="19.5">
      <c r="A436" s="35"/>
      <c r="B436" s="36"/>
      <c r="C436" s="37"/>
      <c r="D436" s="205" t="s">
        <v>178</v>
      </c>
      <c r="E436" s="37"/>
      <c r="F436" s="206" t="s">
        <v>532</v>
      </c>
      <c r="G436" s="37"/>
      <c r="H436" s="37"/>
      <c r="I436" s="207"/>
      <c r="J436" s="37"/>
      <c r="K436" s="37"/>
      <c r="L436" s="40"/>
      <c r="M436" s="208"/>
      <c r="N436" s="209"/>
      <c r="O436" s="72"/>
      <c r="P436" s="72"/>
      <c r="Q436" s="72"/>
      <c r="R436" s="72"/>
      <c r="S436" s="72"/>
      <c r="T436" s="73"/>
      <c r="U436" s="35"/>
      <c r="V436" s="35"/>
      <c r="W436" s="35"/>
      <c r="X436" s="35"/>
      <c r="Y436" s="35"/>
      <c r="Z436" s="35"/>
      <c r="AA436" s="35"/>
      <c r="AB436" s="35"/>
      <c r="AC436" s="35"/>
      <c r="AD436" s="35"/>
      <c r="AE436" s="35"/>
      <c r="AT436" s="18" t="s">
        <v>178</v>
      </c>
      <c r="AU436" s="18" t="s">
        <v>88</v>
      </c>
    </row>
    <row r="437" spans="1:65" s="2" customFormat="1" ht="11.25">
      <c r="A437" s="35"/>
      <c r="B437" s="36"/>
      <c r="C437" s="37"/>
      <c r="D437" s="210" t="s">
        <v>180</v>
      </c>
      <c r="E437" s="37"/>
      <c r="F437" s="211" t="s">
        <v>533</v>
      </c>
      <c r="G437" s="37"/>
      <c r="H437" s="37"/>
      <c r="I437" s="207"/>
      <c r="J437" s="37"/>
      <c r="K437" s="37"/>
      <c r="L437" s="40"/>
      <c r="M437" s="208"/>
      <c r="N437" s="209"/>
      <c r="O437" s="72"/>
      <c r="P437" s="72"/>
      <c r="Q437" s="72"/>
      <c r="R437" s="72"/>
      <c r="S437" s="72"/>
      <c r="T437" s="73"/>
      <c r="U437" s="35"/>
      <c r="V437" s="35"/>
      <c r="W437" s="35"/>
      <c r="X437" s="35"/>
      <c r="Y437" s="35"/>
      <c r="Z437" s="35"/>
      <c r="AA437" s="35"/>
      <c r="AB437" s="35"/>
      <c r="AC437" s="35"/>
      <c r="AD437" s="35"/>
      <c r="AE437" s="35"/>
      <c r="AT437" s="18" t="s">
        <v>180</v>
      </c>
      <c r="AU437" s="18" t="s">
        <v>88</v>
      </c>
    </row>
    <row r="438" spans="1:65" s="2" customFormat="1" ht="117">
      <c r="A438" s="35"/>
      <c r="B438" s="36"/>
      <c r="C438" s="37"/>
      <c r="D438" s="205" t="s">
        <v>182</v>
      </c>
      <c r="E438" s="37"/>
      <c r="F438" s="212" t="s">
        <v>534</v>
      </c>
      <c r="G438" s="37"/>
      <c r="H438" s="37"/>
      <c r="I438" s="207"/>
      <c r="J438" s="37"/>
      <c r="K438" s="37"/>
      <c r="L438" s="40"/>
      <c r="M438" s="208"/>
      <c r="N438" s="209"/>
      <c r="O438" s="72"/>
      <c r="P438" s="72"/>
      <c r="Q438" s="72"/>
      <c r="R438" s="72"/>
      <c r="S438" s="72"/>
      <c r="T438" s="73"/>
      <c r="U438" s="35"/>
      <c r="V438" s="35"/>
      <c r="W438" s="35"/>
      <c r="X438" s="35"/>
      <c r="Y438" s="35"/>
      <c r="Z438" s="35"/>
      <c r="AA438" s="35"/>
      <c r="AB438" s="35"/>
      <c r="AC438" s="35"/>
      <c r="AD438" s="35"/>
      <c r="AE438" s="35"/>
      <c r="AT438" s="18" t="s">
        <v>182</v>
      </c>
      <c r="AU438" s="18" t="s">
        <v>88</v>
      </c>
    </row>
    <row r="439" spans="1:65" s="2" customFormat="1" ht="33" customHeight="1">
      <c r="A439" s="35"/>
      <c r="B439" s="36"/>
      <c r="C439" s="192" t="s">
        <v>535</v>
      </c>
      <c r="D439" s="192" t="s">
        <v>172</v>
      </c>
      <c r="E439" s="193" t="s">
        <v>536</v>
      </c>
      <c r="F439" s="194" t="s">
        <v>537</v>
      </c>
      <c r="G439" s="195" t="s">
        <v>198</v>
      </c>
      <c r="H439" s="196">
        <v>41.436</v>
      </c>
      <c r="I439" s="197"/>
      <c r="J439" s="198">
        <f>ROUND(I439*H439,2)</f>
        <v>0</v>
      </c>
      <c r="K439" s="194" t="s">
        <v>176</v>
      </c>
      <c r="L439" s="40"/>
      <c r="M439" s="199" t="s">
        <v>1</v>
      </c>
      <c r="N439" s="200" t="s">
        <v>44</v>
      </c>
      <c r="O439" s="72"/>
      <c r="P439" s="201">
        <f>O439*H439</f>
        <v>0</v>
      </c>
      <c r="Q439" s="201">
        <v>0</v>
      </c>
      <c r="R439" s="201">
        <f>Q439*H439</f>
        <v>0</v>
      </c>
      <c r="S439" s="201">
        <v>0</v>
      </c>
      <c r="T439" s="202">
        <f>S439*H439</f>
        <v>0</v>
      </c>
      <c r="U439" s="35"/>
      <c r="V439" s="35"/>
      <c r="W439" s="35"/>
      <c r="X439" s="35"/>
      <c r="Y439" s="35"/>
      <c r="Z439" s="35"/>
      <c r="AA439" s="35"/>
      <c r="AB439" s="35"/>
      <c r="AC439" s="35"/>
      <c r="AD439" s="35"/>
      <c r="AE439" s="35"/>
      <c r="AR439" s="203" t="s">
        <v>170</v>
      </c>
      <c r="AT439" s="203" t="s">
        <v>172</v>
      </c>
      <c r="AU439" s="203" t="s">
        <v>88</v>
      </c>
      <c r="AY439" s="18" t="s">
        <v>169</v>
      </c>
      <c r="BE439" s="204">
        <f>IF(N439="základní",J439,0)</f>
        <v>0</v>
      </c>
      <c r="BF439" s="204">
        <f>IF(N439="snížená",J439,0)</f>
        <v>0</v>
      </c>
      <c r="BG439" s="204">
        <f>IF(N439="zákl. přenesená",J439,0)</f>
        <v>0</v>
      </c>
      <c r="BH439" s="204">
        <f>IF(N439="sníž. přenesená",J439,0)</f>
        <v>0</v>
      </c>
      <c r="BI439" s="204">
        <f>IF(N439="nulová",J439,0)</f>
        <v>0</v>
      </c>
      <c r="BJ439" s="18" t="s">
        <v>86</v>
      </c>
      <c r="BK439" s="204">
        <f>ROUND(I439*H439,2)</f>
        <v>0</v>
      </c>
      <c r="BL439" s="18" t="s">
        <v>170</v>
      </c>
      <c r="BM439" s="203" t="s">
        <v>538</v>
      </c>
    </row>
    <row r="440" spans="1:65" s="2" customFormat="1" ht="39">
      <c r="A440" s="35"/>
      <c r="B440" s="36"/>
      <c r="C440" s="37"/>
      <c r="D440" s="205" t="s">
        <v>178</v>
      </c>
      <c r="E440" s="37"/>
      <c r="F440" s="206" t="s">
        <v>539</v>
      </c>
      <c r="G440" s="37"/>
      <c r="H440" s="37"/>
      <c r="I440" s="207"/>
      <c r="J440" s="37"/>
      <c r="K440" s="37"/>
      <c r="L440" s="40"/>
      <c r="M440" s="208"/>
      <c r="N440" s="209"/>
      <c r="O440" s="72"/>
      <c r="P440" s="72"/>
      <c r="Q440" s="72"/>
      <c r="R440" s="72"/>
      <c r="S440" s="72"/>
      <c r="T440" s="73"/>
      <c r="U440" s="35"/>
      <c r="V440" s="35"/>
      <c r="W440" s="35"/>
      <c r="X440" s="35"/>
      <c r="Y440" s="35"/>
      <c r="Z440" s="35"/>
      <c r="AA440" s="35"/>
      <c r="AB440" s="35"/>
      <c r="AC440" s="35"/>
      <c r="AD440" s="35"/>
      <c r="AE440" s="35"/>
      <c r="AT440" s="18" t="s">
        <v>178</v>
      </c>
      <c r="AU440" s="18" t="s">
        <v>88</v>
      </c>
    </row>
    <row r="441" spans="1:65" s="2" customFormat="1" ht="11.25">
      <c r="A441" s="35"/>
      <c r="B441" s="36"/>
      <c r="C441" s="37"/>
      <c r="D441" s="210" t="s">
        <v>180</v>
      </c>
      <c r="E441" s="37"/>
      <c r="F441" s="211" t="s">
        <v>540</v>
      </c>
      <c r="G441" s="37"/>
      <c r="H441" s="37"/>
      <c r="I441" s="207"/>
      <c r="J441" s="37"/>
      <c r="K441" s="37"/>
      <c r="L441" s="40"/>
      <c r="M441" s="208"/>
      <c r="N441" s="209"/>
      <c r="O441" s="72"/>
      <c r="P441" s="72"/>
      <c r="Q441" s="72"/>
      <c r="R441" s="72"/>
      <c r="S441" s="72"/>
      <c r="T441" s="73"/>
      <c r="U441" s="35"/>
      <c r="V441" s="35"/>
      <c r="W441" s="35"/>
      <c r="X441" s="35"/>
      <c r="Y441" s="35"/>
      <c r="Z441" s="35"/>
      <c r="AA441" s="35"/>
      <c r="AB441" s="35"/>
      <c r="AC441" s="35"/>
      <c r="AD441" s="35"/>
      <c r="AE441" s="35"/>
      <c r="AT441" s="18" t="s">
        <v>180</v>
      </c>
      <c r="AU441" s="18" t="s">
        <v>88</v>
      </c>
    </row>
    <row r="442" spans="1:65" s="2" customFormat="1" ht="117">
      <c r="A442" s="35"/>
      <c r="B442" s="36"/>
      <c r="C442" s="37"/>
      <c r="D442" s="205" t="s">
        <v>182</v>
      </c>
      <c r="E442" s="37"/>
      <c r="F442" s="212" t="s">
        <v>534</v>
      </c>
      <c r="G442" s="37"/>
      <c r="H442" s="37"/>
      <c r="I442" s="207"/>
      <c r="J442" s="37"/>
      <c r="K442" s="37"/>
      <c r="L442" s="40"/>
      <c r="M442" s="208"/>
      <c r="N442" s="209"/>
      <c r="O442" s="72"/>
      <c r="P442" s="72"/>
      <c r="Q442" s="72"/>
      <c r="R442" s="72"/>
      <c r="S442" s="72"/>
      <c r="T442" s="73"/>
      <c r="U442" s="35"/>
      <c r="V442" s="35"/>
      <c r="W442" s="35"/>
      <c r="X442" s="35"/>
      <c r="Y442" s="35"/>
      <c r="Z442" s="35"/>
      <c r="AA442" s="35"/>
      <c r="AB442" s="35"/>
      <c r="AC442" s="35"/>
      <c r="AD442" s="35"/>
      <c r="AE442" s="35"/>
      <c r="AT442" s="18" t="s">
        <v>182</v>
      </c>
      <c r="AU442" s="18" t="s">
        <v>88</v>
      </c>
    </row>
    <row r="443" spans="1:65" s="14" customFormat="1" ht="11.25">
      <c r="B443" s="223"/>
      <c r="C443" s="224"/>
      <c r="D443" s="205" t="s">
        <v>184</v>
      </c>
      <c r="E443" s="224"/>
      <c r="F443" s="226" t="s">
        <v>541</v>
      </c>
      <c r="G443" s="224"/>
      <c r="H443" s="227">
        <v>41.436</v>
      </c>
      <c r="I443" s="228"/>
      <c r="J443" s="224"/>
      <c r="K443" s="224"/>
      <c r="L443" s="229"/>
      <c r="M443" s="230"/>
      <c r="N443" s="231"/>
      <c r="O443" s="231"/>
      <c r="P443" s="231"/>
      <c r="Q443" s="231"/>
      <c r="R443" s="231"/>
      <c r="S443" s="231"/>
      <c r="T443" s="232"/>
      <c r="AT443" s="233" t="s">
        <v>184</v>
      </c>
      <c r="AU443" s="233" t="s">
        <v>88</v>
      </c>
      <c r="AV443" s="14" t="s">
        <v>88</v>
      </c>
      <c r="AW443" s="14" t="s">
        <v>4</v>
      </c>
      <c r="AX443" s="14" t="s">
        <v>86</v>
      </c>
      <c r="AY443" s="233" t="s">
        <v>169</v>
      </c>
    </row>
    <row r="444" spans="1:65" s="2" customFormat="1" ht="24.2" customHeight="1">
      <c r="A444" s="35"/>
      <c r="B444" s="36"/>
      <c r="C444" s="192" t="s">
        <v>542</v>
      </c>
      <c r="D444" s="192" t="s">
        <v>172</v>
      </c>
      <c r="E444" s="193" t="s">
        <v>543</v>
      </c>
      <c r="F444" s="194" t="s">
        <v>544</v>
      </c>
      <c r="G444" s="195" t="s">
        <v>198</v>
      </c>
      <c r="H444" s="196">
        <v>20.718</v>
      </c>
      <c r="I444" s="197"/>
      <c r="J444" s="198">
        <f>ROUND(I444*H444,2)</f>
        <v>0</v>
      </c>
      <c r="K444" s="194" t="s">
        <v>176</v>
      </c>
      <c r="L444" s="40"/>
      <c r="M444" s="199" t="s">
        <v>1</v>
      </c>
      <c r="N444" s="200" t="s">
        <v>44</v>
      </c>
      <c r="O444" s="72"/>
      <c r="P444" s="201">
        <f>O444*H444</f>
        <v>0</v>
      </c>
      <c r="Q444" s="201">
        <v>0</v>
      </c>
      <c r="R444" s="201">
        <f>Q444*H444</f>
        <v>0</v>
      </c>
      <c r="S444" s="201">
        <v>0</v>
      </c>
      <c r="T444" s="202">
        <f>S444*H444</f>
        <v>0</v>
      </c>
      <c r="U444" s="35"/>
      <c r="V444" s="35"/>
      <c r="W444" s="35"/>
      <c r="X444" s="35"/>
      <c r="Y444" s="35"/>
      <c r="Z444" s="35"/>
      <c r="AA444" s="35"/>
      <c r="AB444" s="35"/>
      <c r="AC444" s="35"/>
      <c r="AD444" s="35"/>
      <c r="AE444" s="35"/>
      <c r="AR444" s="203" t="s">
        <v>170</v>
      </c>
      <c r="AT444" s="203" t="s">
        <v>172</v>
      </c>
      <c r="AU444" s="203" t="s">
        <v>88</v>
      </c>
      <c r="AY444" s="18" t="s">
        <v>169</v>
      </c>
      <c r="BE444" s="204">
        <f>IF(N444="základní",J444,0)</f>
        <v>0</v>
      </c>
      <c r="BF444" s="204">
        <f>IF(N444="snížená",J444,0)</f>
        <v>0</v>
      </c>
      <c r="BG444" s="204">
        <f>IF(N444="zákl. přenesená",J444,0)</f>
        <v>0</v>
      </c>
      <c r="BH444" s="204">
        <f>IF(N444="sníž. přenesená",J444,0)</f>
        <v>0</v>
      </c>
      <c r="BI444" s="204">
        <f>IF(N444="nulová",J444,0)</f>
        <v>0</v>
      </c>
      <c r="BJ444" s="18" t="s">
        <v>86</v>
      </c>
      <c r="BK444" s="204">
        <f>ROUND(I444*H444,2)</f>
        <v>0</v>
      </c>
      <c r="BL444" s="18" t="s">
        <v>170</v>
      </c>
      <c r="BM444" s="203" t="s">
        <v>545</v>
      </c>
    </row>
    <row r="445" spans="1:65" s="2" customFormat="1" ht="19.5">
      <c r="A445" s="35"/>
      <c r="B445" s="36"/>
      <c r="C445" s="37"/>
      <c r="D445" s="205" t="s">
        <v>178</v>
      </c>
      <c r="E445" s="37"/>
      <c r="F445" s="206" t="s">
        <v>546</v>
      </c>
      <c r="G445" s="37"/>
      <c r="H445" s="37"/>
      <c r="I445" s="207"/>
      <c r="J445" s="37"/>
      <c r="K445" s="37"/>
      <c r="L445" s="40"/>
      <c r="M445" s="208"/>
      <c r="N445" s="209"/>
      <c r="O445" s="72"/>
      <c r="P445" s="72"/>
      <c r="Q445" s="72"/>
      <c r="R445" s="72"/>
      <c r="S445" s="72"/>
      <c r="T445" s="73"/>
      <c r="U445" s="35"/>
      <c r="V445" s="35"/>
      <c r="W445" s="35"/>
      <c r="X445" s="35"/>
      <c r="Y445" s="35"/>
      <c r="Z445" s="35"/>
      <c r="AA445" s="35"/>
      <c r="AB445" s="35"/>
      <c r="AC445" s="35"/>
      <c r="AD445" s="35"/>
      <c r="AE445" s="35"/>
      <c r="AT445" s="18" t="s">
        <v>178</v>
      </c>
      <c r="AU445" s="18" t="s">
        <v>88</v>
      </c>
    </row>
    <row r="446" spans="1:65" s="2" customFormat="1" ht="11.25">
      <c r="A446" s="35"/>
      <c r="B446" s="36"/>
      <c r="C446" s="37"/>
      <c r="D446" s="210" t="s">
        <v>180</v>
      </c>
      <c r="E446" s="37"/>
      <c r="F446" s="211" t="s">
        <v>547</v>
      </c>
      <c r="G446" s="37"/>
      <c r="H446" s="37"/>
      <c r="I446" s="207"/>
      <c r="J446" s="37"/>
      <c r="K446" s="37"/>
      <c r="L446" s="40"/>
      <c r="M446" s="208"/>
      <c r="N446" s="209"/>
      <c r="O446" s="72"/>
      <c r="P446" s="72"/>
      <c r="Q446" s="72"/>
      <c r="R446" s="72"/>
      <c r="S446" s="72"/>
      <c r="T446" s="73"/>
      <c r="U446" s="35"/>
      <c r="V446" s="35"/>
      <c r="W446" s="35"/>
      <c r="X446" s="35"/>
      <c r="Y446" s="35"/>
      <c r="Z446" s="35"/>
      <c r="AA446" s="35"/>
      <c r="AB446" s="35"/>
      <c r="AC446" s="35"/>
      <c r="AD446" s="35"/>
      <c r="AE446" s="35"/>
      <c r="AT446" s="18" t="s">
        <v>180</v>
      </c>
      <c r="AU446" s="18" t="s">
        <v>88</v>
      </c>
    </row>
    <row r="447" spans="1:65" s="2" customFormat="1" ht="87.75">
      <c r="A447" s="35"/>
      <c r="B447" s="36"/>
      <c r="C447" s="37"/>
      <c r="D447" s="205" t="s">
        <v>182</v>
      </c>
      <c r="E447" s="37"/>
      <c r="F447" s="212" t="s">
        <v>548</v>
      </c>
      <c r="G447" s="37"/>
      <c r="H447" s="37"/>
      <c r="I447" s="207"/>
      <c r="J447" s="37"/>
      <c r="K447" s="37"/>
      <c r="L447" s="40"/>
      <c r="M447" s="208"/>
      <c r="N447" s="209"/>
      <c r="O447" s="72"/>
      <c r="P447" s="72"/>
      <c r="Q447" s="72"/>
      <c r="R447" s="72"/>
      <c r="S447" s="72"/>
      <c r="T447" s="73"/>
      <c r="U447" s="35"/>
      <c r="V447" s="35"/>
      <c r="W447" s="35"/>
      <c r="X447" s="35"/>
      <c r="Y447" s="35"/>
      <c r="Z447" s="35"/>
      <c r="AA447" s="35"/>
      <c r="AB447" s="35"/>
      <c r="AC447" s="35"/>
      <c r="AD447" s="35"/>
      <c r="AE447" s="35"/>
      <c r="AT447" s="18" t="s">
        <v>182</v>
      </c>
      <c r="AU447" s="18" t="s">
        <v>88</v>
      </c>
    </row>
    <row r="448" spans="1:65" s="2" customFormat="1" ht="24.2" customHeight="1">
      <c r="A448" s="35"/>
      <c r="B448" s="36"/>
      <c r="C448" s="192" t="s">
        <v>549</v>
      </c>
      <c r="D448" s="192" t="s">
        <v>172</v>
      </c>
      <c r="E448" s="193" t="s">
        <v>550</v>
      </c>
      <c r="F448" s="194" t="s">
        <v>551</v>
      </c>
      <c r="G448" s="195" t="s">
        <v>198</v>
      </c>
      <c r="H448" s="196">
        <v>393.642</v>
      </c>
      <c r="I448" s="197"/>
      <c r="J448" s="198">
        <f>ROUND(I448*H448,2)</f>
        <v>0</v>
      </c>
      <c r="K448" s="194" t="s">
        <v>176</v>
      </c>
      <c r="L448" s="40"/>
      <c r="M448" s="199" t="s">
        <v>1</v>
      </c>
      <c r="N448" s="200" t="s">
        <v>44</v>
      </c>
      <c r="O448" s="72"/>
      <c r="P448" s="201">
        <f>O448*H448</f>
        <v>0</v>
      </c>
      <c r="Q448" s="201">
        <v>0</v>
      </c>
      <c r="R448" s="201">
        <f>Q448*H448</f>
        <v>0</v>
      </c>
      <c r="S448" s="201">
        <v>0</v>
      </c>
      <c r="T448" s="202">
        <f>S448*H448</f>
        <v>0</v>
      </c>
      <c r="U448" s="35"/>
      <c r="V448" s="35"/>
      <c r="W448" s="35"/>
      <c r="X448" s="35"/>
      <c r="Y448" s="35"/>
      <c r="Z448" s="35"/>
      <c r="AA448" s="35"/>
      <c r="AB448" s="35"/>
      <c r="AC448" s="35"/>
      <c r="AD448" s="35"/>
      <c r="AE448" s="35"/>
      <c r="AR448" s="203" t="s">
        <v>170</v>
      </c>
      <c r="AT448" s="203" t="s">
        <v>172</v>
      </c>
      <c r="AU448" s="203" t="s">
        <v>88</v>
      </c>
      <c r="AY448" s="18" t="s">
        <v>169</v>
      </c>
      <c r="BE448" s="204">
        <f>IF(N448="základní",J448,0)</f>
        <v>0</v>
      </c>
      <c r="BF448" s="204">
        <f>IF(N448="snížená",J448,0)</f>
        <v>0</v>
      </c>
      <c r="BG448" s="204">
        <f>IF(N448="zákl. přenesená",J448,0)</f>
        <v>0</v>
      </c>
      <c r="BH448" s="204">
        <f>IF(N448="sníž. přenesená",J448,0)</f>
        <v>0</v>
      </c>
      <c r="BI448" s="204">
        <f>IF(N448="nulová",J448,0)</f>
        <v>0</v>
      </c>
      <c r="BJ448" s="18" t="s">
        <v>86</v>
      </c>
      <c r="BK448" s="204">
        <f>ROUND(I448*H448,2)</f>
        <v>0</v>
      </c>
      <c r="BL448" s="18" t="s">
        <v>170</v>
      </c>
      <c r="BM448" s="203" t="s">
        <v>552</v>
      </c>
    </row>
    <row r="449" spans="1:65" s="2" customFormat="1" ht="29.25">
      <c r="A449" s="35"/>
      <c r="B449" s="36"/>
      <c r="C449" s="37"/>
      <c r="D449" s="205" t="s">
        <v>178</v>
      </c>
      <c r="E449" s="37"/>
      <c r="F449" s="206" t="s">
        <v>553</v>
      </c>
      <c r="G449" s="37"/>
      <c r="H449" s="37"/>
      <c r="I449" s="207"/>
      <c r="J449" s="37"/>
      <c r="K449" s="37"/>
      <c r="L449" s="40"/>
      <c r="M449" s="208"/>
      <c r="N449" s="209"/>
      <c r="O449" s="72"/>
      <c r="P449" s="72"/>
      <c r="Q449" s="72"/>
      <c r="R449" s="72"/>
      <c r="S449" s="72"/>
      <c r="T449" s="73"/>
      <c r="U449" s="35"/>
      <c r="V449" s="35"/>
      <c r="W449" s="35"/>
      <c r="X449" s="35"/>
      <c r="Y449" s="35"/>
      <c r="Z449" s="35"/>
      <c r="AA449" s="35"/>
      <c r="AB449" s="35"/>
      <c r="AC449" s="35"/>
      <c r="AD449" s="35"/>
      <c r="AE449" s="35"/>
      <c r="AT449" s="18" t="s">
        <v>178</v>
      </c>
      <c r="AU449" s="18" t="s">
        <v>88</v>
      </c>
    </row>
    <row r="450" spans="1:65" s="2" customFormat="1" ht="11.25">
      <c r="A450" s="35"/>
      <c r="B450" s="36"/>
      <c r="C450" s="37"/>
      <c r="D450" s="210" t="s">
        <v>180</v>
      </c>
      <c r="E450" s="37"/>
      <c r="F450" s="211" t="s">
        <v>554</v>
      </c>
      <c r="G450" s="37"/>
      <c r="H450" s="37"/>
      <c r="I450" s="207"/>
      <c r="J450" s="37"/>
      <c r="K450" s="37"/>
      <c r="L450" s="40"/>
      <c r="M450" s="208"/>
      <c r="N450" s="209"/>
      <c r="O450" s="72"/>
      <c r="P450" s="72"/>
      <c r="Q450" s="72"/>
      <c r="R450" s="72"/>
      <c r="S450" s="72"/>
      <c r="T450" s="73"/>
      <c r="U450" s="35"/>
      <c r="V450" s="35"/>
      <c r="W450" s="35"/>
      <c r="X450" s="35"/>
      <c r="Y450" s="35"/>
      <c r="Z450" s="35"/>
      <c r="AA450" s="35"/>
      <c r="AB450" s="35"/>
      <c r="AC450" s="35"/>
      <c r="AD450" s="35"/>
      <c r="AE450" s="35"/>
      <c r="AT450" s="18" t="s">
        <v>180</v>
      </c>
      <c r="AU450" s="18" t="s">
        <v>88</v>
      </c>
    </row>
    <row r="451" spans="1:65" s="2" customFormat="1" ht="87.75">
      <c r="A451" s="35"/>
      <c r="B451" s="36"/>
      <c r="C451" s="37"/>
      <c r="D451" s="205" t="s">
        <v>182</v>
      </c>
      <c r="E451" s="37"/>
      <c r="F451" s="212" t="s">
        <v>548</v>
      </c>
      <c r="G451" s="37"/>
      <c r="H451" s="37"/>
      <c r="I451" s="207"/>
      <c r="J451" s="37"/>
      <c r="K451" s="37"/>
      <c r="L451" s="40"/>
      <c r="M451" s="208"/>
      <c r="N451" s="209"/>
      <c r="O451" s="72"/>
      <c r="P451" s="72"/>
      <c r="Q451" s="72"/>
      <c r="R451" s="72"/>
      <c r="S451" s="72"/>
      <c r="T451" s="73"/>
      <c r="U451" s="35"/>
      <c r="V451" s="35"/>
      <c r="W451" s="35"/>
      <c r="X451" s="35"/>
      <c r="Y451" s="35"/>
      <c r="Z451" s="35"/>
      <c r="AA451" s="35"/>
      <c r="AB451" s="35"/>
      <c r="AC451" s="35"/>
      <c r="AD451" s="35"/>
      <c r="AE451" s="35"/>
      <c r="AT451" s="18" t="s">
        <v>182</v>
      </c>
      <c r="AU451" s="18" t="s">
        <v>88</v>
      </c>
    </row>
    <row r="452" spans="1:65" s="2" customFormat="1" ht="19.5">
      <c r="A452" s="35"/>
      <c r="B452" s="36"/>
      <c r="C452" s="37"/>
      <c r="D452" s="205" t="s">
        <v>233</v>
      </c>
      <c r="E452" s="37"/>
      <c r="F452" s="212" t="s">
        <v>555</v>
      </c>
      <c r="G452" s="37"/>
      <c r="H452" s="37"/>
      <c r="I452" s="207"/>
      <c r="J452" s="37"/>
      <c r="K452" s="37"/>
      <c r="L452" s="40"/>
      <c r="M452" s="208"/>
      <c r="N452" s="209"/>
      <c r="O452" s="72"/>
      <c r="P452" s="72"/>
      <c r="Q452" s="72"/>
      <c r="R452" s="72"/>
      <c r="S452" s="72"/>
      <c r="T452" s="73"/>
      <c r="U452" s="35"/>
      <c r="V452" s="35"/>
      <c r="W452" s="35"/>
      <c r="X452" s="35"/>
      <c r="Y452" s="35"/>
      <c r="Z452" s="35"/>
      <c r="AA452" s="35"/>
      <c r="AB452" s="35"/>
      <c r="AC452" s="35"/>
      <c r="AD452" s="35"/>
      <c r="AE452" s="35"/>
      <c r="AT452" s="18" t="s">
        <v>233</v>
      </c>
      <c r="AU452" s="18" t="s">
        <v>88</v>
      </c>
    </row>
    <row r="453" spans="1:65" s="14" customFormat="1" ht="11.25">
      <c r="B453" s="223"/>
      <c r="C453" s="224"/>
      <c r="D453" s="205" t="s">
        <v>184</v>
      </c>
      <c r="E453" s="224"/>
      <c r="F453" s="226" t="s">
        <v>556</v>
      </c>
      <c r="G453" s="224"/>
      <c r="H453" s="227">
        <v>393.642</v>
      </c>
      <c r="I453" s="228"/>
      <c r="J453" s="224"/>
      <c r="K453" s="224"/>
      <c r="L453" s="229"/>
      <c r="M453" s="230"/>
      <c r="N453" s="231"/>
      <c r="O453" s="231"/>
      <c r="P453" s="231"/>
      <c r="Q453" s="231"/>
      <c r="R453" s="231"/>
      <c r="S453" s="231"/>
      <c r="T453" s="232"/>
      <c r="AT453" s="233" t="s">
        <v>184</v>
      </c>
      <c r="AU453" s="233" t="s">
        <v>88</v>
      </c>
      <c r="AV453" s="14" t="s">
        <v>88</v>
      </c>
      <c r="AW453" s="14" t="s">
        <v>4</v>
      </c>
      <c r="AX453" s="14" t="s">
        <v>86</v>
      </c>
      <c r="AY453" s="233" t="s">
        <v>169</v>
      </c>
    </row>
    <row r="454" spans="1:65" s="2" customFormat="1" ht="33" customHeight="1">
      <c r="A454" s="35"/>
      <c r="B454" s="36"/>
      <c r="C454" s="192" t="s">
        <v>557</v>
      </c>
      <c r="D454" s="192" t="s">
        <v>172</v>
      </c>
      <c r="E454" s="193" t="s">
        <v>558</v>
      </c>
      <c r="F454" s="194" t="s">
        <v>559</v>
      </c>
      <c r="G454" s="195" t="s">
        <v>198</v>
      </c>
      <c r="H454" s="196">
        <v>20.718</v>
      </c>
      <c r="I454" s="197"/>
      <c r="J454" s="198">
        <f>ROUND(I454*H454,2)</f>
        <v>0</v>
      </c>
      <c r="K454" s="194" t="s">
        <v>176</v>
      </c>
      <c r="L454" s="40"/>
      <c r="M454" s="199" t="s">
        <v>1</v>
      </c>
      <c r="N454" s="200" t="s">
        <v>44</v>
      </c>
      <c r="O454" s="72"/>
      <c r="P454" s="201">
        <f>O454*H454</f>
        <v>0</v>
      </c>
      <c r="Q454" s="201">
        <v>0</v>
      </c>
      <c r="R454" s="201">
        <f>Q454*H454</f>
        <v>0</v>
      </c>
      <c r="S454" s="201">
        <v>0</v>
      </c>
      <c r="T454" s="202">
        <f>S454*H454</f>
        <v>0</v>
      </c>
      <c r="U454" s="35"/>
      <c r="V454" s="35"/>
      <c r="W454" s="35"/>
      <c r="X454" s="35"/>
      <c r="Y454" s="35"/>
      <c r="Z454" s="35"/>
      <c r="AA454" s="35"/>
      <c r="AB454" s="35"/>
      <c r="AC454" s="35"/>
      <c r="AD454" s="35"/>
      <c r="AE454" s="35"/>
      <c r="AR454" s="203" t="s">
        <v>170</v>
      </c>
      <c r="AT454" s="203" t="s">
        <v>172</v>
      </c>
      <c r="AU454" s="203" t="s">
        <v>88</v>
      </c>
      <c r="AY454" s="18" t="s">
        <v>169</v>
      </c>
      <c r="BE454" s="204">
        <f>IF(N454="základní",J454,0)</f>
        <v>0</v>
      </c>
      <c r="BF454" s="204">
        <f>IF(N454="snížená",J454,0)</f>
        <v>0</v>
      </c>
      <c r="BG454" s="204">
        <f>IF(N454="zákl. přenesená",J454,0)</f>
        <v>0</v>
      </c>
      <c r="BH454" s="204">
        <f>IF(N454="sníž. přenesená",J454,0)</f>
        <v>0</v>
      </c>
      <c r="BI454" s="204">
        <f>IF(N454="nulová",J454,0)</f>
        <v>0</v>
      </c>
      <c r="BJ454" s="18" t="s">
        <v>86</v>
      </c>
      <c r="BK454" s="204">
        <f>ROUND(I454*H454,2)</f>
        <v>0</v>
      </c>
      <c r="BL454" s="18" t="s">
        <v>170</v>
      </c>
      <c r="BM454" s="203" t="s">
        <v>560</v>
      </c>
    </row>
    <row r="455" spans="1:65" s="2" customFormat="1" ht="29.25">
      <c r="A455" s="35"/>
      <c r="B455" s="36"/>
      <c r="C455" s="37"/>
      <c r="D455" s="205" t="s">
        <v>178</v>
      </c>
      <c r="E455" s="37"/>
      <c r="F455" s="206" t="s">
        <v>561</v>
      </c>
      <c r="G455" s="37"/>
      <c r="H455" s="37"/>
      <c r="I455" s="207"/>
      <c r="J455" s="37"/>
      <c r="K455" s="37"/>
      <c r="L455" s="40"/>
      <c r="M455" s="208"/>
      <c r="N455" s="209"/>
      <c r="O455" s="72"/>
      <c r="P455" s="72"/>
      <c r="Q455" s="72"/>
      <c r="R455" s="72"/>
      <c r="S455" s="72"/>
      <c r="T455" s="73"/>
      <c r="U455" s="35"/>
      <c r="V455" s="35"/>
      <c r="W455" s="35"/>
      <c r="X455" s="35"/>
      <c r="Y455" s="35"/>
      <c r="Z455" s="35"/>
      <c r="AA455" s="35"/>
      <c r="AB455" s="35"/>
      <c r="AC455" s="35"/>
      <c r="AD455" s="35"/>
      <c r="AE455" s="35"/>
      <c r="AT455" s="18" t="s">
        <v>178</v>
      </c>
      <c r="AU455" s="18" t="s">
        <v>88</v>
      </c>
    </row>
    <row r="456" spans="1:65" s="2" customFormat="1" ht="11.25">
      <c r="A456" s="35"/>
      <c r="B456" s="36"/>
      <c r="C456" s="37"/>
      <c r="D456" s="210" t="s">
        <v>180</v>
      </c>
      <c r="E456" s="37"/>
      <c r="F456" s="211" t="s">
        <v>562</v>
      </c>
      <c r="G456" s="37"/>
      <c r="H456" s="37"/>
      <c r="I456" s="207"/>
      <c r="J456" s="37"/>
      <c r="K456" s="37"/>
      <c r="L456" s="40"/>
      <c r="M456" s="208"/>
      <c r="N456" s="209"/>
      <c r="O456" s="72"/>
      <c r="P456" s="72"/>
      <c r="Q456" s="72"/>
      <c r="R456" s="72"/>
      <c r="S456" s="72"/>
      <c r="T456" s="73"/>
      <c r="U456" s="35"/>
      <c r="V456" s="35"/>
      <c r="W456" s="35"/>
      <c r="X456" s="35"/>
      <c r="Y456" s="35"/>
      <c r="Z456" s="35"/>
      <c r="AA456" s="35"/>
      <c r="AB456" s="35"/>
      <c r="AC456" s="35"/>
      <c r="AD456" s="35"/>
      <c r="AE456" s="35"/>
      <c r="AT456" s="18" t="s">
        <v>180</v>
      </c>
      <c r="AU456" s="18" t="s">
        <v>88</v>
      </c>
    </row>
    <row r="457" spans="1:65" s="2" customFormat="1" ht="68.25">
      <c r="A457" s="35"/>
      <c r="B457" s="36"/>
      <c r="C457" s="37"/>
      <c r="D457" s="205" t="s">
        <v>182</v>
      </c>
      <c r="E457" s="37"/>
      <c r="F457" s="212" t="s">
        <v>563</v>
      </c>
      <c r="G457" s="37"/>
      <c r="H457" s="37"/>
      <c r="I457" s="207"/>
      <c r="J457" s="37"/>
      <c r="K457" s="37"/>
      <c r="L457" s="40"/>
      <c r="M457" s="208"/>
      <c r="N457" s="209"/>
      <c r="O457" s="72"/>
      <c r="P457" s="72"/>
      <c r="Q457" s="72"/>
      <c r="R457" s="72"/>
      <c r="S457" s="72"/>
      <c r="T457" s="73"/>
      <c r="U457" s="35"/>
      <c r="V457" s="35"/>
      <c r="W457" s="35"/>
      <c r="X457" s="35"/>
      <c r="Y457" s="35"/>
      <c r="Z457" s="35"/>
      <c r="AA457" s="35"/>
      <c r="AB457" s="35"/>
      <c r="AC457" s="35"/>
      <c r="AD457" s="35"/>
      <c r="AE457" s="35"/>
      <c r="AT457" s="18" t="s">
        <v>182</v>
      </c>
      <c r="AU457" s="18" t="s">
        <v>88</v>
      </c>
    </row>
    <row r="458" spans="1:65" s="2" customFormat="1" ht="21.75" customHeight="1">
      <c r="A458" s="35"/>
      <c r="B458" s="36"/>
      <c r="C458" s="192" t="s">
        <v>564</v>
      </c>
      <c r="D458" s="192" t="s">
        <v>172</v>
      </c>
      <c r="E458" s="193" t="s">
        <v>565</v>
      </c>
      <c r="F458" s="194" t="s">
        <v>566</v>
      </c>
      <c r="G458" s="195" t="s">
        <v>198</v>
      </c>
      <c r="H458" s="196">
        <v>20.718</v>
      </c>
      <c r="I458" s="197"/>
      <c r="J458" s="198">
        <f>ROUND(I458*H458,2)</f>
        <v>0</v>
      </c>
      <c r="K458" s="194" t="s">
        <v>176</v>
      </c>
      <c r="L458" s="40"/>
      <c r="M458" s="199" t="s">
        <v>1</v>
      </c>
      <c r="N458" s="200" t="s">
        <v>44</v>
      </c>
      <c r="O458" s="72"/>
      <c r="P458" s="201">
        <f>O458*H458</f>
        <v>0</v>
      </c>
      <c r="Q458" s="201">
        <v>0</v>
      </c>
      <c r="R458" s="201">
        <f>Q458*H458</f>
        <v>0</v>
      </c>
      <c r="S458" s="201">
        <v>0</v>
      </c>
      <c r="T458" s="202">
        <f>S458*H458</f>
        <v>0</v>
      </c>
      <c r="U458" s="35"/>
      <c r="V458" s="35"/>
      <c r="W458" s="35"/>
      <c r="X458" s="35"/>
      <c r="Y458" s="35"/>
      <c r="Z458" s="35"/>
      <c r="AA458" s="35"/>
      <c r="AB458" s="35"/>
      <c r="AC458" s="35"/>
      <c r="AD458" s="35"/>
      <c r="AE458" s="35"/>
      <c r="AR458" s="203" t="s">
        <v>170</v>
      </c>
      <c r="AT458" s="203" t="s">
        <v>172</v>
      </c>
      <c r="AU458" s="203" t="s">
        <v>88</v>
      </c>
      <c r="AY458" s="18" t="s">
        <v>169</v>
      </c>
      <c r="BE458" s="204">
        <f>IF(N458="základní",J458,0)</f>
        <v>0</v>
      </c>
      <c r="BF458" s="204">
        <f>IF(N458="snížená",J458,0)</f>
        <v>0</v>
      </c>
      <c r="BG458" s="204">
        <f>IF(N458="zákl. přenesená",J458,0)</f>
        <v>0</v>
      </c>
      <c r="BH458" s="204">
        <f>IF(N458="sníž. přenesená",J458,0)</f>
        <v>0</v>
      </c>
      <c r="BI458" s="204">
        <f>IF(N458="nulová",J458,0)</f>
        <v>0</v>
      </c>
      <c r="BJ458" s="18" t="s">
        <v>86</v>
      </c>
      <c r="BK458" s="204">
        <f>ROUND(I458*H458,2)</f>
        <v>0</v>
      </c>
      <c r="BL458" s="18" t="s">
        <v>170</v>
      </c>
      <c r="BM458" s="203" t="s">
        <v>567</v>
      </c>
    </row>
    <row r="459" spans="1:65" s="2" customFormat="1" ht="39">
      <c r="A459" s="35"/>
      <c r="B459" s="36"/>
      <c r="C459" s="37"/>
      <c r="D459" s="205" t="s">
        <v>178</v>
      </c>
      <c r="E459" s="37"/>
      <c r="F459" s="206" t="s">
        <v>568</v>
      </c>
      <c r="G459" s="37"/>
      <c r="H459" s="37"/>
      <c r="I459" s="207"/>
      <c r="J459" s="37"/>
      <c r="K459" s="37"/>
      <c r="L459" s="40"/>
      <c r="M459" s="208"/>
      <c r="N459" s="209"/>
      <c r="O459" s="72"/>
      <c r="P459" s="72"/>
      <c r="Q459" s="72"/>
      <c r="R459" s="72"/>
      <c r="S459" s="72"/>
      <c r="T459" s="73"/>
      <c r="U459" s="35"/>
      <c r="V459" s="35"/>
      <c r="W459" s="35"/>
      <c r="X459" s="35"/>
      <c r="Y459" s="35"/>
      <c r="Z459" s="35"/>
      <c r="AA459" s="35"/>
      <c r="AB459" s="35"/>
      <c r="AC459" s="35"/>
      <c r="AD459" s="35"/>
      <c r="AE459" s="35"/>
      <c r="AT459" s="18" t="s">
        <v>178</v>
      </c>
      <c r="AU459" s="18" t="s">
        <v>88</v>
      </c>
    </row>
    <row r="460" spans="1:65" s="2" customFormat="1" ht="11.25">
      <c r="A460" s="35"/>
      <c r="B460" s="36"/>
      <c r="C460" s="37"/>
      <c r="D460" s="210" t="s">
        <v>180</v>
      </c>
      <c r="E460" s="37"/>
      <c r="F460" s="211" t="s">
        <v>569</v>
      </c>
      <c r="G460" s="37"/>
      <c r="H460" s="37"/>
      <c r="I460" s="207"/>
      <c r="J460" s="37"/>
      <c r="K460" s="37"/>
      <c r="L460" s="40"/>
      <c r="M460" s="208"/>
      <c r="N460" s="209"/>
      <c r="O460" s="72"/>
      <c r="P460" s="72"/>
      <c r="Q460" s="72"/>
      <c r="R460" s="72"/>
      <c r="S460" s="72"/>
      <c r="T460" s="73"/>
      <c r="U460" s="35"/>
      <c r="V460" s="35"/>
      <c r="W460" s="35"/>
      <c r="X460" s="35"/>
      <c r="Y460" s="35"/>
      <c r="Z460" s="35"/>
      <c r="AA460" s="35"/>
      <c r="AB460" s="35"/>
      <c r="AC460" s="35"/>
      <c r="AD460" s="35"/>
      <c r="AE460" s="35"/>
      <c r="AT460" s="18" t="s">
        <v>180</v>
      </c>
      <c r="AU460" s="18" t="s">
        <v>88</v>
      </c>
    </row>
    <row r="461" spans="1:65" s="2" customFormat="1" ht="224.25">
      <c r="A461" s="35"/>
      <c r="B461" s="36"/>
      <c r="C461" s="37"/>
      <c r="D461" s="205" t="s">
        <v>182</v>
      </c>
      <c r="E461" s="37"/>
      <c r="F461" s="212" t="s">
        <v>570</v>
      </c>
      <c r="G461" s="37"/>
      <c r="H461" s="37"/>
      <c r="I461" s="207"/>
      <c r="J461" s="37"/>
      <c r="K461" s="37"/>
      <c r="L461" s="40"/>
      <c r="M461" s="208"/>
      <c r="N461" s="209"/>
      <c r="O461" s="72"/>
      <c r="P461" s="72"/>
      <c r="Q461" s="72"/>
      <c r="R461" s="72"/>
      <c r="S461" s="72"/>
      <c r="T461" s="73"/>
      <c r="U461" s="35"/>
      <c r="V461" s="35"/>
      <c r="W461" s="35"/>
      <c r="X461" s="35"/>
      <c r="Y461" s="35"/>
      <c r="Z461" s="35"/>
      <c r="AA461" s="35"/>
      <c r="AB461" s="35"/>
      <c r="AC461" s="35"/>
      <c r="AD461" s="35"/>
      <c r="AE461" s="35"/>
      <c r="AT461" s="18" t="s">
        <v>182</v>
      </c>
      <c r="AU461" s="18" t="s">
        <v>88</v>
      </c>
    </row>
    <row r="462" spans="1:65" s="12" customFormat="1" ht="22.9" customHeight="1">
      <c r="B462" s="176"/>
      <c r="C462" s="177"/>
      <c r="D462" s="178" t="s">
        <v>78</v>
      </c>
      <c r="E462" s="190" t="s">
        <v>571</v>
      </c>
      <c r="F462" s="190" t="s">
        <v>572</v>
      </c>
      <c r="G462" s="177"/>
      <c r="H462" s="177"/>
      <c r="I462" s="180"/>
      <c r="J462" s="191">
        <f>BK462</f>
        <v>0</v>
      </c>
      <c r="K462" s="177"/>
      <c r="L462" s="182"/>
      <c r="M462" s="183"/>
      <c r="N462" s="184"/>
      <c r="O462" s="184"/>
      <c r="P462" s="185">
        <f>SUM(P463:P466)</f>
        <v>0</v>
      </c>
      <c r="Q462" s="184"/>
      <c r="R462" s="185">
        <f>SUM(R463:R466)</f>
        <v>0</v>
      </c>
      <c r="S462" s="184"/>
      <c r="T462" s="186">
        <f>SUM(T463:T466)</f>
        <v>0</v>
      </c>
      <c r="AR462" s="187" t="s">
        <v>86</v>
      </c>
      <c r="AT462" s="188" t="s">
        <v>78</v>
      </c>
      <c r="AU462" s="188" t="s">
        <v>86</v>
      </c>
      <c r="AY462" s="187" t="s">
        <v>169</v>
      </c>
      <c r="BK462" s="189">
        <f>SUM(BK463:BK466)</f>
        <v>0</v>
      </c>
    </row>
    <row r="463" spans="1:65" s="2" customFormat="1" ht="16.5" customHeight="1">
      <c r="A463" s="35"/>
      <c r="B463" s="36"/>
      <c r="C463" s="192" t="s">
        <v>573</v>
      </c>
      <c r="D463" s="192" t="s">
        <v>172</v>
      </c>
      <c r="E463" s="193" t="s">
        <v>574</v>
      </c>
      <c r="F463" s="194" t="s">
        <v>575</v>
      </c>
      <c r="G463" s="195" t="s">
        <v>198</v>
      </c>
      <c r="H463" s="196">
        <v>8.5259999999999998</v>
      </c>
      <c r="I463" s="197"/>
      <c r="J463" s="198">
        <f>ROUND(I463*H463,2)</f>
        <v>0</v>
      </c>
      <c r="K463" s="194" t="s">
        <v>176</v>
      </c>
      <c r="L463" s="40"/>
      <c r="M463" s="199" t="s">
        <v>1</v>
      </c>
      <c r="N463" s="200" t="s">
        <v>44</v>
      </c>
      <c r="O463" s="72"/>
      <c r="P463" s="201">
        <f>O463*H463</f>
        <v>0</v>
      </c>
      <c r="Q463" s="201">
        <v>0</v>
      </c>
      <c r="R463" s="201">
        <f>Q463*H463</f>
        <v>0</v>
      </c>
      <c r="S463" s="201">
        <v>0</v>
      </c>
      <c r="T463" s="202">
        <f>S463*H463</f>
        <v>0</v>
      </c>
      <c r="U463" s="35"/>
      <c r="V463" s="35"/>
      <c r="W463" s="35"/>
      <c r="X463" s="35"/>
      <c r="Y463" s="35"/>
      <c r="Z463" s="35"/>
      <c r="AA463" s="35"/>
      <c r="AB463" s="35"/>
      <c r="AC463" s="35"/>
      <c r="AD463" s="35"/>
      <c r="AE463" s="35"/>
      <c r="AR463" s="203" t="s">
        <v>170</v>
      </c>
      <c r="AT463" s="203" t="s">
        <v>172</v>
      </c>
      <c r="AU463" s="203" t="s">
        <v>88</v>
      </c>
      <c r="AY463" s="18" t="s">
        <v>169</v>
      </c>
      <c r="BE463" s="204">
        <f>IF(N463="základní",J463,0)</f>
        <v>0</v>
      </c>
      <c r="BF463" s="204">
        <f>IF(N463="snížená",J463,0)</f>
        <v>0</v>
      </c>
      <c r="BG463" s="204">
        <f>IF(N463="zákl. přenesená",J463,0)</f>
        <v>0</v>
      </c>
      <c r="BH463" s="204">
        <f>IF(N463="sníž. přenesená",J463,0)</f>
        <v>0</v>
      </c>
      <c r="BI463" s="204">
        <f>IF(N463="nulová",J463,0)</f>
        <v>0</v>
      </c>
      <c r="BJ463" s="18" t="s">
        <v>86</v>
      </c>
      <c r="BK463" s="204">
        <f>ROUND(I463*H463,2)</f>
        <v>0</v>
      </c>
      <c r="BL463" s="18" t="s">
        <v>170</v>
      </c>
      <c r="BM463" s="203" t="s">
        <v>576</v>
      </c>
    </row>
    <row r="464" spans="1:65" s="2" customFormat="1" ht="39">
      <c r="A464" s="35"/>
      <c r="B464" s="36"/>
      <c r="C464" s="37"/>
      <c r="D464" s="205" t="s">
        <v>178</v>
      </c>
      <c r="E464" s="37"/>
      <c r="F464" s="206" t="s">
        <v>577</v>
      </c>
      <c r="G464" s="37"/>
      <c r="H464" s="37"/>
      <c r="I464" s="207"/>
      <c r="J464" s="37"/>
      <c r="K464" s="37"/>
      <c r="L464" s="40"/>
      <c r="M464" s="208"/>
      <c r="N464" s="209"/>
      <c r="O464" s="72"/>
      <c r="P464" s="72"/>
      <c r="Q464" s="72"/>
      <c r="R464" s="72"/>
      <c r="S464" s="72"/>
      <c r="T464" s="73"/>
      <c r="U464" s="35"/>
      <c r="V464" s="35"/>
      <c r="W464" s="35"/>
      <c r="X464" s="35"/>
      <c r="Y464" s="35"/>
      <c r="Z464" s="35"/>
      <c r="AA464" s="35"/>
      <c r="AB464" s="35"/>
      <c r="AC464" s="35"/>
      <c r="AD464" s="35"/>
      <c r="AE464" s="35"/>
      <c r="AT464" s="18" t="s">
        <v>178</v>
      </c>
      <c r="AU464" s="18" t="s">
        <v>88</v>
      </c>
    </row>
    <row r="465" spans="1:65" s="2" customFormat="1" ht="11.25">
      <c r="A465" s="35"/>
      <c r="B465" s="36"/>
      <c r="C465" s="37"/>
      <c r="D465" s="210" t="s">
        <v>180</v>
      </c>
      <c r="E465" s="37"/>
      <c r="F465" s="211" t="s">
        <v>578</v>
      </c>
      <c r="G465" s="37"/>
      <c r="H465" s="37"/>
      <c r="I465" s="207"/>
      <c r="J465" s="37"/>
      <c r="K465" s="37"/>
      <c r="L465" s="40"/>
      <c r="M465" s="208"/>
      <c r="N465" s="209"/>
      <c r="O465" s="72"/>
      <c r="P465" s="72"/>
      <c r="Q465" s="72"/>
      <c r="R465" s="72"/>
      <c r="S465" s="72"/>
      <c r="T465" s="73"/>
      <c r="U465" s="35"/>
      <c r="V465" s="35"/>
      <c r="W465" s="35"/>
      <c r="X465" s="35"/>
      <c r="Y465" s="35"/>
      <c r="Z465" s="35"/>
      <c r="AA465" s="35"/>
      <c r="AB465" s="35"/>
      <c r="AC465" s="35"/>
      <c r="AD465" s="35"/>
      <c r="AE465" s="35"/>
      <c r="AT465" s="18" t="s">
        <v>180</v>
      </c>
      <c r="AU465" s="18" t="s">
        <v>88</v>
      </c>
    </row>
    <row r="466" spans="1:65" s="2" customFormat="1" ht="68.25">
      <c r="A466" s="35"/>
      <c r="B466" s="36"/>
      <c r="C466" s="37"/>
      <c r="D466" s="205" t="s">
        <v>182</v>
      </c>
      <c r="E466" s="37"/>
      <c r="F466" s="212" t="s">
        <v>579</v>
      </c>
      <c r="G466" s="37"/>
      <c r="H466" s="37"/>
      <c r="I466" s="207"/>
      <c r="J466" s="37"/>
      <c r="K466" s="37"/>
      <c r="L466" s="40"/>
      <c r="M466" s="208"/>
      <c r="N466" s="209"/>
      <c r="O466" s="72"/>
      <c r="P466" s="72"/>
      <c r="Q466" s="72"/>
      <c r="R466" s="72"/>
      <c r="S466" s="72"/>
      <c r="T466" s="73"/>
      <c r="U466" s="35"/>
      <c r="V466" s="35"/>
      <c r="W466" s="35"/>
      <c r="X466" s="35"/>
      <c r="Y466" s="35"/>
      <c r="Z466" s="35"/>
      <c r="AA466" s="35"/>
      <c r="AB466" s="35"/>
      <c r="AC466" s="35"/>
      <c r="AD466" s="35"/>
      <c r="AE466" s="35"/>
      <c r="AT466" s="18" t="s">
        <v>182</v>
      </c>
      <c r="AU466" s="18" t="s">
        <v>88</v>
      </c>
    </row>
    <row r="467" spans="1:65" s="12" customFormat="1" ht="25.9" customHeight="1">
      <c r="B467" s="176"/>
      <c r="C467" s="177"/>
      <c r="D467" s="178" t="s">
        <v>78</v>
      </c>
      <c r="E467" s="179" t="s">
        <v>580</v>
      </c>
      <c r="F467" s="179" t="s">
        <v>581</v>
      </c>
      <c r="G467" s="177"/>
      <c r="H467" s="177"/>
      <c r="I467" s="180"/>
      <c r="J467" s="181">
        <f>BK467</f>
        <v>0</v>
      </c>
      <c r="K467" s="177"/>
      <c r="L467" s="182"/>
      <c r="M467" s="183"/>
      <c r="N467" s="184"/>
      <c r="O467" s="184"/>
      <c r="P467" s="185">
        <f>P468+P478+P591+P637+P663+P680+P693+P744+P803+P839+P863</f>
        <v>0</v>
      </c>
      <c r="Q467" s="184"/>
      <c r="R467" s="185">
        <f>R468+R478+R591+R637+R663+R680+R693+R744+R803+R839+R863</f>
        <v>11.473080934966204</v>
      </c>
      <c r="S467" s="184"/>
      <c r="T467" s="186">
        <f>T468+T478+T591+T637+T663+T680+T693+T744+T803+T839+T863</f>
        <v>0</v>
      </c>
      <c r="AR467" s="187" t="s">
        <v>88</v>
      </c>
      <c r="AT467" s="188" t="s">
        <v>78</v>
      </c>
      <c r="AU467" s="188" t="s">
        <v>79</v>
      </c>
      <c r="AY467" s="187" t="s">
        <v>169</v>
      </c>
      <c r="BK467" s="189">
        <f>BK468+BK478+BK591+BK637+BK663+BK680+BK693+BK744+BK803+BK839+BK863</f>
        <v>0</v>
      </c>
    </row>
    <row r="468" spans="1:65" s="12" customFormat="1" ht="22.9" customHeight="1">
      <c r="B468" s="176"/>
      <c r="C468" s="177"/>
      <c r="D468" s="178" t="s">
        <v>78</v>
      </c>
      <c r="E468" s="190" t="s">
        <v>582</v>
      </c>
      <c r="F468" s="190" t="s">
        <v>583</v>
      </c>
      <c r="G468" s="177"/>
      <c r="H468" s="177"/>
      <c r="I468" s="180"/>
      <c r="J468" s="191">
        <f>BK468</f>
        <v>0</v>
      </c>
      <c r="K468" s="177"/>
      <c r="L468" s="182"/>
      <c r="M468" s="183"/>
      <c r="N468" s="184"/>
      <c r="O468" s="184"/>
      <c r="P468" s="185">
        <f>SUM(P469:P477)</f>
        <v>0</v>
      </c>
      <c r="Q468" s="184"/>
      <c r="R468" s="185">
        <f>SUM(R469:R477)</f>
        <v>0.12573000000000001</v>
      </c>
      <c r="S468" s="184"/>
      <c r="T468" s="186">
        <f>SUM(T469:T477)</f>
        <v>0</v>
      </c>
      <c r="AR468" s="187" t="s">
        <v>88</v>
      </c>
      <c r="AT468" s="188" t="s">
        <v>78</v>
      </c>
      <c r="AU468" s="188" t="s">
        <v>86</v>
      </c>
      <c r="AY468" s="187" t="s">
        <v>169</v>
      </c>
      <c r="BK468" s="189">
        <f>SUM(BK469:BK477)</f>
        <v>0</v>
      </c>
    </row>
    <row r="469" spans="1:65" s="2" customFormat="1" ht="24.2" customHeight="1">
      <c r="A469" s="35"/>
      <c r="B469" s="36"/>
      <c r="C469" s="192" t="s">
        <v>584</v>
      </c>
      <c r="D469" s="192" t="s">
        <v>172</v>
      </c>
      <c r="E469" s="193" t="s">
        <v>585</v>
      </c>
      <c r="F469" s="194" t="s">
        <v>586</v>
      </c>
      <c r="G469" s="195" t="s">
        <v>189</v>
      </c>
      <c r="H469" s="196">
        <v>27.94</v>
      </c>
      <c r="I469" s="197"/>
      <c r="J469" s="198">
        <f>ROUND(I469*H469,2)</f>
        <v>0</v>
      </c>
      <c r="K469" s="194" t="s">
        <v>176</v>
      </c>
      <c r="L469" s="40"/>
      <c r="M469" s="199" t="s">
        <v>1</v>
      </c>
      <c r="N469" s="200" t="s">
        <v>44</v>
      </c>
      <c r="O469" s="72"/>
      <c r="P469" s="201">
        <f>O469*H469</f>
        <v>0</v>
      </c>
      <c r="Q469" s="201">
        <v>4.4999999999999997E-3</v>
      </c>
      <c r="R469" s="201">
        <f>Q469*H469</f>
        <v>0.12573000000000001</v>
      </c>
      <c r="S469" s="201">
        <v>0</v>
      </c>
      <c r="T469" s="202">
        <f>S469*H469</f>
        <v>0</v>
      </c>
      <c r="U469" s="35"/>
      <c r="V469" s="35"/>
      <c r="W469" s="35"/>
      <c r="X469" s="35"/>
      <c r="Y469" s="35"/>
      <c r="Z469" s="35"/>
      <c r="AA469" s="35"/>
      <c r="AB469" s="35"/>
      <c r="AC469" s="35"/>
      <c r="AD469" s="35"/>
      <c r="AE469" s="35"/>
      <c r="AR469" s="203" t="s">
        <v>300</v>
      </c>
      <c r="AT469" s="203" t="s">
        <v>172</v>
      </c>
      <c r="AU469" s="203" t="s">
        <v>88</v>
      </c>
      <c r="AY469" s="18" t="s">
        <v>169</v>
      </c>
      <c r="BE469" s="204">
        <f>IF(N469="základní",J469,0)</f>
        <v>0</v>
      </c>
      <c r="BF469" s="204">
        <f>IF(N469="snížená",J469,0)</f>
        <v>0</v>
      </c>
      <c r="BG469" s="204">
        <f>IF(N469="zákl. přenesená",J469,0)</f>
        <v>0</v>
      </c>
      <c r="BH469" s="204">
        <f>IF(N469="sníž. přenesená",J469,0)</f>
        <v>0</v>
      </c>
      <c r="BI469" s="204">
        <f>IF(N469="nulová",J469,0)</f>
        <v>0</v>
      </c>
      <c r="BJ469" s="18" t="s">
        <v>86</v>
      </c>
      <c r="BK469" s="204">
        <f>ROUND(I469*H469,2)</f>
        <v>0</v>
      </c>
      <c r="BL469" s="18" t="s">
        <v>300</v>
      </c>
      <c r="BM469" s="203" t="s">
        <v>587</v>
      </c>
    </row>
    <row r="470" spans="1:65" s="2" customFormat="1" ht="19.5">
      <c r="A470" s="35"/>
      <c r="B470" s="36"/>
      <c r="C470" s="37"/>
      <c r="D470" s="205" t="s">
        <v>178</v>
      </c>
      <c r="E470" s="37"/>
      <c r="F470" s="206" t="s">
        <v>588</v>
      </c>
      <c r="G470" s="37"/>
      <c r="H470" s="37"/>
      <c r="I470" s="207"/>
      <c r="J470" s="37"/>
      <c r="K470" s="37"/>
      <c r="L470" s="40"/>
      <c r="M470" s="208"/>
      <c r="N470" s="209"/>
      <c r="O470" s="72"/>
      <c r="P470" s="72"/>
      <c r="Q470" s="72"/>
      <c r="R470" s="72"/>
      <c r="S470" s="72"/>
      <c r="T470" s="73"/>
      <c r="U470" s="35"/>
      <c r="V470" s="35"/>
      <c r="W470" s="35"/>
      <c r="X470" s="35"/>
      <c r="Y470" s="35"/>
      <c r="Z470" s="35"/>
      <c r="AA470" s="35"/>
      <c r="AB470" s="35"/>
      <c r="AC470" s="35"/>
      <c r="AD470" s="35"/>
      <c r="AE470" s="35"/>
      <c r="AT470" s="18" t="s">
        <v>178</v>
      </c>
      <c r="AU470" s="18" t="s">
        <v>88</v>
      </c>
    </row>
    <row r="471" spans="1:65" s="2" customFormat="1" ht="11.25">
      <c r="A471" s="35"/>
      <c r="B471" s="36"/>
      <c r="C471" s="37"/>
      <c r="D471" s="210" t="s">
        <v>180</v>
      </c>
      <c r="E471" s="37"/>
      <c r="F471" s="211" t="s">
        <v>589</v>
      </c>
      <c r="G471" s="37"/>
      <c r="H471" s="37"/>
      <c r="I471" s="207"/>
      <c r="J471" s="37"/>
      <c r="K471" s="37"/>
      <c r="L471" s="40"/>
      <c r="M471" s="208"/>
      <c r="N471" s="209"/>
      <c r="O471" s="72"/>
      <c r="P471" s="72"/>
      <c r="Q471" s="72"/>
      <c r="R471" s="72"/>
      <c r="S471" s="72"/>
      <c r="T471" s="73"/>
      <c r="U471" s="35"/>
      <c r="V471" s="35"/>
      <c r="W471" s="35"/>
      <c r="X471" s="35"/>
      <c r="Y471" s="35"/>
      <c r="Z471" s="35"/>
      <c r="AA471" s="35"/>
      <c r="AB471" s="35"/>
      <c r="AC471" s="35"/>
      <c r="AD471" s="35"/>
      <c r="AE471" s="35"/>
      <c r="AT471" s="18" t="s">
        <v>180</v>
      </c>
      <c r="AU471" s="18" t="s">
        <v>88</v>
      </c>
    </row>
    <row r="472" spans="1:65" s="13" customFormat="1" ht="22.5">
      <c r="B472" s="213"/>
      <c r="C472" s="214"/>
      <c r="D472" s="205" t="s">
        <v>184</v>
      </c>
      <c r="E472" s="215" t="s">
        <v>1</v>
      </c>
      <c r="F472" s="216" t="s">
        <v>590</v>
      </c>
      <c r="G472" s="214"/>
      <c r="H472" s="215" t="s">
        <v>1</v>
      </c>
      <c r="I472" s="217"/>
      <c r="J472" s="214"/>
      <c r="K472" s="214"/>
      <c r="L472" s="218"/>
      <c r="M472" s="219"/>
      <c r="N472" s="220"/>
      <c r="O472" s="220"/>
      <c r="P472" s="220"/>
      <c r="Q472" s="220"/>
      <c r="R472" s="220"/>
      <c r="S472" s="220"/>
      <c r="T472" s="221"/>
      <c r="AT472" s="222" t="s">
        <v>184</v>
      </c>
      <c r="AU472" s="222" t="s">
        <v>88</v>
      </c>
      <c r="AV472" s="13" t="s">
        <v>86</v>
      </c>
      <c r="AW472" s="13" t="s">
        <v>34</v>
      </c>
      <c r="AX472" s="13" t="s">
        <v>79</v>
      </c>
      <c r="AY472" s="222" t="s">
        <v>169</v>
      </c>
    </row>
    <row r="473" spans="1:65" s="14" customFormat="1" ht="11.25">
      <c r="B473" s="223"/>
      <c r="C473" s="224"/>
      <c r="D473" s="205" t="s">
        <v>184</v>
      </c>
      <c r="E473" s="225" t="s">
        <v>1</v>
      </c>
      <c r="F473" s="226" t="s">
        <v>591</v>
      </c>
      <c r="G473" s="224"/>
      <c r="H473" s="227">
        <v>27.94</v>
      </c>
      <c r="I473" s="228"/>
      <c r="J473" s="224"/>
      <c r="K473" s="224"/>
      <c r="L473" s="229"/>
      <c r="M473" s="230"/>
      <c r="N473" s="231"/>
      <c r="O473" s="231"/>
      <c r="P473" s="231"/>
      <c r="Q473" s="231"/>
      <c r="R473" s="231"/>
      <c r="S473" s="231"/>
      <c r="T473" s="232"/>
      <c r="AT473" s="233" t="s">
        <v>184</v>
      </c>
      <c r="AU473" s="233" t="s">
        <v>88</v>
      </c>
      <c r="AV473" s="14" t="s">
        <v>88</v>
      </c>
      <c r="AW473" s="14" t="s">
        <v>34</v>
      </c>
      <c r="AX473" s="14" t="s">
        <v>86</v>
      </c>
      <c r="AY473" s="233" t="s">
        <v>169</v>
      </c>
    </row>
    <row r="474" spans="1:65" s="2" customFormat="1" ht="24.2" customHeight="1">
      <c r="A474" s="35"/>
      <c r="B474" s="36"/>
      <c r="C474" s="192" t="s">
        <v>592</v>
      </c>
      <c r="D474" s="192" t="s">
        <v>172</v>
      </c>
      <c r="E474" s="193" t="s">
        <v>593</v>
      </c>
      <c r="F474" s="194" t="s">
        <v>594</v>
      </c>
      <c r="G474" s="195" t="s">
        <v>595</v>
      </c>
      <c r="H474" s="266"/>
      <c r="I474" s="197"/>
      <c r="J474" s="198">
        <f>ROUND(I474*H474,2)</f>
        <v>0</v>
      </c>
      <c r="K474" s="194" t="s">
        <v>176</v>
      </c>
      <c r="L474" s="40"/>
      <c r="M474" s="199" t="s">
        <v>1</v>
      </c>
      <c r="N474" s="200" t="s">
        <v>44</v>
      </c>
      <c r="O474" s="72"/>
      <c r="P474" s="201">
        <f>O474*H474</f>
        <v>0</v>
      </c>
      <c r="Q474" s="201">
        <v>0</v>
      </c>
      <c r="R474" s="201">
        <f>Q474*H474</f>
        <v>0</v>
      </c>
      <c r="S474" s="201">
        <v>0</v>
      </c>
      <c r="T474" s="202">
        <f>S474*H474</f>
        <v>0</v>
      </c>
      <c r="U474" s="35"/>
      <c r="V474" s="35"/>
      <c r="W474" s="35"/>
      <c r="X474" s="35"/>
      <c r="Y474" s="35"/>
      <c r="Z474" s="35"/>
      <c r="AA474" s="35"/>
      <c r="AB474" s="35"/>
      <c r="AC474" s="35"/>
      <c r="AD474" s="35"/>
      <c r="AE474" s="35"/>
      <c r="AR474" s="203" t="s">
        <v>300</v>
      </c>
      <c r="AT474" s="203" t="s">
        <v>172</v>
      </c>
      <c r="AU474" s="203" t="s">
        <v>88</v>
      </c>
      <c r="AY474" s="18" t="s">
        <v>169</v>
      </c>
      <c r="BE474" s="204">
        <f>IF(N474="základní",J474,0)</f>
        <v>0</v>
      </c>
      <c r="BF474" s="204">
        <f>IF(N474="snížená",J474,0)</f>
        <v>0</v>
      </c>
      <c r="BG474" s="204">
        <f>IF(N474="zákl. přenesená",J474,0)</f>
        <v>0</v>
      </c>
      <c r="BH474" s="204">
        <f>IF(N474="sníž. přenesená",J474,0)</f>
        <v>0</v>
      </c>
      <c r="BI474" s="204">
        <f>IF(N474="nulová",J474,0)</f>
        <v>0</v>
      </c>
      <c r="BJ474" s="18" t="s">
        <v>86</v>
      </c>
      <c r="BK474" s="204">
        <f>ROUND(I474*H474,2)</f>
        <v>0</v>
      </c>
      <c r="BL474" s="18" t="s">
        <v>300</v>
      </c>
      <c r="BM474" s="203" t="s">
        <v>596</v>
      </c>
    </row>
    <row r="475" spans="1:65" s="2" customFormat="1" ht="29.25">
      <c r="A475" s="35"/>
      <c r="B475" s="36"/>
      <c r="C475" s="37"/>
      <c r="D475" s="205" t="s">
        <v>178</v>
      </c>
      <c r="E475" s="37"/>
      <c r="F475" s="206" t="s">
        <v>597</v>
      </c>
      <c r="G475" s="37"/>
      <c r="H475" s="37"/>
      <c r="I475" s="207"/>
      <c r="J475" s="37"/>
      <c r="K475" s="37"/>
      <c r="L475" s="40"/>
      <c r="M475" s="208"/>
      <c r="N475" s="209"/>
      <c r="O475" s="72"/>
      <c r="P475" s="72"/>
      <c r="Q475" s="72"/>
      <c r="R475" s="72"/>
      <c r="S475" s="72"/>
      <c r="T475" s="73"/>
      <c r="U475" s="35"/>
      <c r="V475" s="35"/>
      <c r="W475" s="35"/>
      <c r="X475" s="35"/>
      <c r="Y475" s="35"/>
      <c r="Z475" s="35"/>
      <c r="AA475" s="35"/>
      <c r="AB475" s="35"/>
      <c r="AC475" s="35"/>
      <c r="AD475" s="35"/>
      <c r="AE475" s="35"/>
      <c r="AT475" s="18" t="s">
        <v>178</v>
      </c>
      <c r="AU475" s="18" t="s">
        <v>88</v>
      </c>
    </row>
    <row r="476" spans="1:65" s="2" customFormat="1" ht="11.25">
      <c r="A476" s="35"/>
      <c r="B476" s="36"/>
      <c r="C476" s="37"/>
      <c r="D476" s="210" t="s">
        <v>180</v>
      </c>
      <c r="E476" s="37"/>
      <c r="F476" s="211" t="s">
        <v>598</v>
      </c>
      <c r="G476" s="37"/>
      <c r="H476" s="37"/>
      <c r="I476" s="207"/>
      <c r="J476" s="37"/>
      <c r="K476" s="37"/>
      <c r="L476" s="40"/>
      <c r="M476" s="208"/>
      <c r="N476" s="209"/>
      <c r="O476" s="72"/>
      <c r="P476" s="72"/>
      <c r="Q476" s="72"/>
      <c r="R476" s="72"/>
      <c r="S476" s="72"/>
      <c r="T476" s="73"/>
      <c r="U476" s="35"/>
      <c r="V476" s="35"/>
      <c r="W476" s="35"/>
      <c r="X476" s="35"/>
      <c r="Y476" s="35"/>
      <c r="Z476" s="35"/>
      <c r="AA476" s="35"/>
      <c r="AB476" s="35"/>
      <c r="AC476" s="35"/>
      <c r="AD476" s="35"/>
      <c r="AE476" s="35"/>
      <c r="AT476" s="18" t="s">
        <v>180</v>
      </c>
      <c r="AU476" s="18" t="s">
        <v>88</v>
      </c>
    </row>
    <row r="477" spans="1:65" s="2" customFormat="1" ht="107.25">
      <c r="A477" s="35"/>
      <c r="B477" s="36"/>
      <c r="C477" s="37"/>
      <c r="D477" s="205" t="s">
        <v>182</v>
      </c>
      <c r="E477" s="37"/>
      <c r="F477" s="212" t="s">
        <v>599</v>
      </c>
      <c r="G477" s="37"/>
      <c r="H477" s="37"/>
      <c r="I477" s="207"/>
      <c r="J477" s="37"/>
      <c r="K477" s="37"/>
      <c r="L477" s="40"/>
      <c r="M477" s="208"/>
      <c r="N477" s="209"/>
      <c r="O477" s="72"/>
      <c r="P477" s="72"/>
      <c r="Q477" s="72"/>
      <c r="R477" s="72"/>
      <c r="S477" s="72"/>
      <c r="T477" s="73"/>
      <c r="U477" s="35"/>
      <c r="V477" s="35"/>
      <c r="W477" s="35"/>
      <c r="X477" s="35"/>
      <c r="Y477" s="35"/>
      <c r="Z477" s="35"/>
      <c r="AA477" s="35"/>
      <c r="AB477" s="35"/>
      <c r="AC477" s="35"/>
      <c r="AD477" s="35"/>
      <c r="AE477" s="35"/>
      <c r="AT477" s="18" t="s">
        <v>182</v>
      </c>
      <c r="AU477" s="18" t="s">
        <v>88</v>
      </c>
    </row>
    <row r="478" spans="1:65" s="12" customFormat="1" ht="22.9" customHeight="1">
      <c r="B478" s="176"/>
      <c r="C478" s="177"/>
      <c r="D478" s="178" t="s">
        <v>78</v>
      </c>
      <c r="E478" s="190" t="s">
        <v>600</v>
      </c>
      <c r="F478" s="190" t="s">
        <v>601</v>
      </c>
      <c r="G478" s="177"/>
      <c r="H478" s="177"/>
      <c r="I478" s="180"/>
      <c r="J478" s="191">
        <f>BK478</f>
        <v>0</v>
      </c>
      <c r="K478" s="177"/>
      <c r="L478" s="182"/>
      <c r="M478" s="183"/>
      <c r="N478" s="184"/>
      <c r="O478" s="184"/>
      <c r="P478" s="185">
        <f>SUM(P479:P590)</f>
        <v>0</v>
      </c>
      <c r="Q478" s="184"/>
      <c r="R478" s="185">
        <f>SUM(R479:R590)</f>
        <v>8.3770526606112021</v>
      </c>
      <c r="S478" s="184"/>
      <c r="T478" s="186">
        <f>SUM(T479:T590)</f>
        <v>0</v>
      </c>
      <c r="AR478" s="187" t="s">
        <v>88</v>
      </c>
      <c r="AT478" s="188" t="s">
        <v>78</v>
      </c>
      <c r="AU478" s="188" t="s">
        <v>86</v>
      </c>
      <c r="AY478" s="187" t="s">
        <v>169</v>
      </c>
      <c r="BK478" s="189">
        <f>SUM(BK479:BK590)</f>
        <v>0</v>
      </c>
    </row>
    <row r="479" spans="1:65" s="2" customFormat="1" ht="24.2" customHeight="1">
      <c r="A479" s="35"/>
      <c r="B479" s="36"/>
      <c r="C479" s="192" t="s">
        <v>602</v>
      </c>
      <c r="D479" s="192" t="s">
        <v>172</v>
      </c>
      <c r="E479" s="193" t="s">
        <v>603</v>
      </c>
      <c r="F479" s="194" t="s">
        <v>604</v>
      </c>
      <c r="G479" s="195" t="s">
        <v>189</v>
      </c>
      <c r="H479" s="196">
        <v>20.46</v>
      </c>
      <c r="I479" s="197"/>
      <c r="J479" s="198">
        <f>ROUND(I479*H479,2)</f>
        <v>0</v>
      </c>
      <c r="K479" s="194" t="s">
        <v>176</v>
      </c>
      <c r="L479" s="40"/>
      <c r="M479" s="199" t="s">
        <v>1</v>
      </c>
      <c r="N479" s="200" t="s">
        <v>44</v>
      </c>
      <c r="O479" s="72"/>
      <c r="P479" s="201">
        <f>O479*H479</f>
        <v>0</v>
      </c>
      <c r="Q479" s="201">
        <v>2.8656899999999999E-2</v>
      </c>
      <c r="R479" s="201">
        <f>Q479*H479</f>
        <v>0.58632017400000003</v>
      </c>
      <c r="S479" s="201">
        <v>0</v>
      </c>
      <c r="T479" s="202">
        <f>S479*H479</f>
        <v>0</v>
      </c>
      <c r="U479" s="35"/>
      <c r="V479" s="35"/>
      <c r="W479" s="35"/>
      <c r="X479" s="35"/>
      <c r="Y479" s="35"/>
      <c r="Z479" s="35"/>
      <c r="AA479" s="35"/>
      <c r="AB479" s="35"/>
      <c r="AC479" s="35"/>
      <c r="AD479" s="35"/>
      <c r="AE479" s="35"/>
      <c r="AR479" s="203" t="s">
        <v>300</v>
      </c>
      <c r="AT479" s="203" t="s">
        <v>172</v>
      </c>
      <c r="AU479" s="203" t="s">
        <v>88</v>
      </c>
      <c r="AY479" s="18" t="s">
        <v>169</v>
      </c>
      <c r="BE479" s="204">
        <f>IF(N479="základní",J479,0)</f>
        <v>0</v>
      </c>
      <c r="BF479" s="204">
        <f>IF(N479="snížená",J479,0)</f>
        <v>0</v>
      </c>
      <c r="BG479" s="204">
        <f>IF(N479="zákl. přenesená",J479,0)</f>
        <v>0</v>
      </c>
      <c r="BH479" s="204">
        <f>IF(N479="sníž. přenesená",J479,0)</f>
        <v>0</v>
      </c>
      <c r="BI479" s="204">
        <f>IF(N479="nulová",J479,0)</f>
        <v>0</v>
      </c>
      <c r="BJ479" s="18" t="s">
        <v>86</v>
      </c>
      <c r="BK479" s="204">
        <f>ROUND(I479*H479,2)</f>
        <v>0</v>
      </c>
      <c r="BL479" s="18" t="s">
        <v>300</v>
      </c>
      <c r="BM479" s="203" t="s">
        <v>605</v>
      </c>
    </row>
    <row r="480" spans="1:65" s="2" customFormat="1" ht="39">
      <c r="A480" s="35"/>
      <c r="B480" s="36"/>
      <c r="C480" s="37"/>
      <c r="D480" s="205" t="s">
        <v>178</v>
      </c>
      <c r="E480" s="37"/>
      <c r="F480" s="206" t="s">
        <v>606</v>
      </c>
      <c r="G480" s="37"/>
      <c r="H480" s="37"/>
      <c r="I480" s="207"/>
      <c r="J480" s="37"/>
      <c r="K480" s="37"/>
      <c r="L480" s="40"/>
      <c r="M480" s="208"/>
      <c r="N480" s="209"/>
      <c r="O480" s="72"/>
      <c r="P480" s="72"/>
      <c r="Q480" s="72"/>
      <c r="R480" s="72"/>
      <c r="S480" s="72"/>
      <c r="T480" s="73"/>
      <c r="U480" s="35"/>
      <c r="V480" s="35"/>
      <c r="W480" s="35"/>
      <c r="X480" s="35"/>
      <c r="Y480" s="35"/>
      <c r="Z480" s="35"/>
      <c r="AA480" s="35"/>
      <c r="AB480" s="35"/>
      <c r="AC480" s="35"/>
      <c r="AD480" s="35"/>
      <c r="AE480" s="35"/>
      <c r="AT480" s="18" t="s">
        <v>178</v>
      </c>
      <c r="AU480" s="18" t="s">
        <v>88</v>
      </c>
    </row>
    <row r="481" spans="1:65" s="2" customFormat="1" ht="11.25">
      <c r="A481" s="35"/>
      <c r="B481" s="36"/>
      <c r="C481" s="37"/>
      <c r="D481" s="210" t="s">
        <v>180</v>
      </c>
      <c r="E481" s="37"/>
      <c r="F481" s="211" t="s">
        <v>607</v>
      </c>
      <c r="G481" s="37"/>
      <c r="H481" s="37"/>
      <c r="I481" s="207"/>
      <c r="J481" s="37"/>
      <c r="K481" s="37"/>
      <c r="L481" s="40"/>
      <c r="M481" s="208"/>
      <c r="N481" s="209"/>
      <c r="O481" s="72"/>
      <c r="P481" s="72"/>
      <c r="Q481" s="72"/>
      <c r="R481" s="72"/>
      <c r="S481" s="72"/>
      <c r="T481" s="73"/>
      <c r="U481" s="35"/>
      <c r="V481" s="35"/>
      <c r="W481" s="35"/>
      <c r="X481" s="35"/>
      <c r="Y481" s="35"/>
      <c r="Z481" s="35"/>
      <c r="AA481" s="35"/>
      <c r="AB481" s="35"/>
      <c r="AC481" s="35"/>
      <c r="AD481" s="35"/>
      <c r="AE481" s="35"/>
      <c r="AT481" s="18" t="s">
        <v>180</v>
      </c>
      <c r="AU481" s="18" t="s">
        <v>88</v>
      </c>
    </row>
    <row r="482" spans="1:65" s="2" customFormat="1" ht="126.75">
      <c r="A482" s="35"/>
      <c r="B482" s="36"/>
      <c r="C482" s="37"/>
      <c r="D482" s="205" t="s">
        <v>182</v>
      </c>
      <c r="E482" s="37"/>
      <c r="F482" s="212" t="s">
        <v>608</v>
      </c>
      <c r="G482" s="37"/>
      <c r="H482" s="37"/>
      <c r="I482" s="207"/>
      <c r="J482" s="37"/>
      <c r="K482" s="37"/>
      <c r="L482" s="40"/>
      <c r="M482" s="208"/>
      <c r="N482" s="209"/>
      <c r="O482" s="72"/>
      <c r="P482" s="72"/>
      <c r="Q482" s="72"/>
      <c r="R482" s="72"/>
      <c r="S482" s="72"/>
      <c r="T482" s="73"/>
      <c r="U482" s="35"/>
      <c r="V482" s="35"/>
      <c r="W482" s="35"/>
      <c r="X482" s="35"/>
      <c r="Y482" s="35"/>
      <c r="Z482" s="35"/>
      <c r="AA482" s="35"/>
      <c r="AB482" s="35"/>
      <c r="AC482" s="35"/>
      <c r="AD482" s="35"/>
      <c r="AE482" s="35"/>
      <c r="AT482" s="18" t="s">
        <v>182</v>
      </c>
      <c r="AU482" s="18" t="s">
        <v>88</v>
      </c>
    </row>
    <row r="483" spans="1:65" s="13" customFormat="1" ht="22.5">
      <c r="B483" s="213"/>
      <c r="C483" s="214"/>
      <c r="D483" s="205" t="s">
        <v>184</v>
      </c>
      <c r="E483" s="215" t="s">
        <v>1</v>
      </c>
      <c r="F483" s="216" t="s">
        <v>609</v>
      </c>
      <c r="G483" s="214"/>
      <c r="H483" s="215" t="s">
        <v>1</v>
      </c>
      <c r="I483" s="217"/>
      <c r="J483" s="214"/>
      <c r="K483" s="214"/>
      <c r="L483" s="218"/>
      <c r="M483" s="219"/>
      <c r="N483" s="220"/>
      <c r="O483" s="220"/>
      <c r="P483" s="220"/>
      <c r="Q483" s="220"/>
      <c r="R483" s="220"/>
      <c r="S483" s="220"/>
      <c r="T483" s="221"/>
      <c r="AT483" s="222" t="s">
        <v>184</v>
      </c>
      <c r="AU483" s="222" t="s">
        <v>88</v>
      </c>
      <c r="AV483" s="13" t="s">
        <v>86</v>
      </c>
      <c r="AW483" s="13" t="s">
        <v>34</v>
      </c>
      <c r="AX483" s="13" t="s">
        <v>79</v>
      </c>
      <c r="AY483" s="222" t="s">
        <v>169</v>
      </c>
    </row>
    <row r="484" spans="1:65" s="14" customFormat="1" ht="11.25">
      <c r="B484" s="223"/>
      <c r="C484" s="224"/>
      <c r="D484" s="205" t="s">
        <v>184</v>
      </c>
      <c r="E484" s="225" t="s">
        <v>1</v>
      </c>
      <c r="F484" s="226" t="s">
        <v>610</v>
      </c>
      <c r="G484" s="224"/>
      <c r="H484" s="227">
        <v>20.46</v>
      </c>
      <c r="I484" s="228"/>
      <c r="J484" s="224"/>
      <c r="K484" s="224"/>
      <c r="L484" s="229"/>
      <c r="M484" s="230"/>
      <c r="N484" s="231"/>
      <c r="O484" s="231"/>
      <c r="P484" s="231"/>
      <c r="Q484" s="231"/>
      <c r="R484" s="231"/>
      <c r="S484" s="231"/>
      <c r="T484" s="232"/>
      <c r="AT484" s="233" t="s">
        <v>184</v>
      </c>
      <c r="AU484" s="233" t="s">
        <v>88</v>
      </c>
      <c r="AV484" s="14" t="s">
        <v>88</v>
      </c>
      <c r="AW484" s="14" t="s">
        <v>34</v>
      </c>
      <c r="AX484" s="14" t="s">
        <v>86</v>
      </c>
      <c r="AY484" s="233" t="s">
        <v>169</v>
      </c>
    </row>
    <row r="485" spans="1:65" s="2" customFormat="1" ht="21.75" customHeight="1">
      <c r="A485" s="35"/>
      <c r="B485" s="36"/>
      <c r="C485" s="192" t="s">
        <v>611</v>
      </c>
      <c r="D485" s="192" t="s">
        <v>172</v>
      </c>
      <c r="E485" s="193" t="s">
        <v>612</v>
      </c>
      <c r="F485" s="194" t="s">
        <v>613</v>
      </c>
      <c r="G485" s="195" t="s">
        <v>368</v>
      </c>
      <c r="H485" s="196">
        <v>47.08</v>
      </c>
      <c r="I485" s="197"/>
      <c r="J485" s="198">
        <f>ROUND(I485*H485,2)</f>
        <v>0</v>
      </c>
      <c r="K485" s="194" t="s">
        <v>176</v>
      </c>
      <c r="L485" s="40"/>
      <c r="M485" s="199" t="s">
        <v>1</v>
      </c>
      <c r="N485" s="200" t="s">
        <v>44</v>
      </c>
      <c r="O485" s="72"/>
      <c r="P485" s="201">
        <f>O485*H485</f>
        <v>0</v>
      </c>
      <c r="Q485" s="201">
        <v>5.1865000000000001E-3</v>
      </c>
      <c r="R485" s="201">
        <f>Q485*H485</f>
        <v>0.24418042000000001</v>
      </c>
      <c r="S485" s="201">
        <v>0</v>
      </c>
      <c r="T485" s="202">
        <f>S485*H485</f>
        <v>0</v>
      </c>
      <c r="U485" s="35"/>
      <c r="V485" s="35"/>
      <c r="W485" s="35"/>
      <c r="X485" s="35"/>
      <c r="Y485" s="35"/>
      <c r="Z485" s="35"/>
      <c r="AA485" s="35"/>
      <c r="AB485" s="35"/>
      <c r="AC485" s="35"/>
      <c r="AD485" s="35"/>
      <c r="AE485" s="35"/>
      <c r="AR485" s="203" t="s">
        <v>300</v>
      </c>
      <c r="AT485" s="203" t="s">
        <v>172</v>
      </c>
      <c r="AU485" s="203" t="s">
        <v>88</v>
      </c>
      <c r="AY485" s="18" t="s">
        <v>169</v>
      </c>
      <c r="BE485" s="204">
        <f>IF(N485="základní",J485,0)</f>
        <v>0</v>
      </c>
      <c r="BF485" s="204">
        <f>IF(N485="snížená",J485,0)</f>
        <v>0</v>
      </c>
      <c r="BG485" s="204">
        <f>IF(N485="zákl. přenesená",J485,0)</f>
        <v>0</v>
      </c>
      <c r="BH485" s="204">
        <f>IF(N485="sníž. přenesená",J485,0)</f>
        <v>0</v>
      </c>
      <c r="BI485" s="204">
        <f>IF(N485="nulová",J485,0)</f>
        <v>0</v>
      </c>
      <c r="BJ485" s="18" t="s">
        <v>86</v>
      </c>
      <c r="BK485" s="204">
        <f>ROUND(I485*H485,2)</f>
        <v>0</v>
      </c>
      <c r="BL485" s="18" t="s">
        <v>300</v>
      </c>
      <c r="BM485" s="203" t="s">
        <v>614</v>
      </c>
    </row>
    <row r="486" spans="1:65" s="2" customFormat="1" ht="29.25">
      <c r="A486" s="35"/>
      <c r="B486" s="36"/>
      <c r="C486" s="37"/>
      <c r="D486" s="205" t="s">
        <v>178</v>
      </c>
      <c r="E486" s="37"/>
      <c r="F486" s="206" t="s">
        <v>615</v>
      </c>
      <c r="G486" s="37"/>
      <c r="H486" s="37"/>
      <c r="I486" s="207"/>
      <c r="J486" s="37"/>
      <c r="K486" s="37"/>
      <c r="L486" s="40"/>
      <c r="M486" s="208"/>
      <c r="N486" s="209"/>
      <c r="O486" s="72"/>
      <c r="P486" s="72"/>
      <c r="Q486" s="72"/>
      <c r="R486" s="72"/>
      <c r="S486" s="72"/>
      <c r="T486" s="73"/>
      <c r="U486" s="35"/>
      <c r="V486" s="35"/>
      <c r="W486" s="35"/>
      <c r="X486" s="35"/>
      <c r="Y486" s="35"/>
      <c r="Z486" s="35"/>
      <c r="AA486" s="35"/>
      <c r="AB486" s="35"/>
      <c r="AC486" s="35"/>
      <c r="AD486" s="35"/>
      <c r="AE486" s="35"/>
      <c r="AT486" s="18" t="s">
        <v>178</v>
      </c>
      <c r="AU486" s="18" t="s">
        <v>88</v>
      </c>
    </row>
    <row r="487" spans="1:65" s="2" customFormat="1" ht="11.25">
      <c r="A487" s="35"/>
      <c r="B487" s="36"/>
      <c r="C487" s="37"/>
      <c r="D487" s="210" t="s">
        <v>180</v>
      </c>
      <c r="E487" s="37"/>
      <c r="F487" s="211" t="s">
        <v>616</v>
      </c>
      <c r="G487" s="37"/>
      <c r="H487" s="37"/>
      <c r="I487" s="207"/>
      <c r="J487" s="37"/>
      <c r="K487" s="37"/>
      <c r="L487" s="40"/>
      <c r="M487" s="208"/>
      <c r="N487" s="209"/>
      <c r="O487" s="72"/>
      <c r="P487" s="72"/>
      <c r="Q487" s="72"/>
      <c r="R487" s="72"/>
      <c r="S487" s="72"/>
      <c r="T487" s="73"/>
      <c r="U487" s="35"/>
      <c r="V487" s="35"/>
      <c r="W487" s="35"/>
      <c r="X487" s="35"/>
      <c r="Y487" s="35"/>
      <c r="Z487" s="35"/>
      <c r="AA487" s="35"/>
      <c r="AB487" s="35"/>
      <c r="AC487" s="35"/>
      <c r="AD487" s="35"/>
      <c r="AE487" s="35"/>
      <c r="AT487" s="18" t="s">
        <v>180</v>
      </c>
      <c r="AU487" s="18" t="s">
        <v>88</v>
      </c>
    </row>
    <row r="488" spans="1:65" s="2" customFormat="1" ht="126.75">
      <c r="A488" s="35"/>
      <c r="B488" s="36"/>
      <c r="C488" s="37"/>
      <c r="D488" s="205" t="s">
        <v>182</v>
      </c>
      <c r="E488" s="37"/>
      <c r="F488" s="212" t="s">
        <v>608</v>
      </c>
      <c r="G488" s="37"/>
      <c r="H488" s="37"/>
      <c r="I488" s="207"/>
      <c r="J488" s="37"/>
      <c r="K488" s="37"/>
      <c r="L488" s="40"/>
      <c r="M488" s="208"/>
      <c r="N488" s="209"/>
      <c r="O488" s="72"/>
      <c r="P488" s="72"/>
      <c r="Q488" s="72"/>
      <c r="R488" s="72"/>
      <c r="S488" s="72"/>
      <c r="T488" s="73"/>
      <c r="U488" s="35"/>
      <c r="V488" s="35"/>
      <c r="W488" s="35"/>
      <c r="X488" s="35"/>
      <c r="Y488" s="35"/>
      <c r="Z488" s="35"/>
      <c r="AA488" s="35"/>
      <c r="AB488" s="35"/>
      <c r="AC488" s="35"/>
      <c r="AD488" s="35"/>
      <c r="AE488" s="35"/>
      <c r="AT488" s="18" t="s">
        <v>182</v>
      </c>
      <c r="AU488" s="18" t="s">
        <v>88</v>
      </c>
    </row>
    <row r="489" spans="1:65" s="13" customFormat="1" ht="33.75">
      <c r="B489" s="213"/>
      <c r="C489" s="214"/>
      <c r="D489" s="205" t="s">
        <v>184</v>
      </c>
      <c r="E489" s="215" t="s">
        <v>1</v>
      </c>
      <c r="F489" s="216" t="s">
        <v>617</v>
      </c>
      <c r="G489" s="214"/>
      <c r="H489" s="215" t="s">
        <v>1</v>
      </c>
      <c r="I489" s="217"/>
      <c r="J489" s="214"/>
      <c r="K489" s="214"/>
      <c r="L489" s="218"/>
      <c r="M489" s="219"/>
      <c r="N489" s="220"/>
      <c r="O489" s="220"/>
      <c r="P489" s="220"/>
      <c r="Q489" s="220"/>
      <c r="R489" s="220"/>
      <c r="S489" s="220"/>
      <c r="T489" s="221"/>
      <c r="AT489" s="222" t="s">
        <v>184</v>
      </c>
      <c r="AU489" s="222" t="s">
        <v>88</v>
      </c>
      <c r="AV489" s="13" t="s">
        <v>86</v>
      </c>
      <c r="AW489" s="13" t="s">
        <v>34</v>
      </c>
      <c r="AX489" s="13" t="s">
        <v>79</v>
      </c>
      <c r="AY489" s="222" t="s">
        <v>169</v>
      </c>
    </row>
    <row r="490" spans="1:65" s="14" customFormat="1" ht="11.25">
      <c r="B490" s="223"/>
      <c r="C490" s="224"/>
      <c r="D490" s="205" t="s">
        <v>184</v>
      </c>
      <c r="E490" s="225" t="s">
        <v>1</v>
      </c>
      <c r="F490" s="226" t="s">
        <v>618</v>
      </c>
      <c r="G490" s="224"/>
      <c r="H490" s="227">
        <v>47.08</v>
      </c>
      <c r="I490" s="228"/>
      <c r="J490" s="224"/>
      <c r="K490" s="224"/>
      <c r="L490" s="229"/>
      <c r="M490" s="230"/>
      <c r="N490" s="231"/>
      <c r="O490" s="231"/>
      <c r="P490" s="231"/>
      <c r="Q490" s="231"/>
      <c r="R490" s="231"/>
      <c r="S490" s="231"/>
      <c r="T490" s="232"/>
      <c r="AT490" s="233" t="s">
        <v>184</v>
      </c>
      <c r="AU490" s="233" t="s">
        <v>88</v>
      </c>
      <c r="AV490" s="14" t="s">
        <v>88</v>
      </c>
      <c r="AW490" s="14" t="s">
        <v>34</v>
      </c>
      <c r="AX490" s="14" t="s">
        <v>86</v>
      </c>
      <c r="AY490" s="233" t="s">
        <v>169</v>
      </c>
    </row>
    <row r="491" spans="1:65" s="2" customFormat="1" ht="16.5" customHeight="1">
      <c r="A491" s="35"/>
      <c r="B491" s="36"/>
      <c r="C491" s="192" t="s">
        <v>619</v>
      </c>
      <c r="D491" s="192" t="s">
        <v>172</v>
      </c>
      <c r="E491" s="193" t="s">
        <v>620</v>
      </c>
      <c r="F491" s="194" t="s">
        <v>621</v>
      </c>
      <c r="G491" s="195" t="s">
        <v>189</v>
      </c>
      <c r="H491" s="196">
        <v>155.87</v>
      </c>
      <c r="I491" s="197"/>
      <c r="J491" s="198">
        <f>ROUND(I491*H491,2)</f>
        <v>0</v>
      </c>
      <c r="K491" s="194" t="s">
        <v>176</v>
      </c>
      <c r="L491" s="40"/>
      <c r="M491" s="199" t="s">
        <v>1</v>
      </c>
      <c r="N491" s="200" t="s">
        <v>44</v>
      </c>
      <c r="O491" s="72"/>
      <c r="P491" s="201">
        <f>O491*H491</f>
        <v>0</v>
      </c>
      <c r="Q491" s="201">
        <v>1.4E-3</v>
      </c>
      <c r="R491" s="201">
        <f>Q491*H491</f>
        <v>0.218218</v>
      </c>
      <c r="S491" s="201">
        <v>0</v>
      </c>
      <c r="T491" s="202">
        <f>S491*H491</f>
        <v>0</v>
      </c>
      <c r="U491" s="35"/>
      <c r="V491" s="35"/>
      <c r="W491" s="35"/>
      <c r="X491" s="35"/>
      <c r="Y491" s="35"/>
      <c r="Z491" s="35"/>
      <c r="AA491" s="35"/>
      <c r="AB491" s="35"/>
      <c r="AC491" s="35"/>
      <c r="AD491" s="35"/>
      <c r="AE491" s="35"/>
      <c r="AR491" s="203" t="s">
        <v>300</v>
      </c>
      <c r="AT491" s="203" t="s">
        <v>172</v>
      </c>
      <c r="AU491" s="203" t="s">
        <v>88</v>
      </c>
      <c r="AY491" s="18" t="s">
        <v>169</v>
      </c>
      <c r="BE491" s="204">
        <f>IF(N491="základní",J491,0)</f>
        <v>0</v>
      </c>
      <c r="BF491" s="204">
        <f>IF(N491="snížená",J491,0)</f>
        <v>0</v>
      </c>
      <c r="BG491" s="204">
        <f>IF(N491="zákl. přenesená",J491,0)</f>
        <v>0</v>
      </c>
      <c r="BH491" s="204">
        <f>IF(N491="sníž. přenesená",J491,0)</f>
        <v>0</v>
      </c>
      <c r="BI491" s="204">
        <f>IF(N491="nulová",J491,0)</f>
        <v>0</v>
      </c>
      <c r="BJ491" s="18" t="s">
        <v>86</v>
      </c>
      <c r="BK491" s="204">
        <f>ROUND(I491*H491,2)</f>
        <v>0</v>
      </c>
      <c r="BL491" s="18" t="s">
        <v>300</v>
      </c>
      <c r="BM491" s="203" t="s">
        <v>622</v>
      </c>
    </row>
    <row r="492" spans="1:65" s="2" customFormat="1" ht="19.5">
      <c r="A492" s="35"/>
      <c r="B492" s="36"/>
      <c r="C492" s="37"/>
      <c r="D492" s="205" t="s">
        <v>178</v>
      </c>
      <c r="E492" s="37"/>
      <c r="F492" s="206" t="s">
        <v>623</v>
      </c>
      <c r="G492" s="37"/>
      <c r="H492" s="37"/>
      <c r="I492" s="207"/>
      <c r="J492" s="37"/>
      <c r="K492" s="37"/>
      <c r="L492" s="40"/>
      <c r="M492" s="208"/>
      <c r="N492" s="209"/>
      <c r="O492" s="72"/>
      <c r="P492" s="72"/>
      <c r="Q492" s="72"/>
      <c r="R492" s="72"/>
      <c r="S492" s="72"/>
      <c r="T492" s="73"/>
      <c r="U492" s="35"/>
      <c r="V492" s="35"/>
      <c r="W492" s="35"/>
      <c r="X492" s="35"/>
      <c r="Y492" s="35"/>
      <c r="Z492" s="35"/>
      <c r="AA492" s="35"/>
      <c r="AB492" s="35"/>
      <c r="AC492" s="35"/>
      <c r="AD492" s="35"/>
      <c r="AE492" s="35"/>
      <c r="AT492" s="18" t="s">
        <v>178</v>
      </c>
      <c r="AU492" s="18" t="s">
        <v>88</v>
      </c>
    </row>
    <row r="493" spans="1:65" s="2" customFormat="1" ht="11.25">
      <c r="A493" s="35"/>
      <c r="B493" s="36"/>
      <c r="C493" s="37"/>
      <c r="D493" s="210" t="s">
        <v>180</v>
      </c>
      <c r="E493" s="37"/>
      <c r="F493" s="211" t="s">
        <v>624</v>
      </c>
      <c r="G493" s="37"/>
      <c r="H493" s="37"/>
      <c r="I493" s="207"/>
      <c r="J493" s="37"/>
      <c r="K493" s="37"/>
      <c r="L493" s="40"/>
      <c r="M493" s="208"/>
      <c r="N493" s="209"/>
      <c r="O493" s="72"/>
      <c r="P493" s="72"/>
      <c r="Q493" s="72"/>
      <c r="R493" s="72"/>
      <c r="S493" s="72"/>
      <c r="T493" s="73"/>
      <c r="U493" s="35"/>
      <c r="V493" s="35"/>
      <c r="W493" s="35"/>
      <c r="X493" s="35"/>
      <c r="Y493" s="35"/>
      <c r="Z493" s="35"/>
      <c r="AA493" s="35"/>
      <c r="AB493" s="35"/>
      <c r="AC493" s="35"/>
      <c r="AD493" s="35"/>
      <c r="AE493" s="35"/>
      <c r="AT493" s="18" t="s">
        <v>180</v>
      </c>
      <c r="AU493" s="18" t="s">
        <v>88</v>
      </c>
    </row>
    <row r="494" spans="1:65" s="2" customFormat="1" ht="126.75">
      <c r="A494" s="35"/>
      <c r="B494" s="36"/>
      <c r="C494" s="37"/>
      <c r="D494" s="205" t="s">
        <v>182</v>
      </c>
      <c r="E494" s="37"/>
      <c r="F494" s="212" t="s">
        <v>608</v>
      </c>
      <c r="G494" s="37"/>
      <c r="H494" s="37"/>
      <c r="I494" s="207"/>
      <c r="J494" s="37"/>
      <c r="K494" s="37"/>
      <c r="L494" s="40"/>
      <c r="M494" s="208"/>
      <c r="N494" s="209"/>
      <c r="O494" s="72"/>
      <c r="P494" s="72"/>
      <c r="Q494" s="72"/>
      <c r="R494" s="72"/>
      <c r="S494" s="72"/>
      <c r="T494" s="73"/>
      <c r="U494" s="35"/>
      <c r="V494" s="35"/>
      <c r="W494" s="35"/>
      <c r="X494" s="35"/>
      <c r="Y494" s="35"/>
      <c r="Z494" s="35"/>
      <c r="AA494" s="35"/>
      <c r="AB494" s="35"/>
      <c r="AC494" s="35"/>
      <c r="AD494" s="35"/>
      <c r="AE494" s="35"/>
      <c r="AT494" s="18" t="s">
        <v>182</v>
      </c>
      <c r="AU494" s="18" t="s">
        <v>88</v>
      </c>
    </row>
    <row r="495" spans="1:65" s="14" customFormat="1" ht="11.25">
      <c r="B495" s="223"/>
      <c r="C495" s="224"/>
      <c r="D495" s="205" t="s">
        <v>184</v>
      </c>
      <c r="E495" s="225" t="s">
        <v>1</v>
      </c>
      <c r="F495" s="226" t="s">
        <v>625</v>
      </c>
      <c r="G495" s="224"/>
      <c r="H495" s="227">
        <v>61.6</v>
      </c>
      <c r="I495" s="228"/>
      <c r="J495" s="224"/>
      <c r="K495" s="224"/>
      <c r="L495" s="229"/>
      <c r="M495" s="230"/>
      <c r="N495" s="231"/>
      <c r="O495" s="231"/>
      <c r="P495" s="231"/>
      <c r="Q495" s="231"/>
      <c r="R495" s="231"/>
      <c r="S495" s="231"/>
      <c r="T495" s="232"/>
      <c r="AT495" s="233" t="s">
        <v>184</v>
      </c>
      <c r="AU495" s="233" t="s">
        <v>88</v>
      </c>
      <c r="AV495" s="14" t="s">
        <v>88</v>
      </c>
      <c r="AW495" s="14" t="s">
        <v>34</v>
      </c>
      <c r="AX495" s="14" t="s">
        <v>79</v>
      </c>
      <c r="AY495" s="233" t="s">
        <v>169</v>
      </c>
    </row>
    <row r="496" spans="1:65" s="14" customFormat="1" ht="11.25">
      <c r="B496" s="223"/>
      <c r="C496" s="224"/>
      <c r="D496" s="205" t="s">
        <v>184</v>
      </c>
      <c r="E496" s="225" t="s">
        <v>1</v>
      </c>
      <c r="F496" s="226" t="s">
        <v>626</v>
      </c>
      <c r="G496" s="224"/>
      <c r="H496" s="227">
        <v>94.27</v>
      </c>
      <c r="I496" s="228"/>
      <c r="J496" s="224"/>
      <c r="K496" s="224"/>
      <c r="L496" s="229"/>
      <c r="M496" s="230"/>
      <c r="N496" s="231"/>
      <c r="O496" s="231"/>
      <c r="P496" s="231"/>
      <c r="Q496" s="231"/>
      <c r="R496" s="231"/>
      <c r="S496" s="231"/>
      <c r="T496" s="232"/>
      <c r="AT496" s="233" t="s">
        <v>184</v>
      </c>
      <c r="AU496" s="233" t="s">
        <v>88</v>
      </c>
      <c r="AV496" s="14" t="s">
        <v>88</v>
      </c>
      <c r="AW496" s="14" t="s">
        <v>34</v>
      </c>
      <c r="AX496" s="14" t="s">
        <v>79</v>
      </c>
      <c r="AY496" s="233" t="s">
        <v>169</v>
      </c>
    </row>
    <row r="497" spans="1:65" s="15" customFormat="1" ht="11.25">
      <c r="B497" s="234"/>
      <c r="C497" s="235"/>
      <c r="D497" s="205" t="s">
        <v>184</v>
      </c>
      <c r="E497" s="236" t="s">
        <v>1</v>
      </c>
      <c r="F497" s="237" t="s">
        <v>218</v>
      </c>
      <c r="G497" s="235"/>
      <c r="H497" s="238">
        <v>155.87</v>
      </c>
      <c r="I497" s="239"/>
      <c r="J497" s="235"/>
      <c r="K497" s="235"/>
      <c r="L497" s="240"/>
      <c r="M497" s="241"/>
      <c r="N497" s="242"/>
      <c r="O497" s="242"/>
      <c r="P497" s="242"/>
      <c r="Q497" s="242"/>
      <c r="R497" s="242"/>
      <c r="S497" s="242"/>
      <c r="T497" s="243"/>
      <c r="AT497" s="244" t="s">
        <v>184</v>
      </c>
      <c r="AU497" s="244" t="s">
        <v>88</v>
      </c>
      <c r="AV497" s="15" t="s">
        <v>170</v>
      </c>
      <c r="AW497" s="15" t="s">
        <v>34</v>
      </c>
      <c r="AX497" s="15" t="s">
        <v>86</v>
      </c>
      <c r="AY497" s="244" t="s">
        <v>169</v>
      </c>
    </row>
    <row r="498" spans="1:65" s="2" customFormat="1" ht="37.9" customHeight="1">
      <c r="A498" s="35"/>
      <c r="B498" s="36"/>
      <c r="C498" s="192" t="s">
        <v>627</v>
      </c>
      <c r="D498" s="192" t="s">
        <v>172</v>
      </c>
      <c r="E498" s="193" t="s">
        <v>628</v>
      </c>
      <c r="F498" s="194" t="s">
        <v>629</v>
      </c>
      <c r="G498" s="195" t="s">
        <v>189</v>
      </c>
      <c r="H498" s="196">
        <v>41.14</v>
      </c>
      <c r="I498" s="197"/>
      <c r="J498" s="198">
        <f>ROUND(I498*H498,2)</f>
        <v>0</v>
      </c>
      <c r="K498" s="194" t="s">
        <v>176</v>
      </c>
      <c r="L498" s="40"/>
      <c r="M498" s="199" t="s">
        <v>1</v>
      </c>
      <c r="N498" s="200" t="s">
        <v>44</v>
      </c>
      <c r="O498" s="72"/>
      <c r="P498" s="201">
        <f>O498*H498</f>
        <v>0</v>
      </c>
      <c r="Q498" s="201">
        <v>4.8315799999999999E-2</v>
      </c>
      <c r="R498" s="201">
        <f>Q498*H498</f>
        <v>1.987712012</v>
      </c>
      <c r="S498" s="201">
        <v>0</v>
      </c>
      <c r="T498" s="202">
        <f>S498*H498</f>
        <v>0</v>
      </c>
      <c r="U498" s="35"/>
      <c r="V498" s="35"/>
      <c r="W498" s="35"/>
      <c r="X498" s="35"/>
      <c r="Y498" s="35"/>
      <c r="Z498" s="35"/>
      <c r="AA498" s="35"/>
      <c r="AB498" s="35"/>
      <c r="AC498" s="35"/>
      <c r="AD498" s="35"/>
      <c r="AE498" s="35"/>
      <c r="AR498" s="203" t="s">
        <v>300</v>
      </c>
      <c r="AT498" s="203" t="s">
        <v>172</v>
      </c>
      <c r="AU498" s="203" t="s">
        <v>88</v>
      </c>
      <c r="AY498" s="18" t="s">
        <v>169</v>
      </c>
      <c r="BE498" s="204">
        <f>IF(N498="základní",J498,0)</f>
        <v>0</v>
      </c>
      <c r="BF498" s="204">
        <f>IF(N498="snížená",J498,0)</f>
        <v>0</v>
      </c>
      <c r="BG498" s="204">
        <f>IF(N498="zákl. přenesená",J498,0)</f>
        <v>0</v>
      </c>
      <c r="BH498" s="204">
        <f>IF(N498="sníž. přenesená",J498,0)</f>
        <v>0</v>
      </c>
      <c r="BI498" s="204">
        <f>IF(N498="nulová",J498,0)</f>
        <v>0</v>
      </c>
      <c r="BJ498" s="18" t="s">
        <v>86</v>
      </c>
      <c r="BK498" s="204">
        <f>ROUND(I498*H498,2)</f>
        <v>0</v>
      </c>
      <c r="BL498" s="18" t="s">
        <v>300</v>
      </c>
      <c r="BM498" s="203" t="s">
        <v>630</v>
      </c>
    </row>
    <row r="499" spans="1:65" s="2" customFormat="1" ht="48.75">
      <c r="A499" s="35"/>
      <c r="B499" s="36"/>
      <c r="C499" s="37"/>
      <c r="D499" s="205" t="s">
        <v>178</v>
      </c>
      <c r="E499" s="37"/>
      <c r="F499" s="206" t="s">
        <v>631</v>
      </c>
      <c r="G499" s="37"/>
      <c r="H499" s="37"/>
      <c r="I499" s="207"/>
      <c r="J499" s="37"/>
      <c r="K499" s="37"/>
      <c r="L499" s="40"/>
      <c r="M499" s="208"/>
      <c r="N499" s="209"/>
      <c r="O499" s="72"/>
      <c r="P499" s="72"/>
      <c r="Q499" s="72"/>
      <c r="R499" s="72"/>
      <c r="S499" s="72"/>
      <c r="T499" s="73"/>
      <c r="U499" s="35"/>
      <c r="V499" s="35"/>
      <c r="W499" s="35"/>
      <c r="X499" s="35"/>
      <c r="Y499" s="35"/>
      <c r="Z499" s="35"/>
      <c r="AA499" s="35"/>
      <c r="AB499" s="35"/>
      <c r="AC499" s="35"/>
      <c r="AD499" s="35"/>
      <c r="AE499" s="35"/>
      <c r="AT499" s="18" t="s">
        <v>178</v>
      </c>
      <c r="AU499" s="18" t="s">
        <v>88</v>
      </c>
    </row>
    <row r="500" spans="1:65" s="2" customFormat="1" ht="11.25">
      <c r="A500" s="35"/>
      <c r="B500" s="36"/>
      <c r="C500" s="37"/>
      <c r="D500" s="210" t="s">
        <v>180</v>
      </c>
      <c r="E500" s="37"/>
      <c r="F500" s="211" t="s">
        <v>632</v>
      </c>
      <c r="G500" s="37"/>
      <c r="H500" s="37"/>
      <c r="I500" s="207"/>
      <c r="J500" s="37"/>
      <c r="K500" s="37"/>
      <c r="L500" s="40"/>
      <c r="M500" s="208"/>
      <c r="N500" s="209"/>
      <c r="O500" s="72"/>
      <c r="P500" s="72"/>
      <c r="Q500" s="72"/>
      <c r="R500" s="72"/>
      <c r="S500" s="72"/>
      <c r="T500" s="73"/>
      <c r="U500" s="35"/>
      <c r="V500" s="35"/>
      <c r="W500" s="35"/>
      <c r="X500" s="35"/>
      <c r="Y500" s="35"/>
      <c r="Z500" s="35"/>
      <c r="AA500" s="35"/>
      <c r="AB500" s="35"/>
      <c r="AC500" s="35"/>
      <c r="AD500" s="35"/>
      <c r="AE500" s="35"/>
      <c r="AT500" s="18" t="s">
        <v>180</v>
      </c>
      <c r="AU500" s="18" t="s">
        <v>88</v>
      </c>
    </row>
    <row r="501" spans="1:65" s="2" customFormat="1" ht="107.25">
      <c r="A501" s="35"/>
      <c r="B501" s="36"/>
      <c r="C501" s="37"/>
      <c r="D501" s="205" t="s">
        <v>182</v>
      </c>
      <c r="E501" s="37"/>
      <c r="F501" s="212" t="s">
        <v>633</v>
      </c>
      <c r="G501" s="37"/>
      <c r="H501" s="37"/>
      <c r="I501" s="207"/>
      <c r="J501" s="37"/>
      <c r="K501" s="37"/>
      <c r="L501" s="40"/>
      <c r="M501" s="208"/>
      <c r="N501" s="209"/>
      <c r="O501" s="72"/>
      <c r="P501" s="72"/>
      <c r="Q501" s="72"/>
      <c r="R501" s="72"/>
      <c r="S501" s="72"/>
      <c r="T501" s="73"/>
      <c r="U501" s="35"/>
      <c r="V501" s="35"/>
      <c r="W501" s="35"/>
      <c r="X501" s="35"/>
      <c r="Y501" s="35"/>
      <c r="Z501" s="35"/>
      <c r="AA501" s="35"/>
      <c r="AB501" s="35"/>
      <c r="AC501" s="35"/>
      <c r="AD501" s="35"/>
      <c r="AE501" s="35"/>
      <c r="AT501" s="18" t="s">
        <v>182</v>
      </c>
      <c r="AU501" s="18" t="s">
        <v>88</v>
      </c>
    </row>
    <row r="502" spans="1:65" s="13" customFormat="1" ht="22.5">
      <c r="B502" s="213"/>
      <c r="C502" s="214"/>
      <c r="D502" s="205" t="s">
        <v>184</v>
      </c>
      <c r="E502" s="215" t="s">
        <v>1</v>
      </c>
      <c r="F502" s="216" t="s">
        <v>634</v>
      </c>
      <c r="G502" s="214"/>
      <c r="H502" s="215" t="s">
        <v>1</v>
      </c>
      <c r="I502" s="217"/>
      <c r="J502" s="214"/>
      <c r="K502" s="214"/>
      <c r="L502" s="218"/>
      <c r="M502" s="219"/>
      <c r="N502" s="220"/>
      <c r="O502" s="220"/>
      <c r="P502" s="220"/>
      <c r="Q502" s="220"/>
      <c r="R502" s="220"/>
      <c r="S502" s="220"/>
      <c r="T502" s="221"/>
      <c r="AT502" s="222" t="s">
        <v>184</v>
      </c>
      <c r="AU502" s="222" t="s">
        <v>88</v>
      </c>
      <c r="AV502" s="13" t="s">
        <v>86</v>
      </c>
      <c r="AW502" s="13" t="s">
        <v>34</v>
      </c>
      <c r="AX502" s="13" t="s">
        <v>79</v>
      </c>
      <c r="AY502" s="222" t="s">
        <v>169</v>
      </c>
    </row>
    <row r="503" spans="1:65" s="14" customFormat="1" ht="11.25">
      <c r="B503" s="223"/>
      <c r="C503" s="224"/>
      <c r="D503" s="205" t="s">
        <v>184</v>
      </c>
      <c r="E503" s="225" t="s">
        <v>1</v>
      </c>
      <c r="F503" s="226" t="s">
        <v>635</v>
      </c>
      <c r="G503" s="224"/>
      <c r="H503" s="227">
        <v>41.14</v>
      </c>
      <c r="I503" s="228"/>
      <c r="J503" s="224"/>
      <c r="K503" s="224"/>
      <c r="L503" s="229"/>
      <c r="M503" s="230"/>
      <c r="N503" s="231"/>
      <c r="O503" s="231"/>
      <c r="P503" s="231"/>
      <c r="Q503" s="231"/>
      <c r="R503" s="231"/>
      <c r="S503" s="231"/>
      <c r="T503" s="232"/>
      <c r="AT503" s="233" t="s">
        <v>184</v>
      </c>
      <c r="AU503" s="233" t="s">
        <v>88</v>
      </c>
      <c r="AV503" s="14" t="s">
        <v>88</v>
      </c>
      <c r="AW503" s="14" t="s">
        <v>34</v>
      </c>
      <c r="AX503" s="14" t="s">
        <v>86</v>
      </c>
      <c r="AY503" s="233" t="s">
        <v>169</v>
      </c>
    </row>
    <row r="504" spans="1:65" s="2" customFormat="1" ht="24.2" customHeight="1">
      <c r="A504" s="35"/>
      <c r="B504" s="36"/>
      <c r="C504" s="192" t="s">
        <v>636</v>
      </c>
      <c r="D504" s="192" t="s">
        <v>172</v>
      </c>
      <c r="E504" s="193" t="s">
        <v>637</v>
      </c>
      <c r="F504" s="194" t="s">
        <v>638</v>
      </c>
      <c r="G504" s="195" t="s">
        <v>189</v>
      </c>
      <c r="H504" s="196">
        <v>29.681999999999999</v>
      </c>
      <c r="I504" s="197"/>
      <c r="J504" s="198">
        <f>ROUND(I504*H504,2)</f>
        <v>0</v>
      </c>
      <c r="K504" s="194" t="s">
        <v>176</v>
      </c>
      <c r="L504" s="40"/>
      <c r="M504" s="199" t="s">
        <v>1</v>
      </c>
      <c r="N504" s="200" t="s">
        <v>44</v>
      </c>
      <c r="O504" s="72"/>
      <c r="P504" s="201">
        <f>O504*H504</f>
        <v>0</v>
      </c>
      <c r="Q504" s="201">
        <v>1.9301599999999999E-2</v>
      </c>
      <c r="R504" s="201">
        <f>Q504*H504</f>
        <v>0.57291009119999992</v>
      </c>
      <c r="S504" s="201">
        <v>0</v>
      </c>
      <c r="T504" s="202">
        <f>S504*H504</f>
        <v>0</v>
      </c>
      <c r="U504" s="35"/>
      <c r="V504" s="35"/>
      <c r="W504" s="35"/>
      <c r="X504" s="35"/>
      <c r="Y504" s="35"/>
      <c r="Z504" s="35"/>
      <c r="AA504" s="35"/>
      <c r="AB504" s="35"/>
      <c r="AC504" s="35"/>
      <c r="AD504" s="35"/>
      <c r="AE504" s="35"/>
      <c r="AR504" s="203" t="s">
        <v>300</v>
      </c>
      <c r="AT504" s="203" t="s">
        <v>172</v>
      </c>
      <c r="AU504" s="203" t="s">
        <v>88</v>
      </c>
      <c r="AY504" s="18" t="s">
        <v>169</v>
      </c>
      <c r="BE504" s="204">
        <f>IF(N504="základní",J504,0)</f>
        <v>0</v>
      </c>
      <c r="BF504" s="204">
        <f>IF(N504="snížená",J504,0)</f>
        <v>0</v>
      </c>
      <c r="BG504" s="204">
        <f>IF(N504="zákl. přenesená",J504,0)</f>
        <v>0</v>
      </c>
      <c r="BH504" s="204">
        <f>IF(N504="sníž. přenesená",J504,0)</f>
        <v>0</v>
      </c>
      <c r="BI504" s="204">
        <f>IF(N504="nulová",J504,0)</f>
        <v>0</v>
      </c>
      <c r="BJ504" s="18" t="s">
        <v>86</v>
      </c>
      <c r="BK504" s="204">
        <f>ROUND(I504*H504,2)</f>
        <v>0</v>
      </c>
      <c r="BL504" s="18" t="s">
        <v>300</v>
      </c>
      <c r="BM504" s="203" t="s">
        <v>639</v>
      </c>
    </row>
    <row r="505" spans="1:65" s="2" customFormat="1" ht="39">
      <c r="A505" s="35"/>
      <c r="B505" s="36"/>
      <c r="C505" s="37"/>
      <c r="D505" s="205" t="s">
        <v>178</v>
      </c>
      <c r="E505" s="37"/>
      <c r="F505" s="206" t="s">
        <v>640</v>
      </c>
      <c r="G505" s="37"/>
      <c r="H505" s="37"/>
      <c r="I505" s="207"/>
      <c r="J505" s="37"/>
      <c r="K505" s="37"/>
      <c r="L505" s="40"/>
      <c r="M505" s="208"/>
      <c r="N505" s="209"/>
      <c r="O505" s="72"/>
      <c r="P505" s="72"/>
      <c r="Q505" s="72"/>
      <c r="R505" s="72"/>
      <c r="S505" s="72"/>
      <c r="T505" s="73"/>
      <c r="U505" s="35"/>
      <c r="V505" s="35"/>
      <c r="W505" s="35"/>
      <c r="X505" s="35"/>
      <c r="Y505" s="35"/>
      <c r="Z505" s="35"/>
      <c r="AA505" s="35"/>
      <c r="AB505" s="35"/>
      <c r="AC505" s="35"/>
      <c r="AD505" s="35"/>
      <c r="AE505" s="35"/>
      <c r="AT505" s="18" t="s">
        <v>178</v>
      </c>
      <c r="AU505" s="18" t="s">
        <v>88</v>
      </c>
    </row>
    <row r="506" spans="1:65" s="2" customFormat="1" ht="11.25">
      <c r="A506" s="35"/>
      <c r="B506" s="36"/>
      <c r="C506" s="37"/>
      <c r="D506" s="210" t="s">
        <v>180</v>
      </c>
      <c r="E506" s="37"/>
      <c r="F506" s="211" t="s">
        <v>641</v>
      </c>
      <c r="G506" s="37"/>
      <c r="H506" s="37"/>
      <c r="I506" s="207"/>
      <c r="J506" s="37"/>
      <c r="K506" s="37"/>
      <c r="L506" s="40"/>
      <c r="M506" s="208"/>
      <c r="N506" s="209"/>
      <c r="O506" s="72"/>
      <c r="P506" s="72"/>
      <c r="Q506" s="72"/>
      <c r="R506" s="72"/>
      <c r="S506" s="72"/>
      <c r="T506" s="73"/>
      <c r="U506" s="35"/>
      <c r="V506" s="35"/>
      <c r="W506" s="35"/>
      <c r="X506" s="35"/>
      <c r="Y506" s="35"/>
      <c r="Z506" s="35"/>
      <c r="AA506" s="35"/>
      <c r="AB506" s="35"/>
      <c r="AC506" s="35"/>
      <c r="AD506" s="35"/>
      <c r="AE506" s="35"/>
      <c r="AT506" s="18" t="s">
        <v>180</v>
      </c>
      <c r="AU506" s="18" t="s">
        <v>88</v>
      </c>
    </row>
    <row r="507" spans="1:65" s="2" customFormat="1" ht="185.25">
      <c r="A507" s="35"/>
      <c r="B507" s="36"/>
      <c r="C507" s="37"/>
      <c r="D507" s="205" t="s">
        <v>182</v>
      </c>
      <c r="E507" s="37"/>
      <c r="F507" s="212" t="s">
        <v>642</v>
      </c>
      <c r="G507" s="37"/>
      <c r="H507" s="37"/>
      <c r="I507" s="207"/>
      <c r="J507" s="37"/>
      <c r="K507" s="37"/>
      <c r="L507" s="40"/>
      <c r="M507" s="208"/>
      <c r="N507" s="209"/>
      <c r="O507" s="72"/>
      <c r="P507" s="72"/>
      <c r="Q507" s="72"/>
      <c r="R507" s="72"/>
      <c r="S507" s="72"/>
      <c r="T507" s="73"/>
      <c r="U507" s="35"/>
      <c r="V507" s="35"/>
      <c r="W507" s="35"/>
      <c r="X507" s="35"/>
      <c r="Y507" s="35"/>
      <c r="Z507" s="35"/>
      <c r="AA507" s="35"/>
      <c r="AB507" s="35"/>
      <c r="AC507" s="35"/>
      <c r="AD507" s="35"/>
      <c r="AE507" s="35"/>
      <c r="AT507" s="18" t="s">
        <v>182</v>
      </c>
      <c r="AU507" s="18" t="s">
        <v>88</v>
      </c>
    </row>
    <row r="508" spans="1:65" s="13" customFormat="1" ht="22.5">
      <c r="B508" s="213"/>
      <c r="C508" s="214"/>
      <c r="D508" s="205" t="s">
        <v>184</v>
      </c>
      <c r="E508" s="215" t="s">
        <v>1</v>
      </c>
      <c r="F508" s="216" t="s">
        <v>643</v>
      </c>
      <c r="G508" s="214"/>
      <c r="H508" s="215" t="s">
        <v>1</v>
      </c>
      <c r="I508" s="217"/>
      <c r="J508" s="214"/>
      <c r="K508" s="214"/>
      <c r="L508" s="218"/>
      <c r="M508" s="219"/>
      <c r="N508" s="220"/>
      <c r="O508" s="220"/>
      <c r="P508" s="220"/>
      <c r="Q508" s="220"/>
      <c r="R508" s="220"/>
      <c r="S508" s="220"/>
      <c r="T508" s="221"/>
      <c r="AT508" s="222" t="s">
        <v>184</v>
      </c>
      <c r="AU508" s="222" t="s">
        <v>88</v>
      </c>
      <c r="AV508" s="13" t="s">
        <v>86</v>
      </c>
      <c r="AW508" s="13" t="s">
        <v>34</v>
      </c>
      <c r="AX508" s="13" t="s">
        <v>79</v>
      </c>
      <c r="AY508" s="222" t="s">
        <v>169</v>
      </c>
    </row>
    <row r="509" spans="1:65" s="14" customFormat="1" ht="11.25">
      <c r="B509" s="223"/>
      <c r="C509" s="224"/>
      <c r="D509" s="205" t="s">
        <v>184</v>
      </c>
      <c r="E509" s="225" t="s">
        <v>1</v>
      </c>
      <c r="F509" s="226" t="s">
        <v>644</v>
      </c>
      <c r="G509" s="224"/>
      <c r="H509" s="227">
        <v>5.4</v>
      </c>
      <c r="I509" s="228"/>
      <c r="J509" s="224"/>
      <c r="K509" s="224"/>
      <c r="L509" s="229"/>
      <c r="M509" s="230"/>
      <c r="N509" s="231"/>
      <c r="O509" s="231"/>
      <c r="P509" s="231"/>
      <c r="Q509" s="231"/>
      <c r="R509" s="231"/>
      <c r="S509" s="231"/>
      <c r="T509" s="232"/>
      <c r="AT509" s="233" t="s">
        <v>184</v>
      </c>
      <c r="AU509" s="233" t="s">
        <v>88</v>
      </c>
      <c r="AV509" s="14" t="s">
        <v>88</v>
      </c>
      <c r="AW509" s="14" t="s">
        <v>34</v>
      </c>
      <c r="AX509" s="14" t="s">
        <v>79</v>
      </c>
      <c r="AY509" s="233" t="s">
        <v>169</v>
      </c>
    </row>
    <row r="510" spans="1:65" s="14" customFormat="1" ht="11.25">
      <c r="B510" s="223"/>
      <c r="C510" s="224"/>
      <c r="D510" s="205" t="s">
        <v>184</v>
      </c>
      <c r="E510" s="225" t="s">
        <v>1</v>
      </c>
      <c r="F510" s="226" t="s">
        <v>645</v>
      </c>
      <c r="G510" s="224"/>
      <c r="H510" s="227">
        <v>24.282</v>
      </c>
      <c r="I510" s="228"/>
      <c r="J510" s="224"/>
      <c r="K510" s="224"/>
      <c r="L510" s="229"/>
      <c r="M510" s="230"/>
      <c r="N510" s="231"/>
      <c r="O510" s="231"/>
      <c r="P510" s="231"/>
      <c r="Q510" s="231"/>
      <c r="R510" s="231"/>
      <c r="S510" s="231"/>
      <c r="T510" s="232"/>
      <c r="AT510" s="233" t="s">
        <v>184</v>
      </c>
      <c r="AU510" s="233" t="s">
        <v>88</v>
      </c>
      <c r="AV510" s="14" t="s">
        <v>88</v>
      </c>
      <c r="AW510" s="14" t="s">
        <v>34</v>
      </c>
      <c r="AX510" s="14" t="s">
        <v>79</v>
      </c>
      <c r="AY510" s="233" t="s">
        <v>169</v>
      </c>
    </row>
    <row r="511" spans="1:65" s="15" customFormat="1" ht="11.25">
      <c r="B511" s="234"/>
      <c r="C511" s="235"/>
      <c r="D511" s="205" t="s">
        <v>184</v>
      </c>
      <c r="E511" s="236" t="s">
        <v>1</v>
      </c>
      <c r="F511" s="237" t="s">
        <v>218</v>
      </c>
      <c r="G511" s="235"/>
      <c r="H511" s="238">
        <v>29.681999999999999</v>
      </c>
      <c r="I511" s="239"/>
      <c r="J511" s="235"/>
      <c r="K511" s="235"/>
      <c r="L511" s="240"/>
      <c r="M511" s="241"/>
      <c r="N511" s="242"/>
      <c r="O511" s="242"/>
      <c r="P511" s="242"/>
      <c r="Q511" s="242"/>
      <c r="R511" s="242"/>
      <c r="S511" s="242"/>
      <c r="T511" s="243"/>
      <c r="AT511" s="244" t="s">
        <v>184</v>
      </c>
      <c r="AU511" s="244" t="s">
        <v>88</v>
      </c>
      <c r="AV511" s="15" t="s">
        <v>170</v>
      </c>
      <c r="AW511" s="15" t="s">
        <v>34</v>
      </c>
      <c r="AX511" s="15" t="s">
        <v>86</v>
      </c>
      <c r="AY511" s="244" t="s">
        <v>169</v>
      </c>
    </row>
    <row r="512" spans="1:65" s="2" customFormat="1" ht="33" customHeight="1">
      <c r="A512" s="35"/>
      <c r="B512" s="36"/>
      <c r="C512" s="192" t="s">
        <v>646</v>
      </c>
      <c r="D512" s="192" t="s">
        <v>172</v>
      </c>
      <c r="E512" s="193" t="s">
        <v>647</v>
      </c>
      <c r="F512" s="194" t="s">
        <v>648</v>
      </c>
      <c r="G512" s="195" t="s">
        <v>189</v>
      </c>
      <c r="H512" s="196">
        <v>15.29</v>
      </c>
      <c r="I512" s="197"/>
      <c r="J512" s="198">
        <f>ROUND(I512*H512,2)</f>
        <v>0</v>
      </c>
      <c r="K512" s="194" t="s">
        <v>176</v>
      </c>
      <c r="L512" s="40"/>
      <c r="M512" s="199" t="s">
        <v>1</v>
      </c>
      <c r="N512" s="200" t="s">
        <v>44</v>
      </c>
      <c r="O512" s="72"/>
      <c r="P512" s="201">
        <f>O512*H512</f>
        <v>0</v>
      </c>
      <c r="Q512" s="201">
        <v>1.6387599999999999E-2</v>
      </c>
      <c r="R512" s="201">
        <f>Q512*H512</f>
        <v>0.25056640399999996</v>
      </c>
      <c r="S512" s="201">
        <v>0</v>
      </c>
      <c r="T512" s="202">
        <f>S512*H512</f>
        <v>0</v>
      </c>
      <c r="U512" s="35"/>
      <c r="V512" s="35"/>
      <c r="W512" s="35"/>
      <c r="X512" s="35"/>
      <c r="Y512" s="35"/>
      <c r="Z512" s="35"/>
      <c r="AA512" s="35"/>
      <c r="AB512" s="35"/>
      <c r="AC512" s="35"/>
      <c r="AD512" s="35"/>
      <c r="AE512" s="35"/>
      <c r="AR512" s="203" t="s">
        <v>300</v>
      </c>
      <c r="AT512" s="203" t="s">
        <v>172</v>
      </c>
      <c r="AU512" s="203" t="s">
        <v>88</v>
      </c>
      <c r="AY512" s="18" t="s">
        <v>169</v>
      </c>
      <c r="BE512" s="204">
        <f>IF(N512="základní",J512,0)</f>
        <v>0</v>
      </c>
      <c r="BF512" s="204">
        <f>IF(N512="snížená",J512,0)</f>
        <v>0</v>
      </c>
      <c r="BG512" s="204">
        <f>IF(N512="zákl. přenesená",J512,0)</f>
        <v>0</v>
      </c>
      <c r="BH512" s="204">
        <f>IF(N512="sníž. přenesená",J512,0)</f>
        <v>0</v>
      </c>
      <c r="BI512" s="204">
        <f>IF(N512="nulová",J512,0)</f>
        <v>0</v>
      </c>
      <c r="BJ512" s="18" t="s">
        <v>86</v>
      </c>
      <c r="BK512" s="204">
        <f>ROUND(I512*H512,2)</f>
        <v>0</v>
      </c>
      <c r="BL512" s="18" t="s">
        <v>300</v>
      </c>
      <c r="BM512" s="203" t="s">
        <v>649</v>
      </c>
    </row>
    <row r="513" spans="1:65" s="2" customFormat="1" ht="39">
      <c r="A513" s="35"/>
      <c r="B513" s="36"/>
      <c r="C513" s="37"/>
      <c r="D513" s="205" t="s">
        <v>178</v>
      </c>
      <c r="E513" s="37"/>
      <c r="F513" s="206" t="s">
        <v>650</v>
      </c>
      <c r="G513" s="37"/>
      <c r="H513" s="37"/>
      <c r="I513" s="207"/>
      <c r="J513" s="37"/>
      <c r="K513" s="37"/>
      <c r="L513" s="40"/>
      <c r="M513" s="208"/>
      <c r="N513" s="209"/>
      <c r="O513" s="72"/>
      <c r="P513" s="72"/>
      <c r="Q513" s="72"/>
      <c r="R513" s="72"/>
      <c r="S513" s="72"/>
      <c r="T513" s="73"/>
      <c r="U513" s="35"/>
      <c r="V513" s="35"/>
      <c r="W513" s="35"/>
      <c r="X513" s="35"/>
      <c r="Y513" s="35"/>
      <c r="Z513" s="35"/>
      <c r="AA513" s="35"/>
      <c r="AB513" s="35"/>
      <c r="AC513" s="35"/>
      <c r="AD513" s="35"/>
      <c r="AE513" s="35"/>
      <c r="AT513" s="18" t="s">
        <v>178</v>
      </c>
      <c r="AU513" s="18" t="s">
        <v>88</v>
      </c>
    </row>
    <row r="514" spans="1:65" s="2" customFormat="1" ht="11.25">
      <c r="A514" s="35"/>
      <c r="B514" s="36"/>
      <c r="C514" s="37"/>
      <c r="D514" s="210" t="s">
        <v>180</v>
      </c>
      <c r="E514" s="37"/>
      <c r="F514" s="211" t="s">
        <v>651</v>
      </c>
      <c r="G514" s="37"/>
      <c r="H514" s="37"/>
      <c r="I514" s="207"/>
      <c r="J514" s="37"/>
      <c r="K514" s="37"/>
      <c r="L514" s="40"/>
      <c r="M514" s="208"/>
      <c r="N514" s="209"/>
      <c r="O514" s="72"/>
      <c r="P514" s="72"/>
      <c r="Q514" s="72"/>
      <c r="R514" s="72"/>
      <c r="S514" s="72"/>
      <c r="T514" s="73"/>
      <c r="U514" s="35"/>
      <c r="V514" s="35"/>
      <c r="W514" s="35"/>
      <c r="X514" s="35"/>
      <c r="Y514" s="35"/>
      <c r="Z514" s="35"/>
      <c r="AA514" s="35"/>
      <c r="AB514" s="35"/>
      <c r="AC514" s="35"/>
      <c r="AD514" s="35"/>
      <c r="AE514" s="35"/>
      <c r="AT514" s="18" t="s">
        <v>180</v>
      </c>
      <c r="AU514" s="18" t="s">
        <v>88</v>
      </c>
    </row>
    <row r="515" spans="1:65" s="2" customFormat="1" ht="185.25">
      <c r="A515" s="35"/>
      <c r="B515" s="36"/>
      <c r="C515" s="37"/>
      <c r="D515" s="205" t="s">
        <v>182</v>
      </c>
      <c r="E515" s="37"/>
      <c r="F515" s="212" t="s">
        <v>642</v>
      </c>
      <c r="G515" s="37"/>
      <c r="H515" s="37"/>
      <c r="I515" s="207"/>
      <c r="J515" s="37"/>
      <c r="K515" s="37"/>
      <c r="L515" s="40"/>
      <c r="M515" s="208"/>
      <c r="N515" s="209"/>
      <c r="O515" s="72"/>
      <c r="P515" s="72"/>
      <c r="Q515" s="72"/>
      <c r="R515" s="72"/>
      <c r="S515" s="72"/>
      <c r="T515" s="73"/>
      <c r="U515" s="35"/>
      <c r="V515" s="35"/>
      <c r="W515" s="35"/>
      <c r="X515" s="35"/>
      <c r="Y515" s="35"/>
      <c r="Z515" s="35"/>
      <c r="AA515" s="35"/>
      <c r="AB515" s="35"/>
      <c r="AC515" s="35"/>
      <c r="AD515" s="35"/>
      <c r="AE515" s="35"/>
      <c r="AT515" s="18" t="s">
        <v>182</v>
      </c>
      <c r="AU515" s="18" t="s">
        <v>88</v>
      </c>
    </row>
    <row r="516" spans="1:65" s="13" customFormat="1" ht="22.5">
      <c r="B516" s="213"/>
      <c r="C516" s="214"/>
      <c r="D516" s="205" t="s">
        <v>184</v>
      </c>
      <c r="E516" s="215" t="s">
        <v>1</v>
      </c>
      <c r="F516" s="216" t="s">
        <v>652</v>
      </c>
      <c r="G516" s="214"/>
      <c r="H516" s="215" t="s">
        <v>1</v>
      </c>
      <c r="I516" s="217"/>
      <c r="J516" s="214"/>
      <c r="K516" s="214"/>
      <c r="L516" s="218"/>
      <c r="M516" s="219"/>
      <c r="N516" s="220"/>
      <c r="O516" s="220"/>
      <c r="P516" s="220"/>
      <c r="Q516" s="220"/>
      <c r="R516" s="220"/>
      <c r="S516" s="220"/>
      <c r="T516" s="221"/>
      <c r="AT516" s="222" t="s">
        <v>184</v>
      </c>
      <c r="AU516" s="222" t="s">
        <v>88</v>
      </c>
      <c r="AV516" s="13" t="s">
        <v>86</v>
      </c>
      <c r="AW516" s="13" t="s">
        <v>34</v>
      </c>
      <c r="AX516" s="13" t="s">
        <v>79</v>
      </c>
      <c r="AY516" s="222" t="s">
        <v>169</v>
      </c>
    </row>
    <row r="517" spans="1:65" s="14" customFormat="1" ht="11.25">
      <c r="B517" s="223"/>
      <c r="C517" s="224"/>
      <c r="D517" s="205" t="s">
        <v>184</v>
      </c>
      <c r="E517" s="225" t="s">
        <v>1</v>
      </c>
      <c r="F517" s="226" t="s">
        <v>653</v>
      </c>
      <c r="G517" s="224"/>
      <c r="H517" s="227">
        <v>15.29</v>
      </c>
      <c r="I517" s="228"/>
      <c r="J517" s="224"/>
      <c r="K517" s="224"/>
      <c r="L517" s="229"/>
      <c r="M517" s="230"/>
      <c r="N517" s="231"/>
      <c r="O517" s="231"/>
      <c r="P517" s="231"/>
      <c r="Q517" s="231"/>
      <c r="R517" s="231"/>
      <c r="S517" s="231"/>
      <c r="T517" s="232"/>
      <c r="AT517" s="233" t="s">
        <v>184</v>
      </c>
      <c r="AU517" s="233" t="s">
        <v>88</v>
      </c>
      <c r="AV517" s="14" t="s">
        <v>88</v>
      </c>
      <c r="AW517" s="14" t="s">
        <v>34</v>
      </c>
      <c r="AX517" s="14" t="s">
        <v>86</v>
      </c>
      <c r="AY517" s="233" t="s">
        <v>169</v>
      </c>
    </row>
    <row r="518" spans="1:65" s="2" customFormat="1" ht="24.2" customHeight="1">
      <c r="A518" s="35"/>
      <c r="B518" s="36"/>
      <c r="C518" s="192" t="s">
        <v>654</v>
      </c>
      <c r="D518" s="192" t="s">
        <v>172</v>
      </c>
      <c r="E518" s="193" t="s">
        <v>655</v>
      </c>
      <c r="F518" s="194" t="s">
        <v>656</v>
      </c>
      <c r="G518" s="195" t="s">
        <v>189</v>
      </c>
      <c r="H518" s="196">
        <v>25.74</v>
      </c>
      <c r="I518" s="197"/>
      <c r="J518" s="198">
        <f>ROUND(I518*H518,2)</f>
        <v>0</v>
      </c>
      <c r="K518" s="194" t="s">
        <v>1</v>
      </c>
      <c r="L518" s="40"/>
      <c r="M518" s="199" t="s">
        <v>1</v>
      </c>
      <c r="N518" s="200" t="s">
        <v>44</v>
      </c>
      <c r="O518" s="72"/>
      <c r="P518" s="201">
        <f>O518*H518</f>
        <v>0</v>
      </c>
      <c r="Q518" s="201">
        <v>2.9E-4</v>
      </c>
      <c r="R518" s="201">
        <f>Q518*H518</f>
        <v>7.4645999999999992E-3</v>
      </c>
      <c r="S518" s="201">
        <v>0</v>
      </c>
      <c r="T518" s="202">
        <f>S518*H518</f>
        <v>0</v>
      </c>
      <c r="U518" s="35"/>
      <c r="V518" s="35"/>
      <c r="W518" s="35"/>
      <c r="X518" s="35"/>
      <c r="Y518" s="35"/>
      <c r="Z518" s="35"/>
      <c r="AA518" s="35"/>
      <c r="AB518" s="35"/>
      <c r="AC518" s="35"/>
      <c r="AD518" s="35"/>
      <c r="AE518" s="35"/>
      <c r="AR518" s="203" t="s">
        <v>300</v>
      </c>
      <c r="AT518" s="203" t="s">
        <v>172</v>
      </c>
      <c r="AU518" s="203" t="s">
        <v>88</v>
      </c>
      <c r="AY518" s="18" t="s">
        <v>169</v>
      </c>
      <c r="BE518" s="204">
        <f>IF(N518="základní",J518,0)</f>
        <v>0</v>
      </c>
      <c r="BF518" s="204">
        <f>IF(N518="snížená",J518,0)</f>
        <v>0</v>
      </c>
      <c r="BG518" s="204">
        <f>IF(N518="zákl. přenesená",J518,0)</f>
        <v>0</v>
      </c>
      <c r="BH518" s="204">
        <f>IF(N518="sníž. přenesená",J518,0)</f>
        <v>0</v>
      </c>
      <c r="BI518" s="204">
        <f>IF(N518="nulová",J518,0)</f>
        <v>0</v>
      </c>
      <c r="BJ518" s="18" t="s">
        <v>86</v>
      </c>
      <c r="BK518" s="204">
        <f>ROUND(I518*H518,2)</f>
        <v>0</v>
      </c>
      <c r="BL518" s="18" t="s">
        <v>300</v>
      </c>
      <c r="BM518" s="203" t="s">
        <v>657</v>
      </c>
    </row>
    <row r="519" spans="1:65" s="2" customFormat="1" ht="19.5">
      <c r="A519" s="35"/>
      <c r="B519" s="36"/>
      <c r="C519" s="37"/>
      <c r="D519" s="205" t="s">
        <v>178</v>
      </c>
      <c r="E519" s="37"/>
      <c r="F519" s="206" t="s">
        <v>658</v>
      </c>
      <c r="G519" s="37"/>
      <c r="H519" s="37"/>
      <c r="I519" s="207"/>
      <c r="J519" s="37"/>
      <c r="K519" s="37"/>
      <c r="L519" s="40"/>
      <c r="M519" s="208"/>
      <c r="N519" s="209"/>
      <c r="O519" s="72"/>
      <c r="P519" s="72"/>
      <c r="Q519" s="72"/>
      <c r="R519" s="72"/>
      <c r="S519" s="72"/>
      <c r="T519" s="73"/>
      <c r="U519" s="35"/>
      <c r="V519" s="35"/>
      <c r="W519" s="35"/>
      <c r="X519" s="35"/>
      <c r="Y519" s="35"/>
      <c r="Z519" s="35"/>
      <c r="AA519" s="35"/>
      <c r="AB519" s="35"/>
      <c r="AC519" s="35"/>
      <c r="AD519" s="35"/>
      <c r="AE519" s="35"/>
      <c r="AT519" s="18" t="s">
        <v>178</v>
      </c>
      <c r="AU519" s="18" t="s">
        <v>88</v>
      </c>
    </row>
    <row r="520" spans="1:65" s="2" customFormat="1" ht="185.25">
      <c r="A520" s="35"/>
      <c r="B520" s="36"/>
      <c r="C520" s="37"/>
      <c r="D520" s="205" t="s">
        <v>182</v>
      </c>
      <c r="E520" s="37"/>
      <c r="F520" s="212" t="s">
        <v>642</v>
      </c>
      <c r="G520" s="37"/>
      <c r="H520" s="37"/>
      <c r="I520" s="207"/>
      <c r="J520" s="37"/>
      <c r="K520" s="37"/>
      <c r="L520" s="40"/>
      <c r="M520" s="208"/>
      <c r="N520" s="209"/>
      <c r="O520" s="72"/>
      <c r="P520" s="72"/>
      <c r="Q520" s="72"/>
      <c r="R520" s="72"/>
      <c r="S520" s="72"/>
      <c r="T520" s="73"/>
      <c r="U520" s="35"/>
      <c r="V520" s="35"/>
      <c r="W520" s="35"/>
      <c r="X520" s="35"/>
      <c r="Y520" s="35"/>
      <c r="Z520" s="35"/>
      <c r="AA520" s="35"/>
      <c r="AB520" s="35"/>
      <c r="AC520" s="35"/>
      <c r="AD520" s="35"/>
      <c r="AE520" s="35"/>
      <c r="AT520" s="18" t="s">
        <v>182</v>
      </c>
      <c r="AU520" s="18" t="s">
        <v>88</v>
      </c>
    </row>
    <row r="521" spans="1:65" s="13" customFormat="1" ht="22.5">
      <c r="B521" s="213"/>
      <c r="C521" s="214"/>
      <c r="D521" s="205" t="s">
        <v>184</v>
      </c>
      <c r="E521" s="215" t="s">
        <v>1</v>
      </c>
      <c r="F521" s="216" t="s">
        <v>590</v>
      </c>
      <c r="G521" s="214"/>
      <c r="H521" s="215" t="s">
        <v>1</v>
      </c>
      <c r="I521" s="217"/>
      <c r="J521" s="214"/>
      <c r="K521" s="214"/>
      <c r="L521" s="218"/>
      <c r="M521" s="219"/>
      <c r="N521" s="220"/>
      <c r="O521" s="220"/>
      <c r="P521" s="220"/>
      <c r="Q521" s="220"/>
      <c r="R521" s="220"/>
      <c r="S521" s="220"/>
      <c r="T521" s="221"/>
      <c r="AT521" s="222" t="s">
        <v>184</v>
      </c>
      <c r="AU521" s="222" t="s">
        <v>88</v>
      </c>
      <c r="AV521" s="13" t="s">
        <v>86</v>
      </c>
      <c r="AW521" s="13" t="s">
        <v>34</v>
      </c>
      <c r="AX521" s="13" t="s">
        <v>79</v>
      </c>
      <c r="AY521" s="222" t="s">
        <v>169</v>
      </c>
    </row>
    <row r="522" spans="1:65" s="14" customFormat="1" ht="11.25">
      <c r="B522" s="223"/>
      <c r="C522" s="224"/>
      <c r="D522" s="205" t="s">
        <v>184</v>
      </c>
      <c r="E522" s="225" t="s">
        <v>1</v>
      </c>
      <c r="F522" s="226" t="s">
        <v>659</v>
      </c>
      <c r="G522" s="224"/>
      <c r="H522" s="227">
        <v>25.74</v>
      </c>
      <c r="I522" s="228"/>
      <c r="J522" s="224"/>
      <c r="K522" s="224"/>
      <c r="L522" s="229"/>
      <c r="M522" s="230"/>
      <c r="N522" s="231"/>
      <c r="O522" s="231"/>
      <c r="P522" s="231"/>
      <c r="Q522" s="231"/>
      <c r="R522" s="231"/>
      <c r="S522" s="231"/>
      <c r="T522" s="232"/>
      <c r="AT522" s="233" t="s">
        <v>184</v>
      </c>
      <c r="AU522" s="233" t="s">
        <v>88</v>
      </c>
      <c r="AV522" s="14" t="s">
        <v>88</v>
      </c>
      <c r="AW522" s="14" t="s">
        <v>34</v>
      </c>
      <c r="AX522" s="14" t="s">
        <v>86</v>
      </c>
      <c r="AY522" s="233" t="s">
        <v>169</v>
      </c>
    </row>
    <row r="523" spans="1:65" s="2" customFormat="1" ht="24.2" customHeight="1">
      <c r="A523" s="35"/>
      <c r="B523" s="36"/>
      <c r="C523" s="192" t="s">
        <v>660</v>
      </c>
      <c r="D523" s="192" t="s">
        <v>172</v>
      </c>
      <c r="E523" s="193" t="s">
        <v>661</v>
      </c>
      <c r="F523" s="194" t="s">
        <v>662</v>
      </c>
      <c r="G523" s="195" t="s">
        <v>189</v>
      </c>
      <c r="H523" s="196">
        <v>25.74</v>
      </c>
      <c r="I523" s="197"/>
      <c r="J523" s="198">
        <f>ROUND(I523*H523,2)</f>
        <v>0</v>
      </c>
      <c r="K523" s="194" t="s">
        <v>176</v>
      </c>
      <c r="L523" s="40"/>
      <c r="M523" s="199" t="s">
        <v>1</v>
      </c>
      <c r="N523" s="200" t="s">
        <v>44</v>
      </c>
      <c r="O523" s="72"/>
      <c r="P523" s="201">
        <f>O523*H523</f>
        <v>0</v>
      </c>
      <c r="Q523" s="201">
        <v>4.2049999999999998E-4</v>
      </c>
      <c r="R523" s="201">
        <f>Q523*H523</f>
        <v>1.0823669999999999E-2</v>
      </c>
      <c r="S523" s="201">
        <v>0</v>
      </c>
      <c r="T523" s="202">
        <f>S523*H523</f>
        <v>0</v>
      </c>
      <c r="U523" s="35"/>
      <c r="V523" s="35"/>
      <c r="W523" s="35"/>
      <c r="X523" s="35"/>
      <c r="Y523" s="35"/>
      <c r="Z523" s="35"/>
      <c r="AA523" s="35"/>
      <c r="AB523" s="35"/>
      <c r="AC523" s="35"/>
      <c r="AD523" s="35"/>
      <c r="AE523" s="35"/>
      <c r="AR523" s="203" t="s">
        <v>300</v>
      </c>
      <c r="AT523" s="203" t="s">
        <v>172</v>
      </c>
      <c r="AU523" s="203" t="s">
        <v>88</v>
      </c>
      <c r="AY523" s="18" t="s">
        <v>169</v>
      </c>
      <c r="BE523" s="204">
        <f>IF(N523="základní",J523,0)</f>
        <v>0</v>
      </c>
      <c r="BF523" s="204">
        <f>IF(N523="snížená",J523,0)</f>
        <v>0</v>
      </c>
      <c r="BG523" s="204">
        <f>IF(N523="zákl. přenesená",J523,0)</f>
        <v>0</v>
      </c>
      <c r="BH523" s="204">
        <f>IF(N523="sníž. přenesená",J523,0)</f>
        <v>0</v>
      </c>
      <c r="BI523" s="204">
        <f>IF(N523="nulová",J523,0)</f>
        <v>0</v>
      </c>
      <c r="BJ523" s="18" t="s">
        <v>86</v>
      </c>
      <c r="BK523" s="204">
        <f>ROUND(I523*H523,2)</f>
        <v>0</v>
      </c>
      <c r="BL523" s="18" t="s">
        <v>300</v>
      </c>
      <c r="BM523" s="203" t="s">
        <v>663</v>
      </c>
    </row>
    <row r="524" spans="1:65" s="2" customFormat="1" ht="19.5">
      <c r="A524" s="35"/>
      <c r="B524" s="36"/>
      <c r="C524" s="37"/>
      <c r="D524" s="205" t="s">
        <v>178</v>
      </c>
      <c r="E524" s="37"/>
      <c r="F524" s="206" t="s">
        <v>664</v>
      </c>
      <c r="G524" s="37"/>
      <c r="H524" s="37"/>
      <c r="I524" s="207"/>
      <c r="J524" s="37"/>
      <c r="K524" s="37"/>
      <c r="L524" s="40"/>
      <c r="M524" s="208"/>
      <c r="N524" s="209"/>
      <c r="O524" s="72"/>
      <c r="P524" s="72"/>
      <c r="Q524" s="72"/>
      <c r="R524" s="72"/>
      <c r="S524" s="72"/>
      <c r="T524" s="73"/>
      <c r="U524" s="35"/>
      <c r="V524" s="35"/>
      <c r="W524" s="35"/>
      <c r="X524" s="35"/>
      <c r="Y524" s="35"/>
      <c r="Z524" s="35"/>
      <c r="AA524" s="35"/>
      <c r="AB524" s="35"/>
      <c r="AC524" s="35"/>
      <c r="AD524" s="35"/>
      <c r="AE524" s="35"/>
      <c r="AT524" s="18" t="s">
        <v>178</v>
      </c>
      <c r="AU524" s="18" t="s">
        <v>88</v>
      </c>
    </row>
    <row r="525" spans="1:65" s="2" customFormat="1" ht="11.25">
      <c r="A525" s="35"/>
      <c r="B525" s="36"/>
      <c r="C525" s="37"/>
      <c r="D525" s="210" t="s">
        <v>180</v>
      </c>
      <c r="E525" s="37"/>
      <c r="F525" s="211" t="s">
        <v>665</v>
      </c>
      <c r="G525" s="37"/>
      <c r="H525" s="37"/>
      <c r="I525" s="207"/>
      <c r="J525" s="37"/>
      <c r="K525" s="37"/>
      <c r="L525" s="40"/>
      <c r="M525" s="208"/>
      <c r="N525" s="209"/>
      <c r="O525" s="72"/>
      <c r="P525" s="72"/>
      <c r="Q525" s="72"/>
      <c r="R525" s="72"/>
      <c r="S525" s="72"/>
      <c r="T525" s="73"/>
      <c r="U525" s="35"/>
      <c r="V525" s="35"/>
      <c r="W525" s="35"/>
      <c r="X525" s="35"/>
      <c r="Y525" s="35"/>
      <c r="Z525" s="35"/>
      <c r="AA525" s="35"/>
      <c r="AB525" s="35"/>
      <c r="AC525" s="35"/>
      <c r="AD525" s="35"/>
      <c r="AE525" s="35"/>
      <c r="AT525" s="18" t="s">
        <v>180</v>
      </c>
      <c r="AU525" s="18" t="s">
        <v>88</v>
      </c>
    </row>
    <row r="526" spans="1:65" s="2" customFormat="1" ht="185.25">
      <c r="A526" s="35"/>
      <c r="B526" s="36"/>
      <c r="C526" s="37"/>
      <c r="D526" s="205" t="s">
        <v>182</v>
      </c>
      <c r="E526" s="37"/>
      <c r="F526" s="212" t="s">
        <v>642</v>
      </c>
      <c r="G526" s="37"/>
      <c r="H526" s="37"/>
      <c r="I526" s="207"/>
      <c r="J526" s="37"/>
      <c r="K526" s="37"/>
      <c r="L526" s="40"/>
      <c r="M526" s="208"/>
      <c r="N526" s="209"/>
      <c r="O526" s="72"/>
      <c r="P526" s="72"/>
      <c r="Q526" s="72"/>
      <c r="R526" s="72"/>
      <c r="S526" s="72"/>
      <c r="T526" s="73"/>
      <c r="U526" s="35"/>
      <c r="V526" s="35"/>
      <c r="W526" s="35"/>
      <c r="X526" s="35"/>
      <c r="Y526" s="35"/>
      <c r="Z526" s="35"/>
      <c r="AA526" s="35"/>
      <c r="AB526" s="35"/>
      <c r="AC526" s="35"/>
      <c r="AD526" s="35"/>
      <c r="AE526" s="35"/>
      <c r="AT526" s="18" t="s">
        <v>182</v>
      </c>
      <c r="AU526" s="18" t="s">
        <v>88</v>
      </c>
    </row>
    <row r="527" spans="1:65" s="13" customFormat="1" ht="22.5">
      <c r="B527" s="213"/>
      <c r="C527" s="214"/>
      <c r="D527" s="205" t="s">
        <v>184</v>
      </c>
      <c r="E527" s="215" t="s">
        <v>1</v>
      </c>
      <c r="F527" s="216" t="s">
        <v>590</v>
      </c>
      <c r="G527" s="214"/>
      <c r="H527" s="215" t="s">
        <v>1</v>
      </c>
      <c r="I527" s="217"/>
      <c r="J527" s="214"/>
      <c r="K527" s="214"/>
      <c r="L527" s="218"/>
      <c r="M527" s="219"/>
      <c r="N527" s="220"/>
      <c r="O527" s="220"/>
      <c r="P527" s="220"/>
      <c r="Q527" s="220"/>
      <c r="R527" s="220"/>
      <c r="S527" s="220"/>
      <c r="T527" s="221"/>
      <c r="AT527" s="222" t="s">
        <v>184</v>
      </c>
      <c r="AU527" s="222" t="s">
        <v>88</v>
      </c>
      <c r="AV527" s="13" t="s">
        <v>86</v>
      </c>
      <c r="AW527" s="13" t="s">
        <v>34</v>
      </c>
      <c r="AX527" s="13" t="s">
        <v>79</v>
      </c>
      <c r="AY527" s="222" t="s">
        <v>169</v>
      </c>
    </row>
    <row r="528" spans="1:65" s="14" customFormat="1" ht="11.25">
      <c r="B528" s="223"/>
      <c r="C528" s="224"/>
      <c r="D528" s="205" t="s">
        <v>184</v>
      </c>
      <c r="E528" s="225" t="s">
        <v>1</v>
      </c>
      <c r="F528" s="226" t="s">
        <v>659</v>
      </c>
      <c r="G528" s="224"/>
      <c r="H528" s="227">
        <v>25.74</v>
      </c>
      <c r="I528" s="228"/>
      <c r="J528" s="224"/>
      <c r="K528" s="224"/>
      <c r="L528" s="229"/>
      <c r="M528" s="230"/>
      <c r="N528" s="231"/>
      <c r="O528" s="231"/>
      <c r="P528" s="231"/>
      <c r="Q528" s="231"/>
      <c r="R528" s="231"/>
      <c r="S528" s="231"/>
      <c r="T528" s="232"/>
      <c r="AT528" s="233" t="s">
        <v>184</v>
      </c>
      <c r="AU528" s="233" t="s">
        <v>88</v>
      </c>
      <c r="AV528" s="14" t="s">
        <v>88</v>
      </c>
      <c r="AW528" s="14" t="s">
        <v>34</v>
      </c>
      <c r="AX528" s="14" t="s">
        <v>86</v>
      </c>
      <c r="AY528" s="233" t="s">
        <v>169</v>
      </c>
    </row>
    <row r="529" spans="1:65" s="2" customFormat="1" ht="24.2" customHeight="1">
      <c r="A529" s="35"/>
      <c r="B529" s="36"/>
      <c r="C529" s="245" t="s">
        <v>666</v>
      </c>
      <c r="D529" s="245" t="s">
        <v>227</v>
      </c>
      <c r="E529" s="246" t="s">
        <v>667</v>
      </c>
      <c r="F529" s="247" t="s">
        <v>668</v>
      </c>
      <c r="G529" s="248" t="s">
        <v>189</v>
      </c>
      <c r="H529" s="249">
        <v>25.74</v>
      </c>
      <c r="I529" s="250"/>
      <c r="J529" s="251">
        <f>ROUND(I529*H529,2)</f>
        <v>0</v>
      </c>
      <c r="K529" s="247" t="s">
        <v>1</v>
      </c>
      <c r="L529" s="252"/>
      <c r="M529" s="253" t="s">
        <v>1</v>
      </c>
      <c r="N529" s="254" t="s">
        <v>44</v>
      </c>
      <c r="O529" s="72"/>
      <c r="P529" s="201">
        <f>O529*H529</f>
        <v>0</v>
      </c>
      <c r="Q529" s="201">
        <v>1.4E-2</v>
      </c>
      <c r="R529" s="201">
        <f>Q529*H529</f>
        <v>0.36035999999999996</v>
      </c>
      <c r="S529" s="201">
        <v>0</v>
      </c>
      <c r="T529" s="202">
        <f>S529*H529</f>
        <v>0</v>
      </c>
      <c r="U529" s="35"/>
      <c r="V529" s="35"/>
      <c r="W529" s="35"/>
      <c r="X529" s="35"/>
      <c r="Y529" s="35"/>
      <c r="Z529" s="35"/>
      <c r="AA529" s="35"/>
      <c r="AB529" s="35"/>
      <c r="AC529" s="35"/>
      <c r="AD529" s="35"/>
      <c r="AE529" s="35"/>
      <c r="AR529" s="203" t="s">
        <v>446</v>
      </c>
      <c r="AT529" s="203" t="s">
        <v>227</v>
      </c>
      <c r="AU529" s="203" t="s">
        <v>88</v>
      </c>
      <c r="AY529" s="18" t="s">
        <v>169</v>
      </c>
      <c r="BE529" s="204">
        <f>IF(N529="základní",J529,0)</f>
        <v>0</v>
      </c>
      <c r="BF529" s="204">
        <f>IF(N529="snížená",J529,0)</f>
        <v>0</v>
      </c>
      <c r="BG529" s="204">
        <f>IF(N529="zákl. přenesená",J529,0)</f>
        <v>0</v>
      </c>
      <c r="BH529" s="204">
        <f>IF(N529="sníž. přenesená",J529,0)</f>
        <v>0</v>
      </c>
      <c r="BI529" s="204">
        <f>IF(N529="nulová",J529,0)</f>
        <v>0</v>
      </c>
      <c r="BJ529" s="18" t="s">
        <v>86</v>
      </c>
      <c r="BK529" s="204">
        <f>ROUND(I529*H529,2)</f>
        <v>0</v>
      </c>
      <c r="BL529" s="18" t="s">
        <v>300</v>
      </c>
      <c r="BM529" s="203" t="s">
        <v>669</v>
      </c>
    </row>
    <row r="530" spans="1:65" s="2" customFormat="1" ht="19.5">
      <c r="A530" s="35"/>
      <c r="B530" s="36"/>
      <c r="C530" s="37"/>
      <c r="D530" s="205" t="s">
        <v>178</v>
      </c>
      <c r="E530" s="37"/>
      <c r="F530" s="206" t="s">
        <v>668</v>
      </c>
      <c r="G530" s="37"/>
      <c r="H530" s="37"/>
      <c r="I530" s="207"/>
      <c r="J530" s="37"/>
      <c r="K530" s="37"/>
      <c r="L530" s="40"/>
      <c r="M530" s="208"/>
      <c r="N530" s="209"/>
      <c r="O530" s="72"/>
      <c r="P530" s="72"/>
      <c r="Q530" s="72"/>
      <c r="R530" s="72"/>
      <c r="S530" s="72"/>
      <c r="T530" s="73"/>
      <c r="U530" s="35"/>
      <c r="V530" s="35"/>
      <c r="W530" s="35"/>
      <c r="X530" s="35"/>
      <c r="Y530" s="35"/>
      <c r="Z530" s="35"/>
      <c r="AA530" s="35"/>
      <c r="AB530" s="35"/>
      <c r="AC530" s="35"/>
      <c r="AD530" s="35"/>
      <c r="AE530" s="35"/>
      <c r="AT530" s="18" t="s">
        <v>178</v>
      </c>
      <c r="AU530" s="18" t="s">
        <v>88</v>
      </c>
    </row>
    <row r="531" spans="1:65" s="2" customFormat="1" ht="29.25">
      <c r="A531" s="35"/>
      <c r="B531" s="36"/>
      <c r="C531" s="37"/>
      <c r="D531" s="205" t="s">
        <v>233</v>
      </c>
      <c r="E531" s="37"/>
      <c r="F531" s="212" t="s">
        <v>670</v>
      </c>
      <c r="G531" s="37"/>
      <c r="H531" s="37"/>
      <c r="I531" s="207"/>
      <c r="J531" s="37"/>
      <c r="K531" s="37"/>
      <c r="L531" s="40"/>
      <c r="M531" s="208"/>
      <c r="N531" s="209"/>
      <c r="O531" s="72"/>
      <c r="P531" s="72"/>
      <c r="Q531" s="72"/>
      <c r="R531" s="72"/>
      <c r="S531" s="72"/>
      <c r="T531" s="73"/>
      <c r="U531" s="35"/>
      <c r="V531" s="35"/>
      <c r="W531" s="35"/>
      <c r="X531" s="35"/>
      <c r="Y531" s="35"/>
      <c r="Z531" s="35"/>
      <c r="AA531" s="35"/>
      <c r="AB531" s="35"/>
      <c r="AC531" s="35"/>
      <c r="AD531" s="35"/>
      <c r="AE531" s="35"/>
      <c r="AT531" s="18" t="s">
        <v>233</v>
      </c>
      <c r="AU531" s="18" t="s">
        <v>88</v>
      </c>
    </row>
    <row r="532" spans="1:65" s="2" customFormat="1" ht="24.2" customHeight="1">
      <c r="A532" s="35"/>
      <c r="B532" s="36"/>
      <c r="C532" s="192" t="s">
        <v>265</v>
      </c>
      <c r="D532" s="192" t="s">
        <v>172</v>
      </c>
      <c r="E532" s="193" t="s">
        <v>671</v>
      </c>
      <c r="F532" s="194" t="s">
        <v>672</v>
      </c>
      <c r="G532" s="195" t="s">
        <v>189</v>
      </c>
      <c r="H532" s="196">
        <v>70.712000000000003</v>
      </c>
      <c r="I532" s="197"/>
      <c r="J532" s="198">
        <f>ROUND(I532*H532,2)</f>
        <v>0</v>
      </c>
      <c r="K532" s="194" t="s">
        <v>176</v>
      </c>
      <c r="L532" s="40"/>
      <c r="M532" s="199" t="s">
        <v>1</v>
      </c>
      <c r="N532" s="200" t="s">
        <v>44</v>
      </c>
      <c r="O532" s="72"/>
      <c r="P532" s="201">
        <f>O532*H532</f>
        <v>0</v>
      </c>
      <c r="Q532" s="201">
        <v>6.9999999999999999E-4</v>
      </c>
      <c r="R532" s="201">
        <f>Q532*H532</f>
        <v>4.9498400000000005E-2</v>
      </c>
      <c r="S532" s="201">
        <v>0</v>
      </c>
      <c r="T532" s="202">
        <f>S532*H532</f>
        <v>0</v>
      </c>
      <c r="U532" s="35"/>
      <c r="V532" s="35"/>
      <c r="W532" s="35"/>
      <c r="X532" s="35"/>
      <c r="Y532" s="35"/>
      <c r="Z532" s="35"/>
      <c r="AA532" s="35"/>
      <c r="AB532" s="35"/>
      <c r="AC532" s="35"/>
      <c r="AD532" s="35"/>
      <c r="AE532" s="35"/>
      <c r="AR532" s="203" t="s">
        <v>300</v>
      </c>
      <c r="AT532" s="203" t="s">
        <v>172</v>
      </c>
      <c r="AU532" s="203" t="s">
        <v>88</v>
      </c>
      <c r="AY532" s="18" t="s">
        <v>169</v>
      </c>
      <c r="BE532" s="204">
        <f>IF(N532="základní",J532,0)</f>
        <v>0</v>
      </c>
      <c r="BF532" s="204">
        <f>IF(N532="snížená",J532,0)</f>
        <v>0</v>
      </c>
      <c r="BG532" s="204">
        <f>IF(N532="zákl. přenesená",J532,0)</f>
        <v>0</v>
      </c>
      <c r="BH532" s="204">
        <f>IF(N532="sníž. přenesená",J532,0)</f>
        <v>0</v>
      </c>
      <c r="BI532" s="204">
        <f>IF(N532="nulová",J532,0)</f>
        <v>0</v>
      </c>
      <c r="BJ532" s="18" t="s">
        <v>86</v>
      </c>
      <c r="BK532" s="204">
        <f>ROUND(I532*H532,2)</f>
        <v>0</v>
      </c>
      <c r="BL532" s="18" t="s">
        <v>300</v>
      </c>
      <c r="BM532" s="203" t="s">
        <v>673</v>
      </c>
    </row>
    <row r="533" spans="1:65" s="2" customFormat="1" ht="19.5">
      <c r="A533" s="35"/>
      <c r="B533" s="36"/>
      <c r="C533" s="37"/>
      <c r="D533" s="205" t="s">
        <v>178</v>
      </c>
      <c r="E533" s="37"/>
      <c r="F533" s="206" t="s">
        <v>674</v>
      </c>
      <c r="G533" s="37"/>
      <c r="H533" s="37"/>
      <c r="I533" s="207"/>
      <c r="J533" s="37"/>
      <c r="K533" s="37"/>
      <c r="L533" s="40"/>
      <c r="M533" s="208"/>
      <c r="N533" s="209"/>
      <c r="O533" s="72"/>
      <c r="P533" s="72"/>
      <c r="Q533" s="72"/>
      <c r="R533" s="72"/>
      <c r="S533" s="72"/>
      <c r="T533" s="73"/>
      <c r="U533" s="35"/>
      <c r="V533" s="35"/>
      <c r="W533" s="35"/>
      <c r="X533" s="35"/>
      <c r="Y533" s="35"/>
      <c r="Z533" s="35"/>
      <c r="AA533" s="35"/>
      <c r="AB533" s="35"/>
      <c r="AC533" s="35"/>
      <c r="AD533" s="35"/>
      <c r="AE533" s="35"/>
      <c r="AT533" s="18" t="s">
        <v>178</v>
      </c>
      <c r="AU533" s="18" t="s">
        <v>88</v>
      </c>
    </row>
    <row r="534" spans="1:65" s="2" customFormat="1" ht="11.25">
      <c r="A534" s="35"/>
      <c r="B534" s="36"/>
      <c r="C534" s="37"/>
      <c r="D534" s="210" t="s">
        <v>180</v>
      </c>
      <c r="E534" s="37"/>
      <c r="F534" s="211" t="s">
        <v>675</v>
      </c>
      <c r="G534" s="37"/>
      <c r="H534" s="37"/>
      <c r="I534" s="207"/>
      <c r="J534" s="37"/>
      <c r="K534" s="37"/>
      <c r="L534" s="40"/>
      <c r="M534" s="208"/>
      <c r="N534" s="209"/>
      <c r="O534" s="72"/>
      <c r="P534" s="72"/>
      <c r="Q534" s="72"/>
      <c r="R534" s="72"/>
      <c r="S534" s="72"/>
      <c r="T534" s="73"/>
      <c r="U534" s="35"/>
      <c r="V534" s="35"/>
      <c r="W534" s="35"/>
      <c r="X534" s="35"/>
      <c r="Y534" s="35"/>
      <c r="Z534" s="35"/>
      <c r="AA534" s="35"/>
      <c r="AB534" s="35"/>
      <c r="AC534" s="35"/>
      <c r="AD534" s="35"/>
      <c r="AE534" s="35"/>
      <c r="AT534" s="18" t="s">
        <v>180</v>
      </c>
      <c r="AU534" s="18" t="s">
        <v>88</v>
      </c>
    </row>
    <row r="535" spans="1:65" s="2" customFormat="1" ht="185.25">
      <c r="A535" s="35"/>
      <c r="B535" s="36"/>
      <c r="C535" s="37"/>
      <c r="D535" s="205" t="s">
        <v>182</v>
      </c>
      <c r="E535" s="37"/>
      <c r="F535" s="212" t="s">
        <v>642</v>
      </c>
      <c r="G535" s="37"/>
      <c r="H535" s="37"/>
      <c r="I535" s="207"/>
      <c r="J535" s="37"/>
      <c r="K535" s="37"/>
      <c r="L535" s="40"/>
      <c r="M535" s="208"/>
      <c r="N535" s="209"/>
      <c r="O535" s="72"/>
      <c r="P535" s="72"/>
      <c r="Q535" s="72"/>
      <c r="R535" s="72"/>
      <c r="S535" s="72"/>
      <c r="T535" s="73"/>
      <c r="U535" s="35"/>
      <c r="V535" s="35"/>
      <c r="W535" s="35"/>
      <c r="X535" s="35"/>
      <c r="Y535" s="35"/>
      <c r="Z535" s="35"/>
      <c r="AA535" s="35"/>
      <c r="AB535" s="35"/>
      <c r="AC535" s="35"/>
      <c r="AD535" s="35"/>
      <c r="AE535" s="35"/>
      <c r="AT535" s="18" t="s">
        <v>182</v>
      </c>
      <c r="AU535" s="18" t="s">
        <v>88</v>
      </c>
    </row>
    <row r="536" spans="1:65" s="14" customFormat="1" ht="11.25">
      <c r="B536" s="223"/>
      <c r="C536" s="224"/>
      <c r="D536" s="205" t="s">
        <v>184</v>
      </c>
      <c r="E536" s="225" t="s">
        <v>1</v>
      </c>
      <c r="F536" s="226" t="s">
        <v>676</v>
      </c>
      <c r="G536" s="224"/>
      <c r="H536" s="227">
        <v>70.712000000000003</v>
      </c>
      <c r="I536" s="228"/>
      <c r="J536" s="224"/>
      <c r="K536" s="224"/>
      <c r="L536" s="229"/>
      <c r="M536" s="230"/>
      <c r="N536" s="231"/>
      <c r="O536" s="231"/>
      <c r="P536" s="231"/>
      <c r="Q536" s="231"/>
      <c r="R536" s="231"/>
      <c r="S536" s="231"/>
      <c r="T536" s="232"/>
      <c r="AT536" s="233" t="s">
        <v>184</v>
      </c>
      <c r="AU536" s="233" t="s">
        <v>88</v>
      </c>
      <c r="AV536" s="14" t="s">
        <v>88</v>
      </c>
      <c r="AW536" s="14" t="s">
        <v>34</v>
      </c>
      <c r="AX536" s="14" t="s">
        <v>86</v>
      </c>
      <c r="AY536" s="233" t="s">
        <v>169</v>
      </c>
    </row>
    <row r="537" spans="1:65" s="2" customFormat="1" ht="24.2" customHeight="1">
      <c r="A537" s="35"/>
      <c r="B537" s="36"/>
      <c r="C537" s="192" t="s">
        <v>677</v>
      </c>
      <c r="D537" s="192" t="s">
        <v>172</v>
      </c>
      <c r="E537" s="193" t="s">
        <v>678</v>
      </c>
      <c r="F537" s="194" t="s">
        <v>679</v>
      </c>
      <c r="G537" s="195" t="s">
        <v>189</v>
      </c>
      <c r="H537" s="196">
        <v>6.1180000000000003</v>
      </c>
      <c r="I537" s="197"/>
      <c r="J537" s="198">
        <f>ROUND(I537*H537,2)</f>
        <v>0</v>
      </c>
      <c r="K537" s="194" t="s">
        <v>176</v>
      </c>
      <c r="L537" s="40"/>
      <c r="M537" s="199" t="s">
        <v>1</v>
      </c>
      <c r="N537" s="200" t="s">
        <v>44</v>
      </c>
      <c r="O537" s="72"/>
      <c r="P537" s="201">
        <f>O537*H537</f>
        <v>0</v>
      </c>
      <c r="Q537" s="201">
        <v>3.13574909E-2</v>
      </c>
      <c r="R537" s="201">
        <f>Q537*H537</f>
        <v>0.19184512932620001</v>
      </c>
      <c r="S537" s="201">
        <v>0</v>
      </c>
      <c r="T537" s="202">
        <f>S537*H537</f>
        <v>0</v>
      </c>
      <c r="U537" s="35"/>
      <c r="V537" s="35"/>
      <c r="W537" s="35"/>
      <c r="X537" s="35"/>
      <c r="Y537" s="35"/>
      <c r="Z537" s="35"/>
      <c r="AA537" s="35"/>
      <c r="AB537" s="35"/>
      <c r="AC537" s="35"/>
      <c r="AD537" s="35"/>
      <c r="AE537" s="35"/>
      <c r="AR537" s="203" t="s">
        <v>300</v>
      </c>
      <c r="AT537" s="203" t="s">
        <v>172</v>
      </c>
      <c r="AU537" s="203" t="s">
        <v>88</v>
      </c>
      <c r="AY537" s="18" t="s">
        <v>169</v>
      </c>
      <c r="BE537" s="204">
        <f>IF(N537="základní",J537,0)</f>
        <v>0</v>
      </c>
      <c r="BF537" s="204">
        <f>IF(N537="snížená",J537,0)</f>
        <v>0</v>
      </c>
      <c r="BG537" s="204">
        <f>IF(N537="zákl. přenesená",J537,0)</f>
        <v>0</v>
      </c>
      <c r="BH537" s="204">
        <f>IF(N537="sníž. přenesená",J537,0)</f>
        <v>0</v>
      </c>
      <c r="BI537" s="204">
        <f>IF(N537="nulová",J537,0)</f>
        <v>0</v>
      </c>
      <c r="BJ537" s="18" t="s">
        <v>86</v>
      </c>
      <c r="BK537" s="204">
        <f>ROUND(I537*H537,2)</f>
        <v>0</v>
      </c>
      <c r="BL537" s="18" t="s">
        <v>300</v>
      </c>
      <c r="BM537" s="203" t="s">
        <v>680</v>
      </c>
    </row>
    <row r="538" spans="1:65" s="2" customFormat="1" ht="29.25">
      <c r="A538" s="35"/>
      <c r="B538" s="36"/>
      <c r="C538" s="37"/>
      <c r="D538" s="205" t="s">
        <v>178</v>
      </c>
      <c r="E538" s="37"/>
      <c r="F538" s="206" t="s">
        <v>681</v>
      </c>
      <c r="G538" s="37"/>
      <c r="H538" s="37"/>
      <c r="I538" s="207"/>
      <c r="J538" s="37"/>
      <c r="K538" s="37"/>
      <c r="L538" s="40"/>
      <c r="M538" s="208"/>
      <c r="N538" s="209"/>
      <c r="O538" s="72"/>
      <c r="P538" s="72"/>
      <c r="Q538" s="72"/>
      <c r="R538" s="72"/>
      <c r="S538" s="72"/>
      <c r="T538" s="73"/>
      <c r="U538" s="35"/>
      <c r="V538" s="35"/>
      <c r="W538" s="35"/>
      <c r="X538" s="35"/>
      <c r="Y538" s="35"/>
      <c r="Z538" s="35"/>
      <c r="AA538" s="35"/>
      <c r="AB538" s="35"/>
      <c r="AC538" s="35"/>
      <c r="AD538" s="35"/>
      <c r="AE538" s="35"/>
      <c r="AT538" s="18" t="s">
        <v>178</v>
      </c>
      <c r="AU538" s="18" t="s">
        <v>88</v>
      </c>
    </row>
    <row r="539" spans="1:65" s="2" customFormat="1" ht="11.25">
      <c r="A539" s="35"/>
      <c r="B539" s="36"/>
      <c r="C539" s="37"/>
      <c r="D539" s="210" t="s">
        <v>180</v>
      </c>
      <c r="E539" s="37"/>
      <c r="F539" s="211" t="s">
        <v>682</v>
      </c>
      <c r="G539" s="37"/>
      <c r="H539" s="37"/>
      <c r="I539" s="207"/>
      <c r="J539" s="37"/>
      <c r="K539" s="37"/>
      <c r="L539" s="40"/>
      <c r="M539" s="208"/>
      <c r="N539" s="209"/>
      <c r="O539" s="72"/>
      <c r="P539" s="72"/>
      <c r="Q539" s="72"/>
      <c r="R539" s="72"/>
      <c r="S539" s="72"/>
      <c r="T539" s="73"/>
      <c r="U539" s="35"/>
      <c r="V539" s="35"/>
      <c r="W539" s="35"/>
      <c r="X539" s="35"/>
      <c r="Y539" s="35"/>
      <c r="Z539" s="35"/>
      <c r="AA539" s="35"/>
      <c r="AB539" s="35"/>
      <c r="AC539" s="35"/>
      <c r="AD539" s="35"/>
      <c r="AE539" s="35"/>
      <c r="AT539" s="18" t="s">
        <v>180</v>
      </c>
      <c r="AU539" s="18" t="s">
        <v>88</v>
      </c>
    </row>
    <row r="540" spans="1:65" s="2" customFormat="1" ht="126.75">
      <c r="A540" s="35"/>
      <c r="B540" s="36"/>
      <c r="C540" s="37"/>
      <c r="D540" s="205" t="s">
        <v>182</v>
      </c>
      <c r="E540" s="37"/>
      <c r="F540" s="212" t="s">
        <v>683</v>
      </c>
      <c r="G540" s="37"/>
      <c r="H540" s="37"/>
      <c r="I540" s="207"/>
      <c r="J540" s="37"/>
      <c r="K540" s="37"/>
      <c r="L540" s="40"/>
      <c r="M540" s="208"/>
      <c r="N540" s="209"/>
      <c r="O540" s="72"/>
      <c r="P540" s="72"/>
      <c r="Q540" s="72"/>
      <c r="R540" s="72"/>
      <c r="S540" s="72"/>
      <c r="T540" s="73"/>
      <c r="U540" s="35"/>
      <c r="V540" s="35"/>
      <c r="W540" s="35"/>
      <c r="X540" s="35"/>
      <c r="Y540" s="35"/>
      <c r="Z540" s="35"/>
      <c r="AA540" s="35"/>
      <c r="AB540" s="35"/>
      <c r="AC540" s="35"/>
      <c r="AD540" s="35"/>
      <c r="AE540" s="35"/>
      <c r="AT540" s="18" t="s">
        <v>182</v>
      </c>
      <c r="AU540" s="18" t="s">
        <v>88</v>
      </c>
    </row>
    <row r="541" spans="1:65" s="13" customFormat="1" ht="22.5">
      <c r="B541" s="213"/>
      <c r="C541" s="214"/>
      <c r="D541" s="205" t="s">
        <v>184</v>
      </c>
      <c r="E541" s="215" t="s">
        <v>1</v>
      </c>
      <c r="F541" s="216" t="s">
        <v>684</v>
      </c>
      <c r="G541" s="214"/>
      <c r="H541" s="215" t="s">
        <v>1</v>
      </c>
      <c r="I541" s="217"/>
      <c r="J541" s="214"/>
      <c r="K541" s="214"/>
      <c r="L541" s="218"/>
      <c r="M541" s="219"/>
      <c r="N541" s="220"/>
      <c r="O541" s="220"/>
      <c r="P541" s="220"/>
      <c r="Q541" s="220"/>
      <c r="R541" s="220"/>
      <c r="S541" s="220"/>
      <c r="T541" s="221"/>
      <c r="AT541" s="222" t="s">
        <v>184</v>
      </c>
      <c r="AU541" s="222" t="s">
        <v>88</v>
      </c>
      <c r="AV541" s="13" t="s">
        <v>86</v>
      </c>
      <c r="AW541" s="13" t="s">
        <v>34</v>
      </c>
      <c r="AX541" s="13" t="s">
        <v>79</v>
      </c>
      <c r="AY541" s="222" t="s">
        <v>169</v>
      </c>
    </row>
    <row r="542" spans="1:65" s="14" customFormat="1" ht="11.25">
      <c r="B542" s="223"/>
      <c r="C542" s="224"/>
      <c r="D542" s="205" t="s">
        <v>184</v>
      </c>
      <c r="E542" s="225" t="s">
        <v>1</v>
      </c>
      <c r="F542" s="226" t="s">
        <v>685</v>
      </c>
      <c r="G542" s="224"/>
      <c r="H542" s="227">
        <v>6.1180000000000003</v>
      </c>
      <c r="I542" s="228"/>
      <c r="J542" s="224"/>
      <c r="K542" s="224"/>
      <c r="L542" s="229"/>
      <c r="M542" s="230"/>
      <c r="N542" s="231"/>
      <c r="O542" s="231"/>
      <c r="P542" s="231"/>
      <c r="Q542" s="231"/>
      <c r="R542" s="231"/>
      <c r="S542" s="231"/>
      <c r="T542" s="232"/>
      <c r="AT542" s="233" t="s">
        <v>184</v>
      </c>
      <c r="AU542" s="233" t="s">
        <v>88</v>
      </c>
      <c r="AV542" s="14" t="s">
        <v>88</v>
      </c>
      <c r="AW542" s="14" t="s">
        <v>34</v>
      </c>
      <c r="AX542" s="14" t="s">
        <v>86</v>
      </c>
      <c r="AY542" s="233" t="s">
        <v>169</v>
      </c>
    </row>
    <row r="543" spans="1:65" s="2" customFormat="1" ht="24.2" customHeight="1">
      <c r="A543" s="35"/>
      <c r="B543" s="36"/>
      <c r="C543" s="192" t="s">
        <v>298</v>
      </c>
      <c r="D543" s="192" t="s">
        <v>172</v>
      </c>
      <c r="E543" s="193" t="s">
        <v>686</v>
      </c>
      <c r="F543" s="194" t="s">
        <v>687</v>
      </c>
      <c r="G543" s="195" t="s">
        <v>189</v>
      </c>
      <c r="H543" s="196">
        <v>18.442</v>
      </c>
      <c r="I543" s="197"/>
      <c r="J543" s="198">
        <f>ROUND(I543*H543,2)</f>
        <v>0</v>
      </c>
      <c r="K543" s="194" t="s">
        <v>176</v>
      </c>
      <c r="L543" s="40"/>
      <c r="M543" s="199" t="s">
        <v>1</v>
      </c>
      <c r="N543" s="200" t="s">
        <v>44</v>
      </c>
      <c r="O543" s="72"/>
      <c r="P543" s="201">
        <f>O543*H543</f>
        <v>0</v>
      </c>
      <c r="Q543" s="201">
        <v>1.18044E-2</v>
      </c>
      <c r="R543" s="201">
        <f>Q543*H543</f>
        <v>0.21769674480000001</v>
      </c>
      <c r="S543" s="201">
        <v>0</v>
      </c>
      <c r="T543" s="202">
        <f>S543*H543</f>
        <v>0</v>
      </c>
      <c r="U543" s="35"/>
      <c r="V543" s="35"/>
      <c r="W543" s="35"/>
      <c r="X543" s="35"/>
      <c r="Y543" s="35"/>
      <c r="Z543" s="35"/>
      <c r="AA543" s="35"/>
      <c r="AB543" s="35"/>
      <c r="AC543" s="35"/>
      <c r="AD543" s="35"/>
      <c r="AE543" s="35"/>
      <c r="AR543" s="203" t="s">
        <v>300</v>
      </c>
      <c r="AT543" s="203" t="s">
        <v>172</v>
      </c>
      <c r="AU543" s="203" t="s">
        <v>88</v>
      </c>
      <c r="AY543" s="18" t="s">
        <v>169</v>
      </c>
      <c r="BE543" s="204">
        <f>IF(N543="základní",J543,0)</f>
        <v>0</v>
      </c>
      <c r="BF543" s="204">
        <f>IF(N543="snížená",J543,0)</f>
        <v>0</v>
      </c>
      <c r="BG543" s="204">
        <f>IF(N543="zákl. přenesená",J543,0)</f>
        <v>0</v>
      </c>
      <c r="BH543" s="204">
        <f>IF(N543="sníž. přenesená",J543,0)</f>
        <v>0</v>
      </c>
      <c r="BI543" s="204">
        <f>IF(N543="nulová",J543,0)</f>
        <v>0</v>
      </c>
      <c r="BJ543" s="18" t="s">
        <v>86</v>
      </c>
      <c r="BK543" s="204">
        <f>ROUND(I543*H543,2)</f>
        <v>0</v>
      </c>
      <c r="BL543" s="18" t="s">
        <v>300</v>
      </c>
      <c r="BM543" s="203" t="s">
        <v>688</v>
      </c>
    </row>
    <row r="544" spans="1:65" s="2" customFormat="1" ht="29.25">
      <c r="A544" s="35"/>
      <c r="B544" s="36"/>
      <c r="C544" s="37"/>
      <c r="D544" s="205" t="s">
        <v>178</v>
      </c>
      <c r="E544" s="37"/>
      <c r="F544" s="206" t="s">
        <v>689</v>
      </c>
      <c r="G544" s="37"/>
      <c r="H544" s="37"/>
      <c r="I544" s="207"/>
      <c r="J544" s="37"/>
      <c r="K544" s="37"/>
      <c r="L544" s="40"/>
      <c r="M544" s="208"/>
      <c r="N544" s="209"/>
      <c r="O544" s="72"/>
      <c r="P544" s="72"/>
      <c r="Q544" s="72"/>
      <c r="R544" s="72"/>
      <c r="S544" s="72"/>
      <c r="T544" s="73"/>
      <c r="U544" s="35"/>
      <c r="V544" s="35"/>
      <c r="W544" s="35"/>
      <c r="X544" s="35"/>
      <c r="Y544" s="35"/>
      <c r="Z544" s="35"/>
      <c r="AA544" s="35"/>
      <c r="AB544" s="35"/>
      <c r="AC544" s="35"/>
      <c r="AD544" s="35"/>
      <c r="AE544" s="35"/>
      <c r="AT544" s="18" t="s">
        <v>178</v>
      </c>
      <c r="AU544" s="18" t="s">
        <v>88</v>
      </c>
    </row>
    <row r="545" spans="1:65" s="2" customFormat="1" ht="11.25">
      <c r="A545" s="35"/>
      <c r="B545" s="36"/>
      <c r="C545" s="37"/>
      <c r="D545" s="210" t="s">
        <v>180</v>
      </c>
      <c r="E545" s="37"/>
      <c r="F545" s="211" t="s">
        <v>690</v>
      </c>
      <c r="G545" s="37"/>
      <c r="H545" s="37"/>
      <c r="I545" s="207"/>
      <c r="J545" s="37"/>
      <c r="K545" s="37"/>
      <c r="L545" s="40"/>
      <c r="M545" s="208"/>
      <c r="N545" s="209"/>
      <c r="O545" s="72"/>
      <c r="P545" s="72"/>
      <c r="Q545" s="72"/>
      <c r="R545" s="72"/>
      <c r="S545" s="72"/>
      <c r="T545" s="73"/>
      <c r="U545" s="35"/>
      <c r="V545" s="35"/>
      <c r="W545" s="35"/>
      <c r="X545" s="35"/>
      <c r="Y545" s="35"/>
      <c r="Z545" s="35"/>
      <c r="AA545" s="35"/>
      <c r="AB545" s="35"/>
      <c r="AC545" s="35"/>
      <c r="AD545" s="35"/>
      <c r="AE545" s="35"/>
      <c r="AT545" s="18" t="s">
        <v>180</v>
      </c>
      <c r="AU545" s="18" t="s">
        <v>88</v>
      </c>
    </row>
    <row r="546" spans="1:65" s="2" customFormat="1" ht="126.75">
      <c r="A546" s="35"/>
      <c r="B546" s="36"/>
      <c r="C546" s="37"/>
      <c r="D546" s="205" t="s">
        <v>182</v>
      </c>
      <c r="E546" s="37"/>
      <c r="F546" s="212" t="s">
        <v>683</v>
      </c>
      <c r="G546" s="37"/>
      <c r="H546" s="37"/>
      <c r="I546" s="207"/>
      <c r="J546" s="37"/>
      <c r="K546" s="37"/>
      <c r="L546" s="40"/>
      <c r="M546" s="208"/>
      <c r="N546" s="209"/>
      <c r="O546" s="72"/>
      <c r="P546" s="72"/>
      <c r="Q546" s="72"/>
      <c r="R546" s="72"/>
      <c r="S546" s="72"/>
      <c r="T546" s="73"/>
      <c r="U546" s="35"/>
      <c r="V546" s="35"/>
      <c r="W546" s="35"/>
      <c r="X546" s="35"/>
      <c r="Y546" s="35"/>
      <c r="Z546" s="35"/>
      <c r="AA546" s="35"/>
      <c r="AB546" s="35"/>
      <c r="AC546" s="35"/>
      <c r="AD546" s="35"/>
      <c r="AE546" s="35"/>
      <c r="AT546" s="18" t="s">
        <v>182</v>
      </c>
      <c r="AU546" s="18" t="s">
        <v>88</v>
      </c>
    </row>
    <row r="547" spans="1:65" s="13" customFormat="1" ht="11.25">
      <c r="B547" s="213"/>
      <c r="C547" s="214"/>
      <c r="D547" s="205" t="s">
        <v>184</v>
      </c>
      <c r="E547" s="215" t="s">
        <v>1</v>
      </c>
      <c r="F547" s="216" t="s">
        <v>691</v>
      </c>
      <c r="G547" s="214"/>
      <c r="H547" s="215" t="s">
        <v>1</v>
      </c>
      <c r="I547" s="217"/>
      <c r="J547" s="214"/>
      <c r="K547" s="214"/>
      <c r="L547" s="218"/>
      <c r="M547" s="219"/>
      <c r="N547" s="220"/>
      <c r="O547" s="220"/>
      <c r="P547" s="220"/>
      <c r="Q547" s="220"/>
      <c r="R547" s="220"/>
      <c r="S547" s="220"/>
      <c r="T547" s="221"/>
      <c r="AT547" s="222" t="s">
        <v>184</v>
      </c>
      <c r="AU547" s="222" t="s">
        <v>88</v>
      </c>
      <c r="AV547" s="13" t="s">
        <v>86</v>
      </c>
      <c r="AW547" s="13" t="s">
        <v>34</v>
      </c>
      <c r="AX547" s="13" t="s">
        <v>79</v>
      </c>
      <c r="AY547" s="222" t="s">
        <v>169</v>
      </c>
    </row>
    <row r="548" spans="1:65" s="14" customFormat="1" ht="11.25">
      <c r="B548" s="223"/>
      <c r="C548" s="224"/>
      <c r="D548" s="205" t="s">
        <v>184</v>
      </c>
      <c r="E548" s="225" t="s">
        <v>1</v>
      </c>
      <c r="F548" s="226" t="s">
        <v>692</v>
      </c>
      <c r="G548" s="224"/>
      <c r="H548" s="227">
        <v>13.92</v>
      </c>
      <c r="I548" s="228"/>
      <c r="J548" s="224"/>
      <c r="K548" s="224"/>
      <c r="L548" s="229"/>
      <c r="M548" s="230"/>
      <c r="N548" s="231"/>
      <c r="O548" s="231"/>
      <c r="P548" s="231"/>
      <c r="Q548" s="231"/>
      <c r="R548" s="231"/>
      <c r="S548" s="231"/>
      <c r="T548" s="232"/>
      <c r="AT548" s="233" t="s">
        <v>184</v>
      </c>
      <c r="AU548" s="233" t="s">
        <v>88</v>
      </c>
      <c r="AV548" s="14" t="s">
        <v>88</v>
      </c>
      <c r="AW548" s="14" t="s">
        <v>34</v>
      </c>
      <c r="AX548" s="14" t="s">
        <v>79</v>
      </c>
      <c r="AY548" s="233" t="s">
        <v>169</v>
      </c>
    </row>
    <row r="549" spans="1:65" s="14" customFormat="1" ht="11.25">
      <c r="B549" s="223"/>
      <c r="C549" s="224"/>
      <c r="D549" s="205" t="s">
        <v>184</v>
      </c>
      <c r="E549" s="225" t="s">
        <v>1</v>
      </c>
      <c r="F549" s="226" t="s">
        <v>693</v>
      </c>
      <c r="G549" s="224"/>
      <c r="H549" s="227">
        <v>4.5220000000000002</v>
      </c>
      <c r="I549" s="228"/>
      <c r="J549" s="224"/>
      <c r="K549" s="224"/>
      <c r="L549" s="229"/>
      <c r="M549" s="230"/>
      <c r="N549" s="231"/>
      <c r="O549" s="231"/>
      <c r="P549" s="231"/>
      <c r="Q549" s="231"/>
      <c r="R549" s="231"/>
      <c r="S549" s="231"/>
      <c r="T549" s="232"/>
      <c r="AT549" s="233" t="s">
        <v>184</v>
      </c>
      <c r="AU549" s="233" t="s">
        <v>88</v>
      </c>
      <c r="AV549" s="14" t="s">
        <v>88</v>
      </c>
      <c r="AW549" s="14" t="s">
        <v>34</v>
      </c>
      <c r="AX549" s="14" t="s">
        <v>79</v>
      </c>
      <c r="AY549" s="233" t="s">
        <v>169</v>
      </c>
    </row>
    <row r="550" spans="1:65" s="15" customFormat="1" ht="11.25">
      <c r="B550" s="234"/>
      <c r="C550" s="235"/>
      <c r="D550" s="205" t="s">
        <v>184</v>
      </c>
      <c r="E550" s="236" t="s">
        <v>1</v>
      </c>
      <c r="F550" s="237" t="s">
        <v>218</v>
      </c>
      <c r="G550" s="235"/>
      <c r="H550" s="238">
        <v>18.442</v>
      </c>
      <c r="I550" s="239"/>
      <c r="J550" s="235"/>
      <c r="K550" s="235"/>
      <c r="L550" s="240"/>
      <c r="M550" s="241"/>
      <c r="N550" s="242"/>
      <c r="O550" s="242"/>
      <c r="P550" s="242"/>
      <c r="Q550" s="242"/>
      <c r="R550" s="242"/>
      <c r="S550" s="242"/>
      <c r="T550" s="243"/>
      <c r="AT550" s="244" t="s">
        <v>184</v>
      </c>
      <c r="AU550" s="244" t="s">
        <v>88</v>
      </c>
      <c r="AV550" s="15" t="s">
        <v>170</v>
      </c>
      <c r="AW550" s="15" t="s">
        <v>34</v>
      </c>
      <c r="AX550" s="15" t="s">
        <v>86</v>
      </c>
      <c r="AY550" s="244" t="s">
        <v>169</v>
      </c>
    </row>
    <row r="551" spans="1:65" s="2" customFormat="1" ht="21.75" customHeight="1">
      <c r="A551" s="35"/>
      <c r="B551" s="36"/>
      <c r="C551" s="192" t="s">
        <v>694</v>
      </c>
      <c r="D551" s="192" t="s">
        <v>172</v>
      </c>
      <c r="E551" s="193" t="s">
        <v>695</v>
      </c>
      <c r="F551" s="194" t="s">
        <v>696</v>
      </c>
      <c r="G551" s="195" t="s">
        <v>189</v>
      </c>
      <c r="H551" s="196">
        <v>18.442</v>
      </c>
      <c r="I551" s="197"/>
      <c r="J551" s="198">
        <f>ROUND(I551*H551,2)</f>
        <v>0</v>
      </c>
      <c r="K551" s="194" t="s">
        <v>176</v>
      </c>
      <c r="L551" s="40"/>
      <c r="M551" s="199" t="s">
        <v>1</v>
      </c>
      <c r="N551" s="200" t="s">
        <v>44</v>
      </c>
      <c r="O551" s="72"/>
      <c r="P551" s="201">
        <f>O551*H551</f>
        <v>0</v>
      </c>
      <c r="Q551" s="201">
        <v>6.9999999999999999E-4</v>
      </c>
      <c r="R551" s="201">
        <f>Q551*H551</f>
        <v>1.29094E-2</v>
      </c>
      <c r="S551" s="201">
        <v>0</v>
      </c>
      <c r="T551" s="202">
        <f>S551*H551</f>
        <v>0</v>
      </c>
      <c r="U551" s="35"/>
      <c r="V551" s="35"/>
      <c r="W551" s="35"/>
      <c r="X551" s="35"/>
      <c r="Y551" s="35"/>
      <c r="Z551" s="35"/>
      <c r="AA551" s="35"/>
      <c r="AB551" s="35"/>
      <c r="AC551" s="35"/>
      <c r="AD551" s="35"/>
      <c r="AE551" s="35"/>
      <c r="AR551" s="203" t="s">
        <v>300</v>
      </c>
      <c r="AT551" s="203" t="s">
        <v>172</v>
      </c>
      <c r="AU551" s="203" t="s">
        <v>88</v>
      </c>
      <c r="AY551" s="18" t="s">
        <v>169</v>
      </c>
      <c r="BE551" s="204">
        <f>IF(N551="základní",J551,0)</f>
        <v>0</v>
      </c>
      <c r="BF551" s="204">
        <f>IF(N551="snížená",J551,0)</f>
        <v>0</v>
      </c>
      <c r="BG551" s="204">
        <f>IF(N551="zákl. přenesená",J551,0)</f>
        <v>0</v>
      </c>
      <c r="BH551" s="204">
        <f>IF(N551="sníž. přenesená",J551,0)</f>
        <v>0</v>
      </c>
      <c r="BI551" s="204">
        <f>IF(N551="nulová",J551,0)</f>
        <v>0</v>
      </c>
      <c r="BJ551" s="18" t="s">
        <v>86</v>
      </c>
      <c r="BK551" s="204">
        <f>ROUND(I551*H551,2)</f>
        <v>0</v>
      </c>
      <c r="BL551" s="18" t="s">
        <v>300</v>
      </c>
      <c r="BM551" s="203" t="s">
        <v>697</v>
      </c>
    </row>
    <row r="552" spans="1:65" s="2" customFormat="1" ht="19.5">
      <c r="A552" s="35"/>
      <c r="B552" s="36"/>
      <c r="C552" s="37"/>
      <c r="D552" s="205" t="s">
        <v>178</v>
      </c>
      <c r="E552" s="37"/>
      <c r="F552" s="206" t="s">
        <v>698</v>
      </c>
      <c r="G552" s="37"/>
      <c r="H552" s="37"/>
      <c r="I552" s="207"/>
      <c r="J552" s="37"/>
      <c r="K552" s="37"/>
      <c r="L552" s="40"/>
      <c r="M552" s="208"/>
      <c r="N552" s="209"/>
      <c r="O552" s="72"/>
      <c r="P552" s="72"/>
      <c r="Q552" s="72"/>
      <c r="R552" s="72"/>
      <c r="S552" s="72"/>
      <c r="T552" s="73"/>
      <c r="U552" s="35"/>
      <c r="V552" s="35"/>
      <c r="W552" s="35"/>
      <c r="X552" s="35"/>
      <c r="Y552" s="35"/>
      <c r="Z552" s="35"/>
      <c r="AA552" s="35"/>
      <c r="AB552" s="35"/>
      <c r="AC552" s="35"/>
      <c r="AD552" s="35"/>
      <c r="AE552" s="35"/>
      <c r="AT552" s="18" t="s">
        <v>178</v>
      </c>
      <c r="AU552" s="18" t="s">
        <v>88</v>
      </c>
    </row>
    <row r="553" spans="1:65" s="2" customFormat="1" ht="11.25">
      <c r="A553" s="35"/>
      <c r="B553" s="36"/>
      <c r="C553" s="37"/>
      <c r="D553" s="210" t="s">
        <v>180</v>
      </c>
      <c r="E553" s="37"/>
      <c r="F553" s="211" t="s">
        <v>699</v>
      </c>
      <c r="G553" s="37"/>
      <c r="H553" s="37"/>
      <c r="I553" s="207"/>
      <c r="J553" s="37"/>
      <c r="K553" s="37"/>
      <c r="L553" s="40"/>
      <c r="M553" s="208"/>
      <c r="N553" s="209"/>
      <c r="O553" s="72"/>
      <c r="P553" s="72"/>
      <c r="Q553" s="72"/>
      <c r="R553" s="72"/>
      <c r="S553" s="72"/>
      <c r="T553" s="73"/>
      <c r="U553" s="35"/>
      <c r="V553" s="35"/>
      <c r="W553" s="35"/>
      <c r="X553" s="35"/>
      <c r="Y553" s="35"/>
      <c r="Z553" s="35"/>
      <c r="AA553" s="35"/>
      <c r="AB553" s="35"/>
      <c r="AC553" s="35"/>
      <c r="AD553" s="35"/>
      <c r="AE553" s="35"/>
      <c r="AT553" s="18" t="s">
        <v>180</v>
      </c>
      <c r="AU553" s="18" t="s">
        <v>88</v>
      </c>
    </row>
    <row r="554" spans="1:65" s="2" customFormat="1" ht="126.75">
      <c r="A554" s="35"/>
      <c r="B554" s="36"/>
      <c r="C554" s="37"/>
      <c r="D554" s="205" t="s">
        <v>182</v>
      </c>
      <c r="E554" s="37"/>
      <c r="F554" s="212" t="s">
        <v>683</v>
      </c>
      <c r="G554" s="37"/>
      <c r="H554" s="37"/>
      <c r="I554" s="207"/>
      <c r="J554" s="37"/>
      <c r="K554" s="37"/>
      <c r="L554" s="40"/>
      <c r="M554" s="208"/>
      <c r="N554" s="209"/>
      <c r="O554" s="72"/>
      <c r="P554" s="72"/>
      <c r="Q554" s="72"/>
      <c r="R554" s="72"/>
      <c r="S554" s="72"/>
      <c r="T554" s="73"/>
      <c r="U554" s="35"/>
      <c r="V554" s="35"/>
      <c r="W554" s="35"/>
      <c r="X554" s="35"/>
      <c r="Y554" s="35"/>
      <c r="Z554" s="35"/>
      <c r="AA554" s="35"/>
      <c r="AB554" s="35"/>
      <c r="AC554" s="35"/>
      <c r="AD554" s="35"/>
      <c r="AE554" s="35"/>
      <c r="AT554" s="18" t="s">
        <v>182</v>
      </c>
      <c r="AU554" s="18" t="s">
        <v>88</v>
      </c>
    </row>
    <row r="555" spans="1:65" s="2" customFormat="1" ht="24.2" customHeight="1">
      <c r="A555" s="35"/>
      <c r="B555" s="36"/>
      <c r="C555" s="192" t="s">
        <v>700</v>
      </c>
      <c r="D555" s="192" t="s">
        <v>172</v>
      </c>
      <c r="E555" s="193" t="s">
        <v>701</v>
      </c>
      <c r="F555" s="194" t="s">
        <v>702</v>
      </c>
      <c r="G555" s="195" t="s">
        <v>189</v>
      </c>
      <c r="H555" s="196">
        <v>47.08</v>
      </c>
      <c r="I555" s="197"/>
      <c r="J555" s="198">
        <f>ROUND(I555*H555,2)</f>
        <v>0</v>
      </c>
      <c r="K555" s="194" t="s">
        <v>176</v>
      </c>
      <c r="L555" s="40"/>
      <c r="M555" s="199" t="s">
        <v>1</v>
      </c>
      <c r="N555" s="200" t="s">
        <v>44</v>
      </c>
      <c r="O555" s="72"/>
      <c r="P555" s="201">
        <f>O555*H555</f>
        <v>0</v>
      </c>
      <c r="Q555" s="201">
        <v>3.6683645500000001E-2</v>
      </c>
      <c r="R555" s="201">
        <f>Q555*H555</f>
        <v>1.72706603014</v>
      </c>
      <c r="S555" s="201">
        <v>0</v>
      </c>
      <c r="T555" s="202">
        <f>S555*H555</f>
        <v>0</v>
      </c>
      <c r="U555" s="35"/>
      <c r="V555" s="35"/>
      <c r="W555" s="35"/>
      <c r="X555" s="35"/>
      <c r="Y555" s="35"/>
      <c r="Z555" s="35"/>
      <c r="AA555" s="35"/>
      <c r="AB555" s="35"/>
      <c r="AC555" s="35"/>
      <c r="AD555" s="35"/>
      <c r="AE555" s="35"/>
      <c r="AR555" s="203" t="s">
        <v>300</v>
      </c>
      <c r="AT555" s="203" t="s">
        <v>172</v>
      </c>
      <c r="AU555" s="203" t="s">
        <v>88</v>
      </c>
      <c r="AY555" s="18" t="s">
        <v>169</v>
      </c>
      <c r="BE555" s="204">
        <f>IF(N555="základní",J555,0)</f>
        <v>0</v>
      </c>
      <c r="BF555" s="204">
        <f>IF(N555="snížená",J555,0)</f>
        <v>0</v>
      </c>
      <c r="BG555" s="204">
        <f>IF(N555="zákl. přenesená",J555,0)</f>
        <v>0</v>
      </c>
      <c r="BH555" s="204">
        <f>IF(N555="sníž. přenesená",J555,0)</f>
        <v>0</v>
      </c>
      <c r="BI555" s="204">
        <f>IF(N555="nulová",J555,0)</f>
        <v>0</v>
      </c>
      <c r="BJ555" s="18" t="s">
        <v>86</v>
      </c>
      <c r="BK555" s="204">
        <f>ROUND(I555*H555,2)</f>
        <v>0</v>
      </c>
      <c r="BL555" s="18" t="s">
        <v>300</v>
      </c>
      <c r="BM555" s="203" t="s">
        <v>703</v>
      </c>
    </row>
    <row r="556" spans="1:65" s="2" customFormat="1" ht="39">
      <c r="A556" s="35"/>
      <c r="B556" s="36"/>
      <c r="C556" s="37"/>
      <c r="D556" s="205" t="s">
        <v>178</v>
      </c>
      <c r="E556" s="37"/>
      <c r="F556" s="206" t="s">
        <v>704</v>
      </c>
      <c r="G556" s="37"/>
      <c r="H556" s="37"/>
      <c r="I556" s="207"/>
      <c r="J556" s="37"/>
      <c r="K556" s="37"/>
      <c r="L556" s="40"/>
      <c r="M556" s="208"/>
      <c r="N556" s="209"/>
      <c r="O556" s="72"/>
      <c r="P556" s="72"/>
      <c r="Q556" s="72"/>
      <c r="R556" s="72"/>
      <c r="S556" s="72"/>
      <c r="T556" s="73"/>
      <c r="U556" s="35"/>
      <c r="V556" s="35"/>
      <c r="W556" s="35"/>
      <c r="X556" s="35"/>
      <c r="Y556" s="35"/>
      <c r="Z556" s="35"/>
      <c r="AA556" s="35"/>
      <c r="AB556" s="35"/>
      <c r="AC556" s="35"/>
      <c r="AD556" s="35"/>
      <c r="AE556" s="35"/>
      <c r="AT556" s="18" t="s">
        <v>178</v>
      </c>
      <c r="AU556" s="18" t="s">
        <v>88</v>
      </c>
    </row>
    <row r="557" spans="1:65" s="2" customFormat="1" ht="11.25">
      <c r="A557" s="35"/>
      <c r="B557" s="36"/>
      <c r="C557" s="37"/>
      <c r="D557" s="210" t="s">
        <v>180</v>
      </c>
      <c r="E557" s="37"/>
      <c r="F557" s="211" t="s">
        <v>705</v>
      </c>
      <c r="G557" s="37"/>
      <c r="H557" s="37"/>
      <c r="I557" s="207"/>
      <c r="J557" s="37"/>
      <c r="K557" s="37"/>
      <c r="L557" s="40"/>
      <c r="M557" s="208"/>
      <c r="N557" s="209"/>
      <c r="O557" s="72"/>
      <c r="P557" s="72"/>
      <c r="Q557" s="72"/>
      <c r="R557" s="72"/>
      <c r="S557" s="72"/>
      <c r="T557" s="73"/>
      <c r="U557" s="35"/>
      <c r="V557" s="35"/>
      <c r="W557" s="35"/>
      <c r="X557" s="35"/>
      <c r="Y557" s="35"/>
      <c r="Z557" s="35"/>
      <c r="AA557" s="35"/>
      <c r="AB557" s="35"/>
      <c r="AC557" s="35"/>
      <c r="AD557" s="35"/>
      <c r="AE557" s="35"/>
      <c r="AT557" s="18" t="s">
        <v>180</v>
      </c>
      <c r="AU557" s="18" t="s">
        <v>88</v>
      </c>
    </row>
    <row r="558" spans="1:65" s="2" customFormat="1" ht="58.5">
      <c r="A558" s="35"/>
      <c r="B558" s="36"/>
      <c r="C558" s="37"/>
      <c r="D558" s="205" t="s">
        <v>182</v>
      </c>
      <c r="E558" s="37"/>
      <c r="F558" s="212" t="s">
        <v>706</v>
      </c>
      <c r="G558" s="37"/>
      <c r="H558" s="37"/>
      <c r="I558" s="207"/>
      <c r="J558" s="37"/>
      <c r="K558" s="37"/>
      <c r="L558" s="40"/>
      <c r="M558" s="208"/>
      <c r="N558" s="209"/>
      <c r="O558" s="72"/>
      <c r="P558" s="72"/>
      <c r="Q558" s="72"/>
      <c r="R558" s="72"/>
      <c r="S558" s="72"/>
      <c r="T558" s="73"/>
      <c r="U558" s="35"/>
      <c r="V558" s="35"/>
      <c r="W558" s="35"/>
      <c r="X558" s="35"/>
      <c r="Y558" s="35"/>
      <c r="Z558" s="35"/>
      <c r="AA558" s="35"/>
      <c r="AB558" s="35"/>
      <c r="AC558" s="35"/>
      <c r="AD558" s="35"/>
      <c r="AE558" s="35"/>
      <c r="AT558" s="18" t="s">
        <v>182</v>
      </c>
      <c r="AU558" s="18" t="s">
        <v>88</v>
      </c>
    </row>
    <row r="559" spans="1:65" s="13" customFormat="1" ht="33.75">
      <c r="B559" s="213"/>
      <c r="C559" s="214"/>
      <c r="D559" s="205" t="s">
        <v>184</v>
      </c>
      <c r="E559" s="215" t="s">
        <v>1</v>
      </c>
      <c r="F559" s="216" t="s">
        <v>617</v>
      </c>
      <c r="G559" s="214"/>
      <c r="H559" s="215" t="s">
        <v>1</v>
      </c>
      <c r="I559" s="217"/>
      <c r="J559" s="214"/>
      <c r="K559" s="214"/>
      <c r="L559" s="218"/>
      <c r="M559" s="219"/>
      <c r="N559" s="220"/>
      <c r="O559" s="220"/>
      <c r="P559" s="220"/>
      <c r="Q559" s="220"/>
      <c r="R559" s="220"/>
      <c r="S559" s="220"/>
      <c r="T559" s="221"/>
      <c r="AT559" s="222" t="s">
        <v>184</v>
      </c>
      <c r="AU559" s="222" t="s">
        <v>88</v>
      </c>
      <c r="AV559" s="13" t="s">
        <v>86</v>
      </c>
      <c r="AW559" s="13" t="s">
        <v>34</v>
      </c>
      <c r="AX559" s="13" t="s">
        <v>79</v>
      </c>
      <c r="AY559" s="222" t="s">
        <v>169</v>
      </c>
    </row>
    <row r="560" spans="1:65" s="14" customFormat="1" ht="11.25">
      <c r="B560" s="223"/>
      <c r="C560" s="224"/>
      <c r="D560" s="205" t="s">
        <v>184</v>
      </c>
      <c r="E560" s="225" t="s">
        <v>1</v>
      </c>
      <c r="F560" s="226" t="s">
        <v>618</v>
      </c>
      <c r="G560" s="224"/>
      <c r="H560" s="227">
        <v>47.08</v>
      </c>
      <c r="I560" s="228"/>
      <c r="J560" s="224"/>
      <c r="K560" s="224"/>
      <c r="L560" s="229"/>
      <c r="M560" s="230"/>
      <c r="N560" s="231"/>
      <c r="O560" s="231"/>
      <c r="P560" s="231"/>
      <c r="Q560" s="231"/>
      <c r="R560" s="231"/>
      <c r="S560" s="231"/>
      <c r="T560" s="232"/>
      <c r="AT560" s="233" t="s">
        <v>184</v>
      </c>
      <c r="AU560" s="233" t="s">
        <v>88</v>
      </c>
      <c r="AV560" s="14" t="s">
        <v>88</v>
      </c>
      <c r="AW560" s="14" t="s">
        <v>34</v>
      </c>
      <c r="AX560" s="14" t="s">
        <v>86</v>
      </c>
      <c r="AY560" s="233" t="s">
        <v>169</v>
      </c>
    </row>
    <row r="561" spans="1:65" s="2" customFormat="1" ht="33" customHeight="1">
      <c r="A561" s="35"/>
      <c r="B561" s="36"/>
      <c r="C561" s="192" t="s">
        <v>707</v>
      </c>
      <c r="D561" s="192" t="s">
        <v>172</v>
      </c>
      <c r="E561" s="193" t="s">
        <v>708</v>
      </c>
      <c r="F561" s="194" t="s">
        <v>709</v>
      </c>
      <c r="G561" s="195" t="s">
        <v>189</v>
      </c>
      <c r="H561" s="196">
        <v>31.9</v>
      </c>
      <c r="I561" s="197"/>
      <c r="J561" s="198">
        <f>ROUND(I561*H561,2)</f>
        <v>0</v>
      </c>
      <c r="K561" s="194" t="s">
        <v>176</v>
      </c>
      <c r="L561" s="40"/>
      <c r="M561" s="199" t="s">
        <v>1</v>
      </c>
      <c r="N561" s="200" t="s">
        <v>44</v>
      </c>
      <c r="O561" s="72"/>
      <c r="P561" s="201">
        <f>O561*H561</f>
        <v>0</v>
      </c>
      <c r="Q561" s="201">
        <v>3.6927245499999997E-2</v>
      </c>
      <c r="R561" s="201">
        <f>Q561*H561</f>
        <v>1.1779791314499999</v>
      </c>
      <c r="S561" s="201">
        <v>0</v>
      </c>
      <c r="T561" s="202">
        <f>S561*H561</f>
        <v>0</v>
      </c>
      <c r="U561" s="35"/>
      <c r="V561" s="35"/>
      <c r="W561" s="35"/>
      <c r="X561" s="35"/>
      <c r="Y561" s="35"/>
      <c r="Z561" s="35"/>
      <c r="AA561" s="35"/>
      <c r="AB561" s="35"/>
      <c r="AC561" s="35"/>
      <c r="AD561" s="35"/>
      <c r="AE561" s="35"/>
      <c r="AR561" s="203" t="s">
        <v>300</v>
      </c>
      <c r="AT561" s="203" t="s">
        <v>172</v>
      </c>
      <c r="AU561" s="203" t="s">
        <v>88</v>
      </c>
      <c r="AY561" s="18" t="s">
        <v>169</v>
      </c>
      <c r="BE561" s="204">
        <f>IF(N561="základní",J561,0)</f>
        <v>0</v>
      </c>
      <c r="BF561" s="204">
        <f>IF(N561="snížená",J561,0)</f>
        <v>0</v>
      </c>
      <c r="BG561" s="204">
        <f>IF(N561="zákl. přenesená",J561,0)</f>
        <v>0</v>
      </c>
      <c r="BH561" s="204">
        <f>IF(N561="sníž. přenesená",J561,0)</f>
        <v>0</v>
      </c>
      <c r="BI561" s="204">
        <f>IF(N561="nulová",J561,0)</f>
        <v>0</v>
      </c>
      <c r="BJ561" s="18" t="s">
        <v>86</v>
      </c>
      <c r="BK561" s="204">
        <f>ROUND(I561*H561,2)</f>
        <v>0</v>
      </c>
      <c r="BL561" s="18" t="s">
        <v>300</v>
      </c>
      <c r="BM561" s="203" t="s">
        <v>710</v>
      </c>
    </row>
    <row r="562" spans="1:65" s="2" customFormat="1" ht="39">
      <c r="A562" s="35"/>
      <c r="B562" s="36"/>
      <c r="C562" s="37"/>
      <c r="D562" s="205" t="s">
        <v>178</v>
      </c>
      <c r="E562" s="37"/>
      <c r="F562" s="206" t="s">
        <v>711</v>
      </c>
      <c r="G562" s="37"/>
      <c r="H562" s="37"/>
      <c r="I562" s="207"/>
      <c r="J562" s="37"/>
      <c r="K562" s="37"/>
      <c r="L562" s="40"/>
      <c r="M562" s="208"/>
      <c r="N562" s="209"/>
      <c r="O562" s="72"/>
      <c r="P562" s="72"/>
      <c r="Q562" s="72"/>
      <c r="R562" s="72"/>
      <c r="S562" s="72"/>
      <c r="T562" s="73"/>
      <c r="U562" s="35"/>
      <c r="V562" s="35"/>
      <c r="W562" s="35"/>
      <c r="X562" s="35"/>
      <c r="Y562" s="35"/>
      <c r="Z562" s="35"/>
      <c r="AA562" s="35"/>
      <c r="AB562" s="35"/>
      <c r="AC562" s="35"/>
      <c r="AD562" s="35"/>
      <c r="AE562" s="35"/>
      <c r="AT562" s="18" t="s">
        <v>178</v>
      </c>
      <c r="AU562" s="18" t="s">
        <v>88</v>
      </c>
    </row>
    <row r="563" spans="1:65" s="2" customFormat="1" ht="11.25">
      <c r="A563" s="35"/>
      <c r="B563" s="36"/>
      <c r="C563" s="37"/>
      <c r="D563" s="210" t="s">
        <v>180</v>
      </c>
      <c r="E563" s="37"/>
      <c r="F563" s="211" t="s">
        <v>712</v>
      </c>
      <c r="G563" s="37"/>
      <c r="H563" s="37"/>
      <c r="I563" s="207"/>
      <c r="J563" s="37"/>
      <c r="K563" s="37"/>
      <c r="L563" s="40"/>
      <c r="M563" s="208"/>
      <c r="N563" s="209"/>
      <c r="O563" s="72"/>
      <c r="P563" s="72"/>
      <c r="Q563" s="72"/>
      <c r="R563" s="72"/>
      <c r="S563" s="72"/>
      <c r="T563" s="73"/>
      <c r="U563" s="35"/>
      <c r="V563" s="35"/>
      <c r="W563" s="35"/>
      <c r="X563" s="35"/>
      <c r="Y563" s="35"/>
      <c r="Z563" s="35"/>
      <c r="AA563" s="35"/>
      <c r="AB563" s="35"/>
      <c r="AC563" s="35"/>
      <c r="AD563" s="35"/>
      <c r="AE563" s="35"/>
      <c r="AT563" s="18" t="s">
        <v>180</v>
      </c>
      <c r="AU563" s="18" t="s">
        <v>88</v>
      </c>
    </row>
    <row r="564" spans="1:65" s="2" customFormat="1" ht="58.5">
      <c r="A564" s="35"/>
      <c r="B564" s="36"/>
      <c r="C564" s="37"/>
      <c r="D564" s="205" t="s">
        <v>182</v>
      </c>
      <c r="E564" s="37"/>
      <c r="F564" s="212" t="s">
        <v>706</v>
      </c>
      <c r="G564" s="37"/>
      <c r="H564" s="37"/>
      <c r="I564" s="207"/>
      <c r="J564" s="37"/>
      <c r="K564" s="37"/>
      <c r="L564" s="40"/>
      <c r="M564" s="208"/>
      <c r="N564" s="209"/>
      <c r="O564" s="72"/>
      <c r="P564" s="72"/>
      <c r="Q564" s="72"/>
      <c r="R564" s="72"/>
      <c r="S564" s="72"/>
      <c r="T564" s="73"/>
      <c r="U564" s="35"/>
      <c r="V564" s="35"/>
      <c r="W564" s="35"/>
      <c r="X564" s="35"/>
      <c r="Y564" s="35"/>
      <c r="Z564" s="35"/>
      <c r="AA564" s="35"/>
      <c r="AB564" s="35"/>
      <c r="AC564" s="35"/>
      <c r="AD564" s="35"/>
      <c r="AE564" s="35"/>
      <c r="AT564" s="18" t="s">
        <v>182</v>
      </c>
      <c r="AU564" s="18" t="s">
        <v>88</v>
      </c>
    </row>
    <row r="565" spans="1:65" s="13" customFormat="1" ht="22.5">
      <c r="B565" s="213"/>
      <c r="C565" s="214"/>
      <c r="D565" s="205" t="s">
        <v>184</v>
      </c>
      <c r="E565" s="215" t="s">
        <v>1</v>
      </c>
      <c r="F565" s="216" t="s">
        <v>713</v>
      </c>
      <c r="G565" s="214"/>
      <c r="H565" s="215" t="s">
        <v>1</v>
      </c>
      <c r="I565" s="217"/>
      <c r="J565" s="214"/>
      <c r="K565" s="214"/>
      <c r="L565" s="218"/>
      <c r="M565" s="219"/>
      <c r="N565" s="220"/>
      <c r="O565" s="220"/>
      <c r="P565" s="220"/>
      <c r="Q565" s="220"/>
      <c r="R565" s="220"/>
      <c r="S565" s="220"/>
      <c r="T565" s="221"/>
      <c r="AT565" s="222" t="s">
        <v>184</v>
      </c>
      <c r="AU565" s="222" t="s">
        <v>88</v>
      </c>
      <c r="AV565" s="13" t="s">
        <v>86</v>
      </c>
      <c r="AW565" s="13" t="s">
        <v>34</v>
      </c>
      <c r="AX565" s="13" t="s">
        <v>79</v>
      </c>
      <c r="AY565" s="222" t="s">
        <v>169</v>
      </c>
    </row>
    <row r="566" spans="1:65" s="14" customFormat="1" ht="11.25">
      <c r="B566" s="223"/>
      <c r="C566" s="224"/>
      <c r="D566" s="205" t="s">
        <v>184</v>
      </c>
      <c r="E566" s="225" t="s">
        <v>1</v>
      </c>
      <c r="F566" s="226" t="s">
        <v>714</v>
      </c>
      <c r="G566" s="224"/>
      <c r="H566" s="227">
        <v>31.9</v>
      </c>
      <c r="I566" s="228"/>
      <c r="J566" s="224"/>
      <c r="K566" s="224"/>
      <c r="L566" s="229"/>
      <c r="M566" s="230"/>
      <c r="N566" s="231"/>
      <c r="O566" s="231"/>
      <c r="P566" s="231"/>
      <c r="Q566" s="231"/>
      <c r="R566" s="231"/>
      <c r="S566" s="231"/>
      <c r="T566" s="232"/>
      <c r="AT566" s="233" t="s">
        <v>184</v>
      </c>
      <c r="AU566" s="233" t="s">
        <v>88</v>
      </c>
      <c r="AV566" s="14" t="s">
        <v>88</v>
      </c>
      <c r="AW566" s="14" t="s">
        <v>34</v>
      </c>
      <c r="AX566" s="14" t="s">
        <v>86</v>
      </c>
      <c r="AY566" s="233" t="s">
        <v>169</v>
      </c>
    </row>
    <row r="567" spans="1:65" s="2" customFormat="1" ht="33" customHeight="1">
      <c r="A567" s="35"/>
      <c r="B567" s="36"/>
      <c r="C567" s="192" t="s">
        <v>715</v>
      </c>
      <c r="D567" s="192" t="s">
        <v>172</v>
      </c>
      <c r="E567" s="193" t="s">
        <v>716</v>
      </c>
      <c r="F567" s="194" t="s">
        <v>717</v>
      </c>
      <c r="G567" s="195" t="s">
        <v>189</v>
      </c>
      <c r="H567" s="196">
        <v>15.29</v>
      </c>
      <c r="I567" s="197"/>
      <c r="J567" s="198">
        <f>ROUND(I567*H567,2)</f>
        <v>0</v>
      </c>
      <c r="K567" s="194" t="s">
        <v>176</v>
      </c>
      <c r="L567" s="40"/>
      <c r="M567" s="199" t="s">
        <v>1</v>
      </c>
      <c r="N567" s="200" t="s">
        <v>44</v>
      </c>
      <c r="O567" s="72"/>
      <c r="P567" s="201">
        <f>O567*H567</f>
        <v>0</v>
      </c>
      <c r="Q567" s="201">
        <v>3.72002455E-2</v>
      </c>
      <c r="R567" s="201">
        <f>Q567*H567</f>
        <v>0.56879175369500001</v>
      </c>
      <c r="S567" s="201">
        <v>0</v>
      </c>
      <c r="T567" s="202">
        <f>S567*H567</f>
        <v>0</v>
      </c>
      <c r="U567" s="35"/>
      <c r="V567" s="35"/>
      <c r="W567" s="35"/>
      <c r="X567" s="35"/>
      <c r="Y567" s="35"/>
      <c r="Z567" s="35"/>
      <c r="AA567" s="35"/>
      <c r="AB567" s="35"/>
      <c r="AC567" s="35"/>
      <c r="AD567" s="35"/>
      <c r="AE567" s="35"/>
      <c r="AR567" s="203" t="s">
        <v>300</v>
      </c>
      <c r="AT567" s="203" t="s">
        <v>172</v>
      </c>
      <c r="AU567" s="203" t="s">
        <v>88</v>
      </c>
      <c r="AY567" s="18" t="s">
        <v>169</v>
      </c>
      <c r="BE567" s="204">
        <f>IF(N567="základní",J567,0)</f>
        <v>0</v>
      </c>
      <c r="BF567" s="204">
        <f>IF(N567="snížená",J567,0)</f>
        <v>0</v>
      </c>
      <c r="BG567" s="204">
        <f>IF(N567="zákl. přenesená",J567,0)</f>
        <v>0</v>
      </c>
      <c r="BH567" s="204">
        <f>IF(N567="sníž. přenesená",J567,0)</f>
        <v>0</v>
      </c>
      <c r="BI567" s="204">
        <f>IF(N567="nulová",J567,0)</f>
        <v>0</v>
      </c>
      <c r="BJ567" s="18" t="s">
        <v>86</v>
      </c>
      <c r="BK567" s="204">
        <f>ROUND(I567*H567,2)</f>
        <v>0</v>
      </c>
      <c r="BL567" s="18" t="s">
        <v>300</v>
      </c>
      <c r="BM567" s="203" t="s">
        <v>718</v>
      </c>
    </row>
    <row r="568" spans="1:65" s="2" customFormat="1" ht="39">
      <c r="A568" s="35"/>
      <c r="B568" s="36"/>
      <c r="C568" s="37"/>
      <c r="D568" s="205" t="s">
        <v>178</v>
      </c>
      <c r="E568" s="37"/>
      <c r="F568" s="206" t="s">
        <v>719</v>
      </c>
      <c r="G568" s="37"/>
      <c r="H568" s="37"/>
      <c r="I568" s="207"/>
      <c r="J568" s="37"/>
      <c r="K568" s="37"/>
      <c r="L568" s="40"/>
      <c r="M568" s="208"/>
      <c r="N568" s="209"/>
      <c r="O568" s="72"/>
      <c r="P568" s="72"/>
      <c r="Q568" s="72"/>
      <c r="R568" s="72"/>
      <c r="S568" s="72"/>
      <c r="T568" s="73"/>
      <c r="U568" s="35"/>
      <c r="V568" s="35"/>
      <c r="W568" s="35"/>
      <c r="X568" s="35"/>
      <c r="Y568" s="35"/>
      <c r="Z568" s="35"/>
      <c r="AA568" s="35"/>
      <c r="AB568" s="35"/>
      <c r="AC568" s="35"/>
      <c r="AD568" s="35"/>
      <c r="AE568" s="35"/>
      <c r="AT568" s="18" t="s">
        <v>178</v>
      </c>
      <c r="AU568" s="18" t="s">
        <v>88</v>
      </c>
    </row>
    <row r="569" spans="1:65" s="2" customFormat="1" ht="11.25">
      <c r="A569" s="35"/>
      <c r="B569" s="36"/>
      <c r="C569" s="37"/>
      <c r="D569" s="210" t="s">
        <v>180</v>
      </c>
      <c r="E569" s="37"/>
      <c r="F569" s="211" t="s">
        <v>720</v>
      </c>
      <c r="G569" s="37"/>
      <c r="H569" s="37"/>
      <c r="I569" s="207"/>
      <c r="J569" s="37"/>
      <c r="K569" s="37"/>
      <c r="L569" s="40"/>
      <c r="M569" s="208"/>
      <c r="N569" s="209"/>
      <c r="O569" s="72"/>
      <c r="P569" s="72"/>
      <c r="Q569" s="72"/>
      <c r="R569" s="72"/>
      <c r="S569" s="72"/>
      <c r="T569" s="73"/>
      <c r="U569" s="35"/>
      <c r="V569" s="35"/>
      <c r="W569" s="35"/>
      <c r="X569" s="35"/>
      <c r="Y569" s="35"/>
      <c r="Z569" s="35"/>
      <c r="AA569" s="35"/>
      <c r="AB569" s="35"/>
      <c r="AC569" s="35"/>
      <c r="AD569" s="35"/>
      <c r="AE569" s="35"/>
      <c r="AT569" s="18" t="s">
        <v>180</v>
      </c>
      <c r="AU569" s="18" t="s">
        <v>88</v>
      </c>
    </row>
    <row r="570" spans="1:65" s="2" customFormat="1" ht="58.5">
      <c r="A570" s="35"/>
      <c r="B570" s="36"/>
      <c r="C570" s="37"/>
      <c r="D570" s="205" t="s">
        <v>182</v>
      </c>
      <c r="E570" s="37"/>
      <c r="F570" s="212" t="s">
        <v>706</v>
      </c>
      <c r="G570" s="37"/>
      <c r="H570" s="37"/>
      <c r="I570" s="207"/>
      <c r="J570" s="37"/>
      <c r="K570" s="37"/>
      <c r="L570" s="40"/>
      <c r="M570" s="208"/>
      <c r="N570" s="209"/>
      <c r="O570" s="72"/>
      <c r="P570" s="72"/>
      <c r="Q570" s="72"/>
      <c r="R570" s="72"/>
      <c r="S570" s="72"/>
      <c r="T570" s="73"/>
      <c r="U570" s="35"/>
      <c r="V570" s="35"/>
      <c r="W570" s="35"/>
      <c r="X570" s="35"/>
      <c r="Y570" s="35"/>
      <c r="Z570" s="35"/>
      <c r="AA570" s="35"/>
      <c r="AB570" s="35"/>
      <c r="AC570" s="35"/>
      <c r="AD570" s="35"/>
      <c r="AE570" s="35"/>
      <c r="AT570" s="18" t="s">
        <v>182</v>
      </c>
      <c r="AU570" s="18" t="s">
        <v>88</v>
      </c>
    </row>
    <row r="571" spans="1:65" s="13" customFormat="1" ht="22.5">
      <c r="B571" s="213"/>
      <c r="C571" s="214"/>
      <c r="D571" s="205" t="s">
        <v>184</v>
      </c>
      <c r="E571" s="215" t="s">
        <v>1</v>
      </c>
      <c r="F571" s="216" t="s">
        <v>721</v>
      </c>
      <c r="G571" s="214"/>
      <c r="H571" s="215" t="s">
        <v>1</v>
      </c>
      <c r="I571" s="217"/>
      <c r="J571" s="214"/>
      <c r="K571" s="214"/>
      <c r="L571" s="218"/>
      <c r="M571" s="219"/>
      <c r="N571" s="220"/>
      <c r="O571" s="220"/>
      <c r="P571" s="220"/>
      <c r="Q571" s="220"/>
      <c r="R571" s="220"/>
      <c r="S571" s="220"/>
      <c r="T571" s="221"/>
      <c r="AT571" s="222" t="s">
        <v>184</v>
      </c>
      <c r="AU571" s="222" t="s">
        <v>88</v>
      </c>
      <c r="AV571" s="13" t="s">
        <v>86</v>
      </c>
      <c r="AW571" s="13" t="s">
        <v>34</v>
      </c>
      <c r="AX571" s="13" t="s">
        <v>79</v>
      </c>
      <c r="AY571" s="222" t="s">
        <v>169</v>
      </c>
    </row>
    <row r="572" spans="1:65" s="14" customFormat="1" ht="11.25">
      <c r="B572" s="223"/>
      <c r="C572" s="224"/>
      <c r="D572" s="205" t="s">
        <v>184</v>
      </c>
      <c r="E572" s="225" t="s">
        <v>1</v>
      </c>
      <c r="F572" s="226" t="s">
        <v>653</v>
      </c>
      <c r="G572" s="224"/>
      <c r="H572" s="227">
        <v>15.29</v>
      </c>
      <c r="I572" s="228"/>
      <c r="J572" s="224"/>
      <c r="K572" s="224"/>
      <c r="L572" s="229"/>
      <c r="M572" s="230"/>
      <c r="N572" s="231"/>
      <c r="O572" s="231"/>
      <c r="P572" s="231"/>
      <c r="Q572" s="231"/>
      <c r="R572" s="231"/>
      <c r="S572" s="231"/>
      <c r="T572" s="232"/>
      <c r="AT572" s="233" t="s">
        <v>184</v>
      </c>
      <c r="AU572" s="233" t="s">
        <v>88</v>
      </c>
      <c r="AV572" s="14" t="s">
        <v>88</v>
      </c>
      <c r="AW572" s="14" t="s">
        <v>34</v>
      </c>
      <c r="AX572" s="14" t="s">
        <v>86</v>
      </c>
      <c r="AY572" s="233" t="s">
        <v>169</v>
      </c>
    </row>
    <row r="573" spans="1:65" s="2" customFormat="1" ht="33" customHeight="1">
      <c r="A573" s="35"/>
      <c r="B573" s="36"/>
      <c r="C573" s="192" t="s">
        <v>722</v>
      </c>
      <c r="D573" s="192" t="s">
        <v>172</v>
      </c>
      <c r="E573" s="193" t="s">
        <v>723</v>
      </c>
      <c r="F573" s="194" t="s">
        <v>724</v>
      </c>
      <c r="G573" s="195" t="s">
        <v>189</v>
      </c>
      <c r="H573" s="196">
        <v>76.02</v>
      </c>
      <c r="I573" s="197"/>
      <c r="J573" s="198">
        <f>ROUND(I573*H573,2)</f>
        <v>0</v>
      </c>
      <c r="K573" s="194" t="s">
        <v>176</v>
      </c>
      <c r="L573" s="40"/>
      <c r="M573" s="199" t="s">
        <v>1</v>
      </c>
      <c r="N573" s="200" t="s">
        <v>44</v>
      </c>
      <c r="O573" s="72"/>
      <c r="P573" s="201">
        <f>O573*H573</f>
        <v>0</v>
      </c>
      <c r="Q573" s="201">
        <v>1.17E-3</v>
      </c>
      <c r="R573" s="201">
        <f>Q573*H573</f>
        <v>8.8943399999999992E-2</v>
      </c>
      <c r="S573" s="201">
        <v>0</v>
      </c>
      <c r="T573" s="202">
        <f>S573*H573</f>
        <v>0</v>
      </c>
      <c r="U573" s="35"/>
      <c r="V573" s="35"/>
      <c r="W573" s="35"/>
      <c r="X573" s="35"/>
      <c r="Y573" s="35"/>
      <c r="Z573" s="35"/>
      <c r="AA573" s="35"/>
      <c r="AB573" s="35"/>
      <c r="AC573" s="35"/>
      <c r="AD573" s="35"/>
      <c r="AE573" s="35"/>
      <c r="AR573" s="203" t="s">
        <v>300</v>
      </c>
      <c r="AT573" s="203" t="s">
        <v>172</v>
      </c>
      <c r="AU573" s="203" t="s">
        <v>88</v>
      </c>
      <c r="AY573" s="18" t="s">
        <v>169</v>
      </c>
      <c r="BE573" s="204">
        <f>IF(N573="základní",J573,0)</f>
        <v>0</v>
      </c>
      <c r="BF573" s="204">
        <f>IF(N573="snížená",J573,0)</f>
        <v>0</v>
      </c>
      <c r="BG573" s="204">
        <f>IF(N573="zákl. přenesená",J573,0)</f>
        <v>0</v>
      </c>
      <c r="BH573" s="204">
        <f>IF(N573="sníž. přenesená",J573,0)</f>
        <v>0</v>
      </c>
      <c r="BI573" s="204">
        <f>IF(N573="nulová",J573,0)</f>
        <v>0</v>
      </c>
      <c r="BJ573" s="18" t="s">
        <v>86</v>
      </c>
      <c r="BK573" s="204">
        <f>ROUND(I573*H573,2)</f>
        <v>0</v>
      </c>
      <c r="BL573" s="18" t="s">
        <v>300</v>
      </c>
      <c r="BM573" s="203" t="s">
        <v>725</v>
      </c>
    </row>
    <row r="574" spans="1:65" s="2" customFormat="1" ht="29.25">
      <c r="A574" s="35"/>
      <c r="B574" s="36"/>
      <c r="C574" s="37"/>
      <c r="D574" s="205" t="s">
        <v>178</v>
      </c>
      <c r="E574" s="37"/>
      <c r="F574" s="206" t="s">
        <v>726</v>
      </c>
      <c r="G574" s="37"/>
      <c r="H574" s="37"/>
      <c r="I574" s="207"/>
      <c r="J574" s="37"/>
      <c r="K574" s="37"/>
      <c r="L574" s="40"/>
      <c r="M574" s="208"/>
      <c r="N574" s="209"/>
      <c r="O574" s="72"/>
      <c r="P574" s="72"/>
      <c r="Q574" s="72"/>
      <c r="R574" s="72"/>
      <c r="S574" s="72"/>
      <c r="T574" s="73"/>
      <c r="U574" s="35"/>
      <c r="V574" s="35"/>
      <c r="W574" s="35"/>
      <c r="X574" s="35"/>
      <c r="Y574" s="35"/>
      <c r="Z574" s="35"/>
      <c r="AA574" s="35"/>
      <c r="AB574" s="35"/>
      <c r="AC574" s="35"/>
      <c r="AD574" s="35"/>
      <c r="AE574" s="35"/>
      <c r="AT574" s="18" t="s">
        <v>178</v>
      </c>
      <c r="AU574" s="18" t="s">
        <v>88</v>
      </c>
    </row>
    <row r="575" spans="1:65" s="2" customFormat="1" ht="11.25">
      <c r="A575" s="35"/>
      <c r="B575" s="36"/>
      <c r="C575" s="37"/>
      <c r="D575" s="210" t="s">
        <v>180</v>
      </c>
      <c r="E575" s="37"/>
      <c r="F575" s="211" t="s">
        <v>727</v>
      </c>
      <c r="G575" s="37"/>
      <c r="H575" s="37"/>
      <c r="I575" s="207"/>
      <c r="J575" s="37"/>
      <c r="K575" s="37"/>
      <c r="L575" s="40"/>
      <c r="M575" s="208"/>
      <c r="N575" s="209"/>
      <c r="O575" s="72"/>
      <c r="P575" s="72"/>
      <c r="Q575" s="72"/>
      <c r="R575" s="72"/>
      <c r="S575" s="72"/>
      <c r="T575" s="73"/>
      <c r="U575" s="35"/>
      <c r="V575" s="35"/>
      <c r="W575" s="35"/>
      <c r="X575" s="35"/>
      <c r="Y575" s="35"/>
      <c r="Z575" s="35"/>
      <c r="AA575" s="35"/>
      <c r="AB575" s="35"/>
      <c r="AC575" s="35"/>
      <c r="AD575" s="35"/>
      <c r="AE575" s="35"/>
      <c r="AT575" s="18" t="s">
        <v>180</v>
      </c>
      <c r="AU575" s="18" t="s">
        <v>88</v>
      </c>
    </row>
    <row r="576" spans="1:65" s="2" customFormat="1" ht="58.5">
      <c r="A576" s="35"/>
      <c r="B576" s="36"/>
      <c r="C576" s="37"/>
      <c r="D576" s="205" t="s">
        <v>182</v>
      </c>
      <c r="E576" s="37"/>
      <c r="F576" s="212" t="s">
        <v>728</v>
      </c>
      <c r="G576" s="37"/>
      <c r="H576" s="37"/>
      <c r="I576" s="207"/>
      <c r="J576" s="37"/>
      <c r="K576" s="37"/>
      <c r="L576" s="40"/>
      <c r="M576" s="208"/>
      <c r="N576" s="209"/>
      <c r="O576" s="72"/>
      <c r="P576" s="72"/>
      <c r="Q576" s="72"/>
      <c r="R576" s="72"/>
      <c r="S576" s="72"/>
      <c r="T576" s="73"/>
      <c r="U576" s="35"/>
      <c r="V576" s="35"/>
      <c r="W576" s="35"/>
      <c r="X576" s="35"/>
      <c r="Y576" s="35"/>
      <c r="Z576" s="35"/>
      <c r="AA576" s="35"/>
      <c r="AB576" s="35"/>
      <c r="AC576" s="35"/>
      <c r="AD576" s="35"/>
      <c r="AE576" s="35"/>
      <c r="AT576" s="18" t="s">
        <v>182</v>
      </c>
      <c r="AU576" s="18" t="s">
        <v>88</v>
      </c>
    </row>
    <row r="577" spans="1:65" s="2" customFormat="1" ht="24.2" customHeight="1">
      <c r="A577" s="35"/>
      <c r="B577" s="36"/>
      <c r="C577" s="245" t="s">
        <v>729</v>
      </c>
      <c r="D577" s="245" t="s">
        <v>227</v>
      </c>
      <c r="E577" s="246" t="s">
        <v>730</v>
      </c>
      <c r="F577" s="247" t="s">
        <v>731</v>
      </c>
      <c r="G577" s="248" t="s">
        <v>189</v>
      </c>
      <c r="H577" s="249">
        <v>4.5780000000000003</v>
      </c>
      <c r="I577" s="250"/>
      <c r="J577" s="251">
        <f>ROUND(I577*H577,2)</f>
        <v>0</v>
      </c>
      <c r="K577" s="247" t="s">
        <v>1</v>
      </c>
      <c r="L577" s="252"/>
      <c r="M577" s="253" t="s">
        <v>1</v>
      </c>
      <c r="N577" s="254" t="s">
        <v>44</v>
      </c>
      <c r="O577" s="72"/>
      <c r="P577" s="201">
        <f>O577*H577</f>
        <v>0</v>
      </c>
      <c r="Q577" s="201">
        <v>1.2999999999999999E-3</v>
      </c>
      <c r="R577" s="201">
        <f>Q577*H577</f>
        <v>5.9513999999999999E-3</v>
      </c>
      <c r="S577" s="201">
        <v>0</v>
      </c>
      <c r="T577" s="202">
        <f>S577*H577</f>
        <v>0</v>
      </c>
      <c r="U577" s="35"/>
      <c r="V577" s="35"/>
      <c r="W577" s="35"/>
      <c r="X577" s="35"/>
      <c r="Y577" s="35"/>
      <c r="Z577" s="35"/>
      <c r="AA577" s="35"/>
      <c r="AB577" s="35"/>
      <c r="AC577" s="35"/>
      <c r="AD577" s="35"/>
      <c r="AE577" s="35"/>
      <c r="AR577" s="203" t="s">
        <v>446</v>
      </c>
      <c r="AT577" s="203" t="s">
        <v>227</v>
      </c>
      <c r="AU577" s="203" t="s">
        <v>88</v>
      </c>
      <c r="AY577" s="18" t="s">
        <v>169</v>
      </c>
      <c r="BE577" s="204">
        <f>IF(N577="základní",J577,0)</f>
        <v>0</v>
      </c>
      <c r="BF577" s="204">
        <f>IF(N577="snížená",J577,0)</f>
        <v>0</v>
      </c>
      <c r="BG577" s="204">
        <f>IF(N577="zákl. přenesená",J577,0)</f>
        <v>0</v>
      </c>
      <c r="BH577" s="204">
        <f>IF(N577="sníž. přenesená",J577,0)</f>
        <v>0</v>
      </c>
      <c r="BI577" s="204">
        <f>IF(N577="nulová",J577,0)</f>
        <v>0</v>
      </c>
      <c r="BJ577" s="18" t="s">
        <v>86</v>
      </c>
      <c r="BK577" s="204">
        <f>ROUND(I577*H577,2)</f>
        <v>0</v>
      </c>
      <c r="BL577" s="18" t="s">
        <v>300</v>
      </c>
      <c r="BM577" s="203" t="s">
        <v>732</v>
      </c>
    </row>
    <row r="578" spans="1:65" s="2" customFormat="1" ht="11.25">
      <c r="A578" s="35"/>
      <c r="B578" s="36"/>
      <c r="C578" s="37"/>
      <c r="D578" s="205" t="s">
        <v>178</v>
      </c>
      <c r="E578" s="37"/>
      <c r="F578" s="206" t="s">
        <v>733</v>
      </c>
      <c r="G578" s="37"/>
      <c r="H578" s="37"/>
      <c r="I578" s="207"/>
      <c r="J578" s="37"/>
      <c r="K578" s="37"/>
      <c r="L578" s="40"/>
      <c r="M578" s="208"/>
      <c r="N578" s="209"/>
      <c r="O578" s="72"/>
      <c r="P578" s="72"/>
      <c r="Q578" s="72"/>
      <c r="R578" s="72"/>
      <c r="S578" s="72"/>
      <c r="T578" s="73"/>
      <c r="U578" s="35"/>
      <c r="V578" s="35"/>
      <c r="W578" s="35"/>
      <c r="X578" s="35"/>
      <c r="Y578" s="35"/>
      <c r="Z578" s="35"/>
      <c r="AA578" s="35"/>
      <c r="AB578" s="35"/>
      <c r="AC578" s="35"/>
      <c r="AD578" s="35"/>
      <c r="AE578" s="35"/>
      <c r="AT578" s="18" t="s">
        <v>178</v>
      </c>
      <c r="AU578" s="18" t="s">
        <v>88</v>
      </c>
    </row>
    <row r="579" spans="1:65" s="13" customFormat="1" ht="22.5">
      <c r="B579" s="213"/>
      <c r="C579" s="214"/>
      <c r="D579" s="205" t="s">
        <v>184</v>
      </c>
      <c r="E579" s="215" t="s">
        <v>1</v>
      </c>
      <c r="F579" s="216" t="s">
        <v>734</v>
      </c>
      <c r="G579" s="214"/>
      <c r="H579" s="215" t="s">
        <v>1</v>
      </c>
      <c r="I579" s="217"/>
      <c r="J579" s="214"/>
      <c r="K579" s="214"/>
      <c r="L579" s="218"/>
      <c r="M579" s="219"/>
      <c r="N579" s="220"/>
      <c r="O579" s="220"/>
      <c r="P579" s="220"/>
      <c r="Q579" s="220"/>
      <c r="R579" s="220"/>
      <c r="S579" s="220"/>
      <c r="T579" s="221"/>
      <c r="AT579" s="222" t="s">
        <v>184</v>
      </c>
      <c r="AU579" s="222" t="s">
        <v>88</v>
      </c>
      <c r="AV579" s="13" t="s">
        <v>86</v>
      </c>
      <c r="AW579" s="13" t="s">
        <v>34</v>
      </c>
      <c r="AX579" s="13" t="s">
        <v>79</v>
      </c>
      <c r="AY579" s="222" t="s">
        <v>169</v>
      </c>
    </row>
    <row r="580" spans="1:65" s="14" customFormat="1" ht="11.25">
      <c r="B580" s="223"/>
      <c r="C580" s="224"/>
      <c r="D580" s="205" t="s">
        <v>184</v>
      </c>
      <c r="E580" s="225" t="s">
        <v>1</v>
      </c>
      <c r="F580" s="226" t="s">
        <v>735</v>
      </c>
      <c r="G580" s="224"/>
      <c r="H580" s="227">
        <v>4.3600000000000003</v>
      </c>
      <c r="I580" s="228"/>
      <c r="J580" s="224"/>
      <c r="K580" s="224"/>
      <c r="L580" s="229"/>
      <c r="M580" s="230"/>
      <c r="N580" s="231"/>
      <c r="O580" s="231"/>
      <c r="P580" s="231"/>
      <c r="Q580" s="231"/>
      <c r="R580" s="231"/>
      <c r="S580" s="231"/>
      <c r="T580" s="232"/>
      <c r="AT580" s="233" t="s">
        <v>184</v>
      </c>
      <c r="AU580" s="233" t="s">
        <v>88</v>
      </c>
      <c r="AV580" s="14" t="s">
        <v>88</v>
      </c>
      <c r="AW580" s="14" t="s">
        <v>34</v>
      </c>
      <c r="AX580" s="14" t="s">
        <v>86</v>
      </c>
      <c r="AY580" s="233" t="s">
        <v>169</v>
      </c>
    </row>
    <row r="581" spans="1:65" s="14" customFormat="1" ht="11.25">
      <c r="B581" s="223"/>
      <c r="C581" s="224"/>
      <c r="D581" s="205" t="s">
        <v>184</v>
      </c>
      <c r="E581" s="224"/>
      <c r="F581" s="226" t="s">
        <v>736</v>
      </c>
      <c r="G581" s="224"/>
      <c r="H581" s="227">
        <v>4.5780000000000003</v>
      </c>
      <c r="I581" s="228"/>
      <c r="J581" s="224"/>
      <c r="K581" s="224"/>
      <c r="L581" s="229"/>
      <c r="M581" s="230"/>
      <c r="N581" s="231"/>
      <c r="O581" s="231"/>
      <c r="P581" s="231"/>
      <c r="Q581" s="231"/>
      <c r="R581" s="231"/>
      <c r="S581" s="231"/>
      <c r="T581" s="232"/>
      <c r="AT581" s="233" t="s">
        <v>184</v>
      </c>
      <c r="AU581" s="233" t="s">
        <v>88</v>
      </c>
      <c r="AV581" s="14" t="s">
        <v>88</v>
      </c>
      <c r="AW581" s="14" t="s">
        <v>4</v>
      </c>
      <c r="AX581" s="14" t="s">
        <v>86</v>
      </c>
      <c r="AY581" s="233" t="s">
        <v>169</v>
      </c>
    </row>
    <row r="582" spans="1:65" s="2" customFormat="1" ht="24.2" customHeight="1">
      <c r="A582" s="35"/>
      <c r="B582" s="36"/>
      <c r="C582" s="245" t="s">
        <v>737</v>
      </c>
      <c r="D582" s="245" t="s">
        <v>227</v>
      </c>
      <c r="E582" s="246" t="s">
        <v>738</v>
      </c>
      <c r="F582" s="247" t="s">
        <v>739</v>
      </c>
      <c r="G582" s="248" t="s">
        <v>189</v>
      </c>
      <c r="H582" s="249">
        <v>75.242999999999995</v>
      </c>
      <c r="I582" s="250"/>
      <c r="J582" s="251">
        <f>ROUND(I582*H582,2)</f>
        <v>0</v>
      </c>
      <c r="K582" s="247" t="s">
        <v>1</v>
      </c>
      <c r="L582" s="252"/>
      <c r="M582" s="253" t="s">
        <v>1</v>
      </c>
      <c r="N582" s="254" t="s">
        <v>44</v>
      </c>
      <c r="O582" s="72"/>
      <c r="P582" s="201">
        <f>O582*H582</f>
        <v>0</v>
      </c>
      <c r="Q582" s="201">
        <v>1.2999999999999999E-3</v>
      </c>
      <c r="R582" s="201">
        <f>Q582*H582</f>
        <v>9.7815899999999983E-2</v>
      </c>
      <c r="S582" s="201">
        <v>0</v>
      </c>
      <c r="T582" s="202">
        <f>S582*H582</f>
        <v>0</v>
      </c>
      <c r="U582" s="35"/>
      <c r="V582" s="35"/>
      <c r="W582" s="35"/>
      <c r="X582" s="35"/>
      <c r="Y582" s="35"/>
      <c r="Z582" s="35"/>
      <c r="AA582" s="35"/>
      <c r="AB582" s="35"/>
      <c r="AC582" s="35"/>
      <c r="AD582" s="35"/>
      <c r="AE582" s="35"/>
      <c r="AR582" s="203" t="s">
        <v>446</v>
      </c>
      <c r="AT582" s="203" t="s">
        <v>227</v>
      </c>
      <c r="AU582" s="203" t="s">
        <v>88</v>
      </c>
      <c r="AY582" s="18" t="s">
        <v>169</v>
      </c>
      <c r="BE582" s="204">
        <f>IF(N582="základní",J582,0)</f>
        <v>0</v>
      </c>
      <c r="BF582" s="204">
        <f>IF(N582="snížená",J582,0)</f>
        <v>0</v>
      </c>
      <c r="BG582" s="204">
        <f>IF(N582="zákl. přenesená",J582,0)</f>
        <v>0</v>
      </c>
      <c r="BH582" s="204">
        <f>IF(N582="sníž. přenesená",J582,0)</f>
        <v>0</v>
      </c>
      <c r="BI582" s="204">
        <f>IF(N582="nulová",J582,0)</f>
        <v>0</v>
      </c>
      <c r="BJ582" s="18" t="s">
        <v>86</v>
      </c>
      <c r="BK582" s="204">
        <f>ROUND(I582*H582,2)</f>
        <v>0</v>
      </c>
      <c r="BL582" s="18" t="s">
        <v>300</v>
      </c>
      <c r="BM582" s="203" t="s">
        <v>740</v>
      </c>
    </row>
    <row r="583" spans="1:65" s="2" customFormat="1" ht="11.25">
      <c r="A583" s="35"/>
      <c r="B583" s="36"/>
      <c r="C583" s="37"/>
      <c r="D583" s="205" t="s">
        <v>178</v>
      </c>
      <c r="E583" s="37"/>
      <c r="F583" s="206" t="s">
        <v>733</v>
      </c>
      <c r="G583" s="37"/>
      <c r="H583" s="37"/>
      <c r="I583" s="207"/>
      <c r="J583" s="37"/>
      <c r="K583" s="37"/>
      <c r="L583" s="40"/>
      <c r="M583" s="208"/>
      <c r="N583" s="209"/>
      <c r="O583" s="72"/>
      <c r="P583" s="72"/>
      <c r="Q583" s="72"/>
      <c r="R583" s="72"/>
      <c r="S583" s="72"/>
      <c r="T583" s="73"/>
      <c r="U583" s="35"/>
      <c r="V583" s="35"/>
      <c r="W583" s="35"/>
      <c r="X583" s="35"/>
      <c r="Y583" s="35"/>
      <c r="Z583" s="35"/>
      <c r="AA583" s="35"/>
      <c r="AB583" s="35"/>
      <c r="AC583" s="35"/>
      <c r="AD583" s="35"/>
      <c r="AE583" s="35"/>
      <c r="AT583" s="18" t="s">
        <v>178</v>
      </c>
      <c r="AU583" s="18" t="s">
        <v>88</v>
      </c>
    </row>
    <row r="584" spans="1:65" s="13" customFormat="1" ht="22.5">
      <c r="B584" s="213"/>
      <c r="C584" s="214"/>
      <c r="D584" s="205" t="s">
        <v>184</v>
      </c>
      <c r="E584" s="215" t="s">
        <v>1</v>
      </c>
      <c r="F584" s="216" t="s">
        <v>741</v>
      </c>
      <c r="G584" s="214"/>
      <c r="H584" s="215" t="s">
        <v>1</v>
      </c>
      <c r="I584" s="217"/>
      <c r="J584" s="214"/>
      <c r="K584" s="214"/>
      <c r="L584" s="218"/>
      <c r="M584" s="219"/>
      <c r="N584" s="220"/>
      <c r="O584" s="220"/>
      <c r="P584" s="220"/>
      <c r="Q584" s="220"/>
      <c r="R584" s="220"/>
      <c r="S584" s="220"/>
      <c r="T584" s="221"/>
      <c r="AT584" s="222" t="s">
        <v>184</v>
      </c>
      <c r="AU584" s="222" t="s">
        <v>88</v>
      </c>
      <c r="AV584" s="13" t="s">
        <v>86</v>
      </c>
      <c r="AW584" s="13" t="s">
        <v>34</v>
      </c>
      <c r="AX584" s="13" t="s">
        <v>79</v>
      </c>
      <c r="AY584" s="222" t="s">
        <v>169</v>
      </c>
    </row>
    <row r="585" spans="1:65" s="14" customFormat="1" ht="11.25">
      <c r="B585" s="223"/>
      <c r="C585" s="224"/>
      <c r="D585" s="205" t="s">
        <v>184</v>
      </c>
      <c r="E585" s="225" t="s">
        <v>1</v>
      </c>
      <c r="F585" s="226" t="s">
        <v>742</v>
      </c>
      <c r="G585" s="224"/>
      <c r="H585" s="227">
        <v>71.66</v>
      </c>
      <c r="I585" s="228"/>
      <c r="J585" s="224"/>
      <c r="K585" s="224"/>
      <c r="L585" s="229"/>
      <c r="M585" s="230"/>
      <c r="N585" s="231"/>
      <c r="O585" s="231"/>
      <c r="P585" s="231"/>
      <c r="Q585" s="231"/>
      <c r="R585" s="231"/>
      <c r="S585" s="231"/>
      <c r="T585" s="232"/>
      <c r="AT585" s="233" t="s">
        <v>184</v>
      </c>
      <c r="AU585" s="233" t="s">
        <v>88</v>
      </c>
      <c r="AV585" s="14" t="s">
        <v>88</v>
      </c>
      <c r="AW585" s="14" t="s">
        <v>34</v>
      </c>
      <c r="AX585" s="14" t="s">
        <v>86</v>
      </c>
      <c r="AY585" s="233" t="s">
        <v>169</v>
      </c>
    </row>
    <row r="586" spans="1:65" s="14" customFormat="1" ht="11.25">
      <c r="B586" s="223"/>
      <c r="C586" s="224"/>
      <c r="D586" s="205" t="s">
        <v>184</v>
      </c>
      <c r="E586" s="224"/>
      <c r="F586" s="226" t="s">
        <v>743</v>
      </c>
      <c r="G586" s="224"/>
      <c r="H586" s="227">
        <v>75.242999999999995</v>
      </c>
      <c r="I586" s="228"/>
      <c r="J586" s="224"/>
      <c r="K586" s="224"/>
      <c r="L586" s="229"/>
      <c r="M586" s="230"/>
      <c r="N586" s="231"/>
      <c r="O586" s="231"/>
      <c r="P586" s="231"/>
      <c r="Q586" s="231"/>
      <c r="R586" s="231"/>
      <c r="S586" s="231"/>
      <c r="T586" s="232"/>
      <c r="AT586" s="233" t="s">
        <v>184</v>
      </c>
      <c r="AU586" s="233" t="s">
        <v>88</v>
      </c>
      <c r="AV586" s="14" t="s">
        <v>88</v>
      </c>
      <c r="AW586" s="14" t="s">
        <v>4</v>
      </c>
      <c r="AX586" s="14" t="s">
        <v>86</v>
      </c>
      <c r="AY586" s="233" t="s">
        <v>169</v>
      </c>
    </row>
    <row r="587" spans="1:65" s="2" customFormat="1" ht="24.2" customHeight="1">
      <c r="A587" s="35"/>
      <c r="B587" s="36"/>
      <c r="C587" s="192" t="s">
        <v>744</v>
      </c>
      <c r="D587" s="192" t="s">
        <v>172</v>
      </c>
      <c r="E587" s="193" t="s">
        <v>745</v>
      </c>
      <c r="F587" s="194" t="s">
        <v>746</v>
      </c>
      <c r="G587" s="195" t="s">
        <v>595</v>
      </c>
      <c r="H587" s="266"/>
      <c r="I587" s="197"/>
      <c r="J587" s="198">
        <f>ROUND(I587*H587,2)</f>
        <v>0</v>
      </c>
      <c r="K587" s="194" t="s">
        <v>176</v>
      </c>
      <c r="L587" s="40"/>
      <c r="M587" s="199" t="s">
        <v>1</v>
      </c>
      <c r="N587" s="200" t="s">
        <v>44</v>
      </c>
      <c r="O587" s="72"/>
      <c r="P587" s="201">
        <f>O587*H587</f>
        <v>0</v>
      </c>
      <c r="Q587" s="201">
        <v>0</v>
      </c>
      <c r="R587" s="201">
        <f>Q587*H587</f>
        <v>0</v>
      </c>
      <c r="S587" s="201">
        <v>0</v>
      </c>
      <c r="T587" s="202">
        <f>S587*H587</f>
        <v>0</v>
      </c>
      <c r="U587" s="35"/>
      <c r="V587" s="35"/>
      <c r="W587" s="35"/>
      <c r="X587" s="35"/>
      <c r="Y587" s="35"/>
      <c r="Z587" s="35"/>
      <c r="AA587" s="35"/>
      <c r="AB587" s="35"/>
      <c r="AC587" s="35"/>
      <c r="AD587" s="35"/>
      <c r="AE587" s="35"/>
      <c r="AR587" s="203" t="s">
        <v>300</v>
      </c>
      <c r="AT587" s="203" t="s">
        <v>172</v>
      </c>
      <c r="AU587" s="203" t="s">
        <v>88</v>
      </c>
      <c r="AY587" s="18" t="s">
        <v>169</v>
      </c>
      <c r="BE587" s="204">
        <f>IF(N587="základní",J587,0)</f>
        <v>0</v>
      </c>
      <c r="BF587" s="204">
        <f>IF(N587="snížená",J587,0)</f>
        <v>0</v>
      </c>
      <c r="BG587" s="204">
        <f>IF(N587="zákl. přenesená",J587,0)</f>
        <v>0</v>
      </c>
      <c r="BH587" s="204">
        <f>IF(N587="sníž. přenesená",J587,0)</f>
        <v>0</v>
      </c>
      <c r="BI587" s="204">
        <f>IF(N587="nulová",J587,0)</f>
        <v>0</v>
      </c>
      <c r="BJ587" s="18" t="s">
        <v>86</v>
      </c>
      <c r="BK587" s="204">
        <f>ROUND(I587*H587,2)</f>
        <v>0</v>
      </c>
      <c r="BL587" s="18" t="s">
        <v>300</v>
      </c>
      <c r="BM587" s="203" t="s">
        <v>747</v>
      </c>
    </row>
    <row r="588" spans="1:65" s="2" customFormat="1" ht="29.25">
      <c r="A588" s="35"/>
      <c r="B588" s="36"/>
      <c r="C588" s="37"/>
      <c r="D588" s="205" t="s">
        <v>178</v>
      </c>
      <c r="E588" s="37"/>
      <c r="F588" s="206" t="s">
        <v>748</v>
      </c>
      <c r="G588" s="37"/>
      <c r="H588" s="37"/>
      <c r="I588" s="207"/>
      <c r="J588" s="37"/>
      <c r="K588" s="37"/>
      <c r="L588" s="40"/>
      <c r="M588" s="208"/>
      <c r="N588" s="209"/>
      <c r="O588" s="72"/>
      <c r="P588" s="72"/>
      <c r="Q588" s="72"/>
      <c r="R588" s="72"/>
      <c r="S588" s="72"/>
      <c r="T588" s="73"/>
      <c r="U588" s="35"/>
      <c r="V588" s="35"/>
      <c r="W588" s="35"/>
      <c r="X588" s="35"/>
      <c r="Y588" s="35"/>
      <c r="Z588" s="35"/>
      <c r="AA588" s="35"/>
      <c r="AB588" s="35"/>
      <c r="AC588" s="35"/>
      <c r="AD588" s="35"/>
      <c r="AE588" s="35"/>
      <c r="AT588" s="18" t="s">
        <v>178</v>
      </c>
      <c r="AU588" s="18" t="s">
        <v>88</v>
      </c>
    </row>
    <row r="589" spans="1:65" s="2" customFormat="1" ht="11.25">
      <c r="A589" s="35"/>
      <c r="B589" s="36"/>
      <c r="C589" s="37"/>
      <c r="D589" s="210" t="s">
        <v>180</v>
      </c>
      <c r="E589" s="37"/>
      <c r="F589" s="211" t="s">
        <v>749</v>
      </c>
      <c r="G589" s="37"/>
      <c r="H589" s="37"/>
      <c r="I589" s="207"/>
      <c r="J589" s="37"/>
      <c r="K589" s="37"/>
      <c r="L589" s="40"/>
      <c r="M589" s="208"/>
      <c r="N589" s="209"/>
      <c r="O589" s="72"/>
      <c r="P589" s="72"/>
      <c r="Q589" s="72"/>
      <c r="R589" s="72"/>
      <c r="S589" s="72"/>
      <c r="T589" s="73"/>
      <c r="U589" s="35"/>
      <c r="V589" s="35"/>
      <c r="W589" s="35"/>
      <c r="X589" s="35"/>
      <c r="Y589" s="35"/>
      <c r="Z589" s="35"/>
      <c r="AA589" s="35"/>
      <c r="AB589" s="35"/>
      <c r="AC589" s="35"/>
      <c r="AD589" s="35"/>
      <c r="AE589" s="35"/>
      <c r="AT589" s="18" t="s">
        <v>180</v>
      </c>
      <c r="AU589" s="18" t="s">
        <v>88</v>
      </c>
    </row>
    <row r="590" spans="1:65" s="2" customFormat="1" ht="126.75">
      <c r="A590" s="35"/>
      <c r="B590" s="36"/>
      <c r="C590" s="37"/>
      <c r="D590" s="205" t="s">
        <v>182</v>
      </c>
      <c r="E590" s="37"/>
      <c r="F590" s="212" t="s">
        <v>750</v>
      </c>
      <c r="G590" s="37"/>
      <c r="H590" s="37"/>
      <c r="I590" s="207"/>
      <c r="J590" s="37"/>
      <c r="K590" s="37"/>
      <c r="L590" s="40"/>
      <c r="M590" s="208"/>
      <c r="N590" s="209"/>
      <c r="O590" s="72"/>
      <c r="P590" s="72"/>
      <c r="Q590" s="72"/>
      <c r="R590" s="72"/>
      <c r="S590" s="72"/>
      <c r="T590" s="73"/>
      <c r="U590" s="35"/>
      <c r="V590" s="35"/>
      <c r="W590" s="35"/>
      <c r="X590" s="35"/>
      <c r="Y590" s="35"/>
      <c r="Z590" s="35"/>
      <c r="AA590" s="35"/>
      <c r="AB590" s="35"/>
      <c r="AC590" s="35"/>
      <c r="AD590" s="35"/>
      <c r="AE590" s="35"/>
      <c r="AT590" s="18" t="s">
        <v>182</v>
      </c>
      <c r="AU590" s="18" t="s">
        <v>88</v>
      </c>
    </row>
    <row r="591" spans="1:65" s="12" customFormat="1" ht="22.9" customHeight="1">
      <c r="B591" s="176"/>
      <c r="C591" s="177"/>
      <c r="D591" s="178" t="s">
        <v>78</v>
      </c>
      <c r="E591" s="190" t="s">
        <v>751</v>
      </c>
      <c r="F591" s="190" t="s">
        <v>752</v>
      </c>
      <c r="G591" s="177"/>
      <c r="H591" s="177"/>
      <c r="I591" s="180"/>
      <c r="J591" s="191">
        <f>BK591</f>
        <v>0</v>
      </c>
      <c r="K591" s="177"/>
      <c r="L591" s="182"/>
      <c r="M591" s="183"/>
      <c r="N591" s="184"/>
      <c r="O591" s="184"/>
      <c r="P591" s="185">
        <f>SUM(P592:P636)</f>
        <v>0</v>
      </c>
      <c r="Q591" s="184"/>
      <c r="R591" s="185">
        <f>SUM(R592:R636)</f>
        <v>0.70668465999999996</v>
      </c>
      <c r="S591" s="184"/>
      <c r="T591" s="186">
        <f>SUM(T592:T636)</f>
        <v>0</v>
      </c>
      <c r="AR591" s="187" t="s">
        <v>88</v>
      </c>
      <c r="AT591" s="188" t="s">
        <v>78</v>
      </c>
      <c r="AU591" s="188" t="s">
        <v>86</v>
      </c>
      <c r="AY591" s="187" t="s">
        <v>169</v>
      </c>
      <c r="BK591" s="189">
        <f>SUM(BK592:BK636)</f>
        <v>0</v>
      </c>
    </row>
    <row r="592" spans="1:65" s="2" customFormat="1" ht="24.2" customHeight="1">
      <c r="A592" s="35"/>
      <c r="B592" s="36"/>
      <c r="C592" s="192" t="s">
        <v>753</v>
      </c>
      <c r="D592" s="192" t="s">
        <v>172</v>
      </c>
      <c r="E592" s="193" t="s">
        <v>754</v>
      </c>
      <c r="F592" s="194" t="s">
        <v>755</v>
      </c>
      <c r="G592" s="195" t="s">
        <v>189</v>
      </c>
      <c r="H592" s="196">
        <v>66.58</v>
      </c>
      <c r="I592" s="197"/>
      <c r="J592" s="198">
        <f>ROUND(I592*H592,2)</f>
        <v>0</v>
      </c>
      <c r="K592" s="194" t="s">
        <v>176</v>
      </c>
      <c r="L592" s="40"/>
      <c r="M592" s="199" t="s">
        <v>1</v>
      </c>
      <c r="N592" s="200" t="s">
        <v>44</v>
      </c>
      <c r="O592" s="72"/>
      <c r="P592" s="201">
        <f>O592*H592</f>
        <v>0</v>
      </c>
      <c r="Q592" s="201">
        <v>0</v>
      </c>
      <c r="R592" s="201">
        <f>Q592*H592</f>
        <v>0</v>
      </c>
      <c r="S592" s="201">
        <v>0</v>
      </c>
      <c r="T592" s="202">
        <f>S592*H592</f>
        <v>0</v>
      </c>
      <c r="U592" s="35"/>
      <c r="V592" s="35"/>
      <c r="W592" s="35"/>
      <c r="X592" s="35"/>
      <c r="Y592" s="35"/>
      <c r="Z592" s="35"/>
      <c r="AA592" s="35"/>
      <c r="AB592" s="35"/>
      <c r="AC592" s="35"/>
      <c r="AD592" s="35"/>
      <c r="AE592" s="35"/>
      <c r="AR592" s="203" t="s">
        <v>300</v>
      </c>
      <c r="AT592" s="203" t="s">
        <v>172</v>
      </c>
      <c r="AU592" s="203" t="s">
        <v>88</v>
      </c>
      <c r="AY592" s="18" t="s">
        <v>169</v>
      </c>
      <c r="BE592" s="204">
        <f>IF(N592="základní",J592,0)</f>
        <v>0</v>
      </c>
      <c r="BF592" s="204">
        <f>IF(N592="snížená",J592,0)</f>
        <v>0</v>
      </c>
      <c r="BG592" s="204">
        <f>IF(N592="zákl. přenesená",J592,0)</f>
        <v>0</v>
      </c>
      <c r="BH592" s="204">
        <f>IF(N592="sníž. přenesená",J592,0)</f>
        <v>0</v>
      </c>
      <c r="BI592" s="204">
        <f>IF(N592="nulová",J592,0)</f>
        <v>0</v>
      </c>
      <c r="BJ592" s="18" t="s">
        <v>86</v>
      </c>
      <c r="BK592" s="204">
        <f>ROUND(I592*H592,2)</f>
        <v>0</v>
      </c>
      <c r="BL592" s="18" t="s">
        <v>300</v>
      </c>
      <c r="BM592" s="203" t="s">
        <v>756</v>
      </c>
    </row>
    <row r="593" spans="1:65" s="2" customFormat="1" ht="19.5">
      <c r="A593" s="35"/>
      <c r="B593" s="36"/>
      <c r="C593" s="37"/>
      <c r="D593" s="205" t="s">
        <v>178</v>
      </c>
      <c r="E593" s="37"/>
      <c r="F593" s="206" t="s">
        <v>757</v>
      </c>
      <c r="G593" s="37"/>
      <c r="H593" s="37"/>
      <c r="I593" s="207"/>
      <c r="J593" s="37"/>
      <c r="K593" s="37"/>
      <c r="L593" s="40"/>
      <c r="M593" s="208"/>
      <c r="N593" s="209"/>
      <c r="O593" s="72"/>
      <c r="P593" s="72"/>
      <c r="Q593" s="72"/>
      <c r="R593" s="72"/>
      <c r="S593" s="72"/>
      <c r="T593" s="73"/>
      <c r="U593" s="35"/>
      <c r="V593" s="35"/>
      <c r="W593" s="35"/>
      <c r="X593" s="35"/>
      <c r="Y593" s="35"/>
      <c r="Z593" s="35"/>
      <c r="AA593" s="35"/>
      <c r="AB593" s="35"/>
      <c r="AC593" s="35"/>
      <c r="AD593" s="35"/>
      <c r="AE593" s="35"/>
      <c r="AT593" s="18" t="s">
        <v>178</v>
      </c>
      <c r="AU593" s="18" t="s">
        <v>88</v>
      </c>
    </row>
    <row r="594" spans="1:65" s="2" customFormat="1" ht="11.25">
      <c r="A594" s="35"/>
      <c r="B594" s="36"/>
      <c r="C594" s="37"/>
      <c r="D594" s="210" t="s">
        <v>180</v>
      </c>
      <c r="E594" s="37"/>
      <c r="F594" s="211" t="s">
        <v>758</v>
      </c>
      <c r="G594" s="37"/>
      <c r="H594" s="37"/>
      <c r="I594" s="207"/>
      <c r="J594" s="37"/>
      <c r="K594" s="37"/>
      <c r="L594" s="40"/>
      <c r="M594" s="208"/>
      <c r="N594" s="209"/>
      <c r="O594" s="72"/>
      <c r="P594" s="72"/>
      <c r="Q594" s="72"/>
      <c r="R594" s="72"/>
      <c r="S594" s="72"/>
      <c r="T594" s="73"/>
      <c r="U594" s="35"/>
      <c r="V594" s="35"/>
      <c r="W594" s="35"/>
      <c r="X594" s="35"/>
      <c r="Y594" s="35"/>
      <c r="Z594" s="35"/>
      <c r="AA594" s="35"/>
      <c r="AB594" s="35"/>
      <c r="AC594" s="35"/>
      <c r="AD594" s="35"/>
      <c r="AE594" s="35"/>
      <c r="AT594" s="18" t="s">
        <v>180</v>
      </c>
      <c r="AU594" s="18" t="s">
        <v>88</v>
      </c>
    </row>
    <row r="595" spans="1:65" s="2" customFormat="1" ht="87.75">
      <c r="A595" s="35"/>
      <c r="B595" s="36"/>
      <c r="C595" s="37"/>
      <c r="D595" s="205" t="s">
        <v>182</v>
      </c>
      <c r="E595" s="37"/>
      <c r="F595" s="212" t="s">
        <v>759</v>
      </c>
      <c r="G595" s="37"/>
      <c r="H595" s="37"/>
      <c r="I595" s="207"/>
      <c r="J595" s="37"/>
      <c r="K595" s="37"/>
      <c r="L595" s="40"/>
      <c r="M595" s="208"/>
      <c r="N595" s="209"/>
      <c r="O595" s="72"/>
      <c r="P595" s="72"/>
      <c r="Q595" s="72"/>
      <c r="R595" s="72"/>
      <c r="S595" s="72"/>
      <c r="T595" s="73"/>
      <c r="U595" s="35"/>
      <c r="V595" s="35"/>
      <c r="W595" s="35"/>
      <c r="X595" s="35"/>
      <c r="Y595" s="35"/>
      <c r="Z595" s="35"/>
      <c r="AA595" s="35"/>
      <c r="AB595" s="35"/>
      <c r="AC595" s="35"/>
      <c r="AD595" s="35"/>
      <c r="AE595" s="35"/>
      <c r="AT595" s="18" t="s">
        <v>182</v>
      </c>
      <c r="AU595" s="18" t="s">
        <v>88</v>
      </c>
    </row>
    <row r="596" spans="1:65" s="14" customFormat="1" ht="11.25">
      <c r="B596" s="223"/>
      <c r="C596" s="224"/>
      <c r="D596" s="205" t="s">
        <v>184</v>
      </c>
      <c r="E596" s="225" t="s">
        <v>1</v>
      </c>
      <c r="F596" s="226" t="s">
        <v>760</v>
      </c>
      <c r="G596" s="224"/>
      <c r="H596" s="227">
        <v>38.78</v>
      </c>
      <c r="I596" s="228"/>
      <c r="J596" s="224"/>
      <c r="K596" s="224"/>
      <c r="L596" s="229"/>
      <c r="M596" s="230"/>
      <c r="N596" s="231"/>
      <c r="O596" s="231"/>
      <c r="P596" s="231"/>
      <c r="Q596" s="231"/>
      <c r="R596" s="231"/>
      <c r="S596" s="231"/>
      <c r="T596" s="232"/>
      <c r="AT596" s="233" t="s">
        <v>184</v>
      </c>
      <c r="AU596" s="233" t="s">
        <v>88</v>
      </c>
      <c r="AV596" s="14" t="s">
        <v>88</v>
      </c>
      <c r="AW596" s="14" t="s">
        <v>34</v>
      </c>
      <c r="AX596" s="14" t="s">
        <v>79</v>
      </c>
      <c r="AY596" s="233" t="s">
        <v>169</v>
      </c>
    </row>
    <row r="597" spans="1:65" s="14" customFormat="1" ht="11.25">
      <c r="B597" s="223"/>
      <c r="C597" s="224"/>
      <c r="D597" s="205" t="s">
        <v>184</v>
      </c>
      <c r="E597" s="225" t="s">
        <v>1</v>
      </c>
      <c r="F597" s="226" t="s">
        <v>761</v>
      </c>
      <c r="G597" s="224"/>
      <c r="H597" s="227">
        <v>27.8</v>
      </c>
      <c r="I597" s="228"/>
      <c r="J597" s="224"/>
      <c r="K597" s="224"/>
      <c r="L597" s="229"/>
      <c r="M597" s="230"/>
      <c r="N597" s="231"/>
      <c r="O597" s="231"/>
      <c r="P597" s="231"/>
      <c r="Q597" s="231"/>
      <c r="R597" s="231"/>
      <c r="S597" s="231"/>
      <c r="T597" s="232"/>
      <c r="AT597" s="233" t="s">
        <v>184</v>
      </c>
      <c r="AU597" s="233" t="s">
        <v>88</v>
      </c>
      <c r="AV597" s="14" t="s">
        <v>88</v>
      </c>
      <c r="AW597" s="14" t="s">
        <v>34</v>
      </c>
      <c r="AX597" s="14" t="s">
        <v>79</v>
      </c>
      <c r="AY597" s="233" t="s">
        <v>169</v>
      </c>
    </row>
    <row r="598" spans="1:65" s="15" customFormat="1" ht="11.25">
      <c r="B598" s="234"/>
      <c r="C598" s="235"/>
      <c r="D598" s="205" t="s">
        <v>184</v>
      </c>
      <c r="E598" s="236" t="s">
        <v>1</v>
      </c>
      <c r="F598" s="237" t="s">
        <v>218</v>
      </c>
      <c r="G598" s="235"/>
      <c r="H598" s="238">
        <v>66.58</v>
      </c>
      <c r="I598" s="239"/>
      <c r="J598" s="235"/>
      <c r="K598" s="235"/>
      <c r="L598" s="240"/>
      <c r="M598" s="241"/>
      <c r="N598" s="242"/>
      <c r="O598" s="242"/>
      <c r="P598" s="242"/>
      <c r="Q598" s="242"/>
      <c r="R598" s="242"/>
      <c r="S598" s="242"/>
      <c r="T598" s="243"/>
      <c r="AT598" s="244" t="s">
        <v>184</v>
      </c>
      <c r="AU598" s="244" t="s">
        <v>88</v>
      </c>
      <c r="AV598" s="15" t="s">
        <v>170</v>
      </c>
      <c r="AW598" s="15" t="s">
        <v>34</v>
      </c>
      <c r="AX598" s="15" t="s">
        <v>86</v>
      </c>
      <c r="AY598" s="244" t="s">
        <v>169</v>
      </c>
    </row>
    <row r="599" spans="1:65" s="2" customFormat="1" ht="24.2" customHeight="1">
      <c r="A599" s="35"/>
      <c r="B599" s="36"/>
      <c r="C599" s="245" t="s">
        <v>762</v>
      </c>
      <c r="D599" s="245" t="s">
        <v>227</v>
      </c>
      <c r="E599" s="246" t="s">
        <v>763</v>
      </c>
      <c r="F599" s="247" t="s">
        <v>764</v>
      </c>
      <c r="G599" s="248" t="s">
        <v>189</v>
      </c>
      <c r="H599" s="249">
        <v>73.238</v>
      </c>
      <c r="I599" s="250"/>
      <c r="J599" s="251">
        <f>ROUND(I599*H599,2)</f>
        <v>0</v>
      </c>
      <c r="K599" s="247" t="s">
        <v>176</v>
      </c>
      <c r="L599" s="252"/>
      <c r="M599" s="253" t="s">
        <v>1</v>
      </c>
      <c r="N599" s="254" t="s">
        <v>44</v>
      </c>
      <c r="O599" s="72"/>
      <c r="P599" s="201">
        <f>O599*H599</f>
        <v>0</v>
      </c>
      <c r="Q599" s="201">
        <v>1.07E-3</v>
      </c>
      <c r="R599" s="201">
        <f>Q599*H599</f>
        <v>7.8364660000000003E-2</v>
      </c>
      <c r="S599" s="201">
        <v>0</v>
      </c>
      <c r="T599" s="202">
        <f>S599*H599</f>
        <v>0</v>
      </c>
      <c r="U599" s="35"/>
      <c r="V599" s="35"/>
      <c r="W599" s="35"/>
      <c r="X599" s="35"/>
      <c r="Y599" s="35"/>
      <c r="Z599" s="35"/>
      <c r="AA599" s="35"/>
      <c r="AB599" s="35"/>
      <c r="AC599" s="35"/>
      <c r="AD599" s="35"/>
      <c r="AE599" s="35"/>
      <c r="AR599" s="203" t="s">
        <v>446</v>
      </c>
      <c r="AT599" s="203" t="s">
        <v>227</v>
      </c>
      <c r="AU599" s="203" t="s">
        <v>88</v>
      </c>
      <c r="AY599" s="18" t="s">
        <v>169</v>
      </c>
      <c r="BE599" s="204">
        <f>IF(N599="základní",J599,0)</f>
        <v>0</v>
      </c>
      <c r="BF599" s="204">
        <f>IF(N599="snížená",J599,0)</f>
        <v>0</v>
      </c>
      <c r="BG599" s="204">
        <f>IF(N599="zákl. přenesená",J599,0)</f>
        <v>0</v>
      </c>
      <c r="BH599" s="204">
        <f>IF(N599="sníž. přenesená",J599,0)</f>
        <v>0</v>
      </c>
      <c r="BI599" s="204">
        <f>IF(N599="nulová",J599,0)</f>
        <v>0</v>
      </c>
      <c r="BJ599" s="18" t="s">
        <v>86</v>
      </c>
      <c r="BK599" s="204">
        <f>ROUND(I599*H599,2)</f>
        <v>0</v>
      </c>
      <c r="BL599" s="18" t="s">
        <v>300</v>
      </c>
      <c r="BM599" s="203" t="s">
        <v>765</v>
      </c>
    </row>
    <row r="600" spans="1:65" s="2" customFormat="1" ht="11.25">
      <c r="A600" s="35"/>
      <c r="B600" s="36"/>
      <c r="C600" s="37"/>
      <c r="D600" s="205" t="s">
        <v>178</v>
      </c>
      <c r="E600" s="37"/>
      <c r="F600" s="206" t="s">
        <v>764</v>
      </c>
      <c r="G600" s="37"/>
      <c r="H600" s="37"/>
      <c r="I600" s="207"/>
      <c r="J600" s="37"/>
      <c r="K600" s="37"/>
      <c r="L600" s="40"/>
      <c r="M600" s="208"/>
      <c r="N600" s="209"/>
      <c r="O600" s="72"/>
      <c r="P600" s="72"/>
      <c r="Q600" s="72"/>
      <c r="R600" s="72"/>
      <c r="S600" s="72"/>
      <c r="T600" s="73"/>
      <c r="U600" s="35"/>
      <c r="V600" s="35"/>
      <c r="W600" s="35"/>
      <c r="X600" s="35"/>
      <c r="Y600" s="35"/>
      <c r="Z600" s="35"/>
      <c r="AA600" s="35"/>
      <c r="AB600" s="35"/>
      <c r="AC600" s="35"/>
      <c r="AD600" s="35"/>
      <c r="AE600" s="35"/>
      <c r="AT600" s="18" t="s">
        <v>178</v>
      </c>
      <c r="AU600" s="18" t="s">
        <v>88</v>
      </c>
    </row>
    <row r="601" spans="1:65" s="14" customFormat="1" ht="11.25">
      <c r="B601" s="223"/>
      <c r="C601" s="224"/>
      <c r="D601" s="205" t="s">
        <v>184</v>
      </c>
      <c r="E601" s="224"/>
      <c r="F601" s="226" t="s">
        <v>766</v>
      </c>
      <c r="G601" s="224"/>
      <c r="H601" s="227">
        <v>73.238</v>
      </c>
      <c r="I601" s="228"/>
      <c r="J601" s="224"/>
      <c r="K601" s="224"/>
      <c r="L601" s="229"/>
      <c r="M601" s="230"/>
      <c r="N601" s="231"/>
      <c r="O601" s="231"/>
      <c r="P601" s="231"/>
      <c r="Q601" s="231"/>
      <c r="R601" s="231"/>
      <c r="S601" s="231"/>
      <c r="T601" s="232"/>
      <c r="AT601" s="233" t="s">
        <v>184</v>
      </c>
      <c r="AU601" s="233" t="s">
        <v>88</v>
      </c>
      <c r="AV601" s="14" t="s">
        <v>88</v>
      </c>
      <c r="AW601" s="14" t="s">
        <v>4</v>
      </c>
      <c r="AX601" s="14" t="s">
        <v>86</v>
      </c>
      <c r="AY601" s="233" t="s">
        <v>169</v>
      </c>
    </row>
    <row r="602" spans="1:65" s="2" customFormat="1" ht="16.5" customHeight="1">
      <c r="A602" s="35"/>
      <c r="B602" s="36"/>
      <c r="C602" s="192" t="s">
        <v>767</v>
      </c>
      <c r="D602" s="192" t="s">
        <v>172</v>
      </c>
      <c r="E602" s="193" t="s">
        <v>768</v>
      </c>
      <c r="F602" s="194" t="s">
        <v>769</v>
      </c>
      <c r="G602" s="195" t="s">
        <v>368</v>
      </c>
      <c r="H602" s="196">
        <v>66.58</v>
      </c>
      <c r="I602" s="197"/>
      <c r="J602" s="198">
        <f>ROUND(I602*H602,2)</f>
        <v>0</v>
      </c>
      <c r="K602" s="194" t="s">
        <v>1</v>
      </c>
      <c r="L602" s="40"/>
      <c r="M602" s="199" t="s">
        <v>1</v>
      </c>
      <c r="N602" s="200" t="s">
        <v>44</v>
      </c>
      <c r="O602" s="72"/>
      <c r="P602" s="201">
        <f>O602*H602</f>
        <v>0</v>
      </c>
      <c r="Q602" s="201">
        <v>0</v>
      </c>
      <c r="R602" s="201">
        <f>Q602*H602</f>
        <v>0</v>
      </c>
      <c r="S602" s="201">
        <v>0</v>
      </c>
      <c r="T602" s="202">
        <f>S602*H602</f>
        <v>0</v>
      </c>
      <c r="U602" s="35"/>
      <c r="V602" s="35"/>
      <c r="W602" s="35"/>
      <c r="X602" s="35"/>
      <c r="Y602" s="35"/>
      <c r="Z602" s="35"/>
      <c r="AA602" s="35"/>
      <c r="AB602" s="35"/>
      <c r="AC602" s="35"/>
      <c r="AD602" s="35"/>
      <c r="AE602" s="35"/>
      <c r="AR602" s="203" t="s">
        <v>300</v>
      </c>
      <c r="AT602" s="203" t="s">
        <v>172</v>
      </c>
      <c r="AU602" s="203" t="s">
        <v>88</v>
      </c>
      <c r="AY602" s="18" t="s">
        <v>169</v>
      </c>
      <c r="BE602" s="204">
        <f>IF(N602="základní",J602,0)</f>
        <v>0</v>
      </c>
      <c r="BF602" s="204">
        <f>IF(N602="snížená",J602,0)</f>
        <v>0</v>
      </c>
      <c r="BG602" s="204">
        <f>IF(N602="zákl. přenesená",J602,0)</f>
        <v>0</v>
      </c>
      <c r="BH602" s="204">
        <f>IF(N602="sníž. přenesená",J602,0)</f>
        <v>0</v>
      </c>
      <c r="BI602" s="204">
        <f>IF(N602="nulová",J602,0)</f>
        <v>0</v>
      </c>
      <c r="BJ602" s="18" t="s">
        <v>86</v>
      </c>
      <c r="BK602" s="204">
        <f>ROUND(I602*H602,2)</f>
        <v>0</v>
      </c>
      <c r="BL602" s="18" t="s">
        <v>300</v>
      </c>
      <c r="BM602" s="203" t="s">
        <v>770</v>
      </c>
    </row>
    <row r="603" spans="1:65" s="2" customFormat="1" ht="11.25">
      <c r="A603" s="35"/>
      <c r="B603" s="36"/>
      <c r="C603" s="37"/>
      <c r="D603" s="205" t="s">
        <v>178</v>
      </c>
      <c r="E603" s="37"/>
      <c r="F603" s="206" t="s">
        <v>771</v>
      </c>
      <c r="G603" s="37"/>
      <c r="H603" s="37"/>
      <c r="I603" s="207"/>
      <c r="J603" s="37"/>
      <c r="K603" s="37"/>
      <c r="L603" s="40"/>
      <c r="M603" s="208"/>
      <c r="N603" s="209"/>
      <c r="O603" s="72"/>
      <c r="P603" s="72"/>
      <c r="Q603" s="72"/>
      <c r="R603" s="72"/>
      <c r="S603" s="72"/>
      <c r="T603" s="73"/>
      <c r="U603" s="35"/>
      <c r="V603" s="35"/>
      <c r="W603" s="35"/>
      <c r="X603" s="35"/>
      <c r="Y603" s="35"/>
      <c r="Z603" s="35"/>
      <c r="AA603" s="35"/>
      <c r="AB603" s="35"/>
      <c r="AC603" s="35"/>
      <c r="AD603" s="35"/>
      <c r="AE603" s="35"/>
      <c r="AT603" s="18" t="s">
        <v>178</v>
      </c>
      <c r="AU603" s="18" t="s">
        <v>88</v>
      </c>
    </row>
    <row r="604" spans="1:65" s="2" customFormat="1" ht="87.75">
      <c r="A604" s="35"/>
      <c r="B604" s="36"/>
      <c r="C604" s="37"/>
      <c r="D604" s="205" t="s">
        <v>182</v>
      </c>
      <c r="E604" s="37"/>
      <c r="F604" s="212" t="s">
        <v>759</v>
      </c>
      <c r="G604" s="37"/>
      <c r="H604" s="37"/>
      <c r="I604" s="207"/>
      <c r="J604" s="37"/>
      <c r="K604" s="37"/>
      <c r="L604" s="40"/>
      <c r="M604" s="208"/>
      <c r="N604" s="209"/>
      <c r="O604" s="72"/>
      <c r="P604" s="72"/>
      <c r="Q604" s="72"/>
      <c r="R604" s="72"/>
      <c r="S604" s="72"/>
      <c r="T604" s="73"/>
      <c r="U604" s="35"/>
      <c r="V604" s="35"/>
      <c r="W604" s="35"/>
      <c r="X604" s="35"/>
      <c r="Y604" s="35"/>
      <c r="Z604" s="35"/>
      <c r="AA604" s="35"/>
      <c r="AB604" s="35"/>
      <c r="AC604" s="35"/>
      <c r="AD604" s="35"/>
      <c r="AE604" s="35"/>
      <c r="AT604" s="18" t="s">
        <v>182</v>
      </c>
      <c r="AU604" s="18" t="s">
        <v>88</v>
      </c>
    </row>
    <row r="605" spans="1:65" s="2" customFormat="1" ht="24.2" customHeight="1">
      <c r="A605" s="35"/>
      <c r="B605" s="36"/>
      <c r="C605" s="192" t="s">
        <v>772</v>
      </c>
      <c r="D605" s="192" t="s">
        <v>172</v>
      </c>
      <c r="E605" s="193" t="s">
        <v>773</v>
      </c>
      <c r="F605" s="194" t="s">
        <v>774</v>
      </c>
      <c r="G605" s="195" t="s">
        <v>189</v>
      </c>
      <c r="H605" s="196">
        <v>23.8</v>
      </c>
      <c r="I605" s="197"/>
      <c r="J605" s="198">
        <f>ROUND(I605*H605,2)</f>
        <v>0</v>
      </c>
      <c r="K605" s="194" t="s">
        <v>176</v>
      </c>
      <c r="L605" s="40"/>
      <c r="M605" s="199" t="s">
        <v>1</v>
      </c>
      <c r="N605" s="200" t="s">
        <v>44</v>
      </c>
      <c r="O605" s="72"/>
      <c r="P605" s="201">
        <f>O605*H605</f>
        <v>0</v>
      </c>
      <c r="Q605" s="201">
        <v>0</v>
      </c>
      <c r="R605" s="201">
        <f>Q605*H605</f>
        <v>0</v>
      </c>
      <c r="S605" s="201">
        <v>0</v>
      </c>
      <c r="T605" s="202">
        <f>S605*H605</f>
        <v>0</v>
      </c>
      <c r="U605" s="35"/>
      <c r="V605" s="35"/>
      <c r="W605" s="35"/>
      <c r="X605" s="35"/>
      <c r="Y605" s="35"/>
      <c r="Z605" s="35"/>
      <c r="AA605" s="35"/>
      <c r="AB605" s="35"/>
      <c r="AC605" s="35"/>
      <c r="AD605" s="35"/>
      <c r="AE605" s="35"/>
      <c r="AR605" s="203" t="s">
        <v>300</v>
      </c>
      <c r="AT605" s="203" t="s">
        <v>172</v>
      </c>
      <c r="AU605" s="203" t="s">
        <v>88</v>
      </c>
      <c r="AY605" s="18" t="s">
        <v>169</v>
      </c>
      <c r="BE605" s="204">
        <f>IF(N605="základní",J605,0)</f>
        <v>0</v>
      </c>
      <c r="BF605" s="204">
        <f>IF(N605="snížená",J605,0)</f>
        <v>0</v>
      </c>
      <c r="BG605" s="204">
        <f>IF(N605="zákl. přenesená",J605,0)</f>
        <v>0</v>
      </c>
      <c r="BH605" s="204">
        <f>IF(N605="sníž. přenesená",J605,0)</f>
        <v>0</v>
      </c>
      <c r="BI605" s="204">
        <f>IF(N605="nulová",J605,0)</f>
        <v>0</v>
      </c>
      <c r="BJ605" s="18" t="s">
        <v>86</v>
      </c>
      <c r="BK605" s="204">
        <f>ROUND(I605*H605,2)</f>
        <v>0</v>
      </c>
      <c r="BL605" s="18" t="s">
        <v>300</v>
      </c>
      <c r="BM605" s="203" t="s">
        <v>775</v>
      </c>
    </row>
    <row r="606" spans="1:65" s="2" customFormat="1" ht="19.5">
      <c r="A606" s="35"/>
      <c r="B606" s="36"/>
      <c r="C606" s="37"/>
      <c r="D606" s="205" t="s">
        <v>178</v>
      </c>
      <c r="E606" s="37"/>
      <c r="F606" s="206" t="s">
        <v>776</v>
      </c>
      <c r="G606" s="37"/>
      <c r="H606" s="37"/>
      <c r="I606" s="207"/>
      <c r="J606" s="37"/>
      <c r="K606" s="37"/>
      <c r="L606" s="40"/>
      <c r="M606" s="208"/>
      <c r="N606" s="209"/>
      <c r="O606" s="72"/>
      <c r="P606" s="72"/>
      <c r="Q606" s="72"/>
      <c r="R606" s="72"/>
      <c r="S606" s="72"/>
      <c r="T606" s="73"/>
      <c r="U606" s="35"/>
      <c r="V606" s="35"/>
      <c r="W606" s="35"/>
      <c r="X606" s="35"/>
      <c r="Y606" s="35"/>
      <c r="Z606" s="35"/>
      <c r="AA606" s="35"/>
      <c r="AB606" s="35"/>
      <c r="AC606" s="35"/>
      <c r="AD606" s="35"/>
      <c r="AE606" s="35"/>
      <c r="AT606" s="18" t="s">
        <v>178</v>
      </c>
      <c r="AU606" s="18" t="s">
        <v>88</v>
      </c>
    </row>
    <row r="607" spans="1:65" s="2" customFormat="1" ht="11.25">
      <c r="A607" s="35"/>
      <c r="B607" s="36"/>
      <c r="C607" s="37"/>
      <c r="D607" s="210" t="s">
        <v>180</v>
      </c>
      <c r="E607" s="37"/>
      <c r="F607" s="211" t="s">
        <v>777</v>
      </c>
      <c r="G607" s="37"/>
      <c r="H607" s="37"/>
      <c r="I607" s="207"/>
      <c r="J607" s="37"/>
      <c r="K607" s="37"/>
      <c r="L607" s="40"/>
      <c r="M607" s="208"/>
      <c r="N607" s="209"/>
      <c r="O607" s="72"/>
      <c r="P607" s="72"/>
      <c r="Q607" s="72"/>
      <c r="R607" s="72"/>
      <c r="S607" s="72"/>
      <c r="T607" s="73"/>
      <c r="U607" s="35"/>
      <c r="V607" s="35"/>
      <c r="W607" s="35"/>
      <c r="X607" s="35"/>
      <c r="Y607" s="35"/>
      <c r="Z607" s="35"/>
      <c r="AA607" s="35"/>
      <c r="AB607" s="35"/>
      <c r="AC607" s="35"/>
      <c r="AD607" s="35"/>
      <c r="AE607" s="35"/>
      <c r="AT607" s="18" t="s">
        <v>180</v>
      </c>
      <c r="AU607" s="18" t="s">
        <v>88</v>
      </c>
    </row>
    <row r="608" spans="1:65" s="2" customFormat="1" ht="48.75">
      <c r="A608" s="35"/>
      <c r="B608" s="36"/>
      <c r="C608" s="37"/>
      <c r="D608" s="205" t="s">
        <v>182</v>
      </c>
      <c r="E608" s="37"/>
      <c r="F608" s="212" t="s">
        <v>778</v>
      </c>
      <c r="G608" s="37"/>
      <c r="H608" s="37"/>
      <c r="I608" s="207"/>
      <c r="J608" s="37"/>
      <c r="K608" s="37"/>
      <c r="L608" s="40"/>
      <c r="M608" s="208"/>
      <c r="N608" s="209"/>
      <c r="O608" s="72"/>
      <c r="P608" s="72"/>
      <c r="Q608" s="72"/>
      <c r="R608" s="72"/>
      <c r="S608" s="72"/>
      <c r="T608" s="73"/>
      <c r="U608" s="35"/>
      <c r="V608" s="35"/>
      <c r="W608" s="35"/>
      <c r="X608" s="35"/>
      <c r="Y608" s="35"/>
      <c r="Z608" s="35"/>
      <c r="AA608" s="35"/>
      <c r="AB608" s="35"/>
      <c r="AC608" s="35"/>
      <c r="AD608" s="35"/>
      <c r="AE608" s="35"/>
      <c r="AT608" s="18" t="s">
        <v>182</v>
      </c>
      <c r="AU608" s="18" t="s">
        <v>88</v>
      </c>
    </row>
    <row r="609" spans="1:65" s="14" customFormat="1" ht="11.25">
      <c r="B609" s="223"/>
      <c r="C609" s="224"/>
      <c r="D609" s="205" t="s">
        <v>184</v>
      </c>
      <c r="E609" s="225" t="s">
        <v>1</v>
      </c>
      <c r="F609" s="226" t="s">
        <v>332</v>
      </c>
      <c r="G609" s="224"/>
      <c r="H609" s="227">
        <v>23.8</v>
      </c>
      <c r="I609" s="228"/>
      <c r="J609" s="224"/>
      <c r="K609" s="224"/>
      <c r="L609" s="229"/>
      <c r="M609" s="230"/>
      <c r="N609" s="231"/>
      <c r="O609" s="231"/>
      <c r="P609" s="231"/>
      <c r="Q609" s="231"/>
      <c r="R609" s="231"/>
      <c r="S609" s="231"/>
      <c r="T609" s="232"/>
      <c r="AT609" s="233" t="s">
        <v>184</v>
      </c>
      <c r="AU609" s="233" t="s">
        <v>88</v>
      </c>
      <c r="AV609" s="14" t="s">
        <v>88</v>
      </c>
      <c r="AW609" s="14" t="s">
        <v>34</v>
      </c>
      <c r="AX609" s="14" t="s">
        <v>86</v>
      </c>
      <c r="AY609" s="233" t="s">
        <v>169</v>
      </c>
    </row>
    <row r="610" spans="1:65" s="2" customFormat="1" ht="24.2" customHeight="1">
      <c r="A610" s="35"/>
      <c r="B610" s="36"/>
      <c r="C610" s="245" t="s">
        <v>779</v>
      </c>
      <c r="D610" s="245" t="s">
        <v>227</v>
      </c>
      <c r="E610" s="246" t="s">
        <v>780</v>
      </c>
      <c r="F610" s="247" t="s">
        <v>781</v>
      </c>
      <c r="G610" s="248" t="s">
        <v>189</v>
      </c>
      <c r="H610" s="249">
        <v>26.18</v>
      </c>
      <c r="I610" s="250"/>
      <c r="J610" s="251">
        <f>ROUND(I610*H610,2)</f>
        <v>0</v>
      </c>
      <c r="K610" s="247" t="s">
        <v>176</v>
      </c>
      <c r="L610" s="252"/>
      <c r="M610" s="253" t="s">
        <v>1</v>
      </c>
      <c r="N610" s="254" t="s">
        <v>44</v>
      </c>
      <c r="O610" s="72"/>
      <c r="P610" s="201">
        <f>O610*H610</f>
        <v>0</v>
      </c>
      <c r="Q610" s="201">
        <v>2.4E-2</v>
      </c>
      <c r="R610" s="201">
        <f>Q610*H610</f>
        <v>0.62831999999999999</v>
      </c>
      <c r="S610" s="201">
        <v>0</v>
      </c>
      <c r="T610" s="202">
        <f>S610*H610</f>
        <v>0</v>
      </c>
      <c r="U610" s="35"/>
      <c r="V610" s="35"/>
      <c r="W610" s="35"/>
      <c r="X610" s="35"/>
      <c r="Y610" s="35"/>
      <c r="Z610" s="35"/>
      <c r="AA610" s="35"/>
      <c r="AB610" s="35"/>
      <c r="AC610" s="35"/>
      <c r="AD610" s="35"/>
      <c r="AE610" s="35"/>
      <c r="AR610" s="203" t="s">
        <v>446</v>
      </c>
      <c r="AT610" s="203" t="s">
        <v>227</v>
      </c>
      <c r="AU610" s="203" t="s">
        <v>88</v>
      </c>
      <c r="AY610" s="18" t="s">
        <v>169</v>
      </c>
      <c r="BE610" s="204">
        <f>IF(N610="základní",J610,0)</f>
        <v>0</v>
      </c>
      <c r="BF610" s="204">
        <f>IF(N610="snížená",J610,0)</f>
        <v>0</v>
      </c>
      <c r="BG610" s="204">
        <f>IF(N610="zákl. přenesená",J610,0)</f>
        <v>0</v>
      </c>
      <c r="BH610" s="204">
        <f>IF(N610="sníž. přenesená",J610,0)</f>
        <v>0</v>
      </c>
      <c r="BI610" s="204">
        <f>IF(N610="nulová",J610,0)</f>
        <v>0</v>
      </c>
      <c r="BJ610" s="18" t="s">
        <v>86</v>
      </c>
      <c r="BK610" s="204">
        <f>ROUND(I610*H610,2)</f>
        <v>0</v>
      </c>
      <c r="BL610" s="18" t="s">
        <v>300</v>
      </c>
      <c r="BM610" s="203" t="s">
        <v>782</v>
      </c>
    </row>
    <row r="611" spans="1:65" s="2" customFormat="1" ht="11.25">
      <c r="A611" s="35"/>
      <c r="B611" s="36"/>
      <c r="C611" s="37"/>
      <c r="D611" s="205" t="s">
        <v>178</v>
      </c>
      <c r="E611" s="37"/>
      <c r="F611" s="206" t="s">
        <v>781</v>
      </c>
      <c r="G611" s="37"/>
      <c r="H611" s="37"/>
      <c r="I611" s="207"/>
      <c r="J611" s="37"/>
      <c r="K611" s="37"/>
      <c r="L611" s="40"/>
      <c r="M611" s="208"/>
      <c r="N611" s="209"/>
      <c r="O611" s="72"/>
      <c r="P611" s="72"/>
      <c r="Q611" s="72"/>
      <c r="R611" s="72"/>
      <c r="S611" s="72"/>
      <c r="T611" s="73"/>
      <c r="U611" s="35"/>
      <c r="V611" s="35"/>
      <c r="W611" s="35"/>
      <c r="X611" s="35"/>
      <c r="Y611" s="35"/>
      <c r="Z611" s="35"/>
      <c r="AA611" s="35"/>
      <c r="AB611" s="35"/>
      <c r="AC611" s="35"/>
      <c r="AD611" s="35"/>
      <c r="AE611" s="35"/>
      <c r="AT611" s="18" t="s">
        <v>178</v>
      </c>
      <c r="AU611" s="18" t="s">
        <v>88</v>
      </c>
    </row>
    <row r="612" spans="1:65" s="2" customFormat="1" ht="19.5">
      <c r="A612" s="35"/>
      <c r="B612" s="36"/>
      <c r="C612" s="37"/>
      <c r="D612" s="205" t="s">
        <v>233</v>
      </c>
      <c r="E612" s="37"/>
      <c r="F612" s="212" t="s">
        <v>783</v>
      </c>
      <c r="G612" s="37"/>
      <c r="H612" s="37"/>
      <c r="I612" s="207"/>
      <c r="J612" s="37"/>
      <c r="K612" s="37"/>
      <c r="L612" s="40"/>
      <c r="M612" s="208"/>
      <c r="N612" s="209"/>
      <c r="O612" s="72"/>
      <c r="P612" s="72"/>
      <c r="Q612" s="72"/>
      <c r="R612" s="72"/>
      <c r="S612" s="72"/>
      <c r="T612" s="73"/>
      <c r="U612" s="35"/>
      <c r="V612" s="35"/>
      <c r="W612" s="35"/>
      <c r="X612" s="35"/>
      <c r="Y612" s="35"/>
      <c r="Z612" s="35"/>
      <c r="AA612" s="35"/>
      <c r="AB612" s="35"/>
      <c r="AC612" s="35"/>
      <c r="AD612" s="35"/>
      <c r="AE612" s="35"/>
      <c r="AT612" s="18" t="s">
        <v>233</v>
      </c>
      <c r="AU612" s="18" t="s">
        <v>88</v>
      </c>
    </row>
    <row r="613" spans="1:65" s="14" customFormat="1" ht="11.25">
      <c r="B613" s="223"/>
      <c r="C613" s="224"/>
      <c r="D613" s="205" t="s">
        <v>184</v>
      </c>
      <c r="E613" s="224"/>
      <c r="F613" s="226" t="s">
        <v>784</v>
      </c>
      <c r="G613" s="224"/>
      <c r="H613" s="227">
        <v>26.18</v>
      </c>
      <c r="I613" s="228"/>
      <c r="J613" s="224"/>
      <c r="K613" s="224"/>
      <c r="L613" s="229"/>
      <c r="M613" s="230"/>
      <c r="N613" s="231"/>
      <c r="O613" s="231"/>
      <c r="P613" s="231"/>
      <c r="Q613" s="231"/>
      <c r="R613" s="231"/>
      <c r="S613" s="231"/>
      <c r="T613" s="232"/>
      <c r="AT613" s="233" t="s">
        <v>184</v>
      </c>
      <c r="AU613" s="233" t="s">
        <v>88</v>
      </c>
      <c r="AV613" s="14" t="s">
        <v>88</v>
      </c>
      <c r="AW613" s="14" t="s">
        <v>4</v>
      </c>
      <c r="AX613" s="14" t="s">
        <v>86</v>
      </c>
      <c r="AY613" s="233" t="s">
        <v>169</v>
      </c>
    </row>
    <row r="614" spans="1:65" s="2" customFormat="1" ht="16.5" customHeight="1">
      <c r="A614" s="35"/>
      <c r="B614" s="36"/>
      <c r="C614" s="192" t="s">
        <v>785</v>
      </c>
      <c r="D614" s="192" t="s">
        <v>172</v>
      </c>
      <c r="E614" s="193" t="s">
        <v>786</v>
      </c>
      <c r="F614" s="194" t="s">
        <v>787</v>
      </c>
      <c r="G614" s="195" t="s">
        <v>368</v>
      </c>
      <c r="H614" s="196">
        <v>23.8</v>
      </c>
      <c r="I614" s="197"/>
      <c r="J614" s="198">
        <f>ROUND(I614*H614,2)</f>
        <v>0</v>
      </c>
      <c r="K614" s="194" t="s">
        <v>176</v>
      </c>
      <c r="L614" s="40"/>
      <c r="M614" s="199" t="s">
        <v>1</v>
      </c>
      <c r="N614" s="200" t="s">
        <v>44</v>
      </c>
      <c r="O614" s="72"/>
      <c r="P614" s="201">
        <f>O614*H614</f>
        <v>0</v>
      </c>
      <c r="Q614" s="201">
        <v>0</v>
      </c>
      <c r="R614" s="201">
        <f>Q614*H614</f>
        <v>0</v>
      </c>
      <c r="S614" s="201">
        <v>0</v>
      </c>
      <c r="T614" s="202">
        <f>S614*H614</f>
        <v>0</v>
      </c>
      <c r="U614" s="35"/>
      <c r="V614" s="35"/>
      <c r="W614" s="35"/>
      <c r="X614" s="35"/>
      <c r="Y614" s="35"/>
      <c r="Z614" s="35"/>
      <c r="AA614" s="35"/>
      <c r="AB614" s="35"/>
      <c r="AC614" s="35"/>
      <c r="AD614" s="35"/>
      <c r="AE614" s="35"/>
      <c r="AR614" s="203" t="s">
        <v>300</v>
      </c>
      <c r="AT614" s="203" t="s">
        <v>172</v>
      </c>
      <c r="AU614" s="203" t="s">
        <v>88</v>
      </c>
      <c r="AY614" s="18" t="s">
        <v>169</v>
      </c>
      <c r="BE614" s="204">
        <f>IF(N614="základní",J614,0)</f>
        <v>0</v>
      </c>
      <c r="BF614" s="204">
        <f>IF(N614="snížená",J614,0)</f>
        <v>0</v>
      </c>
      <c r="BG614" s="204">
        <f>IF(N614="zákl. přenesená",J614,0)</f>
        <v>0</v>
      </c>
      <c r="BH614" s="204">
        <f>IF(N614="sníž. přenesená",J614,0)</f>
        <v>0</v>
      </c>
      <c r="BI614" s="204">
        <f>IF(N614="nulová",J614,0)</f>
        <v>0</v>
      </c>
      <c r="BJ614" s="18" t="s">
        <v>86</v>
      </c>
      <c r="BK614" s="204">
        <f>ROUND(I614*H614,2)</f>
        <v>0</v>
      </c>
      <c r="BL614" s="18" t="s">
        <v>300</v>
      </c>
      <c r="BM614" s="203" t="s">
        <v>788</v>
      </c>
    </row>
    <row r="615" spans="1:65" s="2" customFormat="1" ht="11.25">
      <c r="A615" s="35"/>
      <c r="B615" s="36"/>
      <c r="C615" s="37"/>
      <c r="D615" s="205" t="s">
        <v>178</v>
      </c>
      <c r="E615" s="37"/>
      <c r="F615" s="206" t="s">
        <v>789</v>
      </c>
      <c r="G615" s="37"/>
      <c r="H615" s="37"/>
      <c r="I615" s="207"/>
      <c r="J615" s="37"/>
      <c r="K615" s="37"/>
      <c r="L615" s="40"/>
      <c r="M615" s="208"/>
      <c r="N615" s="209"/>
      <c r="O615" s="72"/>
      <c r="P615" s="72"/>
      <c r="Q615" s="72"/>
      <c r="R615" s="72"/>
      <c r="S615" s="72"/>
      <c r="T615" s="73"/>
      <c r="U615" s="35"/>
      <c r="V615" s="35"/>
      <c r="W615" s="35"/>
      <c r="X615" s="35"/>
      <c r="Y615" s="35"/>
      <c r="Z615" s="35"/>
      <c r="AA615" s="35"/>
      <c r="AB615" s="35"/>
      <c r="AC615" s="35"/>
      <c r="AD615" s="35"/>
      <c r="AE615" s="35"/>
      <c r="AT615" s="18" t="s">
        <v>178</v>
      </c>
      <c r="AU615" s="18" t="s">
        <v>88</v>
      </c>
    </row>
    <row r="616" spans="1:65" s="2" customFormat="1" ht="11.25">
      <c r="A616" s="35"/>
      <c r="B616" s="36"/>
      <c r="C616" s="37"/>
      <c r="D616" s="210" t="s">
        <v>180</v>
      </c>
      <c r="E616" s="37"/>
      <c r="F616" s="211" t="s">
        <v>790</v>
      </c>
      <c r="G616" s="37"/>
      <c r="H616" s="37"/>
      <c r="I616" s="207"/>
      <c r="J616" s="37"/>
      <c r="K616" s="37"/>
      <c r="L616" s="40"/>
      <c r="M616" s="208"/>
      <c r="N616" s="209"/>
      <c r="O616" s="72"/>
      <c r="P616" s="72"/>
      <c r="Q616" s="72"/>
      <c r="R616" s="72"/>
      <c r="S616" s="72"/>
      <c r="T616" s="73"/>
      <c r="U616" s="35"/>
      <c r="V616" s="35"/>
      <c r="W616" s="35"/>
      <c r="X616" s="35"/>
      <c r="Y616" s="35"/>
      <c r="Z616" s="35"/>
      <c r="AA616" s="35"/>
      <c r="AB616" s="35"/>
      <c r="AC616" s="35"/>
      <c r="AD616" s="35"/>
      <c r="AE616" s="35"/>
      <c r="AT616" s="18" t="s">
        <v>180</v>
      </c>
      <c r="AU616" s="18" t="s">
        <v>88</v>
      </c>
    </row>
    <row r="617" spans="1:65" s="2" customFormat="1" ht="48.75">
      <c r="A617" s="35"/>
      <c r="B617" s="36"/>
      <c r="C617" s="37"/>
      <c r="D617" s="205" t="s">
        <v>182</v>
      </c>
      <c r="E617" s="37"/>
      <c r="F617" s="212" t="s">
        <v>778</v>
      </c>
      <c r="G617" s="37"/>
      <c r="H617" s="37"/>
      <c r="I617" s="207"/>
      <c r="J617" s="37"/>
      <c r="K617" s="37"/>
      <c r="L617" s="40"/>
      <c r="M617" s="208"/>
      <c r="N617" s="209"/>
      <c r="O617" s="72"/>
      <c r="P617" s="72"/>
      <c r="Q617" s="72"/>
      <c r="R617" s="72"/>
      <c r="S617" s="72"/>
      <c r="T617" s="73"/>
      <c r="U617" s="35"/>
      <c r="V617" s="35"/>
      <c r="W617" s="35"/>
      <c r="X617" s="35"/>
      <c r="Y617" s="35"/>
      <c r="Z617" s="35"/>
      <c r="AA617" s="35"/>
      <c r="AB617" s="35"/>
      <c r="AC617" s="35"/>
      <c r="AD617" s="35"/>
      <c r="AE617" s="35"/>
      <c r="AT617" s="18" t="s">
        <v>182</v>
      </c>
      <c r="AU617" s="18" t="s">
        <v>88</v>
      </c>
    </row>
    <row r="618" spans="1:65" s="2" customFormat="1" ht="33" customHeight="1">
      <c r="A618" s="35"/>
      <c r="B618" s="36"/>
      <c r="C618" s="192" t="s">
        <v>791</v>
      </c>
      <c r="D618" s="192" t="s">
        <v>172</v>
      </c>
      <c r="E618" s="193" t="s">
        <v>792</v>
      </c>
      <c r="F618" s="194" t="s">
        <v>793</v>
      </c>
      <c r="G618" s="195" t="s">
        <v>345</v>
      </c>
      <c r="H618" s="196">
        <v>1</v>
      </c>
      <c r="I618" s="197"/>
      <c r="J618" s="198">
        <f>ROUND(I618*H618,2)</f>
        <v>0</v>
      </c>
      <c r="K618" s="194" t="s">
        <v>1</v>
      </c>
      <c r="L618" s="40"/>
      <c r="M618" s="199" t="s">
        <v>1</v>
      </c>
      <c r="N618" s="200" t="s">
        <v>44</v>
      </c>
      <c r="O618" s="72"/>
      <c r="P618" s="201">
        <f>O618*H618</f>
        <v>0</v>
      </c>
      <c r="Q618" s="201">
        <v>0</v>
      </c>
      <c r="R618" s="201">
        <f>Q618*H618</f>
        <v>0</v>
      </c>
      <c r="S618" s="201">
        <v>0</v>
      </c>
      <c r="T618" s="202">
        <f>S618*H618</f>
        <v>0</v>
      </c>
      <c r="U618" s="35"/>
      <c r="V618" s="35"/>
      <c r="W618" s="35"/>
      <c r="X618" s="35"/>
      <c r="Y618" s="35"/>
      <c r="Z618" s="35"/>
      <c r="AA618" s="35"/>
      <c r="AB618" s="35"/>
      <c r="AC618" s="35"/>
      <c r="AD618" s="35"/>
      <c r="AE618" s="35"/>
      <c r="AR618" s="203" t="s">
        <v>300</v>
      </c>
      <c r="AT618" s="203" t="s">
        <v>172</v>
      </c>
      <c r="AU618" s="203" t="s">
        <v>88</v>
      </c>
      <c r="AY618" s="18" t="s">
        <v>169</v>
      </c>
      <c r="BE618" s="204">
        <f>IF(N618="základní",J618,0)</f>
        <v>0</v>
      </c>
      <c r="BF618" s="204">
        <f>IF(N618="snížená",J618,0)</f>
        <v>0</v>
      </c>
      <c r="BG618" s="204">
        <f>IF(N618="zákl. přenesená",J618,0)</f>
        <v>0</v>
      </c>
      <c r="BH618" s="204">
        <f>IF(N618="sníž. přenesená",J618,0)</f>
        <v>0</v>
      </c>
      <c r="BI618" s="204">
        <f>IF(N618="nulová",J618,0)</f>
        <v>0</v>
      </c>
      <c r="BJ618" s="18" t="s">
        <v>86</v>
      </c>
      <c r="BK618" s="204">
        <f>ROUND(I618*H618,2)</f>
        <v>0</v>
      </c>
      <c r="BL618" s="18" t="s">
        <v>300</v>
      </c>
      <c r="BM618" s="203" t="s">
        <v>794</v>
      </c>
    </row>
    <row r="619" spans="1:65" s="2" customFormat="1" ht="19.5">
      <c r="A619" s="35"/>
      <c r="B619" s="36"/>
      <c r="C619" s="37"/>
      <c r="D619" s="205" t="s">
        <v>178</v>
      </c>
      <c r="E619" s="37"/>
      <c r="F619" s="206" t="s">
        <v>793</v>
      </c>
      <c r="G619" s="37"/>
      <c r="H619" s="37"/>
      <c r="I619" s="207"/>
      <c r="J619" s="37"/>
      <c r="K619" s="37"/>
      <c r="L619" s="40"/>
      <c r="M619" s="208"/>
      <c r="N619" s="209"/>
      <c r="O619" s="72"/>
      <c r="P619" s="72"/>
      <c r="Q619" s="72"/>
      <c r="R619" s="72"/>
      <c r="S619" s="72"/>
      <c r="T619" s="73"/>
      <c r="U619" s="35"/>
      <c r="V619" s="35"/>
      <c r="W619" s="35"/>
      <c r="X619" s="35"/>
      <c r="Y619" s="35"/>
      <c r="Z619" s="35"/>
      <c r="AA619" s="35"/>
      <c r="AB619" s="35"/>
      <c r="AC619" s="35"/>
      <c r="AD619" s="35"/>
      <c r="AE619" s="35"/>
      <c r="AT619" s="18" t="s">
        <v>178</v>
      </c>
      <c r="AU619" s="18" t="s">
        <v>88</v>
      </c>
    </row>
    <row r="620" spans="1:65" s="2" customFormat="1" ht="58.5">
      <c r="A620" s="35"/>
      <c r="B620" s="36"/>
      <c r="C620" s="37"/>
      <c r="D620" s="205" t="s">
        <v>233</v>
      </c>
      <c r="E620" s="37"/>
      <c r="F620" s="212" t="s">
        <v>795</v>
      </c>
      <c r="G620" s="37"/>
      <c r="H620" s="37"/>
      <c r="I620" s="207"/>
      <c r="J620" s="37"/>
      <c r="K620" s="37"/>
      <c r="L620" s="40"/>
      <c r="M620" s="208"/>
      <c r="N620" s="209"/>
      <c r="O620" s="72"/>
      <c r="P620" s="72"/>
      <c r="Q620" s="72"/>
      <c r="R620" s="72"/>
      <c r="S620" s="72"/>
      <c r="T620" s="73"/>
      <c r="U620" s="35"/>
      <c r="V620" s="35"/>
      <c r="W620" s="35"/>
      <c r="X620" s="35"/>
      <c r="Y620" s="35"/>
      <c r="Z620" s="35"/>
      <c r="AA620" s="35"/>
      <c r="AB620" s="35"/>
      <c r="AC620" s="35"/>
      <c r="AD620" s="35"/>
      <c r="AE620" s="35"/>
      <c r="AT620" s="18" t="s">
        <v>233</v>
      </c>
      <c r="AU620" s="18" t="s">
        <v>88</v>
      </c>
    </row>
    <row r="621" spans="1:65" s="2" customFormat="1" ht="24.2" customHeight="1">
      <c r="A621" s="35"/>
      <c r="B621" s="36"/>
      <c r="C621" s="192" t="s">
        <v>312</v>
      </c>
      <c r="D621" s="192" t="s">
        <v>172</v>
      </c>
      <c r="E621" s="193" t="s">
        <v>796</v>
      </c>
      <c r="F621" s="194" t="s">
        <v>797</v>
      </c>
      <c r="G621" s="195" t="s">
        <v>345</v>
      </c>
      <c r="H621" s="196">
        <v>1</v>
      </c>
      <c r="I621" s="197"/>
      <c r="J621" s="198">
        <f>ROUND(I621*H621,2)</f>
        <v>0</v>
      </c>
      <c r="K621" s="194" t="s">
        <v>1</v>
      </c>
      <c r="L621" s="40"/>
      <c r="M621" s="199" t="s">
        <v>1</v>
      </c>
      <c r="N621" s="200" t="s">
        <v>44</v>
      </c>
      <c r="O621" s="72"/>
      <c r="P621" s="201">
        <f>O621*H621</f>
        <v>0</v>
      </c>
      <c r="Q621" s="201">
        <v>0</v>
      </c>
      <c r="R621" s="201">
        <f>Q621*H621</f>
        <v>0</v>
      </c>
      <c r="S621" s="201">
        <v>0</v>
      </c>
      <c r="T621" s="202">
        <f>S621*H621</f>
        <v>0</v>
      </c>
      <c r="U621" s="35"/>
      <c r="V621" s="35"/>
      <c r="W621" s="35"/>
      <c r="X621" s="35"/>
      <c r="Y621" s="35"/>
      <c r="Z621" s="35"/>
      <c r="AA621" s="35"/>
      <c r="AB621" s="35"/>
      <c r="AC621" s="35"/>
      <c r="AD621" s="35"/>
      <c r="AE621" s="35"/>
      <c r="AR621" s="203" t="s">
        <v>300</v>
      </c>
      <c r="AT621" s="203" t="s">
        <v>172</v>
      </c>
      <c r="AU621" s="203" t="s">
        <v>88</v>
      </c>
      <c r="AY621" s="18" t="s">
        <v>169</v>
      </c>
      <c r="BE621" s="204">
        <f>IF(N621="základní",J621,0)</f>
        <v>0</v>
      </c>
      <c r="BF621" s="204">
        <f>IF(N621="snížená",J621,0)</f>
        <v>0</v>
      </c>
      <c r="BG621" s="204">
        <f>IF(N621="zákl. přenesená",J621,0)</f>
        <v>0</v>
      </c>
      <c r="BH621" s="204">
        <f>IF(N621="sníž. přenesená",J621,0)</f>
        <v>0</v>
      </c>
      <c r="BI621" s="204">
        <f>IF(N621="nulová",J621,0)</f>
        <v>0</v>
      </c>
      <c r="BJ621" s="18" t="s">
        <v>86</v>
      </c>
      <c r="BK621" s="204">
        <f>ROUND(I621*H621,2)</f>
        <v>0</v>
      </c>
      <c r="BL621" s="18" t="s">
        <v>300</v>
      </c>
      <c r="BM621" s="203" t="s">
        <v>798</v>
      </c>
    </row>
    <row r="622" spans="1:65" s="2" customFormat="1" ht="11.25">
      <c r="A622" s="35"/>
      <c r="B622" s="36"/>
      <c r="C622" s="37"/>
      <c r="D622" s="205" t="s">
        <v>178</v>
      </c>
      <c r="E622" s="37"/>
      <c r="F622" s="206" t="s">
        <v>799</v>
      </c>
      <c r="G622" s="37"/>
      <c r="H622" s="37"/>
      <c r="I622" s="207"/>
      <c r="J622" s="37"/>
      <c r="K622" s="37"/>
      <c r="L622" s="40"/>
      <c r="M622" s="208"/>
      <c r="N622" s="209"/>
      <c r="O622" s="72"/>
      <c r="P622" s="72"/>
      <c r="Q622" s="72"/>
      <c r="R622" s="72"/>
      <c r="S622" s="72"/>
      <c r="T622" s="73"/>
      <c r="U622" s="35"/>
      <c r="V622" s="35"/>
      <c r="W622" s="35"/>
      <c r="X622" s="35"/>
      <c r="Y622" s="35"/>
      <c r="Z622" s="35"/>
      <c r="AA622" s="35"/>
      <c r="AB622" s="35"/>
      <c r="AC622" s="35"/>
      <c r="AD622" s="35"/>
      <c r="AE622" s="35"/>
      <c r="AT622" s="18" t="s">
        <v>178</v>
      </c>
      <c r="AU622" s="18" t="s">
        <v>88</v>
      </c>
    </row>
    <row r="623" spans="1:65" s="2" customFormat="1" ht="19.5">
      <c r="A623" s="35"/>
      <c r="B623" s="36"/>
      <c r="C623" s="37"/>
      <c r="D623" s="205" t="s">
        <v>233</v>
      </c>
      <c r="E623" s="37"/>
      <c r="F623" s="212" t="s">
        <v>800</v>
      </c>
      <c r="G623" s="37"/>
      <c r="H623" s="37"/>
      <c r="I623" s="207"/>
      <c r="J623" s="37"/>
      <c r="K623" s="37"/>
      <c r="L623" s="40"/>
      <c r="M623" s="208"/>
      <c r="N623" s="209"/>
      <c r="O623" s="72"/>
      <c r="P623" s="72"/>
      <c r="Q623" s="72"/>
      <c r="R623" s="72"/>
      <c r="S623" s="72"/>
      <c r="T623" s="73"/>
      <c r="U623" s="35"/>
      <c r="V623" s="35"/>
      <c r="W623" s="35"/>
      <c r="X623" s="35"/>
      <c r="Y623" s="35"/>
      <c r="Z623" s="35"/>
      <c r="AA623" s="35"/>
      <c r="AB623" s="35"/>
      <c r="AC623" s="35"/>
      <c r="AD623" s="35"/>
      <c r="AE623" s="35"/>
      <c r="AT623" s="18" t="s">
        <v>233</v>
      </c>
      <c r="AU623" s="18" t="s">
        <v>88</v>
      </c>
    </row>
    <row r="624" spans="1:65" s="2" customFormat="1" ht="44.25" customHeight="1">
      <c r="A624" s="35"/>
      <c r="B624" s="36"/>
      <c r="C624" s="192" t="s">
        <v>333</v>
      </c>
      <c r="D624" s="192" t="s">
        <v>172</v>
      </c>
      <c r="E624" s="193" t="s">
        <v>801</v>
      </c>
      <c r="F624" s="194" t="s">
        <v>802</v>
      </c>
      <c r="G624" s="195" t="s">
        <v>252</v>
      </c>
      <c r="H624" s="196">
        <v>2</v>
      </c>
      <c r="I624" s="197"/>
      <c r="J624" s="198">
        <f>ROUND(I624*H624,2)</f>
        <v>0</v>
      </c>
      <c r="K624" s="194" t="s">
        <v>1</v>
      </c>
      <c r="L624" s="40"/>
      <c r="M624" s="199" t="s">
        <v>1</v>
      </c>
      <c r="N624" s="200" t="s">
        <v>44</v>
      </c>
      <c r="O624" s="72"/>
      <c r="P624" s="201">
        <f>O624*H624</f>
        <v>0</v>
      </c>
      <c r="Q624" s="201">
        <v>0</v>
      </c>
      <c r="R624" s="201">
        <f>Q624*H624</f>
        <v>0</v>
      </c>
      <c r="S624" s="201">
        <v>0</v>
      </c>
      <c r="T624" s="202">
        <f>S624*H624</f>
        <v>0</v>
      </c>
      <c r="U624" s="35"/>
      <c r="V624" s="35"/>
      <c r="W624" s="35"/>
      <c r="X624" s="35"/>
      <c r="Y624" s="35"/>
      <c r="Z624" s="35"/>
      <c r="AA624" s="35"/>
      <c r="AB624" s="35"/>
      <c r="AC624" s="35"/>
      <c r="AD624" s="35"/>
      <c r="AE624" s="35"/>
      <c r="AR624" s="203" t="s">
        <v>300</v>
      </c>
      <c r="AT624" s="203" t="s">
        <v>172</v>
      </c>
      <c r="AU624" s="203" t="s">
        <v>88</v>
      </c>
      <c r="AY624" s="18" t="s">
        <v>169</v>
      </c>
      <c r="BE624" s="204">
        <f>IF(N624="základní",J624,0)</f>
        <v>0</v>
      </c>
      <c r="BF624" s="204">
        <f>IF(N624="snížená",J624,0)</f>
        <v>0</v>
      </c>
      <c r="BG624" s="204">
        <f>IF(N624="zákl. přenesená",J624,0)</f>
        <v>0</v>
      </c>
      <c r="BH624" s="204">
        <f>IF(N624="sníž. přenesená",J624,0)</f>
        <v>0</v>
      </c>
      <c r="BI624" s="204">
        <f>IF(N624="nulová",J624,0)</f>
        <v>0</v>
      </c>
      <c r="BJ624" s="18" t="s">
        <v>86</v>
      </c>
      <c r="BK624" s="204">
        <f>ROUND(I624*H624,2)</f>
        <v>0</v>
      </c>
      <c r="BL624" s="18" t="s">
        <v>300</v>
      </c>
      <c r="BM624" s="203" t="s">
        <v>803</v>
      </c>
    </row>
    <row r="625" spans="1:65" s="2" customFormat="1" ht="29.25">
      <c r="A625" s="35"/>
      <c r="B625" s="36"/>
      <c r="C625" s="37"/>
      <c r="D625" s="205" t="s">
        <v>178</v>
      </c>
      <c r="E625" s="37"/>
      <c r="F625" s="206" t="s">
        <v>802</v>
      </c>
      <c r="G625" s="37"/>
      <c r="H625" s="37"/>
      <c r="I625" s="207"/>
      <c r="J625" s="37"/>
      <c r="K625" s="37"/>
      <c r="L625" s="40"/>
      <c r="M625" s="208"/>
      <c r="N625" s="209"/>
      <c r="O625" s="72"/>
      <c r="P625" s="72"/>
      <c r="Q625" s="72"/>
      <c r="R625" s="72"/>
      <c r="S625" s="72"/>
      <c r="T625" s="73"/>
      <c r="U625" s="35"/>
      <c r="V625" s="35"/>
      <c r="W625" s="35"/>
      <c r="X625" s="35"/>
      <c r="Y625" s="35"/>
      <c r="Z625" s="35"/>
      <c r="AA625" s="35"/>
      <c r="AB625" s="35"/>
      <c r="AC625" s="35"/>
      <c r="AD625" s="35"/>
      <c r="AE625" s="35"/>
      <c r="AT625" s="18" t="s">
        <v>178</v>
      </c>
      <c r="AU625" s="18" t="s">
        <v>88</v>
      </c>
    </row>
    <row r="626" spans="1:65" s="2" customFormat="1" ht="78">
      <c r="A626" s="35"/>
      <c r="B626" s="36"/>
      <c r="C626" s="37"/>
      <c r="D626" s="205" t="s">
        <v>233</v>
      </c>
      <c r="E626" s="37"/>
      <c r="F626" s="212" t="s">
        <v>804</v>
      </c>
      <c r="G626" s="37"/>
      <c r="H626" s="37"/>
      <c r="I626" s="207"/>
      <c r="J626" s="37"/>
      <c r="K626" s="37"/>
      <c r="L626" s="40"/>
      <c r="M626" s="208"/>
      <c r="N626" s="209"/>
      <c r="O626" s="72"/>
      <c r="P626" s="72"/>
      <c r="Q626" s="72"/>
      <c r="R626" s="72"/>
      <c r="S626" s="72"/>
      <c r="T626" s="73"/>
      <c r="U626" s="35"/>
      <c r="V626" s="35"/>
      <c r="W626" s="35"/>
      <c r="X626" s="35"/>
      <c r="Y626" s="35"/>
      <c r="Z626" s="35"/>
      <c r="AA626" s="35"/>
      <c r="AB626" s="35"/>
      <c r="AC626" s="35"/>
      <c r="AD626" s="35"/>
      <c r="AE626" s="35"/>
      <c r="AT626" s="18" t="s">
        <v>233</v>
      </c>
      <c r="AU626" s="18" t="s">
        <v>88</v>
      </c>
    </row>
    <row r="627" spans="1:65" s="2" customFormat="1" ht="24.2" customHeight="1">
      <c r="A627" s="35"/>
      <c r="B627" s="36"/>
      <c r="C627" s="192" t="s">
        <v>348</v>
      </c>
      <c r="D627" s="192" t="s">
        <v>172</v>
      </c>
      <c r="E627" s="193" t="s">
        <v>805</v>
      </c>
      <c r="F627" s="194" t="s">
        <v>806</v>
      </c>
      <c r="G627" s="195" t="s">
        <v>252</v>
      </c>
      <c r="H627" s="196">
        <v>1</v>
      </c>
      <c r="I627" s="197"/>
      <c r="J627" s="198">
        <f>ROUND(I627*H627,2)</f>
        <v>0</v>
      </c>
      <c r="K627" s="194" t="s">
        <v>1</v>
      </c>
      <c r="L627" s="40"/>
      <c r="M627" s="199" t="s">
        <v>1</v>
      </c>
      <c r="N627" s="200" t="s">
        <v>44</v>
      </c>
      <c r="O627" s="72"/>
      <c r="P627" s="201">
        <f>O627*H627</f>
        <v>0</v>
      </c>
      <c r="Q627" s="201">
        <v>0</v>
      </c>
      <c r="R627" s="201">
        <f>Q627*H627</f>
        <v>0</v>
      </c>
      <c r="S627" s="201">
        <v>0</v>
      </c>
      <c r="T627" s="202">
        <f>S627*H627</f>
        <v>0</v>
      </c>
      <c r="U627" s="35"/>
      <c r="V627" s="35"/>
      <c r="W627" s="35"/>
      <c r="X627" s="35"/>
      <c r="Y627" s="35"/>
      <c r="Z627" s="35"/>
      <c r="AA627" s="35"/>
      <c r="AB627" s="35"/>
      <c r="AC627" s="35"/>
      <c r="AD627" s="35"/>
      <c r="AE627" s="35"/>
      <c r="AR627" s="203" t="s">
        <v>300</v>
      </c>
      <c r="AT627" s="203" t="s">
        <v>172</v>
      </c>
      <c r="AU627" s="203" t="s">
        <v>88</v>
      </c>
      <c r="AY627" s="18" t="s">
        <v>169</v>
      </c>
      <c r="BE627" s="204">
        <f>IF(N627="základní",J627,0)</f>
        <v>0</v>
      </c>
      <c r="BF627" s="204">
        <f>IF(N627="snížená",J627,0)</f>
        <v>0</v>
      </c>
      <c r="BG627" s="204">
        <f>IF(N627="zákl. přenesená",J627,0)</f>
        <v>0</v>
      </c>
      <c r="BH627" s="204">
        <f>IF(N627="sníž. přenesená",J627,0)</f>
        <v>0</v>
      </c>
      <c r="BI627" s="204">
        <f>IF(N627="nulová",J627,0)</f>
        <v>0</v>
      </c>
      <c r="BJ627" s="18" t="s">
        <v>86</v>
      </c>
      <c r="BK627" s="204">
        <f>ROUND(I627*H627,2)</f>
        <v>0</v>
      </c>
      <c r="BL627" s="18" t="s">
        <v>300</v>
      </c>
      <c r="BM627" s="203" t="s">
        <v>807</v>
      </c>
    </row>
    <row r="628" spans="1:65" s="2" customFormat="1" ht="19.5">
      <c r="A628" s="35"/>
      <c r="B628" s="36"/>
      <c r="C628" s="37"/>
      <c r="D628" s="205" t="s">
        <v>178</v>
      </c>
      <c r="E628" s="37"/>
      <c r="F628" s="206" t="s">
        <v>806</v>
      </c>
      <c r="G628" s="37"/>
      <c r="H628" s="37"/>
      <c r="I628" s="207"/>
      <c r="J628" s="37"/>
      <c r="K628" s="37"/>
      <c r="L628" s="40"/>
      <c r="M628" s="208"/>
      <c r="N628" s="209"/>
      <c r="O628" s="72"/>
      <c r="P628" s="72"/>
      <c r="Q628" s="72"/>
      <c r="R628" s="72"/>
      <c r="S628" s="72"/>
      <c r="T628" s="73"/>
      <c r="U628" s="35"/>
      <c r="V628" s="35"/>
      <c r="W628" s="35"/>
      <c r="X628" s="35"/>
      <c r="Y628" s="35"/>
      <c r="Z628" s="35"/>
      <c r="AA628" s="35"/>
      <c r="AB628" s="35"/>
      <c r="AC628" s="35"/>
      <c r="AD628" s="35"/>
      <c r="AE628" s="35"/>
      <c r="AT628" s="18" t="s">
        <v>178</v>
      </c>
      <c r="AU628" s="18" t="s">
        <v>88</v>
      </c>
    </row>
    <row r="629" spans="1:65" s="2" customFormat="1" ht="68.25">
      <c r="A629" s="35"/>
      <c r="B629" s="36"/>
      <c r="C629" s="37"/>
      <c r="D629" s="205" t="s">
        <v>233</v>
      </c>
      <c r="E629" s="37"/>
      <c r="F629" s="212" t="s">
        <v>808</v>
      </c>
      <c r="G629" s="37"/>
      <c r="H629" s="37"/>
      <c r="I629" s="207"/>
      <c r="J629" s="37"/>
      <c r="K629" s="37"/>
      <c r="L629" s="40"/>
      <c r="M629" s="208"/>
      <c r="N629" s="209"/>
      <c r="O629" s="72"/>
      <c r="P629" s="72"/>
      <c r="Q629" s="72"/>
      <c r="R629" s="72"/>
      <c r="S629" s="72"/>
      <c r="T629" s="73"/>
      <c r="U629" s="35"/>
      <c r="V629" s="35"/>
      <c r="W629" s="35"/>
      <c r="X629" s="35"/>
      <c r="Y629" s="35"/>
      <c r="Z629" s="35"/>
      <c r="AA629" s="35"/>
      <c r="AB629" s="35"/>
      <c r="AC629" s="35"/>
      <c r="AD629" s="35"/>
      <c r="AE629" s="35"/>
      <c r="AT629" s="18" t="s">
        <v>233</v>
      </c>
      <c r="AU629" s="18" t="s">
        <v>88</v>
      </c>
    </row>
    <row r="630" spans="1:65" s="2" customFormat="1" ht="24.2" customHeight="1">
      <c r="A630" s="35"/>
      <c r="B630" s="36"/>
      <c r="C630" s="192" t="s">
        <v>809</v>
      </c>
      <c r="D630" s="192" t="s">
        <v>172</v>
      </c>
      <c r="E630" s="193" t="s">
        <v>810</v>
      </c>
      <c r="F630" s="194" t="s">
        <v>811</v>
      </c>
      <c r="G630" s="195" t="s">
        <v>252</v>
      </c>
      <c r="H630" s="196">
        <v>6</v>
      </c>
      <c r="I630" s="197"/>
      <c r="J630" s="198">
        <f>ROUND(I630*H630,2)</f>
        <v>0</v>
      </c>
      <c r="K630" s="194" t="s">
        <v>1</v>
      </c>
      <c r="L630" s="40"/>
      <c r="M630" s="199" t="s">
        <v>1</v>
      </c>
      <c r="N630" s="200" t="s">
        <v>44</v>
      </c>
      <c r="O630" s="72"/>
      <c r="P630" s="201">
        <f>O630*H630</f>
        <v>0</v>
      </c>
      <c r="Q630" s="201">
        <v>0</v>
      </c>
      <c r="R630" s="201">
        <f>Q630*H630</f>
        <v>0</v>
      </c>
      <c r="S630" s="201">
        <v>0</v>
      </c>
      <c r="T630" s="202">
        <f>S630*H630</f>
        <v>0</v>
      </c>
      <c r="U630" s="35"/>
      <c r="V630" s="35"/>
      <c r="W630" s="35"/>
      <c r="X630" s="35"/>
      <c r="Y630" s="35"/>
      <c r="Z630" s="35"/>
      <c r="AA630" s="35"/>
      <c r="AB630" s="35"/>
      <c r="AC630" s="35"/>
      <c r="AD630" s="35"/>
      <c r="AE630" s="35"/>
      <c r="AR630" s="203" t="s">
        <v>300</v>
      </c>
      <c r="AT630" s="203" t="s">
        <v>172</v>
      </c>
      <c r="AU630" s="203" t="s">
        <v>88</v>
      </c>
      <c r="AY630" s="18" t="s">
        <v>169</v>
      </c>
      <c r="BE630" s="204">
        <f>IF(N630="základní",J630,0)</f>
        <v>0</v>
      </c>
      <c r="BF630" s="204">
        <f>IF(N630="snížená",J630,0)</f>
        <v>0</v>
      </c>
      <c r="BG630" s="204">
        <f>IF(N630="zákl. přenesená",J630,0)</f>
        <v>0</v>
      </c>
      <c r="BH630" s="204">
        <f>IF(N630="sníž. přenesená",J630,0)</f>
        <v>0</v>
      </c>
      <c r="BI630" s="204">
        <f>IF(N630="nulová",J630,0)</f>
        <v>0</v>
      </c>
      <c r="BJ630" s="18" t="s">
        <v>86</v>
      </c>
      <c r="BK630" s="204">
        <f>ROUND(I630*H630,2)</f>
        <v>0</v>
      </c>
      <c r="BL630" s="18" t="s">
        <v>300</v>
      </c>
      <c r="BM630" s="203" t="s">
        <v>812</v>
      </c>
    </row>
    <row r="631" spans="1:65" s="2" customFormat="1" ht="19.5">
      <c r="A631" s="35"/>
      <c r="B631" s="36"/>
      <c r="C631" s="37"/>
      <c r="D631" s="205" t="s">
        <v>178</v>
      </c>
      <c r="E631" s="37"/>
      <c r="F631" s="206" t="s">
        <v>811</v>
      </c>
      <c r="G631" s="37"/>
      <c r="H631" s="37"/>
      <c r="I631" s="207"/>
      <c r="J631" s="37"/>
      <c r="K631" s="37"/>
      <c r="L631" s="40"/>
      <c r="M631" s="208"/>
      <c r="N631" s="209"/>
      <c r="O631" s="72"/>
      <c r="P631" s="72"/>
      <c r="Q631" s="72"/>
      <c r="R631" s="72"/>
      <c r="S631" s="72"/>
      <c r="T631" s="73"/>
      <c r="U631" s="35"/>
      <c r="V631" s="35"/>
      <c r="W631" s="35"/>
      <c r="X631" s="35"/>
      <c r="Y631" s="35"/>
      <c r="Z631" s="35"/>
      <c r="AA631" s="35"/>
      <c r="AB631" s="35"/>
      <c r="AC631" s="35"/>
      <c r="AD631" s="35"/>
      <c r="AE631" s="35"/>
      <c r="AT631" s="18" t="s">
        <v>178</v>
      </c>
      <c r="AU631" s="18" t="s">
        <v>88</v>
      </c>
    </row>
    <row r="632" spans="1:65" s="2" customFormat="1" ht="29.25">
      <c r="A632" s="35"/>
      <c r="B632" s="36"/>
      <c r="C632" s="37"/>
      <c r="D632" s="205" t="s">
        <v>233</v>
      </c>
      <c r="E632" s="37"/>
      <c r="F632" s="212" t="s">
        <v>813</v>
      </c>
      <c r="G632" s="37"/>
      <c r="H632" s="37"/>
      <c r="I632" s="207"/>
      <c r="J632" s="37"/>
      <c r="K632" s="37"/>
      <c r="L632" s="40"/>
      <c r="M632" s="208"/>
      <c r="N632" s="209"/>
      <c r="O632" s="72"/>
      <c r="P632" s="72"/>
      <c r="Q632" s="72"/>
      <c r="R632" s="72"/>
      <c r="S632" s="72"/>
      <c r="T632" s="73"/>
      <c r="U632" s="35"/>
      <c r="V632" s="35"/>
      <c r="W632" s="35"/>
      <c r="X632" s="35"/>
      <c r="Y632" s="35"/>
      <c r="Z632" s="35"/>
      <c r="AA632" s="35"/>
      <c r="AB632" s="35"/>
      <c r="AC632" s="35"/>
      <c r="AD632" s="35"/>
      <c r="AE632" s="35"/>
      <c r="AT632" s="18" t="s">
        <v>233</v>
      </c>
      <c r="AU632" s="18" t="s">
        <v>88</v>
      </c>
    </row>
    <row r="633" spans="1:65" s="2" customFormat="1" ht="24.2" customHeight="1">
      <c r="A633" s="35"/>
      <c r="B633" s="36"/>
      <c r="C633" s="192" t="s">
        <v>571</v>
      </c>
      <c r="D633" s="192" t="s">
        <v>172</v>
      </c>
      <c r="E633" s="193" t="s">
        <v>814</v>
      </c>
      <c r="F633" s="194" t="s">
        <v>815</v>
      </c>
      <c r="G633" s="195" t="s">
        <v>595</v>
      </c>
      <c r="H633" s="266"/>
      <c r="I633" s="197"/>
      <c r="J633" s="198">
        <f>ROUND(I633*H633,2)</f>
        <v>0</v>
      </c>
      <c r="K633" s="194" t="s">
        <v>176</v>
      </c>
      <c r="L633" s="40"/>
      <c r="M633" s="199" t="s">
        <v>1</v>
      </c>
      <c r="N633" s="200" t="s">
        <v>44</v>
      </c>
      <c r="O633" s="72"/>
      <c r="P633" s="201">
        <f>O633*H633</f>
        <v>0</v>
      </c>
      <c r="Q633" s="201">
        <v>0</v>
      </c>
      <c r="R633" s="201">
        <f>Q633*H633</f>
        <v>0</v>
      </c>
      <c r="S633" s="201">
        <v>0</v>
      </c>
      <c r="T633" s="202">
        <f>S633*H633</f>
        <v>0</v>
      </c>
      <c r="U633" s="35"/>
      <c r="V633" s="35"/>
      <c r="W633" s="35"/>
      <c r="X633" s="35"/>
      <c r="Y633" s="35"/>
      <c r="Z633" s="35"/>
      <c r="AA633" s="35"/>
      <c r="AB633" s="35"/>
      <c r="AC633" s="35"/>
      <c r="AD633" s="35"/>
      <c r="AE633" s="35"/>
      <c r="AR633" s="203" t="s">
        <v>300</v>
      </c>
      <c r="AT633" s="203" t="s">
        <v>172</v>
      </c>
      <c r="AU633" s="203" t="s">
        <v>88</v>
      </c>
      <c r="AY633" s="18" t="s">
        <v>169</v>
      </c>
      <c r="BE633" s="204">
        <f>IF(N633="základní",J633,0)</f>
        <v>0</v>
      </c>
      <c r="BF633" s="204">
        <f>IF(N633="snížená",J633,0)</f>
        <v>0</v>
      </c>
      <c r="BG633" s="204">
        <f>IF(N633="zákl. přenesená",J633,0)</f>
        <v>0</v>
      </c>
      <c r="BH633" s="204">
        <f>IF(N633="sníž. přenesená",J633,0)</f>
        <v>0</v>
      </c>
      <c r="BI633" s="204">
        <f>IF(N633="nulová",J633,0)</f>
        <v>0</v>
      </c>
      <c r="BJ633" s="18" t="s">
        <v>86</v>
      </c>
      <c r="BK633" s="204">
        <f>ROUND(I633*H633,2)</f>
        <v>0</v>
      </c>
      <c r="BL633" s="18" t="s">
        <v>300</v>
      </c>
      <c r="BM633" s="203" t="s">
        <v>816</v>
      </c>
    </row>
    <row r="634" spans="1:65" s="2" customFormat="1" ht="29.25">
      <c r="A634" s="35"/>
      <c r="B634" s="36"/>
      <c r="C634" s="37"/>
      <c r="D634" s="205" t="s">
        <v>178</v>
      </c>
      <c r="E634" s="37"/>
      <c r="F634" s="206" t="s">
        <v>817</v>
      </c>
      <c r="G634" s="37"/>
      <c r="H634" s="37"/>
      <c r="I634" s="207"/>
      <c r="J634" s="37"/>
      <c r="K634" s="37"/>
      <c r="L634" s="40"/>
      <c r="M634" s="208"/>
      <c r="N634" s="209"/>
      <c r="O634" s="72"/>
      <c r="P634" s="72"/>
      <c r="Q634" s="72"/>
      <c r="R634" s="72"/>
      <c r="S634" s="72"/>
      <c r="T634" s="73"/>
      <c r="U634" s="35"/>
      <c r="V634" s="35"/>
      <c r="W634" s="35"/>
      <c r="X634" s="35"/>
      <c r="Y634" s="35"/>
      <c r="Z634" s="35"/>
      <c r="AA634" s="35"/>
      <c r="AB634" s="35"/>
      <c r="AC634" s="35"/>
      <c r="AD634" s="35"/>
      <c r="AE634" s="35"/>
      <c r="AT634" s="18" t="s">
        <v>178</v>
      </c>
      <c r="AU634" s="18" t="s">
        <v>88</v>
      </c>
    </row>
    <row r="635" spans="1:65" s="2" customFormat="1" ht="11.25">
      <c r="A635" s="35"/>
      <c r="B635" s="36"/>
      <c r="C635" s="37"/>
      <c r="D635" s="210" t="s">
        <v>180</v>
      </c>
      <c r="E635" s="37"/>
      <c r="F635" s="211" t="s">
        <v>818</v>
      </c>
      <c r="G635" s="37"/>
      <c r="H635" s="37"/>
      <c r="I635" s="207"/>
      <c r="J635" s="37"/>
      <c r="K635" s="37"/>
      <c r="L635" s="40"/>
      <c r="M635" s="208"/>
      <c r="N635" s="209"/>
      <c r="O635" s="72"/>
      <c r="P635" s="72"/>
      <c r="Q635" s="72"/>
      <c r="R635" s="72"/>
      <c r="S635" s="72"/>
      <c r="T635" s="73"/>
      <c r="U635" s="35"/>
      <c r="V635" s="35"/>
      <c r="W635" s="35"/>
      <c r="X635" s="35"/>
      <c r="Y635" s="35"/>
      <c r="Z635" s="35"/>
      <c r="AA635" s="35"/>
      <c r="AB635" s="35"/>
      <c r="AC635" s="35"/>
      <c r="AD635" s="35"/>
      <c r="AE635" s="35"/>
      <c r="AT635" s="18" t="s">
        <v>180</v>
      </c>
      <c r="AU635" s="18" t="s">
        <v>88</v>
      </c>
    </row>
    <row r="636" spans="1:65" s="2" customFormat="1" ht="107.25">
      <c r="A636" s="35"/>
      <c r="B636" s="36"/>
      <c r="C636" s="37"/>
      <c r="D636" s="205" t="s">
        <v>182</v>
      </c>
      <c r="E636" s="37"/>
      <c r="F636" s="212" t="s">
        <v>819</v>
      </c>
      <c r="G636" s="37"/>
      <c r="H636" s="37"/>
      <c r="I636" s="207"/>
      <c r="J636" s="37"/>
      <c r="K636" s="37"/>
      <c r="L636" s="40"/>
      <c r="M636" s="208"/>
      <c r="N636" s="209"/>
      <c r="O636" s="72"/>
      <c r="P636" s="72"/>
      <c r="Q636" s="72"/>
      <c r="R636" s="72"/>
      <c r="S636" s="72"/>
      <c r="T636" s="73"/>
      <c r="U636" s="35"/>
      <c r="V636" s="35"/>
      <c r="W636" s="35"/>
      <c r="X636" s="35"/>
      <c r="Y636" s="35"/>
      <c r="Z636" s="35"/>
      <c r="AA636" s="35"/>
      <c r="AB636" s="35"/>
      <c r="AC636" s="35"/>
      <c r="AD636" s="35"/>
      <c r="AE636" s="35"/>
      <c r="AT636" s="18" t="s">
        <v>182</v>
      </c>
      <c r="AU636" s="18" t="s">
        <v>88</v>
      </c>
    </row>
    <row r="637" spans="1:65" s="12" customFormat="1" ht="22.9" customHeight="1">
      <c r="B637" s="176"/>
      <c r="C637" s="177"/>
      <c r="D637" s="178" t="s">
        <v>78</v>
      </c>
      <c r="E637" s="190" t="s">
        <v>820</v>
      </c>
      <c r="F637" s="190" t="s">
        <v>821</v>
      </c>
      <c r="G637" s="177"/>
      <c r="H637" s="177"/>
      <c r="I637" s="180"/>
      <c r="J637" s="191">
        <f>BK637</f>
        <v>0</v>
      </c>
      <c r="K637" s="177"/>
      <c r="L637" s="182"/>
      <c r="M637" s="183"/>
      <c r="N637" s="184"/>
      <c r="O637" s="184"/>
      <c r="P637" s="185">
        <f>SUM(P638:P662)</f>
        <v>0</v>
      </c>
      <c r="Q637" s="184"/>
      <c r="R637" s="185">
        <f>SUM(R638:R662)</f>
        <v>0</v>
      </c>
      <c r="S637" s="184"/>
      <c r="T637" s="186">
        <f>SUM(T638:T662)</f>
        <v>0</v>
      </c>
      <c r="AR637" s="187" t="s">
        <v>88</v>
      </c>
      <c r="AT637" s="188" t="s">
        <v>78</v>
      </c>
      <c r="AU637" s="188" t="s">
        <v>86</v>
      </c>
      <c r="AY637" s="187" t="s">
        <v>169</v>
      </c>
      <c r="BK637" s="189">
        <f>SUM(BK638:BK662)</f>
        <v>0</v>
      </c>
    </row>
    <row r="638" spans="1:65" s="2" customFormat="1" ht="16.5" customHeight="1">
      <c r="A638" s="35"/>
      <c r="B638" s="36"/>
      <c r="C638" s="192" t="s">
        <v>822</v>
      </c>
      <c r="D638" s="192" t="s">
        <v>172</v>
      </c>
      <c r="E638" s="193" t="s">
        <v>823</v>
      </c>
      <c r="F638" s="194" t="s">
        <v>824</v>
      </c>
      <c r="G638" s="195" t="s">
        <v>252</v>
      </c>
      <c r="H638" s="196">
        <v>2</v>
      </c>
      <c r="I638" s="197"/>
      <c r="J638" s="198">
        <f>ROUND(I638*H638,2)</f>
        <v>0</v>
      </c>
      <c r="K638" s="194" t="s">
        <v>1</v>
      </c>
      <c r="L638" s="40"/>
      <c r="M638" s="199" t="s">
        <v>1</v>
      </c>
      <c r="N638" s="200" t="s">
        <v>44</v>
      </c>
      <c r="O638" s="72"/>
      <c r="P638" s="201">
        <f>O638*H638</f>
        <v>0</v>
      </c>
      <c r="Q638" s="201">
        <v>0</v>
      </c>
      <c r="R638" s="201">
        <f>Q638*H638</f>
        <v>0</v>
      </c>
      <c r="S638" s="201">
        <v>0</v>
      </c>
      <c r="T638" s="202">
        <f>S638*H638</f>
        <v>0</v>
      </c>
      <c r="U638" s="35"/>
      <c r="V638" s="35"/>
      <c r="W638" s="35"/>
      <c r="X638" s="35"/>
      <c r="Y638" s="35"/>
      <c r="Z638" s="35"/>
      <c r="AA638" s="35"/>
      <c r="AB638" s="35"/>
      <c r="AC638" s="35"/>
      <c r="AD638" s="35"/>
      <c r="AE638" s="35"/>
      <c r="AR638" s="203" t="s">
        <v>300</v>
      </c>
      <c r="AT638" s="203" t="s">
        <v>172</v>
      </c>
      <c r="AU638" s="203" t="s">
        <v>88</v>
      </c>
      <c r="AY638" s="18" t="s">
        <v>169</v>
      </c>
      <c r="BE638" s="204">
        <f>IF(N638="základní",J638,0)</f>
        <v>0</v>
      </c>
      <c r="BF638" s="204">
        <f>IF(N638="snížená",J638,0)</f>
        <v>0</v>
      </c>
      <c r="BG638" s="204">
        <f>IF(N638="zákl. přenesená",J638,0)</f>
        <v>0</v>
      </c>
      <c r="BH638" s="204">
        <f>IF(N638="sníž. přenesená",J638,0)</f>
        <v>0</v>
      </c>
      <c r="BI638" s="204">
        <f>IF(N638="nulová",J638,0)</f>
        <v>0</v>
      </c>
      <c r="BJ638" s="18" t="s">
        <v>86</v>
      </c>
      <c r="BK638" s="204">
        <f>ROUND(I638*H638,2)</f>
        <v>0</v>
      </c>
      <c r="BL638" s="18" t="s">
        <v>300</v>
      </c>
      <c r="BM638" s="203" t="s">
        <v>825</v>
      </c>
    </row>
    <row r="639" spans="1:65" s="2" customFormat="1" ht="11.25">
      <c r="A639" s="35"/>
      <c r="B639" s="36"/>
      <c r="C639" s="37"/>
      <c r="D639" s="205" t="s">
        <v>178</v>
      </c>
      <c r="E639" s="37"/>
      <c r="F639" s="206" t="s">
        <v>824</v>
      </c>
      <c r="G639" s="37"/>
      <c r="H639" s="37"/>
      <c r="I639" s="207"/>
      <c r="J639" s="37"/>
      <c r="K639" s="37"/>
      <c r="L639" s="40"/>
      <c r="M639" s="208"/>
      <c r="N639" s="209"/>
      <c r="O639" s="72"/>
      <c r="P639" s="72"/>
      <c r="Q639" s="72"/>
      <c r="R639" s="72"/>
      <c r="S639" s="72"/>
      <c r="T639" s="73"/>
      <c r="U639" s="35"/>
      <c r="V639" s="35"/>
      <c r="W639" s="35"/>
      <c r="X639" s="35"/>
      <c r="Y639" s="35"/>
      <c r="Z639" s="35"/>
      <c r="AA639" s="35"/>
      <c r="AB639" s="35"/>
      <c r="AC639" s="35"/>
      <c r="AD639" s="35"/>
      <c r="AE639" s="35"/>
      <c r="AT639" s="18" t="s">
        <v>178</v>
      </c>
      <c r="AU639" s="18" t="s">
        <v>88</v>
      </c>
    </row>
    <row r="640" spans="1:65" s="2" customFormat="1" ht="19.5">
      <c r="A640" s="35"/>
      <c r="B640" s="36"/>
      <c r="C640" s="37"/>
      <c r="D640" s="205" t="s">
        <v>233</v>
      </c>
      <c r="E640" s="37"/>
      <c r="F640" s="212" t="s">
        <v>826</v>
      </c>
      <c r="G640" s="37"/>
      <c r="H640" s="37"/>
      <c r="I640" s="207"/>
      <c r="J640" s="37"/>
      <c r="K640" s="37"/>
      <c r="L640" s="40"/>
      <c r="M640" s="208"/>
      <c r="N640" s="209"/>
      <c r="O640" s="72"/>
      <c r="P640" s="72"/>
      <c r="Q640" s="72"/>
      <c r="R640" s="72"/>
      <c r="S640" s="72"/>
      <c r="T640" s="73"/>
      <c r="U640" s="35"/>
      <c r="V640" s="35"/>
      <c r="W640" s="35"/>
      <c r="X640" s="35"/>
      <c r="Y640" s="35"/>
      <c r="Z640" s="35"/>
      <c r="AA640" s="35"/>
      <c r="AB640" s="35"/>
      <c r="AC640" s="35"/>
      <c r="AD640" s="35"/>
      <c r="AE640" s="35"/>
      <c r="AT640" s="18" t="s">
        <v>233</v>
      </c>
      <c r="AU640" s="18" t="s">
        <v>88</v>
      </c>
    </row>
    <row r="641" spans="1:65" s="14" customFormat="1" ht="11.25">
      <c r="B641" s="223"/>
      <c r="C641" s="224"/>
      <c r="D641" s="205" t="s">
        <v>184</v>
      </c>
      <c r="E641" s="225" t="s">
        <v>1</v>
      </c>
      <c r="F641" s="226" t="s">
        <v>827</v>
      </c>
      <c r="G641" s="224"/>
      <c r="H641" s="227">
        <v>1</v>
      </c>
      <c r="I641" s="228"/>
      <c r="J641" s="224"/>
      <c r="K641" s="224"/>
      <c r="L641" s="229"/>
      <c r="M641" s="230"/>
      <c r="N641" s="231"/>
      <c r="O641" s="231"/>
      <c r="P641" s="231"/>
      <c r="Q641" s="231"/>
      <c r="R641" s="231"/>
      <c r="S641" s="231"/>
      <c r="T641" s="232"/>
      <c r="AT641" s="233" t="s">
        <v>184</v>
      </c>
      <c r="AU641" s="233" t="s">
        <v>88</v>
      </c>
      <c r="AV641" s="14" t="s">
        <v>88</v>
      </c>
      <c r="AW641" s="14" t="s">
        <v>34</v>
      </c>
      <c r="AX641" s="14" t="s">
        <v>79</v>
      </c>
      <c r="AY641" s="233" t="s">
        <v>169</v>
      </c>
    </row>
    <row r="642" spans="1:65" s="14" customFormat="1" ht="11.25">
      <c r="B642" s="223"/>
      <c r="C642" s="224"/>
      <c r="D642" s="205" t="s">
        <v>184</v>
      </c>
      <c r="E642" s="225" t="s">
        <v>1</v>
      </c>
      <c r="F642" s="226" t="s">
        <v>828</v>
      </c>
      <c r="G642" s="224"/>
      <c r="H642" s="227">
        <v>1</v>
      </c>
      <c r="I642" s="228"/>
      <c r="J642" s="224"/>
      <c r="K642" s="224"/>
      <c r="L642" s="229"/>
      <c r="M642" s="230"/>
      <c r="N642" s="231"/>
      <c r="O642" s="231"/>
      <c r="P642" s="231"/>
      <c r="Q642" s="231"/>
      <c r="R642" s="231"/>
      <c r="S642" s="231"/>
      <c r="T642" s="232"/>
      <c r="AT642" s="233" t="s">
        <v>184</v>
      </c>
      <c r="AU642" s="233" t="s">
        <v>88</v>
      </c>
      <c r="AV642" s="14" t="s">
        <v>88</v>
      </c>
      <c r="AW642" s="14" t="s">
        <v>34</v>
      </c>
      <c r="AX642" s="14" t="s">
        <v>79</v>
      </c>
      <c r="AY642" s="233" t="s">
        <v>169</v>
      </c>
    </row>
    <row r="643" spans="1:65" s="15" customFormat="1" ht="11.25">
      <c r="B643" s="234"/>
      <c r="C643" s="235"/>
      <c r="D643" s="205" t="s">
        <v>184</v>
      </c>
      <c r="E643" s="236" t="s">
        <v>1</v>
      </c>
      <c r="F643" s="237" t="s">
        <v>218</v>
      </c>
      <c r="G643" s="235"/>
      <c r="H643" s="238">
        <v>2</v>
      </c>
      <c r="I643" s="239"/>
      <c r="J643" s="235"/>
      <c r="K643" s="235"/>
      <c r="L643" s="240"/>
      <c r="M643" s="241"/>
      <c r="N643" s="242"/>
      <c r="O643" s="242"/>
      <c r="P643" s="242"/>
      <c r="Q643" s="242"/>
      <c r="R643" s="242"/>
      <c r="S643" s="242"/>
      <c r="T643" s="243"/>
      <c r="AT643" s="244" t="s">
        <v>184</v>
      </c>
      <c r="AU643" s="244" t="s">
        <v>88</v>
      </c>
      <c r="AV643" s="15" t="s">
        <v>170</v>
      </c>
      <c r="AW643" s="15" t="s">
        <v>34</v>
      </c>
      <c r="AX643" s="15" t="s">
        <v>86</v>
      </c>
      <c r="AY643" s="244" t="s">
        <v>169</v>
      </c>
    </row>
    <row r="644" spans="1:65" s="2" customFormat="1" ht="55.5" customHeight="1">
      <c r="A644" s="35"/>
      <c r="B644" s="36"/>
      <c r="C644" s="192" t="s">
        <v>829</v>
      </c>
      <c r="D644" s="192" t="s">
        <v>172</v>
      </c>
      <c r="E644" s="193" t="s">
        <v>830</v>
      </c>
      <c r="F644" s="194" t="s">
        <v>831</v>
      </c>
      <c r="G644" s="195" t="s">
        <v>252</v>
      </c>
      <c r="H644" s="196">
        <v>1</v>
      </c>
      <c r="I644" s="197"/>
      <c r="J644" s="198">
        <f>ROUND(I644*H644,2)</f>
        <v>0</v>
      </c>
      <c r="K644" s="194" t="s">
        <v>1</v>
      </c>
      <c r="L644" s="40"/>
      <c r="M644" s="199" t="s">
        <v>1</v>
      </c>
      <c r="N644" s="200" t="s">
        <v>44</v>
      </c>
      <c r="O644" s="72"/>
      <c r="P644" s="201">
        <f>O644*H644</f>
        <v>0</v>
      </c>
      <c r="Q644" s="201">
        <v>0</v>
      </c>
      <c r="R644" s="201">
        <f>Q644*H644</f>
        <v>0</v>
      </c>
      <c r="S644" s="201">
        <v>0</v>
      </c>
      <c r="T644" s="202">
        <f>S644*H644</f>
        <v>0</v>
      </c>
      <c r="U644" s="35"/>
      <c r="V644" s="35"/>
      <c r="W644" s="35"/>
      <c r="X644" s="35"/>
      <c r="Y644" s="35"/>
      <c r="Z644" s="35"/>
      <c r="AA644" s="35"/>
      <c r="AB644" s="35"/>
      <c r="AC644" s="35"/>
      <c r="AD644" s="35"/>
      <c r="AE644" s="35"/>
      <c r="AR644" s="203" t="s">
        <v>300</v>
      </c>
      <c r="AT644" s="203" t="s">
        <v>172</v>
      </c>
      <c r="AU644" s="203" t="s">
        <v>88</v>
      </c>
      <c r="AY644" s="18" t="s">
        <v>169</v>
      </c>
      <c r="BE644" s="204">
        <f>IF(N644="základní",J644,0)</f>
        <v>0</v>
      </c>
      <c r="BF644" s="204">
        <f>IF(N644="snížená",J644,0)</f>
        <v>0</v>
      </c>
      <c r="BG644" s="204">
        <f>IF(N644="zákl. přenesená",J644,0)</f>
        <v>0</v>
      </c>
      <c r="BH644" s="204">
        <f>IF(N644="sníž. přenesená",J644,0)</f>
        <v>0</v>
      </c>
      <c r="BI644" s="204">
        <f>IF(N644="nulová",J644,0)</f>
        <v>0</v>
      </c>
      <c r="BJ644" s="18" t="s">
        <v>86</v>
      </c>
      <c r="BK644" s="204">
        <f>ROUND(I644*H644,2)</f>
        <v>0</v>
      </c>
      <c r="BL644" s="18" t="s">
        <v>300</v>
      </c>
      <c r="BM644" s="203" t="s">
        <v>832</v>
      </c>
    </row>
    <row r="645" spans="1:65" s="2" customFormat="1" ht="39">
      <c r="A645" s="35"/>
      <c r="B645" s="36"/>
      <c r="C645" s="37"/>
      <c r="D645" s="205" t="s">
        <v>178</v>
      </c>
      <c r="E645" s="37"/>
      <c r="F645" s="206" t="s">
        <v>831</v>
      </c>
      <c r="G645" s="37"/>
      <c r="H645" s="37"/>
      <c r="I645" s="207"/>
      <c r="J645" s="37"/>
      <c r="K645" s="37"/>
      <c r="L645" s="40"/>
      <c r="M645" s="208"/>
      <c r="N645" s="209"/>
      <c r="O645" s="72"/>
      <c r="P645" s="72"/>
      <c r="Q645" s="72"/>
      <c r="R645" s="72"/>
      <c r="S645" s="72"/>
      <c r="T645" s="73"/>
      <c r="U645" s="35"/>
      <c r="V645" s="35"/>
      <c r="W645" s="35"/>
      <c r="X645" s="35"/>
      <c r="Y645" s="35"/>
      <c r="Z645" s="35"/>
      <c r="AA645" s="35"/>
      <c r="AB645" s="35"/>
      <c r="AC645" s="35"/>
      <c r="AD645" s="35"/>
      <c r="AE645" s="35"/>
      <c r="AT645" s="18" t="s">
        <v>178</v>
      </c>
      <c r="AU645" s="18" t="s">
        <v>88</v>
      </c>
    </row>
    <row r="646" spans="1:65" s="2" customFormat="1" ht="117">
      <c r="A646" s="35"/>
      <c r="B646" s="36"/>
      <c r="C646" s="37"/>
      <c r="D646" s="205" t="s">
        <v>233</v>
      </c>
      <c r="E646" s="37"/>
      <c r="F646" s="212" t="s">
        <v>833</v>
      </c>
      <c r="G646" s="37"/>
      <c r="H646" s="37"/>
      <c r="I646" s="207"/>
      <c r="J646" s="37"/>
      <c r="K646" s="37"/>
      <c r="L646" s="40"/>
      <c r="M646" s="208"/>
      <c r="N646" s="209"/>
      <c r="O646" s="72"/>
      <c r="P646" s="72"/>
      <c r="Q646" s="72"/>
      <c r="R646" s="72"/>
      <c r="S646" s="72"/>
      <c r="T646" s="73"/>
      <c r="U646" s="35"/>
      <c r="V646" s="35"/>
      <c r="W646" s="35"/>
      <c r="X646" s="35"/>
      <c r="Y646" s="35"/>
      <c r="Z646" s="35"/>
      <c r="AA646" s="35"/>
      <c r="AB646" s="35"/>
      <c r="AC646" s="35"/>
      <c r="AD646" s="35"/>
      <c r="AE646" s="35"/>
      <c r="AT646" s="18" t="s">
        <v>233</v>
      </c>
      <c r="AU646" s="18" t="s">
        <v>88</v>
      </c>
    </row>
    <row r="647" spans="1:65" s="2" customFormat="1" ht="55.5" customHeight="1">
      <c r="A647" s="35"/>
      <c r="B647" s="36"/>
      <c r="C647" s="192" t="s">
        <v>834</v>
      </c>
      <c r="D647" s="192" t="s">
        <v>172</v>
      </c>
      <c r="E647" s="193" t="s">
        <v>835</v>
      </c>
      <c r="F647" s="194" t="s">
        <v>831</v>
      </c>
      <c r="G647" s="195" t="s">
        <v>252</v>
      </c>
      <c r="H647" s="196">
        <v>1</v>
      </c>
      <c r="I647" s="197"/>
      <c r="J647" s="198">
        <f>ROUND(I647*H647,2)</f>
        <v>0</v>
      </c>
      <c r="K647" s="194" t="s">
        <v>1</v>
      </c>
      <c r="L647" s="40"/>
      <c r="M647" s="199" t="s">
        <v>1</v>
      </c>
      <c r="N647" s="200" t="s">
        <v>44</v>
      </c>
      <c r="O647" s="72"/>
      <c r="P647" s="201">
        <f>O647*H647</f>
        <v>0</v>
      </c>
      <c r="Q647" s="201">
        <v>0</v>
      </c>
      <c r="R647" s="201">
        <f>Q647*H647</f>
        <v>0</v>
      </c>
      <c r="S647" s="201">
        <v>0</v>
      </c>
      <c r="T647" s="202">
        <f>S647*H647</f>
        <v>0</v>
      </c>
      <c r="U647" s="35"/>
      <c r="V647" s="35"/>
      <c r="W647" s="35"/>
      <c r="X647" s="35"/>
      <c r="Y647" s="35"/>
      <c r="Z647" s="35"/>
      <c r="AA647" s="35"/>
      <c r="AB647" s="35"/>
      <c r="AC647" s="35"/>
      <c r="AD647" s="35"/>
      <c r="AE647" s="35"/>
      <c r="AR647" s="203" t="s">
        <v>300</v>
      </c>
      <c r="AT647" s="203" t="s">
        <v>172</v>
      </c>
      <c r="AU647" s="203" t="s">
        <v>88</v>
      </c>
      <c r="AY647" s="18" t="s">
        <v>169</v>
      </c>
      <c r="BE647" s="204">
        <f>IF(N647="základní",J647,0)</f>
        <v>0</v>
      </c>
      <c r="BF647" s="204">
        <f>IF(N647="snížená",J647,0)</f>
        <v>0</v>
      </c>
      <c r="BG647" s="204">
        <f>IF(N647="zákl. přenesená",J647,0)</f>
        <v>0</v>
      </c>
      <c r="BH647" s="204">
        <f>IF(N647="sníž. přenesená",J647,0)</f>
        <v>0</v>
      </c>
      <c r="BI647" s="204">
        <f>IF(N647="nulová",J647,0)</f>
        <v>0</v>
      </c>
      <c r="BJ647" s="18" t="s">
        <v>86</v>
      </c>
      <c r="BK647" s="204">
        <f>ROUND(I647*H647,2)</f>
        <v>0</v>
      </c>
      <c r="BL647" s="18" t="s">
        <v>300</v>
      </c>
      <c r="BM647" s="203" t="s">
        <v>836</v>
      </c>
    </row>
    <row r="648" spans="1:65" s="2" customFormat="1" ht="39">
      <c r="A648" s="35"/>
      <c r="B648" s="36"/>
      <c r="C648" s="37"/>
      <c r="D648" s="205" t="s">
        <v>178</v>
      </c>
      <c r="E648" s="37"/>
      <c r="F648" s="206" t="s">
        <v>831</v>
      </c>
      <c r="G648" s="37"/>
      <c r="H648" s="37"/>
      <c r="I648" s="207"/>
      <c r="J648" s="37"/>
      <c r="K648" s="37"/>
      <c r="L648" s="40"/>
      <c r="M648" s="208"/>
      <c r="N648" s="209"/>
      <c r="O648" s="72"/>
      <c r="P648" s="72"/>
      <c r="Q648" s="72"/>
      <c r="R648" s="72"/>
      <c r="S648" s="72"/>
      <c r="T648" s="73"/>
      <c r="U648" s="35"/>
      <c r="V648" s="35"/>
      <c r="W648" s="35"/>
      <c r="X648" s="35"/>
      <c r="Y648" s="35"/>
      <c r="Z648" s="35"/>
      <c r="AA648" s="35"/>
      <c r="AB648" s="35"/>
      <c r="AC648" s="35"/>
      <c r="AD648" s="35"/>
      <c r="AE648" s="35"/>
      <c r="AT648" s="18" t="s">
        <v>178</v>
      </c>
      <c r="AU648" s="18" t="s">
        <v>88</v>
      </c>
    </row>
    <row r="649" spans="1:65" s="2" customFormat="1" ht="117">
      <c r="A649" s="35"/>
      <c r="B649" s="36"/>
      <c r="C649" s="37"/>
      <c r="D649" s="205" t="s">
        <v>233</v>
      </c>
      <c r="E649" s="37"/>
      <c r="F649" s="212" t="s">
        <v>833</v>
      </c>
      <c r="G649" s="37"/>
      <c r="H649" s="37"/>
      <c r="I649" s="207"/>
      <c r="J649" s="37"/>
      <c r="K649" s="37"/>
      <c r="L649" s="40"/>
      <c r="M649" s="208"/>
      <c r="N649" s="209"/>
      <c r="O649" s="72"/>
      <c r="P649" s="72"/>
      <c r="Q649" s="72"/>
      <c r="R649" s="72"/>
      <c r="S649" s="72"/>
      <c r="T649" s="73"/>
      <c r="U649" s="35"/>
      <c r="V649" s="35"/>
      <c r="W649" s="35"/>
      <c r="X649" s="35"/>
      <c r="Y649" s="35"/>
      <c r="Z649" s="35"/>
      <c r="AA649" s="35"/>
      <c r="AB649" s="35"/>
      <c r="AC649" s="35"/>
      <c r="AD649" s="35"/>
      <c r="AE649" s="35"/>
      <c r="AT649" s="18" t="s">
        <v>233</v>
      </c>
      <c r="AU649" s="18" t="s">
        <v>88</v>
      </c>
    </row>
    <row r="650" spans="1:65" s="2" customFormat="1" ht="33" customHeight="1">
      <c r="A650" s="35"/>
      <c r="B650" s="36"/>
      <c r="C650" s="192" t="s">
        <v>837</v>
      </c>
      <c r="D650" s="192" t="s">
        <v>172</v>
      </c>
      <c r="E650" s="193" t="s">
        <v>838</v>
      </c>
      <c r="F650" s="194" t="s">
        <v>839</v>
      </c>
      <c r="G650" s="195" t="s">
        <v>252</v>
      </c>
      <c r="H650" s="196">
        <v>1</v>
      </c>
      <c r="I650" s="197"/>
      <c r="J650" s="198">
        <f>ROUND(I650*H650,2)</f>
        <v>0</v>
      </c>
      <c r="K650" s="194" t="s">
        <v>1</v>
      </c>
      <c r="L650" s="40"/>
      <c r="M650" s="199" t="s">
        <v>1</v>
      </c>
      <c r="N650" s="200" t="s">
        <v>44</v>
      </c>
      <c r="O650" s="72"/>
      <c r="P650" s="201">
        <f>O650*H650</f>
        <v>0</v>
      </c>
      <c r="Q650" s="201">
        <v>0</v>
      </c>
      <c r="R650" s="201">
        <f>Q650*H650</f>
        <v>0</v>
      </c>
      <c r="S650" s="201">
        <v>0</v>
      </c>
      <c r="T650" s="202">
        <f>S650*H650</f>
        <v>0</v>
      </c>
      <c r="U650" s="35"/>
      <c r="V650" s="35"/>
      <c r="W650" s="35"/>
      <c r="X650" s="35"/>
      <c r="Y650" s="35"/>
      <c r="Z650" s="35"/>
      <c r="AA650" s="35"/>
      <c r="AB650" s="35"/>
      <c r="AC650" s="35"/>
      <c r="AD650" s="35"/>
      <c r="AE650" s="35"/>
      <c r="AR650" s="203" t="s">
        <v>300</v>
      </c>
      <c r="AT650" s="203" t="s">
        <v>172</v>
      </c>
      <c r="AU650" s="203" t="s">
        <v>88</v>
      </c>
      <c r="AY650" s="18" t="s">
        <v>169</v>
      </c>
      <c r="BE650" s="204">
        <f>IF(N650="základní",J650,0)</f>
        <v>0</v>
      </c>
      <c r="BF650" s="204">
        <f>IF(N650="snížená",J650,0)</f>
        <v>0</v>
      </c>
      <c r="BG650" s="204">
        <f>IF(N650="zákl. přenesená",J650,0)</f>
        <v>0</v>
      </c>
      <c r="BH650" s="204">
        <f>IF(N650="sníž. přenesená",J650,0)</f>
        <v>0</v>
      </c>
      <c r="BI650" s="204">
        <f>IF(N650="nulová",J650,0)</f>
        <v>0</v>
      </c>
      <c r="BJ650" s="18" t="s">
        <v>86</v>
      </c>
      <c r="BK650" s="204">
        <f>ROUND(I650*H650,2)</f>
        <v>0</v>
      </c>
      <c r="BL650" s="18" t="s">
        <v>300</v>
      </c>
      <c r="BM650" s="203" t="s">
        <v>840</v>
      </c>
    </row>
    <row r="651" spans="1:65" s="2" customFormat="1" ht="19.5">
      <c r="A651" s="35"/>
      <c r="B651" s="36"/>
      <c r="C651" s="37"/>
      <c r="D651" s="205" t="s">
        <v>178</v>
      </c>
      <c r="E651" s="37"/>
      <c r="F651" s="206" t="s">
        <v>839</v>
      </c>
      <c r="G651" s="37"/>
      <c r="H651" s="37"/>
      <c r="I651" s="207"/>
      <c r="J651" s="37"/>
      <c r="K651" s="37"/>
      <c r="L651" s="40"/>
      <c r="M651" s="208"/>
      <c r="N651" s="209"/>
      <c r="O651" s="72"/>
      <c r="P651" s="72"/>
      <c r="Q651" s="72"/>
      <c r="R651" s="72"/>
      <c r="S651" s="72"/>
      <c r="T651" s="73"/>
      <c r="U651" s="35"/>
      <c r="V651" s="35"/>
      <c r="W651" s="35"/>
      <c r="X651" s="35"/>
      <c r="Y651" s="35"/>
      <c r="Z651" s="35"/>
      <c r="AA651" s="35"/>
      <c r="AB651" s="35"/>
      <c r="AC651" s="35"/>
      <c r="AD651" s="35"/>
      <c r="AE651" s="35"/>
      <c r="AT651" s="18" t="s">
        <v>178</v>
      </c>
      <c r="AU651" s="18" t="s">
        <v>88</v>
      </c>
    </row>
    <row r="652" spans="1:65" s="2" customFormat="1" ht="78">
      <c r="A652" s="35"/>
      <c r="B652" s="36"/>
      <c r="C652" s="37"/>
      <c r="D652" s="205" t="s">
        <v>233</v>
      </c>
      <c r="E652" s="37"/>
      <c r="F652" s="212" t="s">
        <v>841</v>
      </c>
      <c r="G652" s="37"/>
      <c r="H652" s="37"/>
      <c r="I652" s="207"/>
      <c r="J652" s="37"/>
      <c r="K652" s="37"/>
      <c r="L652" s="40"/>
      <c r="M652" s="208"/>
      <c r="N652" s="209"/>
      <c r="O652" s="72"/>
      <c r="P652" s="72"/>
      <c r="Q652" s="72"/>
      <c r="R652" s="72"/>
      <c r="S652" s="72"/>
      <c r="T652" s="73"/>
      <c r="U652" s="35"/>
      <c r="V652" s="35"/>
      <c r="W652" s="35"/>
      <c r="X652" s="35"/>
      <c r="Y652" s="35"/>
      <c r="Z652" s="35"/>
      <c r="AA652" s="35"/>
      <c r="AB652" s="35"/>
      <c r="AC652" s="35"/>
      <c r="AD652" s="35"/>
      <c r="AE652" s="35"/>
      <c r="AT652" s="18" t="s">
        <v>233</v>
      </c>
      <c r="AU652" s="18" t="s">
        <v>88</v>
      </c>
    </row>
    <row r="653" spans="1:65" s="2" customFormat="1" ht="66.75" customHeight="1">
      <c r="A653" s="35"/>
      <c r="B653" s="36"/>
      <c r="C653" s="192" t="s">
        <v>842</v>
      </c>
      <c r="D653" s="192" t="s">
        <v>172</v>
      </c>
      <c r="E653" s="193" t="s">
        <v>843</v>
      </c>
      <c r="F653" s="194" t="s">
        <v>844</v>
      </c>
      <c r="G653" s="195" t="s">
        <v>189</v>
      </c>
      <c r="H653" s="196">
        <v>197.309</v>
      </c>
      <c r="I653" s="197"/>
      <c r="J653" s="198">
        <f>ROUND(I653*H653,2)</f>
        <v>0</v>
      </c>
      <c r="K653" s="194" t="s">
        <v>1</v>
      </c>
      <c r="L653" s="40"/>
      <c r="M653" s="199" t="s">
        <v>1</v>
      </c>
      <c r="N653" s="200" t="s">
        <v>44</v>
      </c>
      <c r="O653" s="72"/>
      <c r="P653" s="201">
        <f>O653*H653</f>
        <v>0</v>
      </c>
      <c r="Q653" s="201">
        <v>0</v>
      </c>
      <c r="R653" s="201">
        <f>Q653*H653</f>
        <v>0</v>
      </c>
      <c r="S653" s="201">
        <v>0</v>
      </c>
      <c r="T653" s="202">
        <f>S653*H653</f>
        <v>0</v>
      </c>
      <c r="U653" s="35"/>
      <c r="V653" s="35"/>
      <c r="W653" s="35"/>
      <c r="X653" s="35"/>
      <c r="Y653" s="35"/>
      <c r="Z653" s="35"/>
      <c r="AA653" s="35"/>
      <c r="AB653" s="35"/>
      <c r="AC653" s="35"/>
      <c r="AD653" s="35"/>
      <c r="AE653" s="35"/>
      <c r="AR653" s="203" t="s">
        <v>300</v>
      </c>
      <c r="AT653" s="203" t="s">
        <v>172</v>
      </c>
      <c r="AU653" s="203" t="s">
        <v>88</v>
      </c>
      <c r="AY653" s="18" t="s">
        <v>169</v>
      </c>
      <c r="BE653" s="204">
        <f>IF(N653="základní",J653,0)</f>
        <v>0</v>
      </c>
      <c r="BF653" s="204">
        <f>IF(N653="snížená",J653,0)</f>
        <v>0</v>
      </c>
      <c r="BG653" s="204">
        <f>IF(N653="zákl. přenesená",J653,0)</f>
        <v>0</v>
      </c>
      <c r="BH653" s="204">
        <f>IF(N653="sníž. přenesená",J653,0)</f>
        <v>0</v>
      </c>
      <c r="BI653" s="204">
        <f>IF(N653="nulová",J653,0)</f>
        <v>0</v>
      </c>
      <c r="BJ653" s="18" t="s">
        <v>86</v>
      </c>
      <c r="BK653" s="204">
        <f>ROUND(I653*H653,2)</f>
        <v>0</v>
      </c>
      <c r="BL653" s="18" t="s">
        <v>300</v>
      </c>
      <c r="BM653" s="203" t="s">
        <v>845</v>
      </c>
    </row>
    <row r="654" spans="1:65" s="2" customFormat="1" ht="39">
      <c r="A654" s="35"/>
      <c r="B654" s="36"/>
      <c r="C654" s="37"/>
      <c r="D654" s="205" t="s">
        <v>178</v>
      </c>
      <c r="E654" s="37"/>
      <c r="F654" s="206" t="s">
        <v>846</v>
      </c>
      <c r="G654" s="37"/>
      <c r="H654" s="37"/>
      <c r="I654" s="207"/>
      <c r="J654" s="37"/>
      <c r="K654" s="37"/>
      <c r="L654" s="40"/>
      <c r="M654" s="208"/>
      <c r="N654" s="209"/>
      <c r="O654" s="72"/>
      <c r="P654" s="72"/>
      <c r="Q654" s="72"/>
      <c r="R654" s="72"/>
      <c r="S654" s="72"/>
      <c r="T654" s="73"/>
      <c r="U654" s="35"/>
      <c r="V654" s="35"/>
      <c r="W654" s="35"/>
      <c r="X654" s="35"/>
      <c r="Y654" s="35"/>
      <c r="Z654" s="35"/>
      <c r="AA654" s="35"/>
      <c r="AB654" s="35"/>
      <c r="AC654" s="35"/>
      <c r="AD654" s="35"/>
      <c r="AE654" s="35"/>
      <c r="AT654" s="18" t="s">
        <v>178</v>
      </c>
      <c r="AU654" s="18" t="s">
        <v>88</v>
      </c>
    </row>
    <row r="655" spans="1:65" s="2" customFormat="1" ht="117">
      <c r="A655" s="35"/>
      <c r="B655" s="36"/>
      <c r="C655" s="37"/>
      <c r="D655" s="205" t="s">
        <v>233</v>
      </c>
      <c r="E655" s="37"/>
      <c r="F655" s="212" t="s">
        <v>847</v>
      </c>
      <c r="G655" s="37"/>
      <c r="H655" s="37"/>
      <c r="I655" s="207"/>
      <c r="J655" s="37"/>
      <c r="K655" s="37"/>
      <c r="L655" s="40"/>
      <c r="M655" s="208"/>
      <c r="N655" s="209"/>
      <c r="O655" s="72"/>
      <c r="P655" s="72"/>
      <c r="Q655" s="72"/>
      <c r="R655" s="72"/>
      <c r="S655" s="72"/>
      <c r="T655" s="73"/>
      <c r="U655" s="35"/>
      <c r="V655" s="35"/>
      <c r="W655" s="35"/>
      <c r="X655" s="35"/>
      <c r="Y655" s="35"/>
      <c r="Z655" s="35"/>
      <c r="AA655" s="35"/>
      <c r="AB655" s="35"/>
      <c r="AC655" s="35"/>
      <c r="AD655" s="35"/>
      <c r="AE655" s="35"/>
      <c r="AT655" s="18" t="s">
        <v>233</v>
      </c>
      <c r="AU655" s="18" t="s">
        <v>88</v>
      </c>
    </row>
    <row r="656" spans="1:65" s="14" customFormat="1" ht="11.25">
      <c r="B656" s="223"/>
      <c r="C656" s="224"/>
      <c r="D656" s="205" t="s">
        <v>184</v>
      </c>
      <c r="E656" s="225" t="s">
        <v>1</v>
      </c>
      <c r="F656" s="226" t="s">
        <v>848</v>
      </c>
      <c r="G656" s="224"/>
      <c r="H656" s="227">
        <v>197.309</v>
      </c>
      <c r="I656" s="228"/>
      <c r="J656" s="224"/>
      <c r="K656" s="224"/>
      <c r="L656" s="229"/>
      <c r="M656" s="230"/>
      <c r="N656" s="231"/>
      <c r="O656" s="231"/>
      <c r="P656" s="231"/>
      <c r="Q656" s="231"/>
      <c r="R656" s="231"/>
      <c r="S656" s="231"/>
      <c r="T656" s="232"/>
      <c r="AT656" s="233" t="s">
        <v>184</v>
      </c>
      <c r="AU656" s="233" t="s">
        <v>88</v>
      </c>
      <c r="AV656" s="14" t="s">
        <v>88</v>
      </c>
      <c r="AW656" s="14" t="s">
        <v>34</v>
      </c>
      <c r="AX656" s="14" t="s">
        <v>86</v>
      </c>
      <c r="AY656" s="233" t="s">
        <v>169</v>
      </c>
    </row>
    <row r="657" spans="1:65" s="2" customFormat="1" ht="24.2" customHeight="1">
      <c r="A657" s="35"/>
      <c r="B657" s="36"/>
      <c r="C657" s="192" t="s">
        <v>849</v>
      </c>
      <c r="D657" s="192" t="s">
        <v>172</v>
      </c>
      <c r="E657" s="193" t="s">
        <v>850</v>
      </c>
      <c r="F657" s="194" t="s">
        <v>851</v>
      </c>
      <c r="G657" s="195" t="s">
        <v>252</v>
      </c>
      <c r="H657" s="196">
        <v>2</v>
      </c>
      <c r="I657" s="197"/>
      <c r="J657" s="198">
        <f>ROUND(I657*H657,2)</f>
        <v>0</v>
      </c>
      <c r="K657" s="194" t="s">
        <v>1</v>
      </c>
      <c r="L657" s="40"/>
      <c r="M657" s="199" t="s">
        <v>1</v>
      </c>
      <c r="N657" s="200" t="s">
        <v>44</v>
      </c>
      <c r="O657" s="72"/>
      <c r="P657" s="201">
        <f>O657*H657</f>
        <v>0</v>
      </c>
      <c r="Q657" s="201">
        <v>0</v>
      </c>
      <c r="R657" s="201">
        <f>Q657*H657</f>
        <v>0</v>
      </c>
      <c r="S657" s="201">
        <v>0</v>
      </c>
      <c r="T657" s="202">
        <f>S657*H657</f>
        <v>0</v>
      </c>
      <c r="U657" s="35"/>
      <c r="V657" s="35"/>
      <c r="W657" s="35"/>
      <c r="X657" s="35"/>
      <c r="Y657" s="35"/>
      <c r="Z657" s="35"/>
      <c r="AA657" s="35"/>
      <c r="AB657" s="35"/>
      <c r="AC657" s="35"/>
      <c r="AD657" s="35"/>
      <c r="AE657" s="35"/>
      <c r="AR657" s="203" t="s">
        <v>300</v>
      </c>
      <c r="AT657" s="203" t="s">
        <v>172</v>
      </c>
      <c r="AU657" s="203" t="s">
        <v>88</v>
      </c>
      <c r="AY657" s="18" t="s">
        <v>169</v>
      </c>
      <c r="BE657" s="204">
        <f>IF(N657="základní",J657,0)</f>
        <v>0</v>
      </c>
      <c r="BF657" s="204">
        <f>IF(N657="snížená",J657,0)</f>
        <v>0</v>
      </c>
      <c r="BG657" s="204">
        <f>IF(N657="zákl. přenesená",J657,0)</f>
        <v>0</v>
      </c>
      <c r="BH657" s="204">
        <f>IF(N657="sníž. přenesená",J657,0)</f>
        <v>0</v>
      </c>
      <c r="BI657" s="204">
        <f>IF(N657="nulová",J657,0)</f>
        <v>0</v>
      </c>
      <c r="BJ657" s="18" t="s">
        <v>86</v>
      </c>
      <c r="BK657" s="204">
        <f>ROUND(I657*H657,2)</f>
        <v>0</v>
      </c>
      <c r="BL657" s="18" t="s">
        <v>300</v>
      </c>
      <c r="BM657" s="203" t="s">
        <v>852</v>
      </c>
    </row>
    <row r="658" spans="1:65" s="2" customFormat="1" ht="19.5">
      <c r="A658" s="35"/>
      <c r="B658" s="36"/>
      <c r="C658" s="37"/>
      <c r="D658" s="205" t="s">
        <v>178</v>
      </c>
      <c r="E658" s="37"/>
      <c r="F658" s="206" t="s">
        <v>851</v>
      </c>
      <c r="G658" s="37"/>
      <c r="H658" s="37"/>
      <c r="I658" s="207"/>
      <c r="J658" s="37"/>
      <c r="K658" s="37"/>
      <c r="L658" s="40"/>
      <c r="M658" s="208"/>
      <c r="N658" s="209"/>
      <c r="O658" s="72"/>
      <c r="P658" s="72"/>
      <c r="Q658" s="72"/>
      <c r="R658" s="72"/>
      <c r="S658" s="72"/>
      <c r="T658" s="73"/>
      <c r="U658" s="35"/>
      <c r="V658" s="35"/>
      <c r="W658" s="35"/>
      <c r="X658" s="35"/>
      <c r="Y658" s="35"/>
      <c r="Z658" s="35"/>
      <c r="AA658" s="35"/>
      <c r="AB658" s="35"/>
      <c r="AC658" s="35"/>
      <c r="AD658" s="35"/>
      <c r="AE658" s="35"/>
      <c r="AT658" s="18" t="s">
        <v>178</v>
      </c>
      <c r="AU658" s="18" t="s">
        <v>88</v>
      </c>
    </row>
    <row r="659" spans="1:65" s="2" customFormat="1" ht="24.2" customHeight="1">
      <c r="A659" s="35"/>
      <c r="B659" s="36"/>
      <c r="C659" s="192" t="s">
        <v>853</v>
      </c>
      <c r="D659" s="192" t="s">
        <v>172</v>
      </c>
      <c r="E659" s="193" t="s">
        <v>854</v>
      </c>
      <c r="F659" s="194" t="s">
        <v>855</v>
      </c>
      <c r="G659" s="195" t="s">
        <v>595</v>
      </c>
      <c r="H659" s="266"/>
      <c r="I659" s="197"/>
      <c r="J659" s="198">
        <f>ROUND(I659*H659,2)</f>
        <v>0</v>
      </c>
      <c r="K659" s="194" t="s">
        <v>176</v>
      </c>
      <c r="L659" s="40"/>
      <c r="M659" s="199" t="s">
        <v>1</v>
      </c>
      <c r="N659" s="200" t="s">
        <v>44</v>
      </c>
      <c r="O659" s="72"/>
      <c r="P659" s="201">
        <f>O659*H659</f>
        <v>0</v>
      </c>
      <c r="Q659" s="201">
        <v>0</v>
      </c>
      <c r="R659" s="201">
        <f>Q659*H659</f>
        <v>0</v>
      </c>
      <c r="S659" s="201">
        <v>0</v>
      </c>
      <c r="T659" s="202">
        <f>S659*H659</f>
        <v>0</v>
      </c>
      <c r="U659" s="35"/>
      <c r="V659" s="35"/>
      <c r="W659" s="35"/>
      <c r="X659" s="35"/>
      <c r="Y659" s="35"/>
      <c r="Z659" s="35"/>
      <c r="AA659" s="35"/>
      <c r="AB659" s="35"/>
      <c r="AC659" s="35"/>
      <c r="AD659" s="35"/>
      <c r="AE659" s="35"/>
      <c r="AR659" s="203" t="s">
        <v>300</v>
      </c>
      <c r="AT659" s="203" t="s">
        <v>172</v>
      </c>
      <c r="AU659" s="203" t="s">
        <v>88</v>
      </c>
      <c r="AY659" s="18" t="s">
        <v>169</v>
      </c>
      <c r="BE659" s="204">
        <f>IF(N659="základní",J659,0)</f>
        <v>0</v>
      </c>
      <c r="BF659" s="204">
        <f>IF(N659="snížená",J659,0)</f>
        <v>0</v>
      </c>
      <c r="BG659" s="204">
        <f>IF(N659="zákl. přenesená",J659,0)</f>
        <v>0</v>
      </c>
      <c r="BH659" s="204">
        <f>IF(N659="sníž. přenesená",J659,0)</f>
        <v>0</v>
      </c>
      <c r="BI659" s="204">
        <f>IF(N659="nulová",J659,0)</f>
        <v>0</v>
      </c>
      <c r="BJ659" s="18" t="s">
        <v>86</v>
      </c>
      <c r="BK659" s="204">
        <f>ROUND(I659*H659,2)</f>
        <v>0</v>
      </c>
      <c r="BL659" s="18" t="s">
        <v>300</v>
      </c>
      <c r="BM659" s="203" t="s">
        <v>856</v>
      </c>
    </row>
    <row r="660" spans="1:65" s="2" customFormat="1" ht="29.25">
      <c r="A660" s="35"/>
      <c r="B660" s="36"/>
      <c r="C660" s="37"/>
      <c r="D660" s="205" t="s">
        <v>178</v>
      </c>
      <c r="E660" s="37"/>
      <c r="F660" s="206" t="s">
        <v>857</v>
      </c>
      <c r="G660" s="37"/>
      <c r="H660" s="37"/>
      <c r="I660" s="207"/>
      <c r="J660" s="37"/>
      <c r="K660" s="37"/>
      <c r="L660" s="40"/>
      <c r="M660" s="208"/>
      <c r="N660" s="209"/>
      <c r="O660" s="72"/>
      <c r="P660" s="72"/>
      <c r="Q660" s="72"/>
      <c r="R660" s="72"/>
      <c r="S660" s="72"/>
      <c r="T660" s="73"/>
      <c r="U660" s="35"/>
      <c r="V660" s="35"/>
      <c r="W660" s="35"/>
      <c r="X660" s="35"/>
      <c r="Y660" s="35"/>
      <c r="Z660" s="35"/>
      <c r="AA660" s="35"/>
      <c r="AB660" s="35"/>
      <c r="AC660" s="35"/>
      <c r="AD660" s="35"/>
      <c r="AE660" s="35"/>
      <c r="AT660" s="18" t="s">
        <v>178</v>
      </c>
      <c r="AU660" s="18" t="s">
        <v>88</v>
      </c>
    </row>
    <row r="661" spans="1:65" s="2" customFormat="1" ht="11.25">
      <c r="A661" s="35"/>
      <c r="B661" s="36"/>
      <c r="C661" s="37"/>
      <c r="D661" s="210" t="s">
        <v>180</v>
      </c>
      <c r="E661" s="37"/>
      <c r="F661" s="211" t="s">
        <v>858</v>
      </c>
      <c r="G661" s="37"/>
      <c r="H661" s="37"/>
      <c r="I661" s="207"/>
      <c r="J661" s="37"/>
      <c r="K661" s="37"/>
      <c r="L661" s="40"/>
      <c r="M661" s="208"/>
      <c r="N661" s="209"/>
      <c r="O661" s="72"/>
      <c r="P661" s="72"/>
      <c r="Q661" s="72"/>
      <c r="R661" s="72"/>
      <c r="S661" s="72"/>
      <c r="T661" s="73"/>
      <c r="U661" s="35"/>
      <c r="V661" s="35"/>
      <c r="W661" s="35"/>
      <c r="X661" s="35"/>
      <c r="Y661" s="35"/>
      <c r="Z661" s="35"/>
      <c r="AA661" s="35"/>
      <c r="AB661" s="35"/>
      <c r="AC661" s="35"/>
      <c r="AD661" s="35"/>
      <c r="AE661" s="35"/>
      <c r="AT661" s="18" t="s">
        <v>180</v>
      </c>
      <c r="AU661" s="18" t="s">
        <v>88</v>
      </c>
    </row>
    <row r="662" spans="1:65" s="2" customFormat="1" ht="107.25">
      <c r="A662" s="35"/>
      <c r="B662" s="36"/>
      <c r="C662" s="37"/>
      <c r="D662" s="205" t="s">
        <v>182</v>
      </c>
      <c r="E662" s="37"/>
      <c r="F662" s="212" t="s">
        <v>859</v>
      </c>
      <c r="G662" s="37"/>
      <c r="H662" s="37"/>
      <c r="I662" s="207"/>
      <c r="J662" s="37"/>
      <c r="K662" s="37"/>
      <c r="L662" s="40"/>
      <c r="M662" s="208"/>
      <c r="N662" s="209"/>
      <c r="O662" s="72"/>
      <c r="P662" s="72"/>
      <c r="Q662" s="72"/>
      <c r="R662" s="72"/>
      <c r="S662" s="72"/>
      <c r="T662" s="73"/>
      <c r="U662" s="35"/>
      <c r="V662" s="35"/>
      <c r="W662" s="35"/>
      <c r="X662" s="35"/>
      <c r="Y662" s="35"/>
      <c r="Z662" s="35"/>
      <c r="AA662" s="35"/>
      <c r="AB662" s="35"/>
      <c r="AC662" s="35"/>
      <c r="AD662" s="35"/>
      <c r="AE662" s="35"/>
      <c r="AT662" s="18" t="s">
        <v>182</v>
      </c>
      <c r="AU662" s="18" t="s">
        <v>88</v>
      </c>
    </row>
    <row r="663" spans="1:65" s="12" customFormat="1" ht="22.9" customHeight="1">
      <c r="B663" s="176"/>
      <c r="C663" s="177"/>
      <c r="D663" s="178" t="s">
        <v>78</v>
      </c>
      <c r="E663" s="190" t="s">
        <v>860</v>
      </c>
      <c r="F663" s="190" t="s">
        <v>861</v>
      </c>
      <c r="G663" s="177"/>
      <c r="H663" s="177"/>
      <c r="I663" s="180"/>
      <c r="J663" s="191">
        <f>BK663</f>
        <v>0</v>
      </c>
      <c r="K663" s="177"/>
      <c r="L663" s="182"/>
      <c r="M663" s="183"/>
      <c r="N663" s="184"/>
      <c r="O663" s="184"/>
      <c r="P663" s="185">
        <f>SUM(P664:P679)</f>
        <v>0</v>
      </c>
      <c r="Q663" s="184"/>
      <c r="R663" s="185">
        <f>SUM(R664:R679)</f>
        <v>0</v>
      </c>
      <c r="S663" s="184"/>
      <c r="T663" s="186">
        <f>SUM(T664:T679)</f>
        <v>0</v>
      </c>
      <c r="AR663" s="187" t="s">
        <v>88</v>
      </c>
      <c r="AT663" s="188" t="s">
        <v>78</v>
      </c>
      <c r="AU663" s="188" t="s">
        <v>86</v>
      </c>
      <c r="AY663" s="187" t="s">
        <v>169</v>
      </c>
      <c r="BK663" s="189">
        <f>SUM(BK664:BK679)</f>
        <v>0</v>
      </c>
    </row>
    <row r="664" spans="1:65" s="2" customFormat="1" ht="16.5" customHeight="1">
      <c r="A664" s="35"/>
      <c r="B664" s="36"/>
      <c r="C664" s="192" t="s">
        <v>862</v>
      </c>
      <c r="D664" s="192" t="s">
        <v>172</v>
      </c>
      <c r="E664" s="193" t="s">
        <v>863</v>
      </c>
      <c r="F664" s="194" t="s">
        <v>864</v>
      </c>
      <c r="G664" s="195" t="s">
        <v>345</v>
      </c>
      <c r="H664" s="196">
        <v>1</v>
      </c>
      <c r="I664" s="197"/>
      <c r="J664" s="198">
        <f>ROUND(I664*H664,2)</f>
        <v>0</v>
      </c>
      <c r="K664" s="194" t="s">
        <v>1</v>
      </c>
      <c r="L664" s="40"/>
      <c r="M664" s="199" t="s">
        <v>1</v>
      </c>
      <c r="N664" s="200" t="s">
        <v>44</v>
      </c>
      <c r="O664" s="72"/>
      <c r="P664" s="201">
        <f>O664*H664</f>
        <v>0</v>
      </c>
      <c r="Q664" s="201">
        <v>0</v>
      </c>
      <c r="R664" s="201">
        <f>Q664*H664</f>
        <v>0</v>
      </c>
      <c r="S664" s="201">
        <v>0</v>
      </c>
      <c r="T664" s="202">
        <f>S664*H664</f>
        <v>0</v>
      </c>
      <c r="U664" s="35"/>
      <c r="V664" s="35"/>
      <c r="W664" s="35"/>
      <c r="X664" s="35"/>
      <c r="Y664" s="35"/>
      <c r="Z664" s="35"/>
      <c r="AA664" s="35"/>
      <c r="AB664" s="35"/>
      <c r="AC664" s="35"/>
      <c r="AD664" s="35"/>
      <c r="AE664" s="35"/>
      <c r="AR664" s="203" t="s">
        <v>300</v>
      </c>
      <c r="AT664" s="203" t="s">
        <v>172</v>
      </c>
      <c r="AU664" s="203" t="s">
        <v>88</v>
      </c>
      <c r="AY664" s="18" t="s">
        <v>169</v>
      </c>
      <c r="BE664" s="204">
        <f>IF(N664="základní",J664,0)</f>
        <v>0</v>
      </c>
      <c r="BF664" s="204">
        <f>IF(N664="snížená",J664,0)</f>
        <v>0</v>
      </c>
      <c r="BG664" s="204">
        <f>IF(N664="zákl. přenesená",J664,0)</f>
        <v>0</v>
      </c>
      <c r="BH664" s="204">
        <f>IF(N664="sníž. přenesená",J664,0)</f>
        <v>0</v>
      </c>
      <c r="BI664" s="204">
        <f>IF(N664="nulová",J664,0)</f>
        <v>0</v>
      </c>
      <c r="BJ664" s="18" t="s">
        <v>86</v>
      </c>
      <c r="BK664" s="204">
        <f>ROUND(I664*H664,2)</f>
        <v>0</v>
      </c>
      <c r="BL664" s="18" t="s">
        <v>300</v>
      </c>
      <c r="BM664" s="203" t="s">
        <v>865</v>
      </c>
    </row>
    <row r="665" spans="1:65" s="2" customFormat="1" ht="11.25">
      <c r="A665" s="35"/>
      <c r="B665" s="36"/>
      <c r="C665" s="37"/>
      <c r="D665" s="205" t="s">
        <v>178</v>
      </c>
      <c r="E665" s="37"/>
      <c r="F665" s="206" t="s">
        <v>864</v>
      </c>
      <c r="G665" s="37"/>
      <c r="H665" s="37"/>
      <c r="I665" s="207"/>
      <c r="J665" s="37"/>
      <c r="K665" s="37"/>
      <c r="L665" s="40"/>
      <c r="M665" s="208"/>
      <c r="N665" s="209"/>
      <c r="O665" s="72"/>
      <c r="P665" s="72"/>
      <c r="Q665" s="72"/>
      <c r="R665" s="72"/>
      <c r="S665" s="72"/>
      <c r="T665" s="73"/>
      <c r="U665" s="35"/>
      <c r="V665" s="35"/>
      <c r="W665" s="35"/>
      <c r="X665" s="35"/>
      <c r="Y665" s="35"/>
      <c r="Z665" s="35"/>
      <c r="AA665" s="35"/>
      <c r="AB665" s="35"/>
      <c r="AC665" s="35"/>
      <c r="AD665" s="35"/>
      <c r="AE665" s="35"/>
      <c r="AT665" s="18" t="s">
        <v>178</v>
      </c>
      <c r="AU665" s="18" t="s">
        <v>88</v>
      </c>
    </row>
    <row r="666" spans="1:65" s="2" customFormat="1" ht="19.5">
      <c r="A666" s="35"/>
      <c r="B666" s="36"/>
      <c r="C666" s="37"/>
      <c r="D666" s="205" t="s">
        <v>233</v>
      </c>
      <c r="E666" s="37"/>
      <c r="F666" s="212" t="s">
        <v>866</v>
      </c>
      <c r="G666" s="37"/>
      <c r="H666" s="37"/>
      <c r="I666" s="207"/>
      <c r="J666" s="37"/>
      <c r="K666" s="37"/>
      <c r="L666" s="40"/>
      <c r="M666" s="208"/>
      <c r="N666" s="209"/>
      <c r="O666" s="72"/>
      <c r="P666" s="72"/>
      <c r="Q666" s="72"/>
      <c r="R666" s="72"/>
      <c r="S666" s="72"/>
      <c r="T666" s="73"/>
      <c r="U666" s="35"/>
      <c r="V666" s="35"/>
      <c r="W666" s="35"/>
      <c r="X666" s="35"/>
      <c r="Y666" s="35"/>
      <c r="Z666" s="35"/>
      <c r="AA666" s="35"/>
      <c r="AB666" s="35"/>
      <c r="AC666" s="35"/>
      <c r="AD666" s="35"/>
      <c r="AE666" s="35"/>
      <c r="AT666" s="18" t="s">
        <v>233</v>
      </c>
      <c r="AU666" s="18" t="s">
        <v>88</v>
      </c>
    </row>
    <row r="667" spans="1:65" s="2" customFormat="1" ht="37.9" customHeight="1">
      <c r="A667" s="35"/>
      <c r="B667" s="36"/>
      <c r="C667" s="192" t="s">
        <v>867</v>
      </c>
      <c r="D667" s="192" t="s">
        <v>172</v>
      </c>
      <c r="E667" s="193" t="s">
        <v>868</v>
      </c>
      <c r="F667" s="194" t="s">
        <v>869</v>
      </c>
      <c r="G667" s="195" t="s">
        <v>252</v>
      </c>
      <c r="H667" s="196">
        <v>2</v>
      </c>
      <c r="I667" s="197"/>
      <c r="J667" s="198">
        <f>ROUND(I667*H667,2)</f>
        <v>0</v>
      </c>
      <c r="K667" s="194" t="s">
        <v>1</v>
      </c>
      <c r="L667" s="40"/>
      <c r="M667" s="199" t="s">
        <v>1</v>
      </c>
      <c r="N667" s="200" t="s">
        <v>44</v>
      </c>
      <c r="O667" s="72"/>
      <c r="P667" s="201">
        <f>O667*H667</f>
        <v>0</v>
      </c>
      <c r="Q667" s="201">
        <v>0</v>
      </c>
      <c r="R667" s="201">
        <f>Q667*H667</f>
        <v>0</v>
      </c>
      <c r="S667" s="201">
        <v>0</v>
      </c>
      <c r="T667" s="202">
        <f>S667*H667</f>
        <v>0</v>
      </c>
      <c r="U667" s="35"/>
      <c r="V667" s="35"/>
      <c r="W667" s="35"/>
      <c r="X667" s="35"/>
      <c r="Y667" s="35"/>
      <c r="Z667" s="35"/>
      <c r="AA667" s="35"/>
      <c r="AB667" s="35"/>
      <c r="AC667" s="35"/>
      <c r="AD667" s="35"/>
      <c r="AE667" s="35"/>
      <c r="AR667" s="203" t="s">
        <v>300</v>
      </c>
      <c r="AT667" s="203" t="s">
        <v>172</v>
      </c>
      <c r="AU667" s="203" t="s">
        <v>88</v>
      </c>
      <c r="AY667" s="18" t="s">
        <v>169</v>
      </c>
      <c r="BE667" s="204">
        <f>IF(N667="základní",J667,0)</f>
        <v>0</v>
      </c>
      <c r="BF667" s="204">
        <f>IF(N667="snížená",J667,0)</f>
        <v>0</v>
      </c>
      <c r="BG667" s="204">
        <f>IF(N667="zákl. přenesená",J667,0)</f>
        <v>0</v>
      </c>
      <c r="BH667" s="204">
        <f>IF(N667="sníž. přenesená",J667,0)</f>
        <v>0</v>
      </c>
      <c r="BI667" s="204">
        <f>IF(N667="nulová",J667,0)</f>
        <v>0</v>
      </c>
      <c r="BJ667" s="18" t="s">
        <v>86</v>
      </c>
      <c r="BK667" s="204">
        <f>ROUND(I667*H667,2)</f>
        <v>0</v>
      </c>
      <c r="BL667" s="18" t="s">
        <v>300</v>
      </c>
      <c r="BM667" s="203" t="s">
        <v>870</v>
      </c>
    </row>
    <row r="668" spans="1:65" s="2" customFormat="1" ht="19.5">
      <c r="A668" s="35"/>
      <c r="B668" s="36"/>
      <c r="C668" s="37"/>
      <c r="D668" s="205" t="s">
        <v>178</v>
      </c>
      <c r="E668" s="37"/>
      <c r="F668" s="206" t="s">
        <v>869</v>
      </c>
      <c r="G668" s="37"/>
      <c r="H668" s="37"/>
      <c r="I668" s="207"/>
      <c r="J668" s="37"/>
      <c r="K668" s="37"/>
      <c r="L668" s="40"/>
      <c r="M668" s="208"/>
      <c r="N668" s="209"/>
      <c r="O668" s="72"/>
      <c r="P668" s="72"/>
      <c r="Q668" s="72"/>
      <c r="R668" s="72"/>
      <c r="S668" s="72"/>
      <c r="T668" s="73"/>
      <c r="U668" s="35"/>
      <c r="V668" s="35"/>
      <c r="W668" s="35"/>
      <c r="X668" s="35"/>
      <c r="Y668" s="35"/>
      <c r="Z668" s="35"/>
      <c r="AA668" s="35"/>
      <c r="AB668" s="35"/>
      <c r="AC668" s="35"/>
      <c r="AD668" s="35"/>
      <c r="AE668" s="35"/>
      <c r="AT668" s="18" t="s">
        <v>178</v>
      </c>
      <c r="AU668" s="18" t="s">
        <v>88</v>
      </c>
    </row>
    <row r="669" spans="1:65" s="2" customFormat="1" ht="29.25">
      <c r="A669" s="35"/>
      <c r="B669" s="36"/>
      <c r="C669" s="37"/>
      <c r="D669" s="205" t="s">
        <v>233</v>
      </c>
      <c r="E669" s="37"/>
      <c r="F669" s="212" t="s">
        <v>871</v>
      </c>
      <c r="G669" s="37"/>
      <c r="H669" s="37"/>
      <c r="I669" s="207"/>
      <c r="J669" s="37"/>
      <c r="K669" s="37"/>
      <c r="L669" s="40"/>
      <c r="M669" s="208"/>
      <c r="N669" s="209"/>
      <c r="O669" s="72"/>
      <c r="P669" s="72"/>
      <c r="Q669" s="72"/>
      <c r="R669" s="72"/>
      <c r="S669" s="72"/>
      <c r="T669" s="73"/>
      <c r="U669" s="35"/>
      <c r="V669" s="35"/>
      <c r="W669" s="35"/>
      <c r="X669" s="35"/>
      <c r="Y669" s="35"/>
      <c r="Z669" s="35"/>
      <c r="AA669" s="35"/>
      <c r="AB669" s="35"/>
      <c r="AC669" s="35"/>
      <c r="AD669" s="35"/>
      <c r="AE669" s="35"/>
      <c r="AT669" s="18" t="s">
        <v>233</v>
      </c>
      <c r="AU669" s="18" t="s">
        <v>88</v>
      </c>
    </row>
    <row r="670" spans="1:65" s="2" customFormat="1" ht="33" customHeight="1">
      <c r="A670" s="35"/>
      <c r="B670" s="36"/>
      <c r="C670" s="192" t="s">
        <v>872</v>
      </c>
      <c r="D670" s="192" t="s">
        <v>172</v>
      </c>
      <c r="E670" s="193" t="s">
        <v>873</v>
      </c>
      <c r="F670" s="194" t="s">
        <v>874</v>
      </c>
      <c r="G670" s="195" t="s">
        <v>345</v>
      </c>
      <c r="H670" s="196">
        <v>14</v>
      </c>
      <c r="I670" s="197"/>
      <c r="J670" s="198">
        <f>ROUND(I670*H670,2)</f>
        <v>0</v>
      </c>
      <c r="K670" s="194" t="s">
        <v>1</v>
      </c>
      <c r="L670" s="40"/>
      <c r="M670" s="199" t="s">
        <v>1</v>
      </c>
      <c r="N670" s="200" t="s">
        <v>44</v>
      </c>
      <c r="O670" s="72"/>
      <c r="P670" s="201">
        <f>O670*H670</f>
        <v>0</v>
      </c>
      <c r="Q670" s="201">
        <v>0</v>
      </c>
      <c r="R670" s="201">
        <f>Q670*H670</f>
        <v>0</v>
      </c>
      <c r="S670" s="201">
        <v>0</v>
      </c>
      <c r="T670" s="202">
        <f>S670*H670</f>
        <v>0</v>
      </c>
      <c r="U670" s="35"/>
      <c r="V670" s="35"/>
      <c r="W670" s="35"/>
      <c r="X670" s="35"/>
      <c r="Y670" s="35"/>
      <c r="Z670" s="35"/>
      <c r="AA670" s="35"/>
      <c r="AB670" s="35"/>
      <c r="AC670" s="35"/>
      <c r="AD670" s="35"/>
      <c r="AE670" s="35"/>
      <c r="AR670" s="203" t="s">
        <v>300</v>
      </c>
      <c r="AT670" s="203" t="s">
        <v>172</v>
      </c>
      <c r="AU670" s="203" t="s">
        <v>88</v>
      </c>
      <c r="AY670" s="18" t="s">
        <v>169</v>
      </c>
      <c r="BE670" s="204">
        <f>IF(N670="základní",J670,0)</f>
        <v>0</v>
      </c>
      <c r="BF670" s="204">
        <f>IF(N670="snížená",J670,0)</f>
        <v>0</v>
      </c>
      <c r="BG670" s="204">
        <f>IF(N670="zákl. přenesená",J670,0)</f>
        <v>0</v>
      </c>
      <c r="BH670" s="204">
        <f>IF(N670="sníž. přenesená",J670,0)</f>
        <v>0</v>
      </c>
      <c r="BI670" s="204">
        <f>IF(N670="nulová",J670,0)</f>
        <v>0</v>
      </c>
      <c r="BJ670" s="18" t="s">
        <v>86</v>
      </c>
      <c r="BK670" s="204">
        <f>ROUND(I670*H670,2)</f>
        <v>0</v>
      </c>
      <c r="BL670" s="18" t="s">
        <v>300</v>
      </c>
      <c r="BM670" s="203" t="s">
        <v>875</v>
      </c>
    </row>
    <row r="671" spans="1:65" s="2" customFormat="1" ht="19.5">
      <c r="A671" s="35"/>
      <c r="B671" s="36"/>
      <c r="C671" s="37"/>
      <c r="D671" s="205" t="s">
        <v>178</v>
      </c>
      <c r="E671" s="37"/>
      <c r="F671" s="206" t="s">
        <v>874</v>
      </c>
      <c r="G671" s="37"/>
      <c r="H671" s="37"/>
      <c r="I671" s="207"/>
      <c r="J671" s="37"/>
      <c r="K671" s="37"/>
      <c r="L671" s="40"/>
      <c r="M671" s="208"/>
      <c r="N671" s="209"/>
      <c r="O671" s="72"/>
      <c r="P671" s="72"/>
      <c r="Q671" s="72"/>
      <c r="R671" s="72"/>
      <c r="S671" s="72"/>
      <c r="T671" s="73"/>
      <c r="U671" s="35"/>
      <c r="V671" s="35"/>
      <c r="W671" s="35"/>
      <c r="X671" s="35"/>
      <c r="Y671" s="35"/>
      <c r="Z671" s="35"/>
      <c r="AA671" s="35"/>
      <c r="AB671" s="35"/>
      <c r="AC671" s="35"/>
      <c r="AD671" s="35"/>
      <c r="AE671" s="35"/>
      <c r="AT671" s="18" t="s">
        <v>178</v>
      </c>
      <c r="AU671" s="18" t="s">
        <v>88</v>
      </c>
    </row>
    <row r="672" spans="1:65" s="2" customFormat="1" ht="19.5">
      <c r="A672" s="35"/>
      <c r="B672" s="36"/>
      <c r="C672" s="37"/>
      <c r="D672" s="205" t="s">
        <v>233</v>
      </c>
      <c r="E672" s="37"/>
      <c r="F672" s="212" t="s">
        <v>876</v>
      </c>
      <c r="G672" s="37"/>
      <c r="H672" s="37"/>
      <c r="I672" s="207"/>
      <c r="J672" s="37"/>
      <c r="K672" s="37"/>
      <c r="L672" s="40"/>
      <c r="M672" s="208"/>
      <c r="N672" s="209"/>
      <c r="O672" s="72"/>
      <c r="P672" s="72"/>
      <c r="Q672" s="72"/>
      <c r="R672" s="72"/>
      <c r="S672" s="72"/>
      <c r="T672" s="73"/>
      <c r="U672" s="35"/>
      <c r="V672" s="35"/>
      <c r="W672" s="35"/>
      <c r="X672" s="35"/>
      <c r="Y672" s="35"/>
      <c r="Z672" s="35"/>
      <c r="AA672" s="35"/>
      <c r="AB672" s="35"/>
      <c r="AC672" s="35"/>
      <c r="AD672" s="35"/>
      <c r="AE672" s="35"/>
      <c r="AT672" s="18" t="s">
        <v>233</v>
      </c>
      <c r="AU672" s="18" t="s">
        <v>88</v>
      </c>
    </row>
    <row r="673" spans="1:65" s="2" customFormat="1" ht="33" customHeight="1">
      <c r="A673" s="35"/>
      <c r="B673" s="36"/>
      <c r="C673" s="192" t="s">
        <v>877</v>
      </c>
      <c r="D673" s="192" t="s">
        <v>172</v>
      </c>
      <c r="E673" s="193" t="s">
        <v>878</v>
      </c>
      <c r="F673" s="194" t="s">
        <v>879</v>
      </c>
      <c r="G673" s="195" t="s">
        <v>345</v>
      </c>
      <c r="H673" s="196">
        <v>2</v>
      </c>
      <c r="I673" s="197"/>
      <c r="J673" s="198">
        <f>ROUND(I673*H673,2)</f>
        <v>0</v>
      </c>
      <c r="K673" s="194" t="s">
        <v>1</v>
      </c>
      <c r="L673" s="40"/>
      <c r="M673" s="199" t="s">
        <v>1</v>
      </c>
      <c r="N673" s="200" t="s">
        <v>44</v>
      </c>
      <c r="O673" s="72"/>
      <c r="P673" s="201">
        <f>O673*H673</f>
        <v>0</v>
      </c>
      <c r="Q673" s="201">
        <v>0</v>
      </c>
      <c r="R673" s="201">
        <f>Q673*H673</f>
        <v>0</v>
      </c>
      <c r="S673" s="201">
        <v>0</v>
      </c>
      <c r="T673" s="202">
        <f>S673*H673</f>
        <v>0</v>
      </c>
      <c r="U673" s="35"/>
      <c r="V673" s="35"/>
      <c r="W673" s="35"/>
      <c r="X673" s="35"/>
      <c r="Y673" s="35"/>
      <c r="Z673" s="35"/>
      <c r="AA673" s="35"/>
      <c r="AB673" s="35"/>
      <c r="AC673" s="35"/>
      <c r="AD673" s="35"/>
      <c r="AE673" s="35"/>
      <c r="AR673" s="203" t="s">
        <v>300</v>
      </c>
      <c r="AT673" s="203" t="s">
        <v>172</v>
      </c>
      <c r="AU673" s="203" t="s">
        <v>88</v>
      </c>
      <c r="AY673" s="18" t="s">
        <v>169</v>
      </c>
      <c r="BE673" s="204">
        <f>IF(N673="základní",J673,0)</f>
        <v>0</v>
      </c>
      <c r="BF673" s="204">
        <f>IF(N673="snížená",J673,0)</f>
        <v>0</v>
      </c>
      <c r="BG673" s="204">
        <f>IF(N673="zákl. přenesená",J673,0)</f>
        <v>0</v>
      </c>
      <c r="BH673" s="204">
        <f>IF(N673="sníž. přenesená",J673,0)</f>
        <v>0</v>
      </c>
      <c r="BI673" s="204">
        <f>IF(N673="nulová",J673,0)</f>
        <v>0</v>
      </c>
      <c r="BJ673" s="18" t="s">
        <v>86</v>
      </c>
      <c r="BK673" s="204">
        <f>ROUND(I673*H673,2)</f>
        <v>0</v>
      </c>
      <c r="BL673" s="18" t="s">
        <v>300</v>
      </c>
      <c r="BM673" s="203" t="s">
        <v>880</v>
      </c>
    </row>
    <row r="674" spans="1:65" s="2" customFormat="1" ht="19.5">
      <c r="A674" s="35"/>
      <c r="B674" s="36"/>
      <c r="C674" s="37"/>
      <c r="D674" s="205" t="s">
        <v>178</v>
      </c>
      <c r="E674" s="37"/>
      <c r="F674" s="206" t="s">
        <v>879</v>
      </c>
      <c r="G674" s="37"/>
      <c r="H674" s="37"/>
      <c r="I674" s="207"/>
      <c r="J674" s="37"/>
      <c r="K674" s="37"/>
      <c r="L674" s="40"/>
      <c r="M674" s="208"/>
      <c r="N674" s="209"/>
      <c r="O674" s="72"/>
      <c r="P674" s="72"/>
      <c r="Q674" s="72"/>
      <c r="R674" s="72"/>
      <c r="S674" s="72"/>
      <c r="T674" s="73"/>
      <c r="U674" s="35"/>
      <c r="V674" s="35"/>
      <c r="W674" s="35"/>
      <c r="X674" s="35"/>
      <c r="Y674" s="35"/>
      <c r="Z674" s="35"/>
      <c r="AA674" s="35"/>
      <c r="AB674" s="35"/>
      <c r="AC674" s="35"/>
      <c r="AD674" s="35"/>
      <c r="AE674" s="35"/>
      <c r="AT674" s="18" t="s">
        <v>178</v>
      </c>
      <c r="AU674" s="18" t="s">
        <v>88</v>
      </c>
    </row>
    <row r="675" spans="1:65" s="2" customFormat="1" ht="19.5">
      <c r="A675" s="35"/>
      <c r="B675" s="36"/>
      <c r="C675" s="37"/>
      <c r="D675" s="205" t="s">
        <v>233</v>
      </c>
      <c r="E675" s="37"/>
      <c r="F675" s="212" t="s">
        <v>876</v>
      </c>
      <c r="G675" s="37"/>
      <c r="H675" s="37"/>
      <c r="I675" s="207"/>
      <c r="J675" s="37"/>
      <c r="K675" s="37"/>
      <c r="L675" s="40"/>
      <c r="M675" s="208"/>
      <c r="N675" s="209"/>
      <c r="O675" s="72"/>
      <c r="P675" s="72"/>
      <c r="Q675" s="72"/>
      <c r="R675" s="72"/>
      <c r="S675" s="72"/>
      <c r="T675" s="73"/>
      <c r="U675" s="35"/>
      <c r="V675" s="35"/>
      <c r="W675" s="35"/>
      <c r="X675" s="35"/>
      <c r="Y675" s="35"/>
      <c r="Z675" s="35"/>
      <c r="AA675" s="35"/>
      <c r="AB675" s="35"/>
      <c r="AC675" s="35"/>
      <c r="AD675" s="35"/>
      <c r="AE675" s="35"/>
      <c r="AT675" s="18" t="s">
        <v>233</v>
      </c>
      <c r="AU675" s="18" t="s">
        <v>88</v>
      </c>
    </row>
    <row r="676" spans="1:65" s="2" customFormat="1" ht="24.2" customHeight="1">
      <c r="A676" s="35"/>
      <c r="B676" s="36"/>
      <c r="C676" s="192" t="s">
        <v>881</v>
      </c>
      <c r="D676" s="192" t="s">
        <v>172</v>
      </c>
      <c r="E676" s="193" t="s">
        <v>854</v>
      </c>
      <c r="F676" s="194" t="s">
        <v>855</v>
      </c>
      <c r="G676" s="195" t="s">
        <v>595</v>
      </c>
      <c r="H676" s="266"/>
      <c r="I676" s="197"/>
      <c r="J676" s="198">
        <f>ROUND(I676*H676,2)</f>
        <v>0</v>
      </c>
      <c r="K676" s="194" t="s">
        <v>176</v>
      </c>
      <c r="L676" s="40"/>
      <c r="M676" s="199" t="s">
        <v>1</v>
      </c>
      <c r="N676" s="200" t="s">
        <v>44</v>
      </c>
      <c r="O676" s="72"/>
      <c r="P676" s="201">
        <f>O676*H676</f>
        <v>0</v>
      </c>
      <c r="Q676" s="201">
        <v>0</v>
      </c>
      <c r="R676" s="201">
        <f>Q676*H676</f>
        <v>0</v>
      </c>
      <c r="S676" s="201">
        <v>0</v>
      </c>
      <c r="T676" s="202">
        <f>S676*H676</f>
        <v>0</v>
      </c>
      <c r="U676" s="35"/>
      <c r="V676" s="35"/>
      <c r="W676" s="35"/>
      <c r="X676" s="35"/>
      <c r="Y676" s="35"/>
      <c r="Z676" s="35"/>
      <c r="AA676" s="35"/>
      <c r="AB676" s="35"/>
      <c r="AC676" s="35"/>
      <c r="AD676" s="35"/>
      <c r="AE676" s="35"/>
      <c r="AR676" s="203" t="s">
        <v>300</v>
      </c>
      <c r="AT676" s="203" t="s">
        <v>172</v>
      </c>
      <c r="AU676" s="203" t="s">
        <v>88</v>
      </c>
      <c r="AY676" s="18" t="s">
        <v>169</v>
      </c>
      <c r="BE676" s="204">
        <f>IF(N676="základní",J676,0)</f>
        <v>0</v>
      </c>
      <c r="BF676" s="204">
        <f>IF(N676="snížená",J676,0)</f>
        <v>0</v>
      </c>
      <c r="BG676" s="204">
        <f>IF(N676="zákl. přenesená",J676,0)</f>
        <v>0</v>
      </c>
      <c r="BH676" s="204">
        <f>IF(N676="sníž. přenesená",J676,0)</f>
        <v>0</v>
      </c>
      <c r="BI676" s="204">
        <f>IF(N676="nulová",J676,0)</f>
        <v>0</v>
      </c>
      <c r="BJ676" s="18" t="s">
        <v>86</v>
      </c>
      <c r="BK676" s="204">
        <f>ROUND(I676*H676,2)</f>
        <v>0</v>
      </c>
      <c r="BL676" s="18" t="s">
        <v>300</v>
      </c>
      <c r="BM676" s="203" t="s">
        <v>882</v>
      </c>
    </row>
    <row r="677" spans="1:65" s="2" customFormat="1" ht="29.25">
      <c r="A677" s="35"/>
      <c r="B677" s="36"/>
      <c r="C677" s="37"/>
      <c r="D677" s="205" t="s">
        <v>178</v>
      </c>
      <c r="E677" s="37"/>
      <c r="F677" s="206" t="s">
        <v>857</v>
      </c>
      <c r="G677" s="37"/>
      <c r="H677" s="37"/>
      <c r="I677" s="207"/>
      <c r="J677" s="37"/>
      <c r="K677" s="37"/>
      <c r="L677" s="40"/>
      <c r="M677" s="208"/>
      <c r="N677" s="209"/>
      <c r="O677" s="72"/>
      <c r="P677" s="72"/>
      <c r="Q677" s="72"/>
      <c r="R677" s="72"/>
      <c r="S677" s="72"/>
      <c r="T677" s="73"/>
      <c r="U677" s="35"/>
      <c r="V677" s="35"/>
      <c r="W677" s="35"/>
      <c r="X677" s="35"/>
      <c r="Y677" s="35"/>
      <c r="Z677" s="35"/>
      <c r="AA677" s="35"/>
      <c r="AB677" s="35"/>
      <c r="AC677" s="35"/>
      <c r="AD677" s="35"/>
      <c r="AE677" s="35"/>
      <c r="AT677" s="18" t="s">
        <v>178</v>
      </c>
      <c r="AU677" s="18" t="s">
        <v>88</v>
      </c>
    </row>
    <row r="678" spans="1:65" s="2" customFormat="1" ht="11.25">
      <c r="A678" s="35"/>
      <c r="B678" s="36"/>
      <c r="C678" s="37"/>
      <c r="D678" s="210" t="s">
        <v>180</v>
      </c>
      <c r="E678" s="37"/>
      <c r="F678" s="211" t="s">
        <v>858</v>
      </c>
      <c r="G678" s="37"/>
      <c r="H678" s="37"/>
      <c r="I678" s="207"/>
      <c r="J678" s="37"/>
      <c r="K678" s="37"/>
      <c r="L678" s="40"/>
      <c r="M678" s="208"/>
      <c r="N678" s="209"/>
      <c r="O678" s="72"/>
      <c r="P678" s="72"/>
      <c r="Q678" s="72"/>
      <c r="R678" s="72"/>
      <c r="S678" s="72"/>
      <c r="T678" s="73"/>
      <c r="U678" s="35"/>
      <c r="V678" s="35"/>
      <c r="W678" s="35"/>
      <c r="X678" s="35"/>
      <c r="Y678" s="35"/>
      <c r="Z678" s="35"/>
      <c r="AA678" s="35"/>
      <c r="AB678" s="35"/>
      <c r="AC678" s="35"/>
      <c r="AD678" s="35"/>
      <c r="AE678" s="35"/>
      <c r="AT678" s="18" t="s">
        <v>180</v>
      </c>
      <c r="AU678" s="18" t="s">
        <v>88</v>
      </c>
    </row>
    <row r="679" spans="1:65" s="2" customFormat="1" ht="107.25">
      <c r="A679" s="35"/>
      <c r="B679" s="36"/>
      <c r="C679" s="37"/>
      <c r="D679" s="205" t="s">
        <v>182</v>
      </c>
      <c r="E679" s="37"/>
      <c r="F679" s="212" t="s">
        <v>859</v>
      </c>
      <c r="G679" s="37"/>
      <c r="H679" s="37"/>
      <c r="I679" s="207"/>
      <c r="J679" s="37"/>
      <c r="K679" s="37"/>
      <c r="L679" s="40"/>
      <c r="M679" s="208"/>
      <c r="N679" s="209"/>
      <c r="O679" s="72"/>
      <c r="P679" s="72"/>
      <c r="Q679" s="72"/>
      <c r="R679" s="72"/>
      <c r="S679" s="72"/>
      <c r="T679" s="73"/>
      <c r="U679" s="35"/>
      <c r="V679" s="35"/>
      <c r="W679" s="35"/>
      <c r="X679" s="35"/>
      <c r="Y679" s="35"/>
      <c r="Z679" s="35"/>
      <c r="AA679" s="35"/>
      <c r="AB679" s="35"/>
      <c r="AC679" s="35"/>
      <c r="AD679" s="35"/>
      <c r="AE679" s="35"/>
      <c r="AT679" s="18" t="s">
        <v>182</v>
      </c>
      <c r="AU679" s="18" t="s">
        <v>88</v>
      </c>
    </row>
    <row r="680" spans="1:65" s="12" customFormat="1" ht="22.9" customHeight="1">
      <c r="B680" s="176"/>
      <c r="C680" s="177"/>
      <c r="D680" s="178" t="s">
        <v>78</v>
      </c>
      <c r="E680" s="190" t="s">
        <v>883</v>
      </c>
      <c r="F680" s="190" t="s">
        <v>884</v>
      </c>
      <c r="G680" s="177"/>
      <c r="H680" s="177"/>
      <c r="I680" s="180"/>
      <c r="J680" s="191">
        <f>BK680</f>
        <v>0</v>
      </c>
      <c r="K680" s="177"/>
      <c r="L680" s="182"/>
      <c r="M680" s="183"/>
      <c r="N680" s="184"/>
      <c r="O680" s="184"/>
      <c r="P680" s="185">
        <f>SUM(P681:P692)</f>
        <v>0</v>
      </c>
      <c r="Q680" s="184"/>
      <c r="R680" s="185">
        <f>SUM(R681:R692)</f>
        <v>0</v>
      </c>
      <c r="S680" s="184"/>
      <c r="T680" s="186">
        <f>SUM(T681:T692)</f>
        <v>0</v>
      </c>
      <c r="AR680" s="187" t="s">
        <v>88</v>
      </c>
      <c r="AT680" s="188" t="s">
        <v>78</v>
      </c>
      <c r="AU680" s="188" t="s">
        <v>86</v>
      </c>
      <c r="AY680" s="187" t="s">
        <v>169</v>
      </c>
      <c r="BK680" s="189">
        <f>SUM(BK681:BK692)</f>
        <v>0</v>
      </c>
    </row>
    <row r="681" spans="1:65" s="2" customFormat="1" ht="24.2" customHeight="1">
      <c r="A681" s="35"/>
      <c r="B681" s="36"/>
      <c r="C681" s="192" t="s">
        <v>885</v>
      </c>
      <c r="D681" s="192" t="s">
        <v>172</v>
      </c>
      <c r="E681" s="193" t="s">
        <v>886</v>
      </c>
      <c r="F681" s="194" t="s">
        <v>887</v>
      </c>
      <c r="G681" s="195" t="s">
        <v>252</v>
      </c>
      <c r="H681" s="196">
        <v>1</v>
      </c>
      <c r="I681" s="197"/>
      <c r="J681" s="198">
        <f>ROUND(I681*H681,2)</f>
        <v>0</v>
      </c>
      <c r="K681" s="194" t="s">
        <v>1</v>
      </c>
      <c r="L681" s="40"/>
      <c r="M681" s="199" t="s">
        <v>1</v>
      </c>
      <c r="N681" s="200" t="s">
        <v>44</v>
      </c>
      <c r="O681" s="72"/>
      <c r="P681" s="201">
        <f>O681*H681</f>
        <v>0</v>
      </c>
      <c r="Q681" s="201">
        <v>0</v>
      </c>
      <c r="R681" s="201">
        <f>Q681*H681</f>
        <v>0</v>
      </c>
      <c r="S681" s="201">
        <v>0</v>
      </c>
      <c r="T681" s="202">
        <f>S681*H681</f>
        <v>0</v>
      </c>
      <c r="U681" s="35"/>
      <c r="V681" s="35"/>
      <c r="W681" s="35"/>
      <c r="X681" s="35"/>
      <c r="Y681" s="35"/>
      <c r="Z681" s="35"/>
      <c r="AA681" s="35"/>
      <c r="AB681" s="35"/>
      <c r="AC681" s="35"/>
      <c r="AD681" s="35"/>
      <c r="AE681" s="35"/>
      <c r="AR681" s="203" t="s">
        <v>300</v>
      </c>
      <c r="AT681" s="203" t="s">
        <v>172</v>
      </c>
      <c r="AU681" s="203" t="s">
        <v>88</v>
      </c>
      <c r="AY681" s="18" t="s">
        <v>169</v>
      </c>
      <c r="BE681" s="204">
        <f>IF(N681="základní",J681,0)</f>
        <v>0</v>
      </c>
      <c r="BF681" s="204">
        <f>IF(N681="snížená",J681,0)</f>
        <v>0</v>
      </c>
      <c r="BG681" s="204">
        <f>IF(N681="zákl. přenesená",J681,0)</f>
        <v>0</v>
      </c>
      <c r="BH681" s="204">
        <f>IF(N681="sníž. přenesená",J681,0)</f>
        <v>0</v>
      </c>
      <c r="BI681" s="204">
        <f>IF(N681="nulová",J681,0)</f>
        <v>0</v>
      </c>
      <c r="BJ681" s="18" t="s">
        <v>86</v>
      </c>
      <c r="BK681" s="204">
        <f>ROUND(I681*H681,2)</f>
        <v>0</v>
      </c>
      <c r="BL681" s="18" t="s">
        <v>300</v>
      </c>
      <c r="BM681" s="203" t="s">
        <v>888</v>
      </c>
    </row>
    <row r="682" spans="1:65" s="2" customFormat="1" ht="19.5">
      <c r="A682" s="35"/>
      <c r="B682" s="36"/>
      <c r="C682" s="37"/>
      <c r="D682" s="205" t="s">
        <v>178</v>
      </c>
      <c r="E682" s="37"/>
      <c r="F682" s="206" t="s">
        <v>887</v>
      </c>
      <c r="G682" s="37"/>
      <c r="H682" s="37"/>
      <c r="I682" s="207"/>
      <c r="J682" s="37"/>
      <c r="K682" s="37"/>
      <c r="L682" s="40"/>
      <c r="M682" s="208"/>
      <c r="N682" s="209"/>
      <c r="O682" s="72"/>
      <c r="P682" s="72"/>
      <c r="Q682" s="72"/>
      <c r="R682" s="72"/>
      <c r="S682" s="72"/>
      <c r="T682" s="73"/>
      <c r="U682" s="35"/>
      <c r="V682" s="35"/>
      <c r="W682" s="35"/>
      <c r="X682" s="35"/>
      <c r="Y682" s="35"/>
      <c r="Z682" s="35"/>
      <c r="AA682" s="35"/>
      <c r="AB682" s="35"/>
      <c r="AC682" s="35"/>
      <c r="AD682" s="35"/>
      <c r="AE682" s="35"/>
      <c r="AT682" s="18" t="s">
        <v>178</v>
      </c>
      <c r="AU682" s="18" t="s">
        <v>88</v>
      </c>
    </row>
    <row r="683" spans="1:65" s="2" customFormat="1" ht="24.2" customHeight="1">
      <c r="A683" s="35"/>
      <c r="B683" s="36"/>
      <c r="C683" s="192" t="s">
        <v>889</v>
      </c>
      <c r="D683" s="192" t="s">
        <v>172</v>
      </c>
      <c r="E683" s="193" t="s">
        <v>890</v>
      </c>
      <c r="F683" s="194" t="s">
        <v>891</v>
      </c>
      <c r="G683" s="195" t="s">
        <v>252</v>
      </c>
      <c r="H683" s="196">
        <v>1</v>
      </c>
      <c r="I683" s="197"/>
      <c r="J683" s="198">
        <f>ROUND(I683*H683,2)</f>
        <v>0</v>
      </c>
      <c r="K683" s="194" t="s">
        <v>1</v>
      </c>
      <c r="L683" s="40"/>
      <c r="M683" s="199" t="s">
        <v>1</v>
      </c>
      <c r="N683" s="200" t="s">
        <v>44</v>
      </c>
      <c r="O683" s="72"/>
      <c r="P683" s="201">
        <f>O683*H683</f>
        <v>0</v>
      </c>
      <c r="Q683" s="201">
        <v>0</v>
      </c>
      <c r="R683" s="201">
        <f>Q683*H683</f>
        <v>0</v>
      </c>
      <c r="S683" s="201">
        <v>0</v>
      </c>
      <c r="T683" s="202">
        <f>S683*H683</f>
        <v>0</v>
      </c>
      <c r="U683" s="35"/>
      <c r="V683" s="35"/>
      <c r="W683" s="35"/>
      <c r="X683" s="35"/>
      <c r="Y683" s="35"/>
      <c r="Z683" s="35"/>
      <c r="AA683" s="35"/>
      <c r="AB683" s="35"/>
      <c r="AC683" s="35"/>
      <c r="AD683" s="35"/>
      <c r="AE683" s="35"/>
      <c r="AR683" s="203" t="s">
        <v>300</v>
      </c>
      <c r="AT683" s="203" t="s">
        <v>172</v>
      </c>
      <c r="AU683" s="203" t="s">
        <v>88</v>
      </c>
      <c r="AY683" s="18" t="s">
        <v>169</v>
      </c>
      <c r="BE683" s="204">
        <f>IF(N683="základní",J683,0)</f>
        <v>0</v>
      </c>
      <c r="BF683" s="204">
        <f>IF(N683="snížená",J683,0)</f>
        <v>0</v>
      </c>
      <c r="BG683" s="204">
        <f>IF(N683="zákl. přenesená",J683,0)</f>
        <v>0</v>
      </c>
      <c r="BH683" s="204">
        <f>IF(N683="sníž. přenesená",J683,0)</f>
        <v>0</v>
      </c>
      <c r="BI683" s="204">
        <f>IF(N683="nulová",J683,0)</f>
        <v>0</v>
      </c>
      <c r="BJ683" s="18" t="s">
        <v>86</v>
      </c>
      <c r="BK683" s="204">
        <f>ROUND(I683*H683,2)</f>
        <v>0</v>
      </c>
      <c r="BL683" s="18" t="s">
        <v>300</v>
      </c>
      <c r="BM683" s="203" t="s">
        <v>892</v>
      </c>
    </row>
    <row r="684" spans="1:65" s="2" customFormat="1" ht="19.5">
      <c r="A684" s="35"/>
      <c r="B684" s="36"/>
      <c r="C684" s="37"/>
      <c r="D684" s="205" t="s">
        <v>178</v>
      </c>
      <c r="E684" s="37"/>
      <c r="F684" s="206" t="s">
        <v>891</v>
      </c>
      <c r="G684" s="37"/>
      <c r="H684" s="37"/>
      <c r="I684" s="207"/>
      <c r="J684" s="37"/>
      <c r="K684" s="37"/>
      <c r="L684" s="40"/>
      <c r="M684" s="208"/>
      <c r="N684" s="209"/>
      <c r="O684" s="72"/>
      <c r="P684" s="72"/>
      <c r="Q684" s="72"/>
      <c r="R684" s="72"/>
      <c r="S684" s="72"/>
      <c r="T684" s="73"/>
      <c r="U684" s="35"/>
      <c r="V684" s="35"/>
      <c r="W684" s="35"/>
      <c r="X684" s="35"/>
      <c r="Y684" s="35"/>
      <c r="Z684" s="35"/>
      <c r="AA684" s="35"/>
      <c r="AB684" s="35"/>
      <c r="AC684" s="35"/>
      <c r="AD684" s="35"/>
      <c r="AE684" s="35"/>
      <c r="AT684" s="18" t="s">
        <v>178</v>
      </c>
      <c r="AU684" s="18" t="s">
        <v>88</v>
      </c>
    </row>
    <row r="685" spans="1:65" s="2" customFormat="1" ht="24.2" customHeight="1">
      <c r="A685" s="35"/>
      <c r="B685" s="36"/>
      <c r="C685" s="192" t="s">
        <v>893</v>
      </c>
      <c r="D685" s="192" t="s">
        <v>172</v>
      </c>
      <c r="E685" s="193" t="s">
        <v>894</v>
      </c>
      <c r="F685" s="194" t="s">
        <v>895</v>
      </c>
      <c r="G685" s="195" t="s">
        <v>252</v>
      </c>
      <c r="H685" s="196">
        <v>1</v>
      </c>
      <c r="I685" s="197"/>
      <c r="J685" s="198">
        <f>ROUND(I685*H685,2)</f>
        <v>0</v>
      </c>
      <c r="K685" s="194" t="s">
        <v>1</v>
      </c>
      <c r="L685" s="40"/>
      <c r="M685" s="199" t="s">
        <v>1</v>
      </c>
      <c r="N685" s="200" t="s">
        <v>44</v>
      </c>
      <c r="O685" s="72"/>
      <c r="P685" s="201">
        <f>O685*H685</f>
        <v>0</v>
      </c>
      <c r="Q685" s="201">
        <v>0</v>
      </c>
      <c r="R685" s="201">
        <f>Q685*H685</f>
        <v>0</v>
      </c>
      <c r="S685" s="201">
        <v>0</v>
      </c>
      <c r="T685" s="202">
        <f>S685*H685</f>
        <v>0</v>
      </c>
      <c r="U685" s="35"/>
      <c r="V685" s="35"/>
      <c r="W685" s="35"/>
      <c r="X685" s="35"/>
      <c r="Y685" s="35"/>
      <c r="Z685" s="35"/>
      <c r="AA685" s="35"/>
      <c r="AB685" s="35"/>
      <c r="AC685" s="35"/>
      <c r="AD685" s="35"/>
      <c r="AE685" s="35"/>
      <c r="AR685" s="203" t="s">
        <v>300</v>
      </c>
      <c r="AT685" s="203" t="s">
        <v>172</v>
      </c>
      <c r="AU685" s="203" t="s">
        <v>88</v>
      </c>
      <c r="AY685" s="18" t="s">
        <v>169</v>
      </c>
      <c r="BE685" s="204">
        <f>IF(N685="základní",J685,0)</f>
        <v>0</v>
      </c>
      <c r="BF685" s="204">
        <f>IF(N685="snížená",J685,0)</f>
        <v>0</v>
      </c>
      <c r="BG685" s="204">
        <f>IF(N685="zákl. přenesená",J685,0)</f>
        <v>0</v>
      </c>
      <c r="BH685" s="204">
        <f>IF(N685="sníž. přenesená",J685,0)</f>
        <v>0</v>
      </c>
      <c r="BI685" s="204">
        <f>IF(N685="nulová",J685,0)</f>
        <v>0</v>
      </c>
      <c r="BJ685" s="18" t="s">
        <v>86</v>
      </c>
      <c r="BK685" s="204">
        <f>ROUND(I685*H685,2)</f>
        <v>0</v>
      </c>
      <c r="BL685" s="18" t="s">
        <v>300</v>
      </c>
      <c r="BM685" s="203" t="s">
        <v>896</v>
      </c>
    </row>
    <row r="686" spans="1:65" s="2" customFormat="1" ht="19.5">
      <c r="A686" s="35"/>
      <c r="B686" s="36"/>
      <c r="C686" s="37"/>
      <c r="D686" s="205" t="s">
        <v>178</v>
      </c>
      <c r="E686" s="37"/>
      <c r="F686" s="206" t="s">
        <v>895</v>
      </c>
      <c r="G686" s="37"/>
      <c r="H686" s="37"/>
      <c r="I686" s="207"/>
      <c r="J686" s="37"/>
      <c r="K686" s="37"/>
      <c r="L686" s="40"/>
      <c r="M686" s="208"/>
      <c r="N686" s="209"/>
      <c r="O686" s="72"/>
      <c r="P686" s="72"/>
      <c r="Q686" s="72"/>
      <c r="R686" s="72"/>
      <c r="S686" s="72"/>
      <c r="T686" s="73"/>
      <c r="U686" s="35"/>
      <c r="V686" s="35"/>
      <c r="W686" s="35"/>
      <c r="X686" s="35"/>
      <c r="Y686" s="35"/>
      <c r="Z686" s="35"/>
      <c r="AA686" s="35"/>
      <c r="AB686" s="35"/>
      <c r="AC686" s="35"/>
      <c r="AD686" s="35"/>
      <c r="AE686" s="35"/>
      <c r="AT686" s="18" t="s">
        <v>178</v>
      </c>
      <c r="AU686" s="18" t="s">
        <v>88</v>
      </c>
    </row>
    <row r="687" spans="1:65" s="2" customFormat="1" ht="24.2" customHeight="1">
      <c r="A687" s="35"/>
      <c r="B687" s="36"/>
      <c r="C687" s="192" t="s">
        <v>897</v>
      </c>
      <c r="D687" s="192" t="s">
        <v>172</v>
      </c>
      <c r="E687" s="193" t="s">
        <v>898</v>
      </c>
      <c r="F687" s="194" t="s">
        <v>899</v>
      </c>
      <c r="G687" s="195" t="s">
        <v>345</v>
      </c>
      <c r="H687" s="196">
        <v>1</v>
      </c>
      <c r="I687" s="197"/>
      <c r="J687" s="198">
        <f>ROUND(I687*H687,2)</f>
        <v>0</v>
      </c>
      <c r="K687" s="194" t="s">
        <v>1</v>
      </c>
      <c r="L687" s="40"/>
      <c r="M687" s="199" t="s">
        <v>1</v>
      </c>
      <c r="N687" s="200" t="s">
        <v>44</v>
      </c>
      <c r="O687" s="72"/>
      <c r="P687" s="201">
        <f>O687*H687</f>
        <v>0</v>
      </c>
      <c r="Q687" s="201">
        <v>0</v>
      </c>
      <c r="R687" s="201">
        <f>Q687*H687</f>
        <v>0</v>
      </c>
      <c r="S687" s="201">
        <v>0</v>
      </c>
      <c r="T687" s="202">
        <f>S687*H687</f>
        <v>0</v>
      </c>
      <c r="U687" s="35"/>
      <c r="V687" s="35"/>
      <c r="W687" s="35"/>
      <c r="X687" s="35"/>
      <c r="Y687" s="35"/>
      <c r="Z687" s="35"/>
      <c r="AA687" s="35"/>
      <c r="AB687" s="35"/>
      <c r="AC687" s="35"/>
      <c r="AD687" s="35"/>
      <c r="AE687" s="35"/>
      <c r="AR687" s="203" t="s">
        <v>300</v>
      </c>
      <c r="AT687" s="203" t="s">
        <v>172</v>
      </c>
      <c r="AU687" s="203" t="s">
        <v>88</v>
      </c>
      <c r="AY687" s="18" t="s">
        <v>169</v>
      </c>
      <c r="BE687" s="204">
        <f>IF(N687="základní",J687,0)</f>
        <v>0</v>
      </c>
      <c r="BF687" s="204">
        <f>IF(N687="snížená",J687,0)</f>
        <v>0</v>
      </c>
      <c r="BG687" s="204">
        <f>IF(N687="zákl. přenesená",J687,0)</f>
        <v>0</v>
      </c>
      <c r="BH687" s="204">
        <f>IF(N687="sníž. přenesená",J687,0)</f>
        <v>0</v>
      </c>
      <c r="BI687" s="204">
        <f>IF(N687="nulová",J687,0)</f>
        <v>0</v>
      </c>
      <c r="BJ687" s="18" t="s">
        <v>86</v>
      </c>
      <c r="BK687" s="204">
        <f>ROUND(I687*H687,2)</f>
        <v>0</v>
      </c>
      <c r="BL687" s="18" t="s">
        <v>300</v>
      </c>
      <c r="BM687" s="203" t="s">
        <v>900</v>
      </c>
    </row>
    <row r="688" spans="1:65" s="2" customFormat="1" ht="11.25">
      <c r="A688" s="35"/>
      <c r="B688" s="36"/>
      <c r="C688" s="37"/>
      <c r="D688" s="205" t="s">
        <v>178</v>
      </c>
      <c r="E688" s="37"/>
      <c r="F688" s="206" t="s">
        <v>899</v>
      </c>
      <c r="G688" s="37"/>
      <c r="H688" s="37"/>
      <c r="I688" s="207"/>
      <c r="J688" s="37"/>
      <c r="K688" s="37"/>
      <c r="L688" s="40"/>
      <c r="M688" s="208"/>
      <c r="N688" s="209"/>
      <c r="O688" s="72"/>
      <c r="P688" s="72"/>
      <c r="Q688" s="72"/>
      <c r="R688" s="72"/>
      <c r="S688" s="72"/>
      <c r="T688" s="73"/>
      <c r="U688" s="35"/>
      <c r="V688" s="35"/>
      <c r="W688" s="35"/>
      <c r="X688" s="35"/>
      <c r="Y688" s="35"/>
      <c r="Z688" s="35"/>
      <c r="AA688" s="35"/>
      <c r="AB688" s="35"/>
      <c r="AC688" s="35"/>
      <c r="AD688" s="35"/>
      <c r="AE688" s="35"/>
      <c r="AT688" s="18" t="s">
        <v>178</v>
      </c>
      <c r="AU688" s="18" t="s">
        <v>88</v>
      </c>
    </row>
    <row r="689" spans="1:65" s="2" customFormat="1" ht="24.2" customHeight="1">
      <c r="A689" s="35"/>
      <c r="B689" s="36"/>
      <c r="C689" s="192" t="s">
        <v>901</v>
      </c>
      <c r="D689" s="192" t="s">
        <v>172</v>
      </c>
      <c r="E689" s="193" t="s">
        <v>902</v>
      </c>
      <c r="F689" s="194" t="s">
        <v>903</v>
      </c>
      <c r="G689" s="195" t="s">
        <v>252</v>
      </c>
      <c r="H689" s="196">
        <v>1</v>
      </c>
      <c r="I689" s="197"/>
      <c r="J689" s="198">
        <f>ROUND(I689*H689,2)</f>
        <v>0</v>
      </c>
      <c r="K689" s="194" t="s">
        <v>1</v>
      </c>
      <c r="L689" s="40"/>
      <c r="M689" s="199" t="s">
        <v>1</v>
      </c>
      <c r="N689" s="200" t="s">
        <v>44</v>
      </c>
      <c r="O689" s="72"/>
      <c r="P689" s="201">
        <f>O689*H689</f>
        <v>0</v>
      </c>
      <c r="Q689" s="201">
        <v>0</v>
      </c>
      <c r="R689" s="201">
        <f>Q689*H689</f>
        <v>0</v>
      </c>
      <c r="S689" s="201">
        <v>0</v>
      </c>
      <c r="T689" s="202">
        <f>S689*H689</f>
        <v>0</v>
      </c>
      <c r="U689" s="35"/>
      <c r="V689" s="35"/>
      <c r="W689" s="35"/>
      <c r="X689" s="35"/>
      <c r="Y689" s="35"/>
      <c r="Z689" s="35"/>
      <c r="AA689" s="35"/>
      <c r="AB689" s="35"/>
      <c r="AC689" s="35"/>
      <c r="AD689" s="35"/>
      <c r="AE689" s="35"/>
      <c r="AR689" s="203" t="s">
        <v>300</v>
      </c>
      <c r="AT689" s="203" t="s">
        <v>172</v>
      </c>
      <c r="AU689" s="203" t="s">
        <v>88</v>
      </c>
      <c r="AY689" s="18" t="s">
        <v>169</v>
      </c>
      <c r="BE689" s="204">
        <f>IF(N689="základní",J689,0)</f>
        <v>0</v>
      </c>
      <c r="BF689" s="204">
        <f>IF(N689="snížená",J689,0)</f>
        <v>0</v>
      </c>
      <c r="BG689" s="204">
        <f>IF(N689="zákl. přenesená",J689,0)</f>
        <v>0</v>
      </c>
      <c r="BH689" s="204">
        <f>IF(N689="sníž. přenesená",J689,0)</f>
        <v>0</v>
      </c>
      <c r="BI689" s="204">
        <f>IF(N689="nulová",J689,0)</f>
        <v>0</v>
      </c>
      <c r="BJ689" s="18" t="s">
        <v>86</v>
      </c>
      <c r="BK689" s="204">
        <f>ROUND(I689*H689,2)</f>
        <v>0</v>
      </c>
      <c r="BL689" s="18" t="s">
        <v>300</v>
      </c>
      <c r="BM689" s="203" t="s">
        <v>904</v>
      </c>
    </row>
    <row r="690" spans="1:65" s="2" customFormat="1" ht="19.5">
      <c r="A690" s="35"/>
      <c r="B690" s="36"/>
      <c r="C690" s="37"/>
      <c r="D690" s="205" t="s">
        <v>178</v>
      </c>
      <c r="E690" s="37"/>
      <c r="F690" s="206" t="s">
        <v>903</v>
      </c>
      <c r="G690" s="37"/>
      <c r="H690" s="37"/>
      <c r="I690" s="207"/>
      <c r="J690" s="37"/>
      <c r="K690" s="37"/>
      <c r="L690" s="40"/>
      <c r="M690" s="208"/>
      <c r="N690" s="209"/>
      <c r="O690" s="72"/>
      <c r="P690" s="72"/>
      <c r="Q690" s="72"/>
      <c r="R690" s="72"/>
      <c r="S690" s="72"/>
      <c r="T690" s="73"/>
      <c r="U690" s="35"/>
      <c r="V690" s="35"/>
      <c r="W690" s="35"/>
      <c r="X690" s="35"/>
      <c r="Y690" s="35"/>
      <c r="Z690" s="35"/>
      <c r="AA690" s="35"/>
      <c r="AB690" s="35"/>
      <c r="AC690" s="35"/>
      <c r="AD690" s="35"/>
      <c r="AE690" s="35"/>
      <c r="AT690" s="18" t="s">
        <v>178</v>
      </c>
      <c r="AU690" s="18" t="s">
        <v>88</v>
      </c>
    </row>
    <row r="691" spans="1:65" s="2" customFormat="1" ht="16.5" customHeight="1">
      <c r="A691" s="35"/>
      <c r="B691" s="36"/>
      <c r="C691" s="192" t="s">
        <v>905</v>
      </c>
      <c r="D691" s="192" t="s">
        <v>172</v>
      </c>
      <c r="E691" s="193" t="s">
        <v>906</v>
      </c>
      <c r="F691" s="194" t="s">
        <v>907</v>
      </c>
      <c r="G691" s="195" t="s">
        <v>252</v>
      </c>
      <c r="H691" s="196">
        <v>5</v>
      </c>
      <c r="I691" s="197"/>
      <c r="J691" s="198">
        <f>ROUND(I691*H691,2)</f>
        <v>0</v>
      </c>
      <c r="K691" s="194" t="s">
        <v>1</v>
      </c>
      <c r="L691" s="40"/>
      <c r="M691" s="199" t="s">
        <v>1</v>
      </c>
      <c r="N691" s="200" t="s">
        <v>44</v>
      </c>
      <c r="O691" s="72"/>
      <c r="P691" s="201">
        <f>O691*H691</f>
        <v>0</v>
      </c>
      <c r="Q691" s="201">
        <v>0</v>
      </c>
      <c r="R691" s="201">
        <f>Q691*H691</f>
        <v>0</v>
      </c>
      <c r="S691" s="201">
        <v>0</v>
      </c>
      <c r="T691" s="202">
        <f>S691*H691</f>
        <v>0</v>
      </c>
      <c r="U691" s="35"/>
      <c r="V691" s="35"/>
      <c r="W691" s="35"/>
      <c r="X691" s="35"/>
      <c r="Y691" s="35"/>
      <c r="Z691" s="35"/>
      <c r="AA691" s="35"/>
      <c r="AB691" s="35"/>
      <c r="AC691" s="35"/>
      <c r="AD691" s="35"/>
      <c r="AE691" s="35"/>
      <c r="AR691" s="203" t="s">
        <v>300</v>
      </c>
      <c r="AT691" s="203" t="s">
        <v>172</v>
      </c>
      <c r="AU691" s="203" t="s">
        <v>88</v>
      </c>
      <c r="AY691" s="18" t="s">
        <v>169</v>
      </c>
      <c r="BE691" s="204">
        <f>IF(N691="základní",J691,0)</f>
        <v>0</v>
      </c>
      <c r="BF691" s="204">
        <f>IF(N691="snížená",J691,0)</f>
        <v>0</v>
      </c>
      <c r="BG691" s="204">
        <f>IF(N691="zákl. přenesená",J691,0)</f>
        <v>0</v>
      </c>
      <c r="BH691" s="204">
        <f>IF(N691="sníž. přenesená",J691,0)</f>
        <v>0</v>
      </c>
      <c r="BI691" s="204">
        <f>IF(N691="nulová",J691,0)</f>
        <v>0</v>
      </c>
      <c r="BJ691" s="18" t="s">
        <v>86</v>
      </c>
      <c r="BK691" s="204">
        <f>ROUND(I691*H691,2)</f>
        <v>0</v>
      </c>
      <c r="BL691" s="18" t="s">
        <v>300</v>
      </c>
      <c r="BM691" s="203" t="s">
        <v>908</v>
      </c>
    </row>
    <row r="692" spans="1:65" s="2" customFormat="1" ht="11.25">
      <c r="A692" s="35"/>
      <c r="B692" s="36"/>
      <c r="C692" s="37"/>
      <c r="D692" s="205" t="s">
        <v>178</v>
      </c>
      <c r="E692" s="37"/>
      <c r="F692" s="206" t="s">
        <v>907</v>
      </c>
      <c r="G692" s="37"/>
      <c r="H692" s="37"/>
      <c r="I692" s="207"/>
      <c r="J692" s="37"/>
      <c r="K692" s="37"/>
      <c r="L692" s="40"/>
      <c r="M692" s="208"/>
      <c r="N692" s="209"/>
      <c r="O692" s="72"/>
      <c r="P692" s="72"/>
      <c r="Q692" s="72"/>
      <c r="R692" s="72"/>
      <c r="S692" s="72"/>
      <c r="T692" s="73"/>
      <c r="U692" s="35"/>
      <c r="V692" s="35"/>
      <c r="W692" s="35"/>
      <c r="X692" s="35"/>
      <c r="Y692" s="35"/>
      <c r="Z692" s="35"/>
      <c r="AA692" s="35"/>
      <c r="AB692" s="35"/>
      <c r="AC692" s="35"/>
      <c r="AD692" s="35"/>
      <c r="AE692" s="35"/>
      <c r="AT692" s="18" t="s">
        <v>178</v>
      </c>
      <c r="AU692" s="18" t="s">
        <v>88</v>
      </c>
    </row>
    <row r="693" spans="1:65" s="12" customFormat="1" ht="22.9" customHeight="1">
      <c r="B693" s="176"/>
      <c r="C693" s="177"/>
      <c r="D693" s="178" t="s">
        <v>78</v>
      </c>
      <c r="E693" s="190" t="s">
        <v>909</v>
      </c>
      <c r="F693" s="190" t="s">
        <v>910</v>
      </c>
      <c r="G693" s="177"/>
      <c r="H693" s="177"/>
      <c r="I693" s="180"/>
      <c r="J693" s="191">
        <f>BK693</f>
        <v>0</v>
      </c>
      <c r="K693" s="177"/>
      <c r="L693" s="182"/>
      <c r="M693" s="183"/>
      <c r="N693" s="184"/>
      <c r="O693" s="184"/>
      <c r="P693" s="185">
        <f>SUM(P694:P743)</f>
        <v>0</v>
      </c>
      <c r="Q693" s="184"/>
      <c r="R693" s="185">
        <f>SUM(R694:R743)</f>
        <v>0.38000633547500001</v>
      </c>
      <c r="S693" s="184"/>
      <c r="T693" s="186">
        <f>SUM(T694:T743)</f>
        <v>0</v>
      </c>
      <c r="AR693" s="187" t="s">
        <v>88</v>
      </c>
      <c r="AT693" s="188" t="s">
        <v>78</v>
      </c>
      <c r="AU693" s="188" t="s">
        <v>86</v>
      </c>
      <c r="AY693" s="187" t="s">
        <v>169</v>
      </c>
      <c r="BK693" s="189">
        <f>SUM(BK694:BK743)</f>
        <v>0</v>
      </c>
    </row>
    <row r="694" spans="1:65" s="2" customFormat="1" ht="24.2" customHeight="1">
      <c r="A694" s="35"/>
      <c r="B694" s="36"/>
      <c r="C694" s="192" t="s">
        <v>911</v>
      </c>
      <c r="D694" s="192" t="s">
        <v>172</v>
      </c>
      <c r="E694" s="193" t="s">
        <v>912</v>
      </c>
      <c r="F694" s="194" t="s">
        <v>913</v>
      </c>
      <c r="G694" s="195" t="s">
        <v>368</v>
      </c>
      <c r="H694" s="196">
        <v>181.24</v>
      </c>
      <c r="I694" s="197"/>
      <c r="J694" s="198">
        <f>ROUND(I694*H694,2)</f>
        <v>0</v>
      </c>
      <c r="K694" s="194" t="s">
        <v>176</v>
      </c>
      <c r="L694" s="40"/>
      <c r="M694" s="199" t="s">
        <v>1</v>
      </c>
      <c r="N694" s="200" t="s">
        <v>44</v>
      </c>
      <c r="O694" s="72"/>
      <c r="P694" s="201">
        <f>O694*H694</f>
        <v>0</v>
      </c>
      <c r="Q694" s="201">
        <v>4.6999999999999997E-5</v>
      </c>
      <c r="R694" s="201">
        <f>Q694*H694</f>
        <v>8.5182799999999996E-3</v>
      </c>
      <c r="S694" s="201">
        <v>0</v>
      </c>
      <c r="T694" s="202">
        <f>S694*H694</f>
        <v>0</v>
      </c>
      <c r="U694" s="35"/>
      <c r="V694" s="35"/>
      <c r="W694" s="35"/>
      <c r="X694" s="35"/>
      <c r="Y694" s="35"/>
      <c r="Z694" s="35"/>
      <c r="AA694" s="35"/>
      <c r="AB694" s="35"/>
      <c r="AC694" s="35"/>
      <c r="AD694" s="35"/>
      <c r="AE694" s="35"/>
      <c r="AR694" s="203" t="s">
        <v>300</v>
      </c>
      <c r="AT694" s="203" t="s">
        <v>172</v>
      </c>
      <c r="AU694" s="203" t="s">
        <v>88</v>
      </c>
      <c r="AY694" s="18" t="s">
        <v>169</v>
      </c>
      <c r="BE694" s="204">
        <f>IF(N694="základní",J694,0)</f>
        <v>0</v>
      </c>
      <c r="BF694" s="204">
        <f>IF(N694="snížená",J694,0)</f>
        <v>0</v>
      </c>
      <c r="BG694" s="204">
        <f>IF(N694="zákl. přenesená",J694,0)</f>
        <v>0</v>
      </c>
      <c r="BH694" s="204">
        <f>IF(N694="sníž. přenesená",J694,0)</f>
        <v>0</v>
      </c>
      <c r="BI694" s="204">
        <f>IF(N694="nulová",J694,0)</f>
        <v>0</v>
      </c>
      <c r="BJ694" s="18" t="s">
        <v>86</v>
      </c>
      <c r="BK694" s="204">
        <f>ROUND(I694*H694,2)</f>
        <v>0</v>
      </c>
      <c r="BL694" s="18" t="s">
        <v>300</v>
      </c>
      <c r="BM694" s="203" t="s">
        <v>914</v>
      </c>
    </row>
    <row r="695" spans="1:65" s="2" customFormat="1" ht="29.25">
      <c r="A695" s="35"/>
      <c r="B695" s="36"/>
      <c r="C695" s="37"/>
      <c r="D695" s="205" t="s">
        <v>178</v>
      </c>
      <c r="E695" s="37"/>
      <c r="F695" s="206" t="s">
        <v>915</v>
      </c>
      <c r="G695" s="37"/>
      <c r="H695" s="37"/>
      <c r="I695" s="207"/>
      <c r="J695" s="37"/>
      <c r="K695" s="37"/>
      <c r="L695" s="40"/>
      <c r="M695" s="208"/>
      <c r="N695" s="209"/>
      <c r="O695" s="72"/>
      <c r="P695" s="72"/>
      <c r="Q695" s="72"/>
      <c r="R695" s="72"/>
      <c r="S695" s="72"/>
      <c r="T695" s="73"/>
      <c r="U695" s="35"/>
      <c r="V695" s="35"/>
      <c r="W695" s="35"/>
      <c r="X695" s="35"/>
      <c r="Y695" s="35"/>
      <c r="Z695" s="35"/>
      <c r="AA695" s="35"/>
      <c r="AB695" s="35"/>
      <c r="AC695" s="35"/>
      <c r="AD695" s="35"/>
      <c r="AE695" s="35"/>
      <c r="AT695" s="18" t="s">
        <v>178</v>
      </c>
      <c r="AU695" s="18" t="s">
        <v>88</v>
      </c>
    </row>
    <row r="696" spans="1:65" s="2" customFormat="1" ht="11.25">
      <c r="A696" s="35"/>
      <c r="B696" s="36"/>
      <c r="C696" s="37"/>
      <c r="D696" s="210" t="s">
        <v>180</v>
      </c>
      <c r="E696" s="37"/>
      <c r="F696" s="211" t="s">
        <v>916</v>
      </c>
      <c r="G696" s="37"/>
      <c r="H696" s="37"/>
      <c r="I696" s="207"/>
      <c r="J696" s="37"/>
      <c r="K696" s="37"/>
      <c r="L696" s="40"/>
      <c r="M696" s="208"/>
      <c r="N696" s="209"/>
      <c r="O696" s="72"/>
      <c r="P696" s="72"/>
      <c r="Q696" s="72"/>
      <c r="R696" s="72"/>
      <c r="S696" s="72"/>
      <c r="T696" s="73"/>
      <c r="U696" s="35"/>
      <c r="V696" s="35"/>
      <c r="W696" s="35"/>
      <c r="X696" s="35"/>
      <c r="Y696" s="35"/>
      <c r="Z696" s="35"/>
      <c r="AA696" s="35"/>
      <c r="AB696" s="35"/>
      <c r="AC696" s="35"/>
      <c r="AD696" s="35"/>
      <c r="AE696" s="35"/>
      <c r="AT696" s="18" t="s">
        <v>180</v>
      </c>
      <c r="AU696" s="18" t="s">
        <v>88</v>
      </c>
    </row>
    <row r="697" spans="1:65" s="2" customFormat="1" ht="39">
      <c r="A697" s="35"/>
      <c r="B697" s="36"/>
      <c r="C697" s="37"/>
      <c r="D697" s="205" t="s">
        <v>182</v>
      </c>
      <c r="E697" s="37"/>
      <c r="F697" s="212" t="s">
        <v>917</v>
      </c>
      <c r="G697" s="37"/>
      <c r="H697" s="37"/>
      <c r="I697" s="207"/>
      <c r="J697" s="37"/>
      <c r="K697" s="37"/>
      <c r="L697" s="40"/>
      <c r="M697" s="208"/>
      <c r="N697" s="209"/>
      <c r="O697" s="72"/>
      <c r="P697" s="72"/>
      <c r="Q697" s="72"/>
      <c r="R697" s="72"/>
      <c r="S697" s="72"/>
      <c r="T697" s="73"/>
      <c r="U697" s="35"/>
      <c r="V697" s="35"/>
      <c r="W697" s="35"/>
      <c r="X697" s="35"/>
      <c r="Y697" s="35"/>
      <c r="Z697" s="35"/>
      <c r="AA697" s="35"/>
      <c r="AB697" s="35"/>
      <c r="AC697" s="35"/>
      <c r="AD697" s="35"/>
      <c r="AE697" s="35"/>
      <c r="AT697" s="18" t="s">
        <v>182</v>
      </c>
      <c r="AU697" s="18" t="s">
        <v>88</v>
      </c>
    </row>
    <row r="698" spans="1:65" s="13" customFormat="1" ht="11.25">
      <c r="B698" s="213"/>
      <c r="C698" s="214"/>
      <c r="D698" s="205" t="s">
        <v>184</v>
      </c>
      <c r="E698" s="215" t="s">
        <v>1</v>
      </c>
      <c r="F698" s="216" t="s">
        <v>273</v>
      </c>
      <c r="G698" s="214"/>
      <c r="H698" s="215" t="s">
        <v>1</v>
      </c>
      <c r="I698" s="217"/>
      <c r="J698" s="214"/>
      <c r="K698" s="214"/>
      <c r="L698" s="218"/>
      <c r="M698" s="219"/>
      <c r="N698" s="220"/>
      <c r="O698" s="220"/>
      <c r="P698" s="220"/>
      <c r="Q698" s="220"/>
      <c r="R698" s="220"/>
      <c r="S698" s="220"/>
      <c r="T698" s="221"/>
      <c r="AT698" s="222" t="s">
        <v>184</v>
      </c>
      <c r="AU698" s="222" t="s">
        <v>88</v>
      </c>
      <c r="AV698" s="13" t="s">
        <v>86</v>
      </c>
      <c r="AW698" s="13" t="s">
        <v>34</v>
      </c>
      <c r="AX698" s="13" t="s">
        <v>79</v>
      </c>
      <c r="AY698" s="222" t="s">
        <v>169</v>
      </c>
    </row>
    <row r="699" spans="1:65" s="14" customFormat="1" ht="11.25">
      <c r="B699" s="223"/>
      <c r="C699" s="224"/>
      <c r="D699" s="205" t="s">
        <v>184</v>
      </c>
      <c r="E699" s="225" t="s">
        <v>1</v>
      </c>
      <c r="F699" s="226" t="s">
        <v>918</v>
      </c>
      <c r="G699" s="224"/>
      <c r="H699" s="227">
        <v>19.97</v>
      </c>
      <c r="I699" s="228"/>
      <c r="J699" s="224"/>
      <c r="K699" s="224"/>
      <c r="L699" s="229"/>
      <c r="M699" s="230"/>
      <c r="N699" s="231"/>
      <c r="O699" s="231"/>
      <c r="P699" s="231"/>
      <c r="Q699" s="231"/>
      <c r="R699" s="231"/>
      <c r="S699" s="231"/>
      <c r="T699" s="232"/>
      <c r="AT699" s="233" t="s">
        <v>184</v>
      </c>
      <c r="AU699" s="233" t="s">
        <v>88</v>
      </c>
      <c r="AV699" s="14" t="s">
        <v>88</v>
      </c>
      <c r="AW699" s="14" t="s">
        <v>34</v>
      </c>
      <c r="AX699" s="14" t="s">
        <v>79</v>
      </c>
      <c r="AY699" s="233" t="s">
        <v>169</v>
      </c>
    </row>
    <row r="700" spans="1:65" s="14" customFormat="1" ht="11.25">
      <c r="B700" s="223"/>
      <c r="C700" s="224"/>
      <c r="D700" s="205" t="s">
        <v>184</v>
      </c>
      <c r="E700" s="225" t="s">
        <v>1</v>
      </c>
      <c r="F700" s="226" t="s">
        <v>919</v>
      </c>
      <c r="G700" s="224"/>
      <c r="H700" s="227">
        <v>20.99</v>
      </c>
      <c r="I700" s="228"/>
      <c r="J700" s="224"/>
      <c r="K700" s="224"/>
      <c r="L700" s="229"/>
      <c r="M700" s="230"/>
      <c r="N700" s="231"/>
      <c r="O700" s="231"/>
      <c r="P700" s="231"/>
      <c r="Q700" s="231"/>
      <c r="R700" s="231"/>
      <c r="S700" s="231"/>
      <c r="T700" s="232"/>
      <c r="AT700" s="233" t="s">
        <v>184</v>
      </c>
      <c r="AU700" s="233" t="s">
        <v>88</v>
      </c>
      <c r="AV700" s="14" t="s">
        <v>88</v>
      </c>
      <c r="AW700" s="14" t="s">
        <v>34</v>
      </c>
      <c r="AX700" s="14" t="s">
        <v>79</v>
      </c>
      <c r="AY700" s="233" t="s">
        <v>169</v>
      </c>
    </row>
    <row r="701" spans="1:65" s="14" customFormat="1" ht="11.25">
      <c r="B701" s="223"/>
      <c r="C701" s="224"/>
      <c r="D701" s="205" t="s">
        <v>184</v>
      </c>
      <c r="E701" s="225" t="s">
        <v>1</v>
      </c>
      <c r="F701" s="226" t="s">
        <v>920</v>
      </c>
      <c r="G701" s="224"/>
      <c r="H701" s="227">
        <v>55.12</v>
      </c>
      <c r="I701" s="228"/>
      <c r="J701" s="224"/>
      <c r="K701" s="224"/>
      <c r="L701" s="229"/>
      <c r="M701" s="230"/>
      <c r="N701" s="231"/>
      <c r="O701" s="231"/>
      <c r="P701" s="231"/>
      <c r="Q701" s="231"/>
      <c r="R701" s="231"/>
      <c r="S701" s="231"/>
      <c r="T701" s="232"/>
      <c r="AT701" s="233" t="s">
        <v>184</v>
      </c>
      <c r="AU701" s="233" t="s">
        <v>88</v>
      </c>
      <c r="AV701" s="14" t="s">
        <v>88</v>
      </c>
      <c r="AW701" s="14" t="s">
        <v>34</v>
      </c>
      <c r="AX701" s="14" t="s">
        <v>79</v>
      </c>
      <c r="AY701" s="233" t="s">
        <v>169</v>
      </c>
    </row>
    <row r="702" spans="1:65" s="14" customFormat="1" ht="11.25">
      <c r="B702" s="223"/>
      <c r="C702" s="224"/>
      <c r="D702" s="205" t="s">
        <v>184</v>
      </c>
      <c r="E702" s="225" t="s">
        <v>1</v>
      </c>
      <c r="F702" s="226" t="s">
        <v>921</v>
      </c>
      <c r="G702" s="224"/>
      <c r="H702" s="227">
        <v>57.16</v>
      </c>
      <c r="I702" s="228"/>
      <c r="J702" s="224"/>
      <c r="K702" s="224"/>
      <c r="L702" s="229"/>
      <c r="M702" s="230"/>
      <c r="N702" s="231"/>
      <c r="O702" s="231"/>
      <c r="P702" s="231"/>
      <c r="Q702" s="231"/>
      <c r="R702" s="231"/>
      <c r="S702" s="231"/>
      <c r="T702" s="232"/>
      <c r="AT702" s="233" t="s">
        <v>184</v>
      </c>
      <c r="AU702" s="233" t="s">
        <v>88</v>
      </c>
      <c r="AV702" s="14" t="s">
        <v>88</v>
      </c>
      <c r="AW702" s="14" t="s">
        <v>34</v>
      </c>
      <c r="AX702" s="14" t="s">
        <v>79</v>
      </c>
      <c r="AY702" s="233" t="s">
        <v>169</v>
      </c>
    </row>
    <row r="703" spans="1:65" s="14" customFormat="1" ht="11.25">
      <c r="B703" s="223"/>
      <c r="C703" s="224"/>
      <c r="D703" s="205" t="s">
        <v>184</v>
      </c>
      <c r="E703" s="225" t="s">
        <v>1</v>
      </c>
      <c r="F703" s="226" t="s">
        <v>922</v>
      </c>
      <c r="G703" s="224"/>
      <c r="H703" s="227">
        <v>28</v>
      </c>
      <c r="I703" s="228"/>
      <c r="J703" s="224"/>
      <c r="K703" s="224"/>
      <c r="L703" s="229"/>
      <c r="M703" s="230"/>
      <c r="N703" s="231"/>
      <c r="O703" s="231"/>
      <c r="P703" s="231"/>
      <c r="Q703" s="231"/>
      <c r="R703" s="231"/>
      <c r="S703" s="231"/>
      <c r="T703" s="232"/>
      <c r="AT703" s="233" t="s">
        <v>184</v>
      </c>
      <c r="AU703" s="233" t="s">
        <v>88</v>
      </c>
      <c r="AV703" s="14" t="s">
        <v>88</v>
      </c>
      <c r="AW703" s="14" t="s">
        <v>34</v>
      </c>
      <c r="AX703" s="14" t="s">
        <v>79</v>
      </c>
      <c r="AY703" s="233" t="s">
        <v>169</v>
      </c>
    </row>
    <row r="704" spans="1:65" s="15" customFormat="1" ht="11.25">
      <c r="B704" s="234"/>
      <c r="C704" s="235"/>
      <c r="D704" s="205" t="s">
        <v>184</v>
      </c>
      <c r="E704" s="236" t="s">
        <v>1</v>
      </c>
      <c r="F704" s="237" t="s">
        <v>218</v>
      </c>
      <c r="G704" s="235"/>
      <c r="H704" s="238">
        <v>181.24</v>
      </c>
      <c r="I704" s="239"/>
      <c r="J704" s="235"/>
      <c r="K704" s="235"/>
      <c r="L704" s="240"/>
      <c r="M704" s="241"/>
      <c r="N704" s="242"/>
      <c r="O704" s="242"/>
      <c r="P704" s="242"/>
      <c r="Q704" s="242"/>
      <c r="R704" s="242"/>
      <c r="S704" s="242"/>
      <c r="T704" s="243"/>
      <c r="AT704" s="244" t="s">
        <v>184</v>
      </c>
      <c r="AU704" s="244" t="s">
        <v>88</v>
      </c>
      <c r="AV704" s="15" t="s">
        <v>170</v>
      </c>
      <c r="AW704" s="15" t="s">
        <v>34</v>
      </c>
      <c r="AX704" s="15" t="s">
        <v>86</v>
      </c>
      <c r="AY704" s="244" t="s">
        <v>169</v>
      </c>
    </row>
    <row r="705" spans="1:65" s="2" customFormat="1" ht="16.5" customHeight="1">
      <c r="A705" s="35"/>
      <c r="B705" s="36"/>
      <c r="C705" s="245" t="s">
        <v>923</v>
      </c>
      <c r="D705" s="245" t="s">
        <v>227</v>
      </c>
      <c r="E705" s="246" t="s">
        <v>924</v>
      </c>
      <c r="F705" s="247" t="s">
        <v>925</v>
      </c>
      <c r="G705" s="248" t="s">
        <v>368</v>
      </c>
      <c r="H705" s="249">
        <v>190.30199999999999</v>
      </c>
      <c r="I705" s="250"/>
      <c r="J705" s="251">
        <f>ROUND(I705*H705,2)</f>
        <v>0</v>
      </c>
      <c r="K705" s="247" t="s">
        <v>176</v>
      </c>
      <c r="L705" s="252"/>
      <c r="M705" s="253" t="s">
        <v>1</v>
      </c>
      <c r="N705" s="254" t="s">
        <v>44</v>
      </c>
      <c r="O705" s="72"/>
      <c r="P705" s="201">
        <f>O705*H705</f>
        <v>0</v>
      </c>
      <c r="Q705" s="201">
        <v>2.0000000000000001E-4</v>
      </c>
      <c r="R705" s="201">
        <f>Q705*H705</f>
        <v>3.8060400000000001E-2</v>
      </c>
      <c r="S705" s="201">
        <v>0</v>
      </c>
      <c r="T705" s="202">
        <f>S705*H705</f>
        <v>0</v>
      </c>
      <c r="U705" s="35"/>
      <c r="V705" s="35"/>
      <c r="W705" s="35"/>
      <c r="X705" s="35"/>
      <c r="Y705" s="35"/>
      <c r="Z705" s="35"/>
      <c r="AA705" s="35"/>
      <c r="AB705" s="35"/>
      <c r="AC705" s="35"/>
      <c r="AD705" s="35"/>
      <c r="AE705" s="35"/>
      <c r="AR705" s="203" t="s">
        <v>446</v>
      </c>
      <c r="AT705" s="203" t="s">
        <v>227</v>
      </c>
      <c r="AU705" s="203" t="s">
        <v>88</v>
      </c>
      <c r="AY705" s="18" t="s">
        <v>169</v>
      </c>
      <c r="BE705" s="204">
        <f>IF(N705="základní",J705,0)</f>
        <v>0</v>
      </c>
      <c r="BF705" s="204">
        <f>IF(N705="snížená",J705,0)</f>
        <v>0</v>
      </c>
      <c r="BG705" s="204">
        <f>IF(N705="zákl. přenesená",J705,0)</f>
        <v>0</v>
      </c>
      <c r="BH705" s="204">
        <f>IF(N705="sníž. přenesená",J705,0)</f>
        <v>0</v>
      </c>
      <c r="BI705" s="204">
        <f>IF(N705="nulová",J705,0)</f>
        <v>0</v>
      </c>
      <c r="BJ705" s="18" t="s">
        <v>86</v>
      </c>
      <c r="BK705" s="204">
        <f>ROUND(I705*H705,2)</f>
        <v>0</v>
      </c>
      <c r="BL705" s="18" t="s">
        <v>300</v>
      </c>
      <c r="BM705" s="203" t="s">
        <v>926</v>
      </c>
    </row>
    <row r="706" spans="1:65" s="2" customFormat="1" ht="11.25">
      <c r="A706" s="35"/>
      <c r="B706" s="36"/>
      <c r="C706" s="37"/>
      <c r="D706" s="205" t="s">
        <v>178</v>
      </c>
      <c r="E706" s="37"/>
      <c r="F706" s="206" t="s">
        <v>925</v>
      </c>
      <c r="G706" s="37"/>
      <c r="H706" s="37"/>
      <c r="I706" s="207"/>
      <c r="J706" s="37"/>
      <c r="K706" s="37"/>
      <c r="L706" s="40"/>
      <c r="M706" s="208"/>
      <c r="N706" s="209"/>
      <c r="O706" s="72"/>
      <c r="P706" s="72"/>
      <c r="Q706" s="72"/>
      <c r="R706" s="72"/>
      <c r="S706" s="72"/>
      <c r="T706" s="73"/>
      <c r="U706" s="35"/>
      <c r="V706" s="35"/>
      <c r="W706" s="35"/>
      <c r="X706" s="35"/>
      <c r="Y706" s="35"/>
      <c r="Z706" s="35"/>
      <c r="AA706" s="35"/>
      <c r="AB706" s="35"/>
      <c r="AC706" s="35"/>
      <c r="AD706" s="35"/>
      <c r="AE706" s="35"/>
      <c r="AT706" s="18" t="s">
        <v>178</v>
      </c>
      <c r="AU706" s="18" t="s">
        <v>88</v>
      </c>
    </row>
    <row r="707" spans="1:65" s="14" customFormat="1" ht="11.25">
      <c r="B707" s="223"/>
      <c r="C707" s="224"/>
      <c r="D707" s="205" t="s">
        <v>184</v>
      </c>
      <c r="E707" s="224"/>
      <c r="F707" s="226" t="s">
        <v>927</v>
      </c>
      <c r="G707" s="224"/>
      <c r="H707" s="227">
        <v>190.30199999999999</v>
      </c>
      <c r="I707" s="228"/>
      <c r="J707" s="224"/>
      <c r="K707" s="224"/>
      <c r="L707" s="229"/>
      <c r="M707" s="230"/>
      <c r="N707" s="231"/>
      <c r="O707" s="231"/>
      <c r="P707" s="231"/>
      <c r="Q707" s="231"/>
      <c r="R707" s="231"/>
      <c r="S707" s="231"/>
      <c r="T707" s="232"/>
      <c r="AT707" s="233" t="s">
        <v>184</v>
      </c>
      <c r="AU707" s="233" t="s">
        <v>88</v>
      </c>
      <c r="AV707" s="14" t="s">
        <v>88</v>
      </c>
      <c r="AW707" s="14" t="s">
        <v>4</v>
      </c>
      <c r="AX707" s="14" t="s">
        <v>86</v>
      </c>
      <c r="AY707" s="233" t="s">
        <v>169</v>
      </c>
    </row>
    <row r="708" spans="1:65" s="2" customFormat="1" ht="24.2" customHeight="1">
      <c r="A708" s="35"/>
      <c r="B708" s="36"/>
      <c r="C708" s="192" t="s">
        <v>928</v>
      </c>
      <c r="D708" s="192" t="s">
        <v>172</v>
      </c>
      <c r="E708" s="193" t="s">
        <v>929</v>
      </c>
      <c r="F708" s="194" t="s">
        <v>930</v>
      </c>
      <c r="G708" s="195" t="s">
        <v>189</v>
      </c>
      <c r="H708" s="196">
        <v>9.2750000000000004</v>
      </c>
      <c r="I708" s="197"/>
      <c r="J708" s="198">
        <f>ROUND(I708*H708,2)</f>
        <v>0</v>
      </c>
      <c r="K708" s="194" t="s">
        <v>176</v>
      </c>
      <c r="L708" s="40"/>
      <c r="M708" s="199" t="s">
        <v>1</v>
      </c>
      <c r="N708" s="200" t="s">
        <v>44</v>
      </c>
      <c r="O708" s="72"/>
      <c r="P708" s="201">
        <f>O708*H708</f>
        <v>0</v>
      </c>
      <c r="Q708" s="201">
        <v>1.7613558000000001E-2</v>
      </c>
      <c r="R708" s="201">
        <f>Q708*H708</f>
        <v>0.16336575045000001</v>
      </c>
      <c r="S708" s="201">
        <v>0</v>
      </c>
      <c r="T708" s="202">
        <f>S708*H708</f>
        <v>0</v>
      </c>
      <c r="U708" s="35"/>
      <c r="V708" s="35"/>
      <c r="W708" s="35"/>
      <c r="X708" s="35"/>
      <c r="Y708" s="35"/>
      <c r="Z708" s="35"/>
      <c r="AA708" s="35"/>
      <c r="AB708" s="35"/>
      <c r="AC708" s="35"/>
      <c r="AD708" s="35"/>
      <c r="AE708" s="35"/>
      <c r="AR708" s="203" t="s">
        <v>300</v>
      </c>
      <c r="AT708" s="203" t="s">
        <v>172</v>
      </c>
      <c r="AU708" s="203" t="s">
        <v>88</v>
      </c>
      <c r="AY708" s="18" t="s">
        <v>169</v>
      </c>
      <c r="BE708" s="204">
        <f>IF(N708="základní",J708,0)</f>
        <v>0</v>
      </c>
      <c r="BF708" s="204">
        <f>IF(N708="snížená",J708,0)</f>
        <v>0</v>
      </c>
      <c r="BG708" s="204">
        <f>IF(N708="zákl. přenesená",J708,0)</f>
        <v>0</v>
      </c>
      <c r="BH708" s="204">
        <f>IF(N708="sníž. přenesená",J708,0)</f>
        <v>0</v>
      </c>
      <c r="BI708" s="204">
        <f>IF(N708="nulová",J708,0)</f>
        <v>0</v>
      </c>
      <c r="BJ708" s="18" t="s">
        <v>86</v>
      </c>
      <c r="BK708" s="204">
        <f>ROUND(I708*H708,2)</f>
        <v>0</v>
      </c>
      <c r="BL708" s="18" t="s">
        <v>300</v>
      </c>
      <c r="BM708" s="203" t="s">
        <v>931</v>
      </c>
    </row>
    <row r="709" spans="1:65" s="2" customFormat="1" ht="39">
      <c r="A709" s="35"/>
      <c r="B709" s="36"/>
      <c r="C709" s="37"/>
      <c r="D709" s="205" t="s">
        <v>178</v>
      </c>
      <c r="E709" s="37"/>
      <c r="F709" s="206" t="s">
        <v>932</v>
      </c>
      <c r="G709" s="37"/>
      <c r="H709" s="37"/>
      <c r="I709" s="207"/>
      <c r="J709" s="37"/>
      <c r="K709" s="37"/>
      <c r="L709" s="40"/>
      <c r="M709" s="208"/>
      <c r="N709" s="209"/>
      <c r="O709" s="72"/>
      <c r="P709" s="72"/>
      <c r="Q709" s="72"/>
      <c r="R709" s="72"/>
      <c r="S709" s="72"/>
      <c r="T709" s="73"/>
      <c r="U709" s="35"/>
      <c r="V709" s="35"/>
      <c r="W709" s="35"/>
      <c r="X709" s="35"/>
      <c r="Y709" s="35"/>
      <c r="Z709" s="35"/>
      <c r="AA709" s="35"/>
      <c r="AB709" s="35"/>
      <c r="AC709" s="35"/>
      <c r="AD709" s="35"/>
      <c r="AE709" s="35"/>
      <c r="AT709" s="18" t="s">
        <v>178</v>
      </c>
      <c r="AU709" s="18" t="s">
        <v>88</v>
      </c>
    </row>
    <row r="710" spans="1:65" s="2" customFormat="1" ht="11.25">
      <c r="A710" s="35"/>
      <c r="B710" s="36"/>
      <c r="C710" s="37"/>
      <c r="D710" s="210" t="s">
        <v>180</v>
      </c>
      <c r="E710" s="37"/>
      <c r="F710" s="211" t="s">
        <v>933</v>
      </c>
      <c r="G710" s="37"/>
      <c r="H710" s="37"/>
      <c r="I710" s="207"/>
      <c r="J710" s="37"/>
      <c r="K710" s="37"/>
      <c r="L710" s="40"/>
      <c r="M710" s="208"/>
      <c r="N710" s="209"/>
      <c r="O710" s="72"/>
      <c r="P710" s="72"/>
      <c r="Q710" s="72"/>
      <c r="R710" s="72"/>
      <c r="S710" s="72"/>
      <c r="T710" s="73"/>
      <c r="U710" s="35"/>
      <c r="V710" s="35"/>
      <c r="W710" s="35"/>
      <c r="X710" s="35"/>
      <c r="Y710" s="35"/>
      <c r="Z710" s="35"/>
      <c r="AA710" s="35"/>
      <c r="AB710" s="35"/>
      <c r="AC710" s="35"/>
      <c r="AD710" s="35"/>
      <c r="AE710" s="35"/>
      <c r="AT710" s="18" t="s">
        <v>180</v>
      </c>
      <c r="AU710" s="18" t="s">
        <v>88</v>
      </c>
    </row>
    <row r="711" spans="1:65" s="13" customFormat="1" ht="11.25">
      <c r="B711" s="213"/>
      <c r="C711" s="214"/>
      <c r="D711" s="205" t="s">
        <v>184</v>
      </c>
      <c r="E711" s="215" t="s">
        <v>1</v>
      </c>
      <c r="F711" s="216" t="s">
        <v>310</v>
      </c>
      <c r="G711" s="214"/>
      <c r="H711" s="215" t="s">
        <v>1</v>
      </c>
      <c r="I711" s="217"/>
      <c r="J711" s="214"/>
      <c r="K711" s="214"/>
      <c r="L711" s="218"/>
      <c r="M711" s="219"/>
      <c r="N711" s="220"/>
      <c r="O711" s="220"/>
      <c r="P711" s="220"/>
      <c r="Q711" s="220"/>
      <c r="R711" s="220"/>
      <c r="S711" s="220"/>
      <c r="T711" s="221"/>
      <c r="AT711" s="222" t="s">
        <v>184</v>
      </c>
      <c r="AU711" s="222" t="s">
        <v>88</v>
      </c>
      <c r="AV711" s="13" t="s">
        <v>86</v>
      </c>
      <c r="AW711" s="13" t="s">
        <v>34</v>
      </c>
      <c r="AX711" s="13" t="s">
        <v>79</v>
      </c>
      <c r="AY711" s="222" t="s">
        <v>169</v>
      </c>
    </row>
    <row r="712" spans="1:65" s="14" customFormat="1" ht="11.25">
      <c r="B712" s="223"/>
      <c r="C712" s="224"/>
      <c r="D712" s="205" t="s">
        <v>184</v>
      </c>
      <c r="E712" s="225" t="s">
        <v>1</v>
      </c>
      <c r="F712" s="226" t="s">
        <v>194</v>
      </c>
      <c r="G712" s="224"/>
      <c r="H712" s="227">
        <v>9.2750000000000004</v>
      </c>
      <c r="I712" s="228"/>
      <c r="J712" s="224"/>
      <c r="K712" s="224"/>
      <c r="L712" s="229"/>
      <c r="M712" s="230"/>
      <c r="N712" s="231"/>
      <c r="O712" s="231"/>
      <c r="P712" s="231"/>
      <c r="Q712" s="231"/>
      <c r="R712" s="231"/>
      <c r="S712" s="231"/>
      <c r="T712" s="232"/>
      <c r="AT712" s="233" t="s">
        <v>184</v>
      </c>
      <c r="AU712" s="233" t="s">
        <v>88</v>
      </c>
      <c r="AV712" s="14" t="s">
        <v>88</v>
      </c>
      <c r="AW712" s="14" t="s">
        <v>34</v>
      </c>
      <c r="AX712" s="14" t="s">
        <v>86</v>
      </c>
      <c r="AY712" s="233" t="s">
        <v>169</v>
      </c>
    </row>
    <row r="713" spans="1:65" s="2" customFormat="1" ht="24.2" customHeight="1">
      <c r="A713" s="35"/>
      <c r="B713" s="36"/>
      <c r="C713" s="192" t="s">
        <v>934</v>
      </c>
      <c r="D713" s="192" t="s">
        <v>172</v>
      </c>
      <c r="E713" s="193" t="s">
        <v>935</v>
      </c>
      <c r="F713" s="194" t="s">
        <v>936</v>
      </c>
      <c r="G713" s="195" t="s">
        <v>189</v>
      </c>
      <c r="H713" s="196">
        <v>365.26499999999999</v>
      </c>
      <c r="I713" s="197"/>
      <c r="J713" s="198">
        <f>ROUND(I713*H713,2)</f>
        <v>0</v>
      </c>
      <c r="K713" s="194" t="s">
        <v>176</v>
      </c>
      <c r="L713" s="40"/>
      <c r="M713" s="199" t="s">
        <v>1</v>
      </c>
      <c r="N713" s="200" t="s">
        <v>44</v>
      </c>
      <c r="O713" s="72"/>
      <c r="P713" s="201">
        <f>O713*H713</f>
        <v>0</v>
      </c>
      <c r="Q713" s="201">
        <v>8.0000000000000007E-5</v>
      </c>
      <c r="R713" s="201">
        <f>Q713*H713</f>
        <v>2.9221200000000003E-2</v>
      </c>
      <c r="S713" s="201">
        <v>0</v>
      </c>
      <c r="T713" s="202">
        <f>S713*H713</f>
        <v>0</v>
      </c>
      <c r="U713" s="35"/>
      <c r="V713" s="35"/>
      <c r="W713" s="35"/>
      <c r="X713" s="35"/>
      <c r="Y713" s="35"/>
      <c r="Z713" s="35"/>
      <c r="AA713" s="35"/>
      <c r="AB713" s="35"/>
      <c r="AC713" s="35"/>
      <c r="AD713" s="35"/>
      <c r="AE713" s="35"/>
      <c r="AR713" s="203" t="s">
        <v>300</v>
      </c>
      <c r="AT713" s="203" t="s">
        <v>172</v>
      </c>
      <c r="AU713" s="203" t="s">
        <v>88</v>
      </c>
      <c r="AY713" s="18" t="s">
        <v>169</v>
      </c>
      <c r="BE713" s="204">
        <f>IF(N713="základní",J713,0)</f>
        <v>0</v>
      </c>
      <c r="BF713" s="204">
        <f>IF(N713="snížená",J713,0)</f>
        <v>0</v>
      </c>
      <c r="BG713" s="204">
        <f>IF(N713="zákl. přenesená",J713,0)</f>
        <v>0</v>
      </c>
      <c r="BH713" s="204">
        <f>IF(N713="sníž. přenesená",J713,0)</f>
        <v>0</v>
      </c>
      <c r="BI713" s="204">
        <f>IF(N713="nulová",J713,0)</f>
        <v>0</v>
      </c>
      <c r="BJ713" s="18" t="s">
        <v>86</v>
      </c>
      <c r="BK713" s="204">
        <f>ROUND(I713*H713,2)</f>
        <v>0</v>
      </c>
      <c r="BL713" s="18" t="s">
        <v>300</v>
      </c>
      <c r="BM713" s="203" t="s">
        <v>937</v>
      </c>
    </row>
    <row r="714" spans="1:65" s="2" customFormat="1" ht="19.5">
      <c r="A714" s="35"/>
      <c r="B714" s="36"/>
      <c r="C714" s="37"/>
      <c r="D714" s="205" t="s">
        <v>178</v>
      </c>
      <c r="E714" s="37"/>
      <c r="F714" s="206" t="s">
        <v>938</v>
      </c>
      <c r="G714" s="37"/>
      <c r="H714" s="37"/>
      <c r="I714" s="207"/>
      <c r="J714" s="37"/>
      <c r="K714" s="37"/>
      <c r="L714" s="40"/>
      <c r="M714" s="208"/>
      <c r="N714" s="209"/>
      <c r="O714" s="72"/>
      <c r="P714" s="72"/>
      <c r="Q714" s="72"/>
      <c r="R714" s="72"/>
      <c r="S714" s="72"/>
      <c r="T714" s="73"/>
      <c r="U714" s="35"/>
      <c r="V714" s="35"/>
      <c r="W714" s="35"/>
      <c r="X714" s="35"/>
      <c r="Y714" s="35"/>
      <c r="Z714" s="35"/>
      <c r="AA714" s="35"/>
      <c r="AB714" s="35"/>
      <c r="AC714" s="35"/>
      <c r="AD714" s="35"/>
      <c r="AE714" s="35"/>
      <c r="AT714" s="18" t="s">
        <v>178</v>
      </c>
      <c r="AU714" s="18" t="s">
        <v>88</v>
      </c>
    </row>
    <row r="715" spans="1:65" s="2" customFormat="1" ht="11.25">
      <c r="A715" s="35"/>
      <c r="B715" s="36"/>
      <c r="C715" s="37"/>
      <c r="D715" s="210" t="s">
        <v>180</v>
      </c>
      <c r="E715" s="37"/>
      <c r="F715" s="211" t="s">
        <v>939</v>
      </c>
      <c r="G715" s="37"/>
      <c r="H715" s="37"/>
      <c r="I715" s="207"/>
      <c r="J715" s="37"/>
      <c r="K715" s="37"/>
      <c r="L715" s="40"/>
      <c r="M715" s="208"/>
      <c r="N715" s="209"/>
      <c r="O715" s="72"/>
      <c r="P715" s="72"/>
      <c r="Q715" s="72"/>
      <c r="R715" s="72"/>
      <c r="S715" s="72"/>
      <c r="T715" s="73"/>
      <c r="U715" s="35"/>
      <c r="V715" s="35"/>
      <c r="W715" s="35"/>
      <c r="X715" s="35"/>
      <c r="Y715" s="35"/>
      <c r="Z715" s="35"/>
      <c r="AA715" s="35"/>
      <c r="AB715" s="35"/>
      <c r="AC715" s="35"/>
      <c r="AD715" s="35"/>
      <c r="AE715" s="35"/>
      <c r="AT715" s="18" t="s">
        <v>180</v>
      </c>
      <c r="AU715" s="18" t="s">
        <v>88</v>
      </c>
    </row>
    <row r="716" spans="1:65" s="2" customFormat="1" ht="29.25">
      <c r="A716" s="35"/>
      <c r="B716" s="36"/>
      <c r="C716" s="37"/>
      <c r="D716" s="205" t="s">
        <v>182</v>
      </c>
      <c r="E716" s="37"/>
      <c r="F716" s="212" t="s">
        <v>940</v>
      </c>
      <c r="G716" s="37"/>
      <c r="H716" s="37"/>
      <c r="I716" s="207"/>
      <c r="J716" s="37"/>
      <c r="K716" s="37"/>
      <c r="L716" s="40"/>
      <c r="M716" s="208"/>
      <c r="N716" s="209"/>
      <c r="O716" s="72"/>
      <c r="P716" s="72"/>
      <c r="Q716" s="72"/>
      <c r="R716" s="72"/>
      <c r="S716" s="72"/>
      <c r="T716" s="73"/>
      <c r="U716" s="35"/>
      <c r="V716" s="35"/>
      <c r="W716" s="35"/>
      <c r="X716" s="35"/>
      <c r="Y716" s="35"/>
      <c r="Z716" s="35"/>
      <c r="AA716" s="35"/>
      <c r="AB716" s="35"/>
      <c r="AC716" s="35"/>
      <c r="AD716" s="35"/>
      <c r="AE716" s="35"/>
      <c r="AT716" s="18" t="s">
        <v>182</v>
      </c>
      <c r="AU716" s="18" t="s">
        <v>88</v>
      </c>
    </row>
    <row r="717" spans="1:65" s="13" customFormat="1" ht="11.25">
      <c r="B717" s="213"/>
      <c r="C717" s="214"/>
      <c r="D717" s="205" t="s">
        <v>184</v>
      </c>
      <c r="E717" s="215" t="s">
        <v>1</v>
      </c>
      <c r="F717" s="216" t="s">
        <v>273</v>
      </c>
      <c r="G717" s="214"/>
      <c r="H717" s="215" t="s">
        <v>1</v>
      </c>
      <c r="I717" s="217"/>
      <c r="J717" s="214"/>
      <c r="K717" s="214"/>
      <c r="L717" s="218"/>
      <c r="M717" s="219"/>
      <c r="N717" s="220"/>
      <c r="O717" s="220"/>
      <c r="P717" s="220"/>
      <c r="Q717" s="220"/>
      <c r="R717" s="220"/>
      <c r="S717" s="220"/>
      <c r="T717" s="221"/>
      <c r="AT717" s="222" t="s">
        <v>184</v>
      </c>
      <c r="AU717" s="222" t="s">
        <v>88</v>
      </c>
      <c r="AV717" s="13" t="s">
        <v>86</v>
      </c>
      <c r="AW717" s="13" t="s">
        <v>34</v>
      </c>
      <c r="AX717" s="13" t="s">
        <v>79</v>
      </c>
      <c r="AY717" s="222" t="s">
        <v>169</v>
      </c>
    </row>
    <row r="718" spans="1:65" s="14" customFormat="1" ht="11.25">
      <c r="B718" s="223"/>
      <c r="C718" s="224"/>
      <c r="D718" s="205" t="s">
        <v>184</v>
      </c>
      <c r="E718" s="225" t="s">
        <v>1</v>
      </c>
      <c r="F718" s="226" t="s">
        <v>326</v>
      </c>
      <c r="G718" s="224"/>
      <c r="H718" s="227">
        <v>23.1</v>
      </c>
      <c r="I718" s="228"/>
      <c r="J718" s="224"/>
      <c r="K718" s="224"/>
      <c r="L718" s="229"/>
      <c r="M718" s="230"/>
      <c r="N718" s="231"/>
      <c r="O718" s="231"/>
      <c r="P718" s="231"/>
      <c r="Q718" s="231"/>
      <c r="R718" s="231"/>
      <c r="S718" s="231"/>
      <c r="T718" s="232"/>
      <c r="AT718" s="233" t="s">
        <v>184</v>
      </c>
      <c r="AU718" s="233" t="s">
        <v>88</v>
      </c>
      <c r="AV718" s="14" t="s">
        <v>88</v>
      </c>
      <c r="AW718" s="14" t="s">
        <v>34</v>
      </c>
      <c r="AX718" s="14" t="s">
        <v>79</v>
      </c>
      <c r="AY718" s="233" t="s">
        <v>169</v>
      </c>
    </row>
    <row r="719" spans="1:65" s="14" customFormat="1" ht="11.25">
      <c r="B719" s="223"/>
      <c r="C719" s="224"/>
      <c r="D719" s="205" t="s">
        <v>184</v>
      </c>
      <c r="E719" s="225" t="s">
        <v>1</v>
      </c>
      <c r="F719" s="226" t="s">
        <v>327</v>
      </c>
      <c r="G719" s="224"/>
      <c r="H719" s="227">
        <v>19.96</v>
      </c>
      <c r="I719" s="228"/>
      <c r="J719" s="224"/>
      <c r="K719" s="224"/>
      <c r="L719" s="229"/>
      <c r="M719" s="230"/>
      <c r="N719" s="231"/>
      <c r="O719" s="231"/>
      <c r="P719" s="231"/>
      <c r="Q719" s="231"/>
      <c r="R719" s="231"/>
      <c r="S719" s="231"/>
      <c r="T719" s="232"/>
      <c r="AT719" s="233" t="s">
        <v>184</v>
      </c>
      <c r="AU719" s="233" t="s">
        <v>88</v>
      </c>
      <c r="AV719" s="14" t="s">
        <v>88</v>
      </c>
      <c r="AW719" s="14" t="s">
        <v>34</v>
      </c>
      <c r="AX719" s="14" t="s">
        <v>79</v>
      </c>
      <c r="AY719" s="233" t="s">
        <v>169</v>
      </c>
    </row>
    <row r="720" spans="1:65" s="14" customFormat="1" ht="11.25">
      <c r="B720" s="223"/>
      <c r="C720" s="224"/>
      <c r="D720" s="205" t="s">
        <v>184</v>
      </c>
      <c r="E720" s="225" t="s">
        <v>1</v>
      </c>
      <c r="F720" s="226" t="s">
        <v>941</v>
      </c>
      <c r="G720" s="224"/>
      <c r="H720" s="227">
        <v>130.26499999999999</v>
      </c>
      <c r="I720" s="228"/>
      <c r="J720" s="224"/>
      <c r="K720" s="224"/>
      <c r="L720" s="229"/>
      <c r="M720" s="230"/>
      <c r="N720" s="231"/>
      <c r="O720" s="231"/>
      <c r="P720" s="231"/>
      <c r="Q720" s="231"/>
      <c r="R720" s="231"/>
      <c r="S720" s="231"/>
      <c r="T720" s="232"/>
      <c r="AT720" s="233" t="s">
        <v>184</v>
      </c>
      <c r="AU720" s="233" t="s">
        <v>88</v>
      </c>
      <c r="AV720" s="14" t="s">
        <v>88</v>
      </c>
      <c r="AW720" s="14" t="s">
        <v>34</v>
      </c>
      <c r="AX720" s="14" t="s">
        <v>79</v>
      </c>
      <c r="AY720" s="233" t="s">
        <v>169</v>
      </c>
    </row>
    <row r="721" spans="1:65" s="14" customFormat="1" ht="11.25">
      <c r="B721" s="223"/>
      <c r="C721" s="224"/>
      <c r="D721" s="205" t="s">
        <v>184</v>
      </c>
      <c r="E721" s="225" t="s">
        <v>1</v>
      </c>
      <c r="F721" s="226" t="s">
        <v>329</v>
      </c>
      <c r="G721" s="224"/>
      <c r="H721" s="227">
        <v>145.44999999999999</v>
      </c>
      <c r="I721" s="228"/>
      <c r="J721" s="224"/>
      <c r="K721" s="224"/>
      <c r="L721" s="229"/>
      <c r="M721" s="230"/>
      <c r="N721" s="231"/>
      <c r="O721" s="231"/>
      <c r="P721" s="231"/>
      <c r="Q721" s="231"/>
      <c r="R721" s="231"/>
      <c r="S721" s="231"/>
      <c r="T721" s="232"/>
      <c r="AT721" s="233" t="s">
        <v>184</v>
      </c>
      <c r="AU721" s="233" t="s">
        <v>88</v>
      </c>
      <c r="AV721" s="14" t="s">
        <v>88</v>
      </c>
      <c r="AW721" s="14" t="s">
        <v>34</v>
      </c>
      <c r="AX721" s="14" t="s">
        <v>79</v>
      </c>
      <c r="AY721" s="233" t="s">
        <v>169</v>
      </c>
    </row>
    <row r="722" spans="1:65" s="14" customFormat="1" ht="11.25">
      <c r="B722" s="223"/>
      <c r="C722" s="224"/>
      <c r="D722" s="205" t="s">
        <v>184</v>
      </c>
      <c r="E722" s="225" t="s">
        <v>1</v>
      </c>
      <c r="F722" s="226" t="s">
        <v>330</v>
      </c>
      <c r="G722" s="224"/>
      <c r="H722" s="227">
        <v>46.49</v>
      </c>
      <c r="I722" s="228"/>
      <c r="J722" s="224"/>
      <c r="K722" s="224"/>
      <c r="L722" s="229"/>
      <c r="M722" s="230"/>
      <c r="N722" s="231"/>
      <c r="O722" s="231"/>
      <c r="P722" s="231"/>
      <c r="Q722" s="231"/>
      <c r="R722" s="231"/>
      <c r="S722" s="231"/>
      <c r="T722" s="232"/>
      <c r="AT722" s="233" t="s">
        <v>184</v>
      </c>
      <c r="AU722" s="233" t="s">
        <v>88</v>
      </c>
      <c r="AV722" s="14" t="s">
        <v>88</v>
      </c>
      <c r="AW722" s="14" t="s">
        <v>34</v>
      </c>
      <c r="AX722" s="14" t="s">
        <v>79</v>
      </c>
      <c r="AY722" s="233" t="s">
        <v>169</v>
      </c>
    </row>
    <row r="723" spans="1:65" s="15" customFormat="1" ht="11.25">
      <c r="B723" s="234"/>
      <c r="C723" s="235"/>
      <c r="D723" s="205" t="s">
        <v>184</v>
      </c>
      <c r="E723" s="236" t="s">
        <v>1</v>
      </c>
      <c r="F723" s="237" t="s">
        <v>218</v>
      </c>
      <c r="G723" s="235"/>
      <c r="H723" s="238">
        <v>365.26499999999999</v>
      </c>
      <c r="I723" s="239"/>
      <c r="J723" s="235"/>
      <c r="K723" s="235"/>
      <c r="L723" s="240"/>
      <c r="M723" s="241"/>
      <c r="N723" s="242"/>
      <c r="O723" s="242"/>
      <c r="P723" s="242"/>
      <c r="Q723" s="242"/>
      <c r="R723" s="242"/>
      <c r="S723" s="242"/>
      <c r="T723" s="243"/>
      <c r="AT723" s="244" t="s">
        <v>184</v>
      </c>
      <c r="AU723" s="244" t="s">
        <v>88</v>
      </c>
      <c r="AV723" s="15" t="s">
        <v>170</v>
      </c>
      <c r="AW723" s="15" t="s">
        <v>34</v>
      </c>
      <c r="AX723" s="15" t="s">
        <v>86</v>
      </c>
      <c r="AY723" s="244" t="s">
        <v>169</v>
      </c>
    </row>
    <row r="724" spans="1:65" s="2" customFormat="1" ht="16.5" customHeight="1">
      <c r="A724" s="35"/>
      <c r="B724" s="36"/>
      <c r="C724" s="192" t="s">
        <v>942</v>
      </c>
      <c r="D724" s="192" t="s">
        <v>172</v>
      </c>
      <c r="E724" s="193" t="s">
        <v>943</v>
      </c>
      <c r="F724" s="194" t="s">
        <v>944</v>
      </c>
      <c r="G724" s="195" t="s">
        <v>189</v>
      </c>
      <c r="H724" s="196">
        <v>365.26499999999999</v>
      </c>
      <c r="I724" s="197"/>
      <c r="J724" s="198">
        <f>ROUND(I724*H724,2)</f>
        <v>0</v>
      </c>
      <c r="K724" s="194" t="s">
        <v>176</v>
      </c>
      <c r="L724" s="40"/>
      <c r="M724" s="199" t="s">
        <v>1</v>
      </c>
      <c r="N724" s="200" t="s">
        <v>44</v>
      </c>
      <c r="O724" s="72"/>
      <c r="P724" s="201">
        <f>O724*H724</f>
        <v>0</v>
      </c>
      <c r="Q724" s="201">
        <v>9.312E-6</v>
      </c>
      <c r="R724" s="201">
        <f>Q724*H724</f>
        <v>3.4013476799999998E-3</v>
      </c>
      <c r="S724" s="201">
        <v>0</v>
      </c>
      <c r="T724" s="202">
        <f>S724*H724</f>
        <v>0</v>
      </c>
      <c r="U724" s="35"/>
      <c r="V724" s="35"/>
      <c r="W724" s="35"/>
      <c r="X724" s="35"/>
      <c r="Y724" s="35"/>
      <c r="Z724" s="35"/>
      <c r="AA724" s="35"/>
      <c r="AB724" s="35"/>
      <c r="AC724" s="35"/>
      <c r="AD724" s="35"/>
      <c r="AE724" s="35"/>
      <c r="AR724" s="203" t="s">
        <v>300</v>
      </c>
      <c r="AT724" s="203" t="s">
        <v>172</v>
      </c>
      <c r="AU724" s="203" t="s">
        <v>88</v>
      </c>
      <c r="AY724" s="18" t="s">
        <v>169</v>
      </c>
      <c r="BE724" s="204">
        <f>IF(N724="základní",J724,0)</f>
        <v>0</v>
      </c>
      <c r="BF724" s="204">
        <f>IF(N724="snížená",J724,0)</f>
        <v>0</v>
      </c>
      <c r="BG724" s="204">
        <f>IF(N724="zákl. přenesená",J724,0)</f>
        <v>0</v>
      </c>
      <c r="BH724" s="204">
        <f>IF(N724="sníž. přenesená",J724,0)</f>
        <v>0</v>
      </c>
      <c r="BI724" s="204">
        <f>IF(N724="nulová",J724,0)</f>
        <v>0</v>
      </c>
      <c r="BJ724" s="18" t="s">
        <v>86</v>
      </c>
      <c r="BK724" s="204">
        <f>ROUND(I724*H724,2)</f>
        <v>0</v>
      </c>
      <c r="BL724" s="18" t="s">
        <v>300</v>
      </c>
      <c r="BM724" s="203" t="s">
        <v>945</v>
      </c>
    </row>
    <row r="725" spans="1:65" s="2" customFormat="1" ht="29.25">
      <c r="A725" s="35"/>
      <c r="B725" s="36"/>
      <c r="C725" s="37"/>
      <c r="D725" s="205" t="s">
        <v>178</v>
      </c>
      <c r="E725" s="37"/>
      <c r="F725" s="206" t="s">
        <v>946</v>
      </c>
      <c r="G725" s="37"/>
      <c r="H725" s="37"/>
      <c r="I725" s="207"/>
      <c r="J725" s="37"/>
      <c r="K725" s="37"/>
      <c r="L725" s="40"/>
      <c r="M725" s="208"/>
      <c r="N725" s="209"/>
      <c r="O725" s="72"/>
      <c r="P725" s="72"/>
      <c r="Q725" s="72"/>
      <c r="R725" s="72"/>
      <c r="S725" s="72"/>
      <c r="T725" s="73"/>
      <c r="U725" s="35"/>
      <c r="V725" s="35"/>
      <c r="W725" s="35"/>
      <c r="X725" s="35"/>
      <c r="Y725" s="35"/>
      <c r="Z725" s="35"/>
      <c r="AA725" s="35"/>
      <c r="AB725" s="35"/>
      <c r="AC725" s="35"/>
      <c r="AD725" s="35"/>
      <c r="AE725" s="35"/>
      <c r="AT725" s="18" t="s">
        <v>178</v>
      </c>
      <c r="AU725" s="18" t="s">
        <v>88</v>
      </c>
    </row>
    <row r="726" spans="1:65" s="2" customFormat="1" ht="11.25">
      <c r="A726" s="35"/>
      <c r="B726" s="36"/>
      <c r="C726" s="37"/>
      <c r="D726" s="210" t="s">
        <v>180</v>
      </c>
      <c r="E726" s="37"/>
      <c r="F726" s="211" t="s">
        <v>947</v>
      </c>
      <c r="G726" s="37"/>
      <c r="H726" s="37"/>
      <c r="I726" s="207"/>
      <c r="J726" s="37"/>
      <c r="K726" s="37"/>
      <c r="L726" s="40"/>
      <c r="M726" s="208"/>
      <c r="N726" s="209"/>
      <c r="O726" s="72"/>
      <c r="P726" s="72"/>
      <c r="Q726" s="72"/>
      <c r="R726" s="72"/>
      <c r="S726" s="72"/>
      <c r="T726" s="73"/>
      <c r="U726" s="35"/>
      <c r="V726" s="35"/>
      <c r="W726" s="35"/>
      <c r="X726" s="35"/>
      <c r="Y726" s="35"/>
      <c r="Z726" s="35"/>
      <c r="AA726" s="35"/>
      <c r="AB726" s="35"/>
      <c r="AC726" s="35"/>
      <c r="AD726" s="35"/>
      <c r="AE726" s="35"/>
      <c r="AT726" s="18" t="s">
        <v>180</v>
      </c>
      <c r="AU726" s="18" t="s">
        <v>88</v>
      </c>
    </row>
    <row r="727" spans="1:65" s="2" customFormat="1" ht="29.25">
      <c r="A727" s="35"/>
      <c r="B727" s="36"/>
      <c r="C727" s="37"/>
      <c r="D727" s="205" t="s">
        <v>182</v>
      </c>
      <c r="E727" s="37"/>
      <c r="F727" s="212" t="s">
        <v>940</v>
      </c>
      <c r="G727" s="37"/>
      <c r="H727" s="37"/>
      <c r="I727" s="207"/>
      <c r="J727" s="37"/>
      <c r="K727" s="37"/>
      <c r="L727" s="40"/>
      <c r="M727" s="208"/>
      <c r="N727" s="209"/>
      <c r="O727" s="72"/>
      <c r="P727" s="72"/>
      <c r="Q727" s="72"/>
      <c r="R727" s="72"/>
      <c r="S727" s="72"/>
      <c r="T727" s="73"/>
      <c r="U727" s="35"/>
      <c r="V727" s="35"/>
      <c r="W727" s="35"/>
      <c r="X727" s="35"/>
      <c r="Y727" s="35"/>
      <c r="Z727" s="35"/>
      <c r="AA727" s="35"/>
      <c r="AB727" s="35"/>
      <c r="AC727" s="35"/>
      <c r="AD727" s="35"/>
      <c r="AE727" s="35"/>
      <c r="AT727" s="18" t="s">
        <v>182</v>
      </c>
      <c r="AU727" s="18" t="s">
        <v>88</v>
      </c>
    </row>
    <row r="728" spans="1:65" s="2" customFormat="1" ht="24.2" customHeight="1">
      <c r="A728" s="35"/>
      <c r="B728" s="36"/>
      <c r="C728" s="192" t="s">
        <v>948</v>
      </c>
      <c r="D728" s="192" t="s">
        <v>172</v>
      </c>
      <c r="E728" s="193" t="s">
        <v>949</v>
      </c>
      <c r="F728" s="194" t="s">
        <v>950</v>
      </c>
      <c r="G728" s="195" t="s">
        <v>189</v>
      </c>
      <c r="H728" s="196">
        <v>365.26499999999999</v>
      </c>
      <c r="I728" s="197"/>
      <c r="J728" s="198">
        <f>ROUND(I728*H728,2)</f>
        <v>0</v>
      </c>
      <c r="K728" s="194" t="s">
        <v>176</v>
      </c>
      <c r="L728" s="40"/>
      <c r="M728" s="199" t="s">
        <v>1</v>
      </c>
      <c r="N728" s="200" t="s">
        <v>44</v>
      </c>
      <c r="O728" s="72"/>
      <c r="P728" s="201">
        <f>O728*H728</f>
        <v>0</v>
      </c>
      <c r="Q728" s="201">
        <v>1.72273E-4</v>
      </c>
      <c r="R728" s="201">
        <f>Q728*H728</f>
        <v>6.2925297344999992E-2</v>
      </c>
      <c r="S728" s="201">
        <v>0</v>
      </c>
      <c r="T728" s="202">
        <f>S728*H728</f>
        <v>0</v>
      </c>
      <c r="U728" s="35"/>
      <c r="V728" s="35"/>
      <c r="W728" s="35"/>
      <c r="X728" s="35"/>
      <c r="Y728" s="35"/>
      <c r="Z728" s="35"/>
      <c r="AA728" s="35"/>
      <c r="AB728" s="35"/>
      <c r="AC728" s="35"/>
      <c r="AD728" s="35"/>
      <c r="AE728" s="35"/>
      <c r="AR728" s="203" t="s">
        <v>300</v>
      </c>
      <c r="AT728" s="203" t="s">
        <v>172</v>
      </c>
      <c r="AU728" s="203" t="s">
        <v>88</v>
      </c>
      <c r="AY728" s="18" t="s">
        <v>169</v>
      </c>
      <c r="BE728" s="204">
        <f>IF(N728="základní",J728,0)</f>
        <v>0</v>
      </c>
      <c r="BF728" s="204">
        <f>IF(N728="snížená",J728,0)</f>
        <v>0</v>
      </c>
      <c r="BG728" s="204">
        <f>IF(N728="zákl. přenesená",J728,0)</f>
        <v>0</v>
      </c>
      <c r="BH728" s="204">
        <f>IF(N728="sníž. přenesená",J728,0)</f>
        <v>0</v>
      </c>
      <c r="BI728" s="204">
        <f>IF(N728="nulová",J728,0)</f>
        <v>0</v>
      </c>
      <c r="BJ728" s="18" t="s">
        <v>86</v>
      </c>
      <c r="BK728" s="204">
        <f>ROUND(I728*H728,2)</f>
        <v>0</v>
      </c>
      <c r="BL728" s="18" t="s">
        <v>300</v>
      </c>
      <c r="BM728" s="203" t="s">
        <v>951</v>
      </c>
    </row>
    <row r="729" spans="1:65" s="2" customFormat="1" ht="29.25">
      <c r="A729" s="35"/>
      <c r="B729" s="36"/>
      <c r="C729" s="37"/>
      <c r="D729" s="205" t="s">
        <v>178</v>
      </c>
      <c r="E729" s="37"/>
      <c r="F729" s="206" t="s">
        <v>952</v>
      </c>
      <c r="G729" s="37"/>
      <c r="H729" s="37"/>
      <c r="I729" s="207"/>
      <c r="J729" s="37"/>
      <c r="K729" s="37"/>
      <c r="L729" s="40"/>
      <c r="M729" s="208"/>
      <c r="N729" s="209"/>
      <c r="O729" s="72"/>
      <c r="P729" s="72"/>
      <c r="Q729" s="72"/>
      <c r="R729" s="72"/>
      <c r="S729" s="72"/>
      <c r="T729" s="73"/>
      <c r="U729" s="35"/>
      <c r="V729" s="35"/>
      <c r="W729" s="35"/>
      <c r="X729" s="35"/>
      <c r="Y729" s="35"/>
      <c r="Z729" s="35"/>
      <c r="AA729" s="35"/>
      <c r="AB729" s="35"/>
      <c r="AC729" s="35"/>
      <c r="AD729" s="35"/>
      <c r="AE729" s="35"/>
      <c r="AT729" s="18" t="s">
        <v>178</v>
      </c>
      <c r="AU729" s="18" t="s">
        <v>88</v>
      </c>
    </row>
    <row r="730" spans="1:65" s="2" customFormat="1" ht="11.25">
      <c r="A730" s="35"/>
      <c r="B730" s="36"/>
      <c r="C730" s="37"/>
      <c r="D730" s="210" t="s">
        <v>180</v>
      </c>
      <c r="E730" s="37"/>
      <c r="F730" s="211" t="s">
        <v>953</v>
      </c>
      <c r="G730" s="37"/>
      <c r="H730" s="37"/>
      <c r="I730" s="207"/>
      <c r="J730" s="37"/>
      <c r="K730" s="37"/>
      <c r="L730" s="40"/>
      <c r="M730" s="208"/>
      <c r="N730" s="209"/>
      <c r="O730" s="72"/>
      <c r="P730" s="72"/>
      <c r="Q730" s="72"/>
      <c r="R730" s="72"/>
      <c r="S730" s="72"/>
      <c r="T730" s="73"/>
      <c r="U730" s="35"/>
      <c r="V730" s="35"/>
      <c r="W730" s="35"/>
      <c r="X730" s="35"/>
      <c r="Y730" s="35"/>
      <c r="Z730" s="35"/>
      <c r="AA730" s="35"/>
      <c r="AB730" s="35"/>
      <c r="AC730" s="35"/>
      <c r="AD730" s="35"/>
      <c r="AE730" s="35"/>
      <c r="AT730" s="18" t="s">
        <v>180</v>
      </c>
      <c r="AU730" s="18" t="s">
        <v>88</v>
      </c>
    </row>
    <row r="731" spans="1:65" s="2" customFormat="1" ht="29.25">
      <c r="A731" s="35"/>
      <c r="B731" s="36"/>
      <c r="C731" s="37"/>
      <c r="D731" s="205" t="s">
        <v>182</v>
      </c>
      <c r="E731" s="37"/>
      <c r="F731" s="212" t="s">
        <v>940</v>
      </c>
      <c r="G731" s="37"/>
      <c r="H731" s="37"/>
      <c r="I731" s="207"/>
      <c r="J731" s="37"/>
      <c r="K731" s="37"/>
      <c r="L731" s="40"/>
      <c r="M731" s="208"/>
      <c r="N731" s="209"/>
      <c r="O731" s="72"/>
      <c r="P731" s="72"/>
      <c r="Q731" s="72"/>
      <c r="R731" s="72"/>
      <c r="S731" s="72"/>
      <c r="T731" s="73"/>
      <c r="U731" s="35"/>
      <c r="V731" s="35"/>
      <c r="W731" s="35"/>
      <c r="X731" s="35"/>
      <c r="Y731" s="35"/>
      <c r="Z731" s="35"/>
      <c r="AA731" s="35"/>
      <c r="AB731" s="35"/>
      <c r="AC731" s="35"/>
      <c r="AD731" s="35"/>
      <c r="AE731" s="35"/>
      <c r="AT731" s="18" t="s">
        <v>182</v>
      </c>
      <c r="AU731" s="18" t="s">
        <v>88</v>
      </c>
    </row>
    <row r="732" spans="1:65" s="2" customFormat="1" ht="16.5" customHeight="1">
      <c r="A732" s="35"/>
      <c r="B732" s="36"/>
      <c r="C732" s="192" t="s">
        <v>954</v>
      </c>
      <c r="D732" s="192" t="s">
        <v>172</v>
      </c>
      <c r="E732" s="193" t="s">
        <v>955</v>
      </c>
      <c r="F732" s="194" t="s">
        <v>956</v>
      </c>
      <c r="G732" s="195" t="s">
        <v>189</v>
      </c>
      <c r="H732" s="196">
        <v>365.26499999999999</v>
      </c>
      <c r="I732" s="197"/>
      <c r="J732" s="198">
        <f>ROUND(I732*H732,2)</f>
        <v>0</v>
      </c>
      <c r="K732" s="194" t="s">
        <v>176</v>
      </c>
      <c r="L732" s="40"/>
      <c r="M732" s="199" t="s">
        <v>1</v>
      </c>
      <c r="N732" s="200" t="s">
        <v>44</v>
      </c>
      <c r="O732" s="72"/>
      <c r="P732" s="201">
        <f>O732*H732</f>
        <v>0</v>
      </c>
      <c r="Q732" s="201">
        <v>0</v>
      </c>
      <c r="R732" s="201">
        <f>Q732*H732</f>
        <v>0</v>
      </c>
      <c r="S732" s="201">
        <v>0</v>
      </c>
      <c r="T732" s="202">
        <f>S732*H732</f>
        <v>0</v>
      </c>
      <c r="U732" s="35"/>
      <c r="V732" s="35"/>
      <c r="W732" s="35"/>
      <c r="X732" s="35"/>
      <c r="Y732" s="35"/>
      <c r="Z732" s="35"/>
      <c r="AA732" s="35"/>
      <c r="AB732" s="35"/>
      <c r="AC732" s="35"/>
      <c r="AD732" s="35"/>
      <c r="AE732" s="35"/>
      <c r="AR732" s="203" t="s">
        <v>300</v>
      </c>
      <c r="AT732" s="203" t="s">
        <v>172</v>
      </c>
      <c r="AU732" s="203" t="s">
        <v>88</v>
      </c>
      <c r="AY732" s="18" t="s">
        <v>169</v>
      </c>
      <c r="BE732" s="204">
        <f>IF(N732="základní",J732,0)</f>
        <v>0</v>
      </c>
      <c r="BF732" s="204">
        <f>IF(N732="snížená",J732,0)</f>
        <v>0</v>
      </c>
      <c r="BG732" s="204">
        <f>IF(N732="zákl. přenesená",J732,0)</f>
        <v>0</v>
      </c>
      <c r="BH732" s="204">
        <f>IF(N732="sníž. přenesená",J732,0)</f>
        <v>0</v>
      </c>
      <c r="BI732" s="204">
        <f>IF(N732="nulová",J732,0)</f>
        <v>0</v>
      </c>
      <c r="BJ732" s="18" t="s">
        <v>86</v>
      </c>
      <c r="BK732" s="204">
        <f>ROUND(I732*H732,2)</f>
        <v>0</v>
      </c>
      <c r="BL732" s="18" t="s">
        <v>300</v>
      </c>
      <c r="BM732" s="203" t="s">
        <v>957</v>
      </c>
    </row>
    <row r="733" spans="1:65" s="2" customFormat="1" ht="11.25">
      <c r="A733" s="35"/>
      <c r="B733" s="36"/>
      <c r="C733" s="37"/>
      <c r="D733" s="205" t="s">
        <v>178</v>
      </c>
      <c r="E733" s="37"/>
      <c r="F733" s="206" t="s">
        <v>958</v>
      </c>
      <c r="G733" s="37"/>
      <c r="H733" s="37"/>
      <c r="I733" s="207"/>
      <c r="J733" s="37"/>
      <c r="K733" s="37"/>
      <c r="L733" s="40"/>
      <c r="M733" s="208"/>
      <c r="N733" s="209"/>
      <c r="O733" s="72"/>
      <c r="P733" s="72"/>
      <c r="Q733" s="72"/>
      <c r="R733" s="72"/>
      <c r="S733" s="72"/>
      <c r="T733" s="73"/>
      <c r="U733" s="35"/>
      <c r="V733" s="35"/>
      <c r="W733" s="35"/>
      <c r="X733" s="35"/>
      <c r="Y733" s="35"/>
      <c r="Z733" s="35"/>
      <c r="AA733" s="35"/>
      <c r="AB733" s="35"/>
      <c r="AC733" s="35"/>
      <c r="AD733" s="35"/>
      <c r="AE733" s="35"/>
      <c r="AT733" s="18" t="s">
        <v>178</v>
      </c>
      <c r="AU733" s="18" t="s">
        <v>88</v>
      </c>
    </row>
    <row r="734" spans="1:65" s="2" customFormat="1" ht="11.25">
      <c r="A734" s="35"/>
      <c r="B734" s="36"/>
      <c r="C734" s="37"/>
      <c r="D734" s="210" t="s">
        <v>180</v>
      </c>
      <c r="E734" s="37"/>
      <c r="F734" s="211" t="s">
        <v>959</v>
      </c>
      <c r="G734" s="37"/>
      <c r="H734" s="37"/>
      <c r="I734" s="207"/>
      <c r="J734" s="37"/>
      <c r="K734" s="37"/>
      <c r="L734" s="40"/>
      <c r="M734" s="208"/>
      <c r="N734" s="209"/>
      <c r="O734" s="72"/>
      <c r="P734" s="72"/>
      <c r="Q734" s="72"/>
      <c r="R734" s="72"/>
      <c r="S734" s="72"/>
      <c r="T734" s="73"/>
      <c r="U734" s="35"/>
      <c r="V734" s="35"/>
      <c r="W734" s="35"/>
      <c r="X734" s="35"/>
      <c r="Y734" s="35"/>
      <c r="Z734" s="35"/>
      <c r="AA734" s="35"/>
      <c r="AB734" s="35"/>
      <c r="AC734" s="35"/>
      <c r="AD734" s="35"/>
      <c r="AE734" s="35"/>
      <c r="AT734" s="18" t="s">
        <v>180</v>
      </c>
      <c r="AU734" s="18" t="s">
        <v>88</v>
      </c>
    </row>
    <row r="735" spans="1:65" s="2" customFormat="1" ht="29.25">
      <c r="A735" s="35"/>
      <c r="B735" s="36"/>
      <c r="C735" s="37"/>
      <c r="D735" s="205" t="s">
        <v>182</v>
      </c>
      <c r="E735" s="37"/>
      <c r="F735" s="212" t="s">
        <v>940</v>
      </c>
      <c r="G735" s="37"/>
      <c r="H735" s="37"/>
      <c r="I735" s="207"/>
      <c r="J735" s="37"/>
      <c r="K735" s="37"/>
      <c r="L735" s="40"/>
      <c r="M735" s="208"/>
      <c r="N735" s="209"/>
      <c r="O735" s="72"/>
      <c r="P735" s="72"/>
      <c r="Q735" s="72"/>
      <c r="R735" s="72"/>
      <c r="S735" s="72"/>
      <c r="T735" s="73"/>
      <c r="U735" s="35"/>
      <c r="V735" s="35"/>
      <c r="W735" s="35"/>
      <c r="X735" s="35"/>
      <c r="Y735" s="35"/>
      <c r="Z735" s="35"/>
      <c r="AA735" s="35"/>
      <c r="AB735" s="35"/>
      <c r="AC735" s="35"/>
      <c r="AD735" s="35"/>
      <c r="AE735" s="35"/>
      <c r="AT735" s="18" t="s">
        <v>182</v>
      </c>
      <c r="AU735" s="18" t="s">
        <v>88</v>
      </c>
    </row>
    <row r="736" spans="1:65" s="2" customFormat="1" ht="24.2" customHeight="1">
      <c r="A736" s="35"/>
      <c r="B736" s="36"/>
      <c r="C736" s="192" t="s">
        <v>960</v>
      </c>
      <c r="D736" s="192" t="s">
        <v>172</v>
      </c>
      <c r="E736" s="193" t="s">
        <v>961</v>
      </c>
      <c r="F736" s="194" t="s">
        <v>962</v>
      </c>
      <c r="G736" s="195" t="s">
        <v>189</v>
      </c>
      <c r="H736" s="196">
        <v>365.26499999999999</v>
      </c>
      <c r="I736" s="197"/>
      <c r="J736" s="198">
        <f>ROUND(I736*H736,2)</f>
        <v>0</v>
      </c>
      <c r="K736" s="194" t="s">
        <v>176</v>
      </c>
      <c r="L736" s="40"/>
      <c r="M736" s="199" t="s">
        <v>1</v>
      </c>
      <c r="N736" s="200" t="s">
        <v>44</v>
      </c>
      <c r="O736" s="72"/>
      <c r="P736" s="201">
        <f>O736*H736</f>
        <v>0</v>
      </c>
      <c r="Q736" s="201">
        <v>2.04E-4</v>
      </c>
      <c r="R736" s="201">
        <f>Q736*H736</f>
        <v>7.4514059999999993E-2</v>
      </c>
      <c r="S736" s="201">
        <v>0</v>
      </c>
      <c r="T736" s="202">
        <f>S736*H736</f>
        <v>0</v>
      </c>
      <c r="U736" s="35"/>
      <c r="V736" s="35"/>
      <c r="W736" s="35"/>
      <c r="X736" s="35"/>
      <c r="Y736" s="35"/>
      <c r="Z736" s="35"/>
      <c r="AA736" s="35"/>
      <c r="AB736" s="35"/>
      <c r="AC736" s="35"/>
      <c r="AD736" s="35"/>
      <c r="AE736" s="35"/>
      <c r="AR736" s="203" t="s">
        <v>300</v>
      </c>
      <c r="AT736" s="203" t="s">
        <v>172</v>
      </c>
      <c r="AU736" s="203" t="s">
        <v>88</v>
      </c>
      <c r="AY736" s="18" t="s">
        <v>169</v>
      </c>
      <c r="BE736" s="204">
        <f>IF(N736="základní",J736,0)</f>
        <v>0</v>
      </c>
      <c r="BF736" s="204">
        <f>IF(N736="snížená",J736,0)</f>
        <v>0</v>
      </c>
      <c r="BG736" s="204">
        <f>IF(N736="zákl. přenesená",J736,0)</f>
        <v>0</v>
      </c>
      <c r="BH736" s="204">
        <f>IF(N736="sníž. přenesená",J736,0)</f>
        <v>0</v>
      </c>
      <c r="BI736" s="204">
        <f>IF(N736="nulová",J736,0)</f>
        <v>0</v>
      </c>
      <c r="BJ736" s="18" t="s">
        <v>86</v>
      </c>
      <c r="BK736" s="204">
        <f>ROUND(I736*H736,2)</f>
        <v>0</v>
      </c>
      <c r="BL736" s="18" t="s">
        <v>300</v>
      </c>
      <c r="BM736" s="203" t="s">
        <v>963</v>
      </c>
    </row>
    <row r="737" spans="1:65" s="2" customFormat="1" ht="29.25">
      <c r="A737" s="35"/>
      <c r="B737" s="36"/>
      <c r="C737" s="37"/>
      <c r="D737" s="205" t="s">
        <v>178</v>
      </c>
      <c r="E737" s="37"/>
      <c r="F737" s="206" t="s">
        <v>964</v>
      </c>
      <c r="G737" s="37"/>
      <c r="H737" s="37"/>
      <c r="I737" s="207"/>
      <c r="J737" s="37"/>
      <c r="K737" s="37"/>
      <c r="L737" s="40"/>
      <c r="M737" s="208"/>
      <c r="N737" s="209"/>
      <c r="O737" s="72"/>
      <c r="P737" s="72"/>
      <c r="Q737" s="72"/>
      <c r="R737" s="72"/>
      <c r="S737" s="72"/>
      <c r="T737" s="73"/>
      <c r="U737" s="35"/>
      <c r="V737" s="35"/>
      <c r="W737" s="35"/>
      <c r="X737" s="35"/>
      <c r="Y737" s="35"/>
      <c r="Z737" s="35"/>
      <c r="AA737" s="35"/>
      <c r="AB737" s="35"/>
      <c r="AC737" s="35"/>
      <c r="AD737" s="35"/>
      <c r="AE737" s="35"/>
      <c r="AT737" s="18" t="s">
        <v>178</v>
      </c>
      <c r="AU737" s="18" t="s">
        <v>88</v>
      </c>
    </row>
    <row r="738" spans="1:65" s="2" customFormat="1" ht="11.25">
      <c r="A738" s="35"/>
      <c r="B738" s="36"/>
      <c r="C738" s="37"/>
      <c r="D738" s="210" t="s">
        <v>180</v>
      </c>
      <c r="E738" s="37"/>
      <c r="F738" s="211" t="s">
        <v>965</v>
      </c>
      <c r="G738" s="37"/>
      <c r="H738" s="37"/>
      <c r="I738" s="207"/>
      <c r="J738" s="37"/>
      <c r="K738" s="37"/>
      <c r="L738" s="40"/>
      <c r="M738" s="208"/>
      <c r="N738" s="209"/>
      <c r="O738" s="72"/>
      <c r="P738" s="72"/>
      <c r="Q738" s="72"/>
      <c r="R738" s="72"/>
      <c r="S738" s="72"/>
      <c r="T738" s="73"/>
      <c r="U738" s="35"/>
      <c r="V738" s="35"/>
      <c r="W738" s="35"/>
      <c r="X738" s="35"/>
      <c r="Y738" s="35"/>
      <c r="Z738" s="35"/>
      <c r="AA738" s="35"/>
      <c r="AB738" s="35"/>
      <c r="AC738" s="35"/>
      <c r="AD738" s="35"/>
      <c r="AE738" s="35"/>
      <c r="AT738" s="18" t="s">
        <v>180</v>
      </c>
      <c r="AU738" s="18" t="s">
        <v>88</v>
      </c>
    </row>
    <row r="739" spans="1:65" s="2" customFormat="1" ht="29.25">
      <c r="A739" s="35"/>
      <c r="B739" s="36"/>
      <c r="C739" s="37"/>
      <c r="D739" s="205" t="s">
        <v>182</v>
      </c>
      <c r="E739" s="37"/>
      <c r="F739" s="212" t="s">
        <v>940</v>
      </c>
      <c r="G739" s="37"/>
      <c r="H739" s="37"/>
      <c r="I739" s="207"/>
      <c r="J739" s="37"/>
      <c r="K739" s="37"/>
      <c r="L739" s="40"/>
      <c r="M739" s="208"/>
      <c r="N739" s="209"/>
      <c r="O739" s="72"/>
      <c r="P739" s="72"/>
      <c r="Q739" s="72"/>
      <c r="R739" s="72"/>
      <c r="S739" s="72"/>
      <c r="T739" s="73"/>
      <c r="U739" s="35"/>
      <c r="V739" s="35"/>
      <c r="W739" s="35"/>
      <c r="X739" s="35"/>
      <c r="Y739" s="35"/>
      <c r="Z739" s="35"/>
      <c r="AA739" s="35"/>
      <c r="AB739" s="35"/>
      <c r="AC739" s="35"/>
      <c r="AD739" s="35"/>
      <c r="AE739" s="35"/>
      <c r="AT739" s="18" t="s">
        <v>182</v>
      </c>
      <c r="AU739" s="18" t="s">
        <v>88</v>
      </c>
    </row>
    <row r="740" spans="1:65" s="2" customFormat="1" ht="24.2" customHeight="1">
      <c r="A740" s="35"/>
      <c r="B740" s="36"/>
      <c r="C740" s="192" t="s">
        <v>966</v>
      </c>
      <c r="D740" s="192" t="s">
        <v>172</v>
      </c>
      <c r="E740" s="193" t="s">
        <v>967</v>
      </c>
      <c r="F740" s="194" t="s">
        <v>968</v>
      </c>
      <c r="G740" s="195" t="s">
        <v>595</v>
      </c>
      <c r="H740" s="266"/>
      <c r="I740" s="197"/>
      <c r="J740" s="198">
        <f>ROUND(I740*H740,2)</f>
        <v>0</v>
      </c>
      <c r="K740" s="194" t="s">
        <v>176</v>
      </c>
      <c r="L740" s="40"/>
      <c r="M740" s="199" t="s">
        <v>1</v>
      </c>
      <c r="N740" s="200" t="s">
        <v>44</v>
      </c>
      <c r="O740" s="72"/>
      <c r="P740" s="201">
        <f>O740*H740</f>
        <v>0</v>
      </c>
      <c r="Q740" s="201">
        <v>0</v>
      </c>
      <c r="R740" s="201">
        <f>Q740*H740</f>
        <v>0</v>
      </c>
      <c r="S740" s="201">
        <v>0</v>
      </c>
      <c r="T740" s="202">
        <f>S740*H740</f>
        <v>0</v>
      </c>
      <c r="U740" s="35"/>
      <c r="V740" s="35"/>
      <c r="W740" s="35"/>
      <c r="X740" s="35"/>
      <c r="Y740" s="35"/>
      <c r="Z740" s="35"/>
      <c r="AA740" s="35"/>
      <c r="AB740" s="35"/>
      <c r="AC740" s="35"/>
      <c r="AD740" s="35"/>
      <c r="AE740" s="35"/>
      <c r="AR740" s="203" t="s">
        <v>300</v>
      </c>
      <c r="AT740" s="203" t="s">
        <v>172</v>
      </c>
      <c r="AU740" s="203" t="s">
        <v>88</v>
      </c>
      <c r="AY740" s="18" t="s">
        <v>169</v>
      </c>
      <c r="BE740" s="204">
        <f>IF(N740="základní",J740,0)</f>
        <v>0</v>
      </c>
      <c r="BF740" s="204">
        <f>IF(N740="snížená",J740,0)</f>
        <v>0</v>
      </c>
      <c r="BG740" s="204">
        <f>IF(N740="zákl. přenesená",J740,0)</f>
        <v>0</v>
      </c>
      <c r="BH740" s="204">
        <f>IF(N740="sníž. přenesená",J740,0)</f>
        <v>0</v>
      </c>
      <c r="BI740" s="204">
        <f>IF(N740="nulová",J740,0)</f>
        <v>0</v>
      </c>
      <c r="BJ740" s="18" t="s">
        <v>86</v>
      </c>
      <c r="BK740" s="204">
        <f>ROUND(I740*H740,2)</f>
        <v>0</v>
      </c>
      <c r="BL740" s="18" t="s">
        <v>300</v>
      </c>
      <c r="BM740" s="203" t="s">
        <v>969</v>
      </c>
    </row>
    <row r="741" spans="1:65" s="2" customFormat="1" ht="29.25">
      <c r="A741" s="35"/>
      <c r="B741" s="36"/>
      <c r="C741" s="37"/>
      <c r="D741" s="205" t="s">
        <v>178</v>
      </c>
      <c r="E741" s="37"/>
      <c r="F741" s="206" t="s">
        <v>970</v>
      </c>
      <c r="G741" s="37"/>
      <c r="H741" s="37"/>
      <c r="I741" s="207"/>
      <c r="J741" s="37"/>
      <c r="K741" s="37"/>
      <c r="L741" s="40"/>
      <c r="M741" s="208"/>
      <c r="N741" s="209"/>
      <c r="O741" s="72"/>
      <c r="P741" s="72"/>
      <c r="Q741" s="72"/>
      <c r="R741" s="72"/>
      <c r="S741" s="72"/>
      <c r="T741" s="73"/>
      <c r="U741" s="35"/>
      <c r="V741" s="35"/>
      <c r="W741" s="35"/>
      <c r="X741" s="35"/>
      <c r="Y741" s="35"/>
      <c r="Z741" s="35"/>
      <c r="AA741" s="35"/>
      <c r="AB741" s="35"/>
      <c r="AC741" s="35"/>
      <c r="AD741" s="35"/>
      <c r="AE741" s="35"/>
      <c r="AT741" s="18" t="s">
        <v>178</v>
      </c>
      <c r="AU741" s="18" t="s">
        <v>88</v>
      </c>
    </row>
    <row r="742" spans="1:65" s="2" customFormat="1" ht="11.25">
      <c r="A742" s="35"/>
      <c r="B742" s="36"/>
      <c r="C742" s="37"/>
      <c r="D742" s="210" t="s">
        <v>180</v>
      </c>
      <c r="E742" s="37"/>
      <c r="F742" s="211" t="s">
        <v>971</v>
      </c>
      <c r="G742" s="37"/>
      <c r="H742" s="37"/>
      <c r="I742" s="207"/>
      <c r="J742" s="37"/>
      <c r="K742" s="37"/>
      <c r="L742" s="40"/>
      <c r="M742" s="208"/>
      <c r="N742" s="209"/>
      <c r="O742" s="72"/>
      <c r="P742" s="72"/>
      <c r="Q742" s="72"/>
      <c r="R742" s="72"/>
      <c r="S742" s="72"/>
      <c r="T742" s="73"/>
      <c r="U742" s="35"/>
      <c r="V742" s="35"/>
      <c r="W742" s="35"/>
      <c r="X742" s="35"/>
      <c r="Y742" s="35"/>
      <c r="Z742" s="35"/>
      <c r="AA742" s="35"/>
      <c r="AB742" s="35"/>
      <c r="AC742" s="35"/>
      <c r="AD742" s="35"/>
      <c r="AE742" s="35"/>
      <c r="AT742" s="18" t="s">
        <v>180</v>
      </c>
      <c r="AU742" s="18" t="s">
        <v>88</v>
      </c>
    </row>
    <row r="743" spans="1:65" s="2" customFormat="1" ht="107.25">
      <c r="A743" s="35"/>
      <c r="B743" s="36"/>
      <c r="C743" s="37"/>
      <c r="D743" s="205" t="s">
        <v>182</v>
      </c>
      <c r="E743" s="37"/>
      <c r="F743" s="212" t="s">
        <v>972</v>
      </c>
      <c r="G743" s="37"/>
      <c r="H743" s="37"/>
      <c r="I743" s="207"/>
      <c r="J743" s="37"/>
      <c r="K743" s="37"/>
      <c r="L743" s="40"/>
      <c r="M743" s="208"/>
      <c r="N743" s="209"/>
      <c r="O743" s="72"/>
      <c r="P743" s="72"/>
      <c r="Q743" s="72"/>
      <c r="R743" s="72"/>
      <c r="S743" s="72"/>
      <c r="T743" s="73"/>
      <c r="U743" s="35"/>
      <c r="V743" s="35"/>
      <c r="W743" s="35"/>
      <c r="X743" s="35"/>
      <c r="Y743" s="35"/>
      <c r="Z743" s="35"/>
      <c r="AA743" s="35"/>
      <c r="AB743" s="35"/>
      <c r="AC743" s="35"/>
      <c r="AD743" s="35"/>
      <c r="AE743" s="35"/>
      <c r="AT743" s="18" t="s">
        <v>182</v>
      </c>
      <c r="AU743" s="18" t="s">
        <v>88</v>
      </c>
    </row>
    <row r="744" spans="1:65" s="12" customFormat="1" ht="22.9" customHeight="1">
      <c r="B744" s="176"/>
      <c r="C744" s="177"/>
      <c r="D744" s="178" t="s">
        <v>78</v>
      </c>
      <c r="E744" s="190" t="s">
        <v>973</v>
      </c>
      <c r="F744" s="190" t="s">
        <v>974</v>
      </c>
      <c r="G744" s="177"/>
      <c r="H744" s="177"/>
      <c r="I744" s="180"/>
      <c r="J744" s="191">
        <f>BK744</f>
        <v>0</v>
      </c>
      <c r="K744" s="177"/>
      <c r="L744" s="182"/>
      <c r="M744" s="183"/>
      <c r="N744" s="184"/>
      <c r="O744" s="184"/>
      <c r="P744" s="185">
        <f>SUM(P745:P802)</f>
        <v>0</v>
      </c>
      <c r="Q744" s="184"/>
      <c r="R744" s="185">
        <f>SUM(R745:R802)</f>
        <v>0.96467859488000007</v>
      </c>
      <c r="S744" s="184"/>
      <c r="T744" s="186">
        <f>SUM(T745:T802)</f>
        <v>0</v>
      </c>
      <c r="AR744" s="187" t="s">
        <v>88</v>
      </c>
      <c r="AT744" s="188" t="s">
        <v>78</v>
      </c>
      <c r="AU744" s="188" t="s">
        <v>86</v>
      </c>
      <c r="AY744" s="187" t="s">
        <v>169</v>
      </c>
      <c r="BK744" s="189">
        <f>SUM(BK745:BK802)</f>
        <v>0</v>
      </c>
    </row>
    <row r="745" spans="1:65" s="2" customFormat="1" ht="24.2" customHeight="1">
      <c r="A745" s="35"/>
      <c r="B745" s="36"/>
      <c r="C745" s="192" t="s">
        <v>975</v>
      </c>
      <c r="D745" s="192" t="s">
        <v>172</v>
      </c>
      <c r="E745" s="193" t="s">
        <v>976</v>
      </c>
      <c r="F745" s="194" t="s">
        <v>977</v>
      </c>
      <c r="G745" s="195" t="s">
        <v>189</v>
      </c>
      <c r="H745" s="196">
        <v>228.68</v>
      </c>
      <c r="I745" s="197"/>
      <c r="J745" s="198">
        <f>ROUND(I745*H745,2)</f>
        <v>0</v>
      </c>
      <c r="K745" s="194" t="s">
        <v>176</v>
      </c>
      <c r="L745" s="40"/>
      <c r="M745" s="199" t="s">
        <v>1</v>
      </c>
      <c r="N745" s="200" t="s">
        <v>44</v>
      </c>
      <c r="O745" s="72"/>
      <c r="P745" s="201">
        <f>O745*H745</f>
        <v>0</v>
      </c>
      <c r="Q745" s="201">
        <v>4.4799999999999999E-7</v>
      </c>
      <c r="R745" s="201">
        <f>Q745*H745</f>
        <v>1.0244864E-4</v>
      </c>
      <c r="S745" s="201">
        <v>0</v>
      </c>
      <c r="T745" s="202">
        <f>S745*H745</f>
        <v>0</v>
      </c>
      <c r="U745" s="35"/>
      <c r="V745" s="35"/>
      <c r="W745" s="35"/>
      <c r="X745" s="35"/>
      <c r="Y745" s="35"/>
      <c r="Z745" s="35"/>
      <c r="AA745" s="35"/>
      <c r="AB745" s="35"/>
      <c r="AC745" s="35"/>
      <c r="AD745" s="35"/>
      <c r="AE745" s="35"/>
      <c r="AR745" s="203" t="s">
        <v>300</v>
      </c>
      <c r="AT745" s="203" t="s">
        <v>172</v>
      </c>
      <c r="AU745" s="203" t="s">
        <v>88</v>
      </c>
      <c r="AY745" s="18" t="s">
        <v>169</v>
      </c>
      <c r="BE745" s="204">
        <f>IF(N745="základní",J745,0)</f>
        <v>0</v>
      </c>
      <c r="BF745" s="204">
        <f>IF(N745="snížená",J745,0)</f>
        <v>0</v>
      </c>
      <c r="BG745" s="204">
        <f>IF(N745="zákl. přenesená",J745,0)</f>
        <v>0</v>
      </c>
      <c r="BH745" s="204">
        <f>IF(N745="sníž. přenesená",J745,0)</f>
        <v>0</v>
      </c>
      <c r="BI745" s="204">
        <f>IF(N745="nulová",J745,0)</f>
        <v>0</v>
      </c>
      <c r="BJ745" s="18" t="s">
        <v>86</v>
      </c>
      <c r="BK745" s="204">
        <f>ROUND(I745*H745,2)</f>
        <v>0</v>
      </c>
      <c r="BL745" s="18" t="s">
        <v>300</v>
      </c>
      <c r="BM745" s="203" t="s">
        <v>978</v>
      </c>
    </row>
    <row r="746" spans="1:65" s="2" customFormat="1" ht="19.5">
      <c r="A746" s="35"/>
      <c r="B746" s="36"/>
      <c r="C746" s="37"/>
      <c r="D746" s="205" t="s">
        <v>178</v>
      </c>
      <c r="E746" s="37"/>
      <c r="F746" s="206" t="s">
        <v>979</v>
      </c>
      <c r="G746" s="37"/>
      <c r="H746" s="37"/>
      <c r="I746" s="207"/>
      <c r="J746" s="37"/>
      <c r="K746" s="37"/>
      <c r="L746" s="40"/>
      <c r="M746" s="208"/>
      <c r="N746" s="209"/>
      <c r="O746" s="72"/>
      <c r="P746" s="72"/>
      <c r="Q746" s="72"/>
      <c r="R746" s="72"/>
      <c r="S746" s="72"/>
      <c r="T746" s="73"/>
      <c r="U746" s="35"/>
      <c r="V746" s="35"/>
      <c r="W746" s="35"/>
      <c r="X746" s="35"/>
      <c r="Y746" s="35"/>
      <c r="Z746" s="35"/>
      <c r="AA746" s="35"/>
      <c r="AB746" s="35"/>
      <c r="AC746" s="35"/>
      <c r="AD746" s="35"/>
      <c r="AE746" s="35"/>
      <c r="AT746" s="18" t="s">
        <v>178</v>
      </c>
      <c r="AU746" s="18" t="s">
        <v>88</v>
      </c>
    </row>
    <row r="747" spans="1:65" s="2" customFormat="1" ht="11.25">
      <c r="A747" s="35"/>
      <c r="B747" s="36"/>
      <c r="C747" s="37"/>
      <c r="D747" s="210" t="s">
        <v>180</v>
      </c>
      <c r="E747" s="37"/>
      <c r="F747" s="211" t="s">
        <v>980</v>
      </c>
      <c r="G747" s="37"/>
      <c r="H747" s="37"/>
      <c r="I747" s="207"/>
      <c r="J747" s="37"/>
      <c r="K747" s="37"/>
      <c r="L747" s="40"/>
      <c r="M747" s="208"/>
      <c r="N747" s="209"/>
      <c r="O747" s="72"/>
      <c r="P747" s="72"/>
      <c r="Q747" s="72"/>
      <c r="R747" s="72"/>
      <c r="S747" s="72"/>
      <c r="T747" s="73"/>
      <c r="U747" s="35"/>
      <c r="V747" s="35"/>
      <c r="W747" s="35"/>
      <c r="X747" s="35"/>
      <c r="Y747" s="35"/>
      <c r="Z747" s="35"/>
      <c r="AA747" s="35"/>
      <c r="AB747" s="35"/>
      <c r="AC747" s="35"/>
      <c r="AD747" s="35"/>
      <c r="AE747" s="35"/>
      <c r="AT747" s="18" t="s">
        <v>180</v>
      </c>
      <c r="AU747" s="18" t="s">
        <v>88</v>
      </c>
    </row>
    <row r="748" spans="1:65" s="2" customFormat="1" ht="48.75">
      <c r="A748" s="35"/>
      <c r="B748" s="36"/>
      <c r="C748" s="37"/>
      <c r="D748" s="205" t="s">
        <v>182</v>
      </c>
      <c r="E748" s="37"/>
      <c r="F748" s="212" t="s">
        <v>981</v>
      </c>
      <c r="G748" s="37"/>
      <c r="H748" s="37"/>
      <c r="I748" s="207"/>
      <c r="J748" s="37"/>
      <c r="K748" s="37"/>
      <c r="L748" s="40"/>
      <c r="M748" s="208"/>
      <c r="N748" s="209"/>
      <c r="O748" s="72"/>
      <c r="P748" s="72"/>
      <c r="Q748" s="72"/>
      <c r="R748" s="72"/>
      <c r="S748" s="72"/>
      <c r="T748" s="73"/>
      <c r="U748" s="35"/>
      <c r="V748" s="35"/>
      <c r="W748" s="35"/>
      <c r="X748" s="35"/>
      <c r="Y748" s="35"/>
      <c r="Z748" s="35"/>
      <c r="AA748" s="35"/>
      <c r="AB748" s="35"/>
      <c r="AC748" s="35"/>
      <c r="AD748" s="35"/>
      <c r="AE748" s="35"/>
      <c r="AT748" s="18" t="s">
        <v>182</v>
      </c>
      <c r="AU748" s="18" t="s">
        <v>88</v>
      </c>
    </row>
    <row r="749" spans="1:65" s="14" customFormat="1" ht="11.25">
      <c r="B749" s="223"/>
      <c r="C749" s="224"/>
      <c r="D749" s="205" t="s">
        <v>184</v>
      </c>
      <c r="E749" s="225" t="s">
        <v>1</v>
      </c>
      <c r="F749" s="226" t="s">
        <v>323</v>
      </c>
      <c r="G749" s="224"/>
      <c r="H749" s="227">
        <v>72.77</v>
      </c>
      <c r="I749" s="228"/>
      <c r="J749" s="224"/>
      <c r="K749" s="224"/>
      <c r="L749" s="229"/>
      <c r="M749" s="230"/>
      <c r="N749" s="231"/>
      <c r="O749" s="231"/>
      <c r="P749" s="231"/>
      <c r="Q749" s="231"/>
      <c r="R749" s="231"/>
      <c r="S749" s="231"/>
      <c r="T749" s="232"/>
      <c r="AT749" s="233" t="s">
        <v>184</v>
      </c>
      <c r="AU749" s="233" t="s">
        <v>88</v>
      </c>
      <c r="AV749" s="14" t="s">
        <v>88</v>
      </c>
      <c r="AW749" s="14" t="s">
        <v>34</v>
      </c>
      <c r="AX749" s="14" t="s">
        <v>79</v>
      </c>
      <c r="AY749" s="233" t="s">
        <v>169</v>
      </c>
    </row>
    <row r="750" spans="1:65" s="14" customFormat="1" ht="11.25">
      <c r="B750" s="223"/>
      <c r="C750" s="224"/>
      <c r="D750" s="205" t="s">
        <v>184</v>
      </c>
      <c r="E750" s="225" t="s">
        <v>1</v>
      </c>
      <c r="F750" s="226" t="s">
        <v>324</v>
      </c>
      <c r="G750" s="224"/>
      <c r="H750" s="227">
        <v>20.41</v>
      </c>
      <c r="I750" s="228"/>
      <c r="J750" s="224"/>
      <c r="K750" s="224"/>
      <c r="L750" s="229"/>
      <c r="M750" s="230"/>
      <c r="N750" s="231"/>
      <c r="O750" s="231"/>
      <c r="P750" s="231"/>
      <c r="Q750" s="231"/>
      <c r="R750" s="231"/>
      <c r="S750" s="231"/>
      <c r="T750" s="232"/>
      <c r="AT750" s="233" t="s">
        <v>184</v>
      </c>
      <c r="AU750" s="233" t="s">
        <v>88</v>
      </c>
      <c r="AV750" s="14" t="s">
        <v>88</v>
      </c>
      <c r="AW750" s="14" t="s">
        <v>34</v>
      </c>
      <c r="AX750" s="14" t="s">
        <v>79</v>
      </c>
      <c r="AY750" s="233" t="s">
        <v>169</v>
      </c>
    </row>
    <row r="751" spans="1:65" s="14" customFormat="1" ht="11.25">
      <c r="B751" s="223"/>
      <c r="C751" s="224"/>
      <c r="D751" s="205" t="s">
        <v>184</v>
      </c>
      <c r="E751" s="225" t="s">
        <v>1</v>
      </c>
      <c r="F751" s="226" t="s">
        <v>982</v>
      </c>
      <c r="G751" s="224"/>
      <c r="H751" s="227">
        <v>5.88</v>
      </c>
      <c r="I751" s="228"/>
      <c r="J751" s="224"/>
      <c r="K751" s="224"/>
      <c r="L751" s="229"/>
      <c r="M751" s="230"/>
      <c r="N751" s="231"/>
      <c r="O751" s="231"/>
      <c r="P751" s="231"/>
      <c r="Q751" s="231"/>
      <c r="R751" s="231"/>
      <c r="S751" s="231"/>
      <c r="T751" s="232"/>
      <c r="AT751" s="233" t="s">
        <v>184</v>
      </c>
      <c r="AU751" s="233" t="s">
        <v>88</v>
      </c>
      <c r="AV751" s="14" t="s">
        <v>88</v>
      </c>
      <c r="AW751" s="14" t="s">
        <v>34</v>
      </c>
      <c r="AX751" s="14" t="s">
        <v>79</v>
      </c>
      <c r="AY751" s="233" t="s">
        <v>169</v>
      </c>
    </row>
    <row r="752" spans="1:65" s="14" customFormat="1" ht="11.25">
      <c r="B752" s="223"/>
      <c r="C752" s="224"/>
      <c r="D752" s="205" t="s">
        <v>184</v>
      </c>
      <c r="E752" s="225" t="s">
        <v>1</v>
      </c>
      <c r="F752" s="226" t="s">
        <v>331</v>
      </c>
      <c r="G752" s="224"/>
      <c r="H752" s="227">
        <v>64.81</v>
      </c>
      <c r="I752" s="228"/>
      <c r="J752" s="224"/>
      <c r="K752" s="224"/>
      <c r="L752" s="229"/>
      <c r="M752" s="230"/>
      <c r="N752" s="231"/>
      <c r="O752" s="231"/>
      <c r="P752" s="231"/>
      <c r="Q752" s="231"/>
      <c r="R752" s="231"/>
      <c r="S752" s="231"/>
      <c r="T752" s="232"/>
      <c r="AT752" s="233" t="s">
        <v>184</v>
      </c>
      <c r="AU752" s="233" t="s">
        <v>88</v>
      </c>
      <c r="AV752" s="14" t="s">
        <v>88</v>
      </c>
      <c r="AW752" s="14" t="s">
        <v>34</v>
      </c>
      <c r="AX752" s="14" t="s">
        <v>79</v>
      </c>
      <c r="AY752" s="233" t="s">
        <v>169</v>
      </c>
    </row>
    <row r="753" spans="1:65" s="14" customFormat="1" ht="11.25">
      <c r="B753" s="223"/>
      <c r="C753" s="224"/>
      <c r="D753" s="205" t="s">
        <v>184</v>
      </c>
      <c r="E753" s="225" t="s">
        <v>1</v>
      </c>
      <c r="F753" s="226" t="s">
        <v>983</v>
      </c>
      <c r="G753" s="224"/>
      <c r="H753" s="227">
        <v>64.81</v>
      </c>
      <c r="I753" s="228"/>
      <c r="J753" s="224"/>
      <c r="K753" s="224"/>
      <c r="L753" s="229"/>
      <c r="M753" s="230"/>
      <c r="N753" s="231"/>
      <c r="O753" s="231"/>
      <c r="P753" s="231"/>
      <c r="Q753" s="231"/>
      <c r="R753" s="231"/>
      <c r="S753" s="231"/>
      <c r="T753" s="232"/>
      <c r="AT753" s="233" t="s">
        <v>184</v>
      </c>
      <c r="AU753" s="233" t="s">
        <v>88</v>
      </c>
      <c r="AV753" s="14" t="s">
        <v>88</v>
      </c>
      <c r="AW753" s="14" t="s">
        <v>34</v>
      </c>
      <c r="AX753" s="14" t="s">
        <v>79</v>
      </c>
      <c r="AY753" s="233" t="s">
        <v>169</v>
      </c>
    </row>
    <row r="754" spans="1:65" s="15" customFormat="1" ht="11.25">
      <c r="B754" s="234"/>
      <c r="C754" s="235"/>
      <c r="D754" s="205" t="s">
        <v>184</v>
      </c>
      <c r="E754" s="236" t="s">
        <v>1</v>
      </c>
      <c r="F754" s="237" t="s">
        <v>218</v>
      </c>
      <c r="G754" s="235"/>
      <c r="H754" s="238">
        <v>228.68</v>
      </c>
      <c r="I754" s="239"/>
      <c r="J754" s="235"/>
      <c r="K754" s="235"/>
      <c r="L754" s="240"/>
      <c r="M754" s="241"/>
      <c r="N754" s="242"/>
      <c r="O754" s="242"/>
      <c r="P754" s="242"/>
      <c r="Q754" s="242"/>
      <c r="R754" s="242"/>
      <c r="S754" s="242"/>
      <c r="T754" s="243"/>
      <c r="AT754" s="244" t="s">
        <v>184</v>
      </c>
      <c r="AU754" s="244" t="s">
        <v>88</v>
      </c>
      <c r="AV754" s="15" t="s">
        <v>170</v>
      </c>
      <c r="AW754" s="15" t="s">
        <v>34</v>
      </c>
      <c r="AX754" s="15" t="s">
        <v>86</v>
      </c>
      <c r="AY754" s="244" t="s">
        <v>169</v>
      </c>
    </row>
    <row r="755" spans="1:65" s="2" customFormat="1" ht="24.2" customHeight="1">
      <c r="A755" s="35"/>
      <c r="B755" s="36"/>
      <c r="C755" s="192" t="s">
        <v>984</v>
      </c>
      <c r="D755" s="192" t="s">
        <v>172</v>
      </c>
      <c r="E755" s="193" t="s">
        <v>985</v>
      </c>
      <c r="F755" s="194" t="s">
        <v>986</v>
      </c>
      <c r="G755" s="195" t="s">
        <v>189</v>
      </c>
      <c r="H755" s="196">
        <v>228.68</v>
      </c>
      <c r="I755" s="197"/>
      <c r="J755" s="198">
        <f>ROUND(I755*H755,2)</f>
        <v>0</v>
      </c>
      <c r="K755" s="194" t="s">
        <v>176</v>
      </c>
      <c r="L755" s="40"/>
      <c r="M755" s="199" t="s">
        <v>1</v>
      </c>
      <c r="N755" s="200" t="s">
        <v>44</v>
      </c>
      <c r="O755" s="72"/>
      <c r="P755" s="201">
        <f>O755*H755</f>
        <v>0</v>
      </c>
      <c r="Q755" s="201">
        <v>7.6799999999999999E-7</v>
      </c>
      <c r="R755" s="201">
        <f>Q755*H755</f>
        <v>1.7562624000000001E-4</v>
      </c>
      <c r="S755" s="201">
        <v>0</v>
      </c>
      <c r="T755" s="202">
        <f>S755*H755</f>
        <v>0</v>
      </c>
      <c r="U755" s="35"/>
      <c r="V755" s="35"/>
      <c r="W755" s="35"/>
      <c r="X755" s="35"/>
      <c r="Y755" s="35"/>
      <c r="Z755" s="35"/>
      <c r="AA755" s="35"/>
      <c r="AB755" s="35"/>
      <c r="AC755" s="35"/>
      <c r="AD755" s="35"/>
      <c r="AE755" s="35"/>
      <c r="AR755" s="203" t="s">
        <v>300</v>
      </c>
      <c r="AT755" s="203" t="s">
        <v>172</v>
      </c>
      <c r="AU755" s="203" t="s">
        <v>88</v>
      </c>
      <c r="AY755" s="18" t="s">
        <v>169</v>
      </c>
      <c r="BE755" s="204">
        <f>IF(N755="základní",J755,0)</f>
        <v>0</v>
      </c>
      <c r="BF755" s="204">
        <f>IF(N755="snížená",J755,0)</f>
        <v>0</v>
      </c>
      <c r="BG755" s="204">
        <f>IF(N755="zákl. přenesená",J755,0)</f>
        <v>0</v>
      </c>
      <c r="BH755" s="204">
        <f>IF(N755="sníž. přenesená",J755,0)</f>
        <v>0</v>
      </c>
      <c r="BI755" s="204">
        <f>IF(N755="nulová",J755,0)</f>
        <v>0</v>
      </c>
      <c r="BJ755" s="18" t="s">
        <v>86</v>
      </c>
      <c r="BK755" s="204">
        <f>ROUND(I755*H755,2)</f>
        <v>0</v>
      </c>
      <c r="BL755" s="18" t="s">
        <v>300</v>
      </c>
      <c r="BM755" s="203" t="s">
        <v>987</v>
      </c>
    </row>
    <row r="756" spans="1:65" s="2" customFormat="1" ht="19.5">
      <c r="A756" s="35"/>
      <c r="B756" s="36"/>
      <c r="C756" s="37"/>
      <c r="D756" s="205" t="s">
        <v>178</v>
      </c>
      <c r="E756" s="37"/>
      <c r="F756" s="206" t="s">
        <v>988</v>
      </c>
      <c r="G756" s="37"/>
      <c r="H756" s="37"/>
      <c r="I756" s="207"/>
      <c r="J756" s="37"/>
      <c r="K756" s="37"/>
      <c r="L756" s="40"/>
      <c r="M756" s="208"/>
      <c r="N756" s="209"/>
      <c r="O756" s="72"/>
      <c r="P756" s="72"/>
      <c r="Q756" s="72"/>
      <c r="R756" s="72"/>
      <c r="S756" s="72"/>
      <c r="T756" s="73"/>
      <c r="U756" s="35"/>
      <c r="V756" s="35"/>
      <c r="W756" s="35"/>
      <c r="X756" s="35"/>
      <c r="Y756" s="35"/>
      <c r="Z756" s="35"/>
      <c r="AA756" s="35"/>
      <c r="AB756" s="35"/>
      <c r="AC756" s="35"/>
      <c r="AD756" s="35"/>
      <c r="AE756" s="35"/>
      <c r="AT756" s="18" t="s">
        <v>178</v>
      </c>
      <c r="AU756" s="18" t="s">
        <v>88</v>
      </c>
    </row>
    <row r="757" spans="1:65" s="2" customFormat="1" ht="11.25">
      <c r="A757" s="35"/>
      <c r="B757" s="36"/>
      <c r="C757" s="37"/>
      <c r="D757" s="210" t="s">
        <v>180</v>
      </c>
      <c r="E757" s="37"/>
      <c r="F757" s="211" t="s">
        <v>989</v>
      </c>
      <c r="G757" s="37"/>
      <c r="H757" s="37"/>
      <c r="I757" s="207"/>
      <c r="J757" s="37"/>
      <c r="K757" s="37"/>
      <c r="L757" s="40"/>
      <c r="M757" s="208"/>
      <c r="N757" s="209"/>
      <c r="O757" s="72"/>
      <c r="P757" s="72"/>
      <c r="Q757" s="72"/>
      <c r="R757" s="72"/>
      <c r="S757" s="72"/>
      <c r="T757" s="73"/>
      <c r="U757" s="35"/>
      <c r="V757" s="35"/>
      <c r="W757" s="35"/>
      <c r="X757" s="35"/>
      <c r="Y757" s="35"/>
      <c r="Z757" s="35"/>
      <c r="AA757" s="35"/>
      <c r="AB757" s="35"/>
      <c r="AC757" s="35"/>
      <c r="AD757" s="35"/>
      <c r="AE757" s="35"/>
      <c r="AT757" s="18" t="s">
        <v>180</v>
      </c>
      <c r="AU757" s="18" t="s">
        <v>88</v>
      </c>
    </row>
    <row r="758" spans="1:65" s="2" customFormat="1" ht="48.75">
      <c r="A758" s="35"/>
      <c r="B758" s="36"/>
      <c r="C758" s="37"/>
      <c r="D758" s="205" t="s">
        <v>182</v>
      </c>
      <c r="E758" s="37"/>
      <c r="F758" s="212" t="s">
        <v>981</v>
      </c>
      <c r="G758" s="37"/>
      <c r="H758" s="37"/>
      <c r="I758" s="207"/>
      <c r="J758" s="37"/>
      <c r="K758" s="37"/>
      <c r="L758" s="40"/>
      <c r="M758" s="208"/>
      <c r="N758" s="209"/>
      <c r="O758" s="72"/>
      <c r="P758" s="72"/>
      <c r="Q758" s="72"/>
      <c r="R758" s="72"/>
      <c r="S758" s="72"/>
      <c r="T758" s="73"/>
      <c r="U758" s="35"/>
      <c r="V758" s="35"/>
      <c r="W758" s="35"/>
      <c r="X758" s="35"/>
      <c r="Y758" s="35"/>
      <c r="Z758" s="35"/>
      <c r="AA758" s="35"/>
      <c r="AB758" s="35"/>
      <c r="AC758" s="35"/>
      <c r="AD758" s="35"/>
      <c r="AE758" s="35"/>
      <c r="AT758" s="18" t="s">
        <v>182</v>
      </c>
      <c r="AU758" s="18" t="s">
        <v>88</v>
      </c>
    </row>
    <row r="759" spans="1:65" s="2" customFormat="1" ht="16.5" customHeight="1">
      <c r="A759" s="35"/>
      <c r="B759" s="36"/>
      <c r="C759" s="192" t="s">
        <v>990</v>
      </c>
      <c r="D759" s="192" t="s">
        <v>172</v>
      </c>
      <c r="E759" s="193" t="s">
        <v>991</v>
      </c>
      <c r="F759" s="194" t="s">
        <v>992</v>
      </c>
      <c r="G759" s="195" t="s">
        <v>189</v>
      </c>
      <c r="H759" s="196">
        <v>228.68</v>
      </c>
      <c r="I759" s="197"/>
      <c r="J759" s="198">
        <f>ROUND(I759*H759,2)</f>
        <v>0</v>
      </c>
      <c r="K759" s="194" t="s">
        <v>176</v>
      </c>
      <c r="L759" s="40"/>
      <c r="M759" s="199" t="s">
        <v>1</v>
      </c>
      <c r="N759" s="200" t="s">
        <v>44</v>
      </c>
      <c r="O759" s="72"/>
      <c r="P759" s="201">
        <f>O759*H759</f>
        <v>0</v>
      </c>
      <c r="Q759" s="201">
        <v>0</v>
      </c>
      <c r="R759" s="201">
        <f>Q759*H759</f>
        <v>0</v>
      </c>
      <c r="S759" s="201">
        <v>0</v>
      </c>
      <c r="T759" s="202">
        <f>S759*H759</f>
        <v>0</v>
      </c>
      <c r="U759" s="35"/>
      <c r="V759" s="35"/>
      <c r="W759" s="35"/>
      <c r="X759" s="35"/>
      <c r="Y759" s="35"/>
      <c r="Z759" s="35"/>
      <c r="AA759" s="35"/>
      <c r="AB759" s="35"/>
      <c r="AC759" s="35"/>
      <c r="AD759" s="35"/>
      <c r="AE759" s="35"/>
      <c r="AR759" s="203" t="s">
        <v>300</v>
      </c>
      <c r="AT759" s="203" t="s">
        <v>172</v>
      </c>
      <c r="AU759" s="203" t="s">
        <v>88</v>
      </c>
      <c r="AY759" s="18" t="s">
        <v>169</v>
      </c>
      <c r="BE759" s="204">
        <f>IF(N759="základní",J759,0)</f>
        <v>0</v>
      </c>
      <c r="BF759" s="204">
        <f>IF(N759="snížená",J759,0)</f>
        <v>0</v>
      </c>
      <c r="BG759" s="204">
        <f>IF(N759="zákl. přenesená",J759,0)</f>
        <v>0</v>
      </c>
      <c r="BH759" s="204">
        <f>IF(N759="sníž. přenesená",J759,0)</f>
        <v>0</v>
      </c>
      <c r="BI759" s="204">
        <f>IF(N759="nulová",J759,0)</f>
        <v>0</v>
      </c>
      <c r="BJ759" s="18" t="s">
        <v>86</v>
      </c>
      <c r="BK759" s="204">
        <f>ROUND(I759*H759,2)</f>
        <v>0</v>
      </c>
      <c r="BL759" s="18" t="s">
        <v>300</v>
      </c>
      <c r="BM759" s="203" t="s">
        <v>993</v>
      </c>
    </row>
    <row r="760" spans="1:65" s="2" customFormat="1" ht="11.25">
      <c r="A760" s="35"/>
      <c r="B760" s="36"/>
      <c r="C760" s="37"/>
      <c r="D760" s="205" t="s">
        <v>178</v>
      </c>
      <c r="E760" s="37"/>
      <c r="F760" s="206" t="s">
        <v>994</v>
      </c>
      <c r="G760" s="37"/>
      <c r="H760" s="37"/>
      <c r="I760" s="207"/>
      <c r="J760" s="37"/>
      <c r="K760" s="37"/>
      <c r="L760" s="40"/>
      <c r="M760" s="208"/>
      <c r="N760" s="209"/>
      <c r="O760" s="72"/>
      <c r="P760" s="72"/>
      <c r="Q760" s="72"/>
      <c r="R760" s="72"/>
      <c r="S760" s="72"/>
      <c r="T760" s="73"/>
      <c r="U760" s="35"/>
      <c r="V760" s="35"/>
      <c r="W760" s="35"/>
      <c r="X760" s="35"/>
      <c r="Y760" s="35"/>
      <c r="Z760" s="35"/>
      <c r="AA760" s="35"/>
      <c r="AB760" s="35"/>
      <c r="AC760" s="35"/>
      <c r="AD760" s="35"/>
      <c r="AE760" s="35"/>
      <c r="AT760" s="18" t="s">
        <v>178</v>
      </c>
      <c r="AU760" s="18" t="s">
        <v>88</v>
      </c>
    </row>
    <row r="761" spans="1:65" s="2" customFormat="1" ht="11.25">
      <c r="A761" s="35"/>
      <c r="B761" s="36"/>
      <c r="C761" s="37"/>
      <c r="D761" s="210" t="s">
        <v>180</v>
      </c>
      <c r="E761" s="37"/>
      <c r="F761" s="211" t="s">
        <v>995</v>
      </c>
      <c r="G761" s="37"/>
      <c r="H761" s="37"/>
      <c r="I761" s="207"/>
      <c r="J761" s="37"/>
      <c r="K761" s="37"/>
      <c r="L761" s="40"/>
      <c r="M761" s="208"/>
      <c r="N761" s="209"/>
      <c r="O761" s="72"/>
      <c r="P761" s="72"/>
      <c r="Q761" s="72"/>
      <c r="R761" s="72"/>
      <c r="S761" s="72"/>
      <c r="T761" s="73"/>
      <c r="U761" s="35"/>
      <c r="V761" s="35"/>
      <c r="W761" s="35"/>
      <c r="X761" s="35"/>
      <c r="Y761" s="35"/>
      <c r="Z761" s="35"/>
      <c r="AA761" s="35"/>
      <c r="AB761" s="35"/>
      <c r="AC761" s="35"/>
      <c r="AD761" s="35"/>
      <c r="AE761" s="35"/>
      <c r="AT761" s="18" t="s">
        <v>180</v>
      </c>
      <c r="AU761" s="18" t="s">
        <v>88</v>
      </c>
    </row>
    <row r="762" spans="1:65" s="2" customFormat="1" ht="48.75">
      <c r="A762" s="35"/>
      <c r="B762" s="36"/>
      <c r="C762" s="37"/>
      <c r="D762" s="205" t="s">
        <v>182</v>
      </c>
      <c r="E762" s="37"/>
      <c r="F762" s="212" t="s">
        <v>981</v>
      </c>
      <c r="G762" s="37"/>
      <c r="H762" s="37"/>
      <c r="I762" s="207"/>
      <c r="J762" s="37"/>
      <c r="K762" s="37"/>
      <c r="L762" s="40"/>
      <c r="M762" s="208"/>
      <c r="N762" s="209"/>
      <c r="O762" s="72"/>
      <c r="P762" s="72"/>
      <c r="Q762" s="72"/>
      <c r="R762" s="72"/>
      <c r="S762" s="72"/>
      <c r="T762" s="73"/>
      <c r="U762" s="35"/>
      <c r="V762" s="35"/>
      <c r="W762" s="35"/>
      <c r="X762" s="35"/>
      <c r="Y762" s="35"/>
      <c r="Z762" s="35"/>
      <c r="AA762" s="35"/>
      <c r="AB762" s="35"/>
      <c r="AC762" s="35"/>
      <c r="AD762" s="35"/>
      <c r="AE762" s="35"/>
      <c r="AT762" s="18" t="s">
        <v>182</v>
      </c>
      <c r="AU762" s="18" t="s">
        <v>88</v>
      </c>
    </row>
    <row r="763" spans="1:65" s="2" customFormat="1" ht="24.2" customHeight="1">
      <c r="A763" s="35"/>
      <c r="B763" s="36"/>
      <c r="C763" s="192" t="s">
        <v>996</v>
      </c>
      <c r="D763" s="192" t="s">
        <v>172</v>
      </c>
      <c r="E763" s="193" t="s">
        <v>997</v>
      </c>
      <c r="F763" s="194" t="s">
        <v>998</v>
      </c>
      <c r="G763" s="195" t="s">
        <v>189</v>
      </c>
      <c r="H763" s="196">
        <v>228.68</v>
      </c>
      <c r="I763" s="197"/>
      <c r="J763" s="198">
        <f>ROUND(I763*H763,2)</f>
        <v>0</v>
      </c>
      <c r="K763" s="194" t="s">
        <v>176</v>
      </c>
      <c r="L763" s="40"/>
      <c r="M763" s="199" t="s">
        <v>1</v>
      </c>
      <c r="N763" s="200" t="s">
        <v>44</v>
      </c>
      <c r="O763" s="72"/>
      <c r="P763" s="201">
        <f>O763*H763</f>
        <v>0</v>
      </c>
      <c r="Q763" s="201">
        <v>3.3000000000000003E-5</v>
      </c>
      <c r="R763" s="201">
        <f>Q763*H763</f>
        <v>7.5464400000000006E-3</v>
      </c>
      <c r="S763" s="201">
        <v>0</v>
      </c>
      <c r="T763" s="202">
        <f>S763*H763</f>
        <v>0</v>
      </c>
      <c r="U763" s="35"/>
      <c r="V763" s="35"/>
      <c r="W763" s="35"/>
      <c r="X763" s="35"/>
      <c r="Y763" s="35"/>
      <c r="Z763" s="35"/>
      <c r="AA763" s="35"/>
      <c r="AB763" s="35"/>
      <c r="AC763" s="35"/>
      <c r="AD763" s="35"/>
      <c r="AE763" s="35"/>
      <c r="AR763" s="203" t="s">
        <v>300</v>
      </c>
      <c r="AT763" s="203" t="s">
        <v>172</v>
      </c>
      <c r="AU763" s="203" t="s">
        <v>88</v>
      </c>
      <c r="AY763" s="18" t="s">
        <v>169</v>
      </c>
      <c r="BE763" s="204">
        <f>IF(N763="základní",J763,0)</f>
        <v>0</v>
      </c>
      <c r="BF763" s="204">
        <f>IF(N763="snížená",J763,0)</f>
        <v>0</v>
      </c>
      <c r="BG763" s="204">
        <f>IF(N763="zákl. přenesená",J763,0)</f>
        <v>0</v>
      </c>
      <c r="BH763" s="204">
        <f>IF(N763="sníž. přenesená",J763,0)</f>
        <v>0</v>
      </c>
      <c r="BI763" s="204">
        <f>IF(N763="nulová",J763,0)</f>
        <v>0</v>
      </c>
      <c r="BJ763" s="18" t="s">
        <v>86</v>
      </c>
      <c r="BK763" s="204">
        <f>ROUND(I763*H763,2)</f>
        <v>0</v>
      </c>
      <c r="BL763" s="18" t="s">
        <v>300</v>
      </c>
      <c r="BM763" s="203" t="s">
        <v>999</v>
      </c>
    </row>
    <row r="764" spans="1:65" s="2" customFormat="1" ht="19.5">
      <c r="A764" s="35"/>
      <c r="B764" s="36"/>
      <c r="C764" s="37"/>
      <c r="D764" s="205" t="s">
        <v>178</v>
      </c>
      <c r="E764" s="37"/>
      <c r="F764" s="206" t="s">
        <v>1000</v>
      </c>
      <c r="G764" s="37"/>
      <c r="H764" s="37"/>
      <c r="I764" s="207"/>
      <c r="J764" s="37"/>
      <c r="K764" s="37"/>
      <c r="L764" s="40"/>
      <c r="M764" s="208"/>
      <c r="N764" s="209"/>
      <c r="O764" s="72"/>
      <c r="P764" s="72"/>
      <c r="Q764" s="72"/>
      <c r="R764" s="72"/>
      <c r="S764" s="72"/>
      <c r="T764" s="73"/>
      <c r="U764" s="35"/>
      <c r="V764" s="35"/>
      <c r="W764" s="35"/>
      <c r="X764" s="35"/>
      <c r="Y764" s="35"/>
      <c r="Z764" s="35"/>
      <c r="AA764" s="35"/>
      <c r="AB764" s="35"/>
      <c r="AC764" s="35"/>
      <c r="AD764" s="35"/>
      <c r="AE764" s="35"/>
      <c r="AT764" s="18" t="s">
        <v>178</v>
      </c>
      <c r="AU764" s="18" t="s">
        <v>88</v>
      </c>
    </row>
    <row r="765" spans="1:65" s="2" customFormat="1" ht="11.25">
      <c r="A765" s="35"/>
      <c r="B765" s="36"/>
      <c r="C765" s="37"/>
      <c r="D765" s="210" t="s">
        <v>180</v>
      </c>
      <c r="E765" s="37"/>
      <c r="F765" s="211" t="s">
        <v>1001</v>
      </c>
      <c r="G765" s="37"/>
      <c r="H765" s="37"/>
      <c r="I765" s="207"/>
      <c r="J765" s="37"/>
      <c r="K765" s="37"/>
      <c r="L765" s="40"/>
      <c r="M765" s="208"/>
      <c r="N765" s="209"/>
      <c r="O765" s="72"/>
      <c r="P765" s="72"/>
      <c r="Q765" s="72"/>
      <c r="R765" s="72"/>
      <c r="S765" s="72"/>
      <c r="T765" s="73"/>
      <c r="U765" s="35"/>
      <c r="V765" s="35"/>
      <c r="W765" s="35"/>
      <c r="X765" s="35"/>
      <c r="Y765" s="35"/>
      <c r="Z765" s="35"/>
      <c r="AA765" s="35"/>
      <c r="AB765" s="35"/>
      <c r="AC765" s="35"/>
      <c r="AD765" s="35"/>
      <c r="AE765" s="35"/>
      <c r="AT765" s="18" t="s">
        <v>180</v>
      </c>
      <c r="AU765" s="18" t="s">
        <v>88</v>
      </c>
    </row>
    <row r="766" spans="1:65" s="2" customFormat="1" ht="48.75">
      <c r="A766" s="35"/>
      <c r="B766" s="36"/>
      <c r="C766" s="37"/>
      <c r="D766" s="205" t="s">
        <v>182</v>
      </c>
      <c r="E766" s="37"/>
      <c r="F766" s="212" t="s">
        <v>981</v>
      </c>
      <c r="G766" s="37"/>
      <c r="H766" s="37"/>
      <c r="I766" s="207"/>
      <c r="J766" s="37"/>
      <c r="K766" s="37"/>
      <c r="L766" s="40"/>
      <c r="M766" s="208"/>
      <c r="N766" s="209"/>
      <c r="O766" s="72"/>
      <c r="P766" s="72"/>
      <c r="Q766" s="72"/>
      <c r="R766" s="72"/>
      <c r="S766" s="72"/>
      <c r="T766" s="73"/>
      <c r="U766" s="35"/>
      <c r="V766" s="35"/>
      <c r="W766" s="35"/>
      <c r="X766" s="35"/>
      <c r="Y766" s="35"/>
      <c r="Z766" s="35"/>
      <c r="AA766" s="35"/>
      <c r="AB766" s="35"/>
      <c r="AC766" s="35"/>
      <c r="AD766" s="35"/>
      <c r="AE766" s="35"/>
      <c r="AT766" s="18" t="s">
        <v>182</v>
      </c>
      <c r="AU766" s="18" t="s">
        <v>88</v>
      </c>
    </row>
    <row r="767" spans="1:65" s="2" customFormat="1" ht="16.5" customHeight="1">
      <c r="A767" s="35"/>
      <c r="B767" s="36"/>
      <c r="C767" s="192" t="s">
        <v>1002</v>
      </c>
      <c r="D767" s="192" t="s">
        <v>172</v>
      </c>
      <c r="E767" s="193" t="s">
        <v>1003</v>
      </c>
      <c r="F767" s="194" t="s">
        <v>1004</v>
      </c>
      <c r="G767" s="195" t="s">
        <v>189</v>
      </c>
      <c r="H767" s="196">
        <v>64.81</v>
      </c>
      <c r="I767" s="197"/>
      <c r="J767" s="198">
        <f>ROUND(I767*H767,2)</f>
        <v>0</v>
      </c>
      <c r="K767" s="194" t="s">
        <v>176</v>
      </c>
      <c r="L767" s="40"/>
      <c r="M767" s="199" t="s">
        <v>1</v>
      </c>
      <c r="N767" s="200" t="s">
        <v>44</v>
      </c>
      <c r="O767" s="72"/>
      <c r="P767" s="201">
        <f>O767*H767</f>
        <v>0</v>
      </c>
      <c r="Q767" s="201">
        <v>2.9999999999999997E-4</v>
      </c>
      <c r="R767" s="201">
        <f>Q767*H767</f>
        <v>1.9442999999999998E-2</v>
      </c>
      <c r="S767" s="201">
        <v>0</v>
      </c>
      <c r="T767" s="202">
        <f>S767*H767</f>
        <v>0</v>
      </c>
      <c r="U767" s="35"/>
      <c r="V767" s="35"/>
      <c r="W767" s="35"/>
      <c r="X767" s="35"/>
      <c r="Y767" s="35"/>
      <c r="Z767" s="35"/>
      <c r="AA767" s="35"/>
      <c r="AB767" s="35"/>
      <c r="AC767" s="35"/>
      <c r="AD767" s="35"/>
      <c r="AE767" s="35"/>
      <c r="AR767" s="203" t="s">
        <v>300</v>
      </c>
      <c r="AT767" s="203" t="s">
        <v>172</v>
      </c>
      <c r="AU767" s="203" t="s">
        <v>88</v>
      </c>
      <c r="AY767" s="18" t="s">
        <v>169</v>
      </c>
      <c r="BE767" s="204">
        <f>IF(N767="základní",J767,0)</f>
        <v>0</v>
      </c>
      <c r="BF767" s="204">
        <f>IF(N767="snížená",J767,0)</f>
        <v>0</v>
      </c>
      <c r="BG767" s="204">
        <f>IF(N767="zákl. přenesená",J767,0)</f>
        <v>0</v>
      </c>
      <c r="BH767" s="204">
        <f>IF(N767="sníž. přenesená",J767,0)</f>
        <v>0</v>
      </c>
      <c r="BI767" s="204">
        <f>IF(N767="nulová",J767,0)</f>
        <v>0</v>
      </c>
      <c r="BJ767" s="18" t="s">
        <v>86</v>
      </c>
      <c r="BK767" s="204">
        <f>ROUND(I767*H767,2)</f>
        <v>0</v>
      </c>
      <c r="BL767" s="18" t="s">
        <v>300</v>
      </c>
      <c r="BM767" s="203" t="s">
        <v>1005</v>
      </c>
    </row>
    <row r="768" spans="1:65" s="2" customFormat="1" ht="19.5">
      <c r="A768" s="35"/>
      <c r="B768" s="36"/>
      <c r="C768" s="37"/>
      <c r="D768" s="205" t="s">
        <v>178</v>
      </c>
      <c r="E768" s="37"/>
      <c r="F768" s="206" t="s">
        <v>1006</v>
      </c>
      <c r="G768" s="37"/>
      <c r="H768" s="37"/>
      <c r="I768" s="207"/>
      <c r="J768" s="37"/>
      <c r="K768" s="37"/>
      <c r="L768" s="40"/>
      <c r="M768" s="208"/>
      <c r="N768" s="209"/>
      <c r="O768" s="72"/>
      <c r="P768" s="72"/>
      <c r="Q768" s="72"/>
      <c r="R768" s="72"/>
      <c r="S768" s="72"/>
      <c r="T768" s="73"/>
      <c r="U768" s="35"/>
      <c r="V768" s="35"/>
      <c r="W768" s="35"/>
      <c r="X768" s="35"/>
      <c r="Y768" s="35"/>
      <c r="Z768" s="35"/>
      <c r="AA768" s="35"/>
      <c r="AB768" s="35"/>
      <c r="AC768" s="35"/>
      <c r="AD768" s="35"/>
      <c r="AE768" s="35"/>
      <c r="AT768" s="18" t="s">
        <v>178</v>
      </c>
      <c r="AU768" s="18" t="s">
        <v>88</v>
      </c>
    </row>
    <row r="769" spans="1:65" s="2" customFormat="1" ht="11.25">
      <c r="A769" s="35"/>
      <c r="B769" s="36"/>
      <c r="C769" s="37"/>
      <c r="D769" s="210" t="s">
        <v>180</v>
      </c>
      <c r="E769" s="37"/>
      <c r="F769" s="211" t="s">
        <v>1007</v>
      </c>
      <c r="G769" s="37"/>
      <c r="H769" s="37"/>
      <c r="I769" s="207"/>
      <c r="J769" s="37"/>
      <c r="K769" s="37"/>
      <c r="L769" s="40"/>
      <c r="M769" s="208"/>
      <c r="N769" s="209"/>
      <c r="O769" s="72"/>
      <c r="P769" s="72"/>
      <c r="Q769" s="72"/>
      <c r="R769" s="72"/>
      <c r="S769" s="72"/>
      <c r="T769" s="73"/>
      <c r="U769" s="35"/>
      <c r="V769" s="35"/>
      <c r="W769" s="35"/>
      <c r="X769" s="35"/>
      <c r="Y769" s="35"/>
      <c r="Z769" s="35"/>
      <c r="AA769" s="35"/>
      <c r="AB769" s="35"/>
      <c r="AC769" s="35"/>
      <c r="AD769" s="35"/>
      <c r="AE769" s="35"/>
      <c r="AT769" s="18" t="s">
        <v>180</v>
      </c>
      <c r="AU769" s="18" t="s">
        <v>88</v>
      </c>
    </row>
    <row r="770" spans="1:65" s="2" customFormat="1" ht="19.5">
      <c r="A770" s="35"/>
      <c r="B770" s="36"/>
      <c r="C770" s="37"/>
      <c r="D770" s="205" t="s">
        <v>233</v>
      </c>
      <c r="E770" s="37"/>
      <c r="F770" s="212" t="s">
        <v>1008</v>
      </c>
      <c r="G770" s="37"/>
      <c r="H770" s="37"/>
      <c r="I770" s="207"/>
      <c r="J770" s="37"/>
      <c r="K770" s="37"/>
      <c r="L770" s="40"/>
      <c r="M770" s="208"/>
      <c r="N770" s="209"/>
      <c r="O770" s="72"/>
      <c r="P770" s="72"/>
      <c r="Q770" s="72"/>
      <c r="R770" s="72"/>
      <c r="S770" s="72"/>
      <c r="T770" s="73"/>
      <c r="U770" s="35"/>
      <c r="V770" s="35"/>
      <c r="W770" s="35"/>
      <c r="X770" s="35"/>
      <c r="Y770" s="35"/>
      <c r="Z770" s="35"/>
      <c r="AA770" s="35"/>
      <c r="AB770" s="35"/>
      <c r="AC770" s="35"/>
      <c r="AD770" s="35"/>
      <c r="AE770" s="35"/>
      <c r="AT770" s="18" t="s">
        <v>233</v>
      </c>
      <c r="AU770" s="18" t="s">
        <v>88</v>
      </c>
    </row>
    <row r="771" spans="1:65" s="14" customFormat="1" ht="11.25">
      <c r="B771" s="223"/>
      <c r="C771" s="224"/>
      <c r="D771" s="205" t="s">
        <v>184</v>
      </c>
      <c r="E771" s="225" t="s">
        <v>1</v>
      </c>
      <c r="F771" s="226" t="s">
        <v>983</v>
      </c>
      <c r="G771" s="224"/>
      <c r="H771" s="227">
        <v>64.81</v>
      </c>
      <c r="I771" s="228"/>
      <c r="J771" s="224"/>
      <c r="K771" s="224"/>
      <c r="L771" s="229"/>
      <c r="M771" s="230"/>
      <c r="N771" s="231"/>
      <c r="O771" s="231"/>
      <c r="P771" s="231"/>
      <c r="Q771" s="231"/>
      <c r="R771" s="231"/>
      <c r="S771" s="231"/>
      <c r="T771" s="232"/>
      <c r="AT771" s="233" t="s">
        <v>184</v>
      </c>
      <c r="AU771" s="233" t="s">
        <v>88</v>
      </c>
      <c r="AV771" s="14" t="s">
        <v>88</v>
      </c>
      <c r="AW771" s="14" t="s">
        <v>34</v>
      </c>
      <c r="AX771" s="14" t="s">
        <v>86</v>
      </c>
      <c r="AY771" s="233" t="s">
        <v>169</v>
      </c>
    </row>
    <row r="772" spans="1:65" s="2" customFormat="1" ht="24.2" customHeight="1">
      <c r="A772" s="35"/>
      <c r="B772" s="36"/>
      <c r="C772" s="245" t="s">
        <v>1009</v>
      </c>
      <c r="D772" s="245" t="s">
        <v>227</v>
      </c>
      <c r="E772" s="246" t="s">
        <v>1010</v>
      </c>
      <c r="F772" s="247" t="s">
        <v>1011</v>
      </c>
      <c r="G772" s="248" t="s">
        <v>189</v>
      </c>
      <c r="H772" s="249">
        <v>71.290999999999997</v>
      </c>
      <c r="I772" s="250"/>
      <c r="J772" s="251">
        <f>ROUND(I772*H772,2)</f>
        <v>0</v>
      </c>
      <c r="K772" s="247" t="s">
        <v>1</v>
      </c>
      <c r="L772" s="252"/>
      <c r="M772" s="253" t="s">
        <v>1</v>
      </c>
      <c r="N772" s="254" t="s">
        <v>44</v>
      </c>
      <c r="O772" s="72"/>
      <c r="P772" s="201">
        <f>O772*H772</f>
        <v>0</v>
      </c>
      <c r="Q772" s="201">
        <v>4.1000000000000003E-3</v>
      </c>
      <c r="R772" s="201">
        <f>Q772*H772</f>
        <v>0.29229310000000003</v>
      </c>
      <c r="S772" s="201">
        <v>0</v>
      </c>
      <c r="T772" s="202">
        <f>S772*H772</f>
        <v>0</v>
      </c>
      <c r="U772" s="35"/>
      <c r="V772" s="35"/>
      <c r="W772" s="35"/>
      <c r="X772" s="35"/>
      <c r="Y772" s="35"/>
      <c r="Z772" s="35"/>
      <c r="AA772" s="35"/>
      <c r="AB772" s="35"/>
      <c r="AC772" s="35"/>
      <c r="AD772" s="35"/>
      <c r="AE772" s="35"/>
      <c r="AR772" s="203" t="s">
        <v>446</v>
      </c>
      <c r="AT772" s="203" t="s">
        <v>227</v>
      </c>
      <c r="AU772" s="203" t="s">
        <v>88</v>
      </c>
      <c r="AY772" s="18" t="s">
        <v>169</v>
      </c>
      <c r="BE772" s="204">
        <f>IF(N772="základní",J772,0)</f>
        <v>0</v>
      </c>
      <c r="BF772" s="204">
        <f>IF(N772="snížená",J772,0)</f>
        <v>0</v>
      </c>
      <c r="BG772" s="204">
        <f>IF(N772="zákl. přenesená",J772,0)</f>
        <v>0</v>
      </c>
      <c r="BH772" s="204">
        <f>IF(N772="sníž. přenesená",J772,0)</f>
        <v>0</v>
      </c>
      <c r="BI772" s="204">
        <f>IF(N772="nulová",J772,0)</f>
        <v>0</v>
      </c>
      <c r="BJ772" s="18" t="s">
        <v>86</v>
      </c>
      <c r="BK772" s="204">
        <f>ROUND(I772*H772,2)</f>
        <v>0</v>
      </c>
      <c r="BL772" s="18" t="s">
        <v>300</v>
      </c>
      <c r="BM772" s="203" t="s">
        <v>1012</v>
      </c>
    </row>
    <row r="773" spans="1:65" s="2" customFormat="1" ht="11.25">
      <c r="A773" s="35"/>
      <c r="B773" s="36"/>
      <c r="C773" s="37"/>
      <c r="D773" s="205" t="s">
        <v>178</v>
      </c>
      <c r="E773" s="37"/>
      <c r="F773" s="206" t="s">
        <v>1011</v>
      </c>
      <c r="G773" s="37"/>
      <c r="H773" s="37"/>
      <c r="I773" s="207"/>
      <c r="J773" s="37"/>
      <c r="K773" s="37"/>
      <c r="L773" s="40"/>
      <c r="M773" s="208"/>
      <c r="N773" s="209"/>
      <c r="O773" s="72"/>
      <c r="P773" s="72"/>
      <c r="Q773" s="72"/>
      <c r="R773" s="72"/>
      <c r="S773" s="72"/>
      <c r="T773" s="73"/>
      <c r="U773" s="35"/>
      <c r="V773" s="35"/>
      <c r="W773" s="35"/>
      <c r="X773" s="35"/>
      <c r="Y773" s="35"/>
      <c r="Z773" s="35"/>
      <c r="AA773" s="35"/>
      <c r="AB773" s="35"/>
      <c r="AC773" s="35"/>
      <c r="AD773" s="35"/>
      <c r="AE773" s="35"/>
      <c r="AT773" s="18" t="s">
        <v>178</v>
      </c>
      <c r="AU773" s="18" t="s">
        <v>88</v>
      </c>
    </row>
    <row r="774" spans="1:65" s="14" customFormat="1" ht="11.25">
      <c r="B774" s="223"/>
      <c r="C774" s="224"/>
      <c r="D774" s="205" t="s">
        <v>184</v>
      </c>
      <c r="E774" s="224"/>
      <c r="F774" s="226" t="s">
        <v>1013</v>
      </c>
      <c r="G774" s="224"/>
      <c r="H774" s="227">
        <v>71.290999999999997</v>
      </c>
      <c r="I774" s="228"/>
      <c r="J774" s="224"/>
      <c r="K774" s="224"/>
      <c r="L774" s="229"/>
      <c r="M774" s="230"/>
      <c r="N774" s="231"/>
      <c r="O774" s="231"/>
      <c r="P774" s="231"/>
      <c r="Q774" s="231"/>
      <c r="R774" s="231"/>
      <c r="S774" s="231"/>
      <c r="T774" s="232"/>
      <c r="AT774" s="233" t="s">
        <v>184</v>
      </c>
      <c r="AU774" s="233" t="s">
        <v>88</v>
      </c>
      <c r="AV774" s="14" t="s">
        <v>88</v>
      </c>
      <c r="AW774" s="14" t="s">
        <v>4</v>
      </c>
      <c r="AX774" s="14" t="s">
        <v>86</v>
      </c>
      <c r="AY774" s="233" t="s">
        <v>169</v>
      </c>
    </row>
    <row r="775" spans="1:65" s="2" customFormat="1" ht="33" customHeight="1">
      <c r="A775" s="35"/>
      <c r="B775" s="36"/>
      <c r="C775" s="192" t="s">
        <v>1014</v>
      </c>
      <c r="D775" s="192" t="s">
        <v>172</v>
      </c>
      <c r="E775" s="193" t="s">
        <v>1015</v>
      </c>
      <c r="F775" s="194" t="s">
        <v>1016</v>
      </c>
      <c r="G775" s="195" t="s">
        <v>189</v>
      </c>
      <c r="H775" s="196">
        <v>26.29</v>
      </c>
      <c r="I775" s="197"/>
      <c r="J775" s="198">
        <f>ROUND(I775*H775,2)</f>
        <v>0</v>
      </c>
      <c r="K775" s="194" t="s">
        <v>176</v>
      </c>
      <c r="L775" s="40"/>
      <c r="M775" s="199" t="s">
        <v>1</v>
      </c>
      <c r="N775" s="200" t="s">
        <v>44</v>
      </c>
      <c r="O775" s="72"/>
      <c r="P775" s="201">
        <f>O775*H775</f>
        <v>0</v>
      </c>
      <c r="Q775" s="201">
        <v>2.5000000000000001E-4</v>
      </c>
      <c r="R775" s="201">
        <f>Q775*H775</f>
        <v>6.5725000000000002E-3</v>
      </c>
      <c r="S775" s="201">
        <v>0</v>
      </c>
      <c r="T775" s="202">
        <f>S775*H775</f>
        <v>0</v>
      </c>
      <c r="U775" s="35"/>
      <c r="V775" s="35"/>
      <c r="W775" s="35"/>
      <c r="X775" s="35"/>
      <c r="Y775" s="35"/>
      <c r="Z775" s="35"/>
      <c r="AA775" s="35"/>
      <c r="AB775" s="35"/>
      <c r="AC775" s="35"/>
      <c r="AD775" s="35"/>
      <c r="AE775" s="35"/>
      <c r="AR775" s="203" t="s">
        <v>300</v>
      </c>
      <c r="AT775" s="203" t="s">
        <v>172</v>
      </c>
      <c r="AU775" s="203" t="s">
        <v>88</v>
      </c>
      <c r="AY775" s="18" t="s">
        <v>169</v>
      </c>
      <c r="BE775" s="204">
        <f>IF(N775="základní",J775,0)</f>
        <v>0</v>
      </c>
      <c r="BF775" s="204">
        <f>IF(N775="snížená",J775,0)</f>
        <v>0</v>
      </c>
      <c r="BG775" s="204">
        <f>IF(N775="zákl. přenesená",J775,0)</f>
        <v>0</v>
      </c>
      <c r="BH775" s="204">
        <f>IF(N775="sníž. přenesená",J775,0)</f>
        <v>0</v>
      </c>
      <c r="BI775" s="204">
        <f>IF(N775="nulová",J775,0)</f>
        <v>0</v>
      </c>
      <c r="BJ775" s="18" t="s">
        <v>86</v>
      </c>
      <c r="BK775" s="204">
        <f>ROUND(I775*H775,2)</f>
        <v>0</v>
      </c>
      <c r="BL775" s="18" t="s">
        <v>300</v>
      </c>
      <c r="BM775" s="203" t="s">
        <v>1017</v>
      </c>
    </row>
    <row r="776" spans="1:65" s="2" customFormat="1" ht="19.5">
      <c r="A776" s="35"/>
      <c r="B776" s="36"/>
      <c r="C776" s="37"/>
      <c r="D776" s="205" t="s">
        <v>178</v>
      </c>
      <c r="E776" s="37"/>
      <c r="F776" s="206" t="s">
        <v>1018</v>
      </c>
      <c r="G776" s="37"/>
      <c r="H776" s="37"/>
      <c r="I776" s="207"/>
      <c r="J776" s="37"/>
      <c r="K776" s="37"/>
      <c r="L776" s="40"/>
      <c r="M776" s="208"/>
      <c r="N776" s="209"/>
      <c r="O776" s="72"/>
      <c r="P776" s="72"/>
      <c r="Q776" s="72"/>
      <c r="R776" s="72"/>
      <c r="S776" s="72"/>
      <c r="T776" s="73"/>
      <c r="U776" s="35"/>
      <c r="V776" s="35"/>
      <c r="W776" s="35"/>
      <c r="X776" s="35"/>
      <c r="Y776" s="35"/>
      <c r="Z776" s="35"/>
      <c r="AA776" s="35"/>
      <c r="AB776" s="35"/>
      <c r="AC776" s="35"/>
      <c r="AD776" s="35"/>
      <c r="AE776" s="35"/>
      <c r="AT776" s="18" t="s">
        <v>178</v>
      </c>
      <c r="AU776" s="18" t="s">
        <v>88</v>
      </c>
    </row>
    <row r="777" spans="1:65" s="2" customFormat="1" ht="11.25">
      <c r="A777" s="35"/>
      <c r="B777" s="36"/>
      <c r="C777" s="37"/>
      <c r="D777" s="210" t="s">
        <v>180</v>
      </c>
      <c r="E777" s="37"/>
      <c r="F777" s="211" t="s">
        <v>1019</v>
      </c>
      <c r="G777" s="37"/>
      <c r="H777" s="37"/>
      <c r="I777" s="207"/>
      <c r="J777" s="37"/>
      <c r="K777" s="37"/>
      <c r="L777" s="40"/>
      <c r="M777" s="208"/>
      <c r="N777" s="209"/>
      <c r="O777" s="72"/>
      <c r="P777" s="72"/>
      <c r="Q777" s="72"/>
      <c r="R777" s="72"/>
      <c r="S777" s="72"/>
      <c r="T777" s="73"/>
      <c r="U777" s="35"/>
      <c r="V777" s="35"/>
      <c r="W777" s="35"/>
      <c r="X777" s="35"/>
      <c r="Y777" s="35"/>
      <c r="Z777" s="35"/>
      <c r="AA777" s="35"/>
      <c r="AB777" s="35"/>
      <c r="AC777" s="35"/>
      <c r="AD777" s="35"/>
      <c r="AE777" s="35"/>
      <c r="AT777" s="18" t="s">
        <v>180</v>
      </c>
      <c r="AU777" s="18" t="s">
        <v>88</v>
      </c>
    </row>
    <row r="778" spans="1:65" s="14" customFormat="1" ht="11.25">
      <c r="B778" s="223"/>
      <c r="C778" s="224"/>
      <c r="D778" s="205" t="s">
        <v>184</v>
      </c>
      <c r="E778" s="225" t="s">
        <v>1</v>
      </c>
      <c r="F778" s="226" t="s">
        <v>324</v>
      </c>
      <c r="G778" s="224"/>
      <c r="H778" s="227">
        <v>20.41</v>
      </c>
      <c r="I778" s="228"/>
      <c r="J778" s="224"/>
      <c r="K778" s="224"/>
      <c r="L778" s="229"/>
      <c r="M778" s="230"/>
      <c r="N778" s="231"/>
      <c r="O778" s="231"/>
      <c r="P778" s="231"/>
      <c r="Q778" s="231"/>
      <c r="R778" s="231"/>
      <c r="S778" s="231"/>
      <c r="T778" s="232"/>
      <c r="AT778" s="233" t="s">
        <v>184</v>
      </c>
      <c r="AU778" s="233" t="s">
        <v>88</v>
      </c>
      <c r="AV778" s="14" t="s">
        <v>88</v>
      </c>
      <c r="AW778" s="14" t="s">
        <v>34</v>
      </c>
      <c r="AX778" s="14" t="s">
        <v>79</v>
      </c>
      <c r="AY778" s="233" t="s">
        <v>169</v>
      </c>
    </row>
    <row r="779" spans="1:65" s="14" customFormat="1" ht="11.25">
      <c r="B779" s="223"/>
      <c r="C779" s="224"/>
      <c r="D779" s="205" t="s">
        <v>184</v>
      </c>
      <c r="E779" s="225" t="s">
        <v>1</v>
      </c>
      <c r="F779" s="226" t="s">
        <v>982</v>
      </c>
      <c r="G779" s="224"/>
      <c r="H779" s="227">
        <v>5.88</v>
      </c>
      <c r="I779" s="228"/>
      <c r="J779" s="224"/>
      <c r="K779" s="224"/>
      <c r="L779" s="229"/>
      <c r="M779" s="230"/>
      <c r="N779" s="231"/>
      <c r="O779" s="231"/>
      <c r="P779" s="231"/>
      <c r="Q779" s="231"/>
      <c r="R779" s="231"/>
      <c r="S779" s="231"/>
      <c r="T779" s="232"/>
      <c r="AT779" s="233" t="s">
        <v>184</v>
      </c>
      <c r="AU779" s="233" t="s">
        <v>88</v>
      </c>
      <c r="AV779" s="14" t="s">
        <v>88</v>
      </c>
      <c r="AW779" s="14" t="s">
        <v>34</v>
      </c>
      <c r="AX779" s="14" t="s">
        <v>79</v>
      </c>
      <c r="AY779" s="233" t="s">
        <v>169</v>
      </c>
    </row>
    <row r="780" spans="1:65" s="15" customFormat="1" ht="11.25">
      <c r="B780" s="234"/>
      <c r="C780" s="235"/>
      <c r="D780" s="205" t="s">
        <v>184</v>
      </c>
      <c r="E780" s="236" t="s">
        <v>1</v>
      </c>
      <c r="F780" s="237" t="s">
        <v>218</v>
      </c>
      <c r="G780" s="235"/>
      <c r="H780" s="238">
        <v>26.29</v>
      </c>
      <c r="I780" s="239"/>
      <c r="J780" s="235"/>
      <c r="K780" s="235"/>
      <c r="L780" s="240"/>
      <c r="M780" s="241"/>
      <c r="N780" s="242"/>
      <c r="O780" s="242"/>
      <c r="P780" s="242"/>
      <c r="Q780" s="242"/>
      <c r="R780" s="242"/>
      <c r="S780" s="242"/>
      <c r="T780" s="243"/>
      <c r="AT780" s="244" t="s">
        <v>184</v>
      </c>
      <c r="AU780" s="244" t="s">
        <v>88</v>
      </c>
      <c r="AV780" s="15" t="s">
        <v>170</v>
      </c>
      <c r="AW780" s="15" t="s">
        <v>34</v>
      </c>
      <c r="AX780" s="15" t="s">
        <v>86</v>
      </c>
      <c r="AY780" s="244" t="s">
        <v>169</v>
      </c>
    </row>
    <row r="781" spans="1:65" s="2" customFormat="1" ht="49.15" customHeight="1">
      <c r="A781" s="35"/>
      <c r="B781" s="36"/>
      <c r="C781" s="245" t="s">
        <v>1020</v>
      </c>
      <c r="D781" s="245" t="s">
        <v>227</v>
      </c>
      <c r="E781" s="246" t="s">
        <v>1021</v>
      </c>
      <c r="F781" s="247" t="s">
        <v>1022</v>
      </c>
      <c r="G781" s="248" t="s">
        <v>189</v>
      </c>
      <c r="H781" s="249">
        <v>28.919</v>
      </c>
      <c r="I781" s="250"/>
      <c r="J781" s="251">
        <f>ROUND(I781*H781,2)</f>
        <v>0</v>
      </c>
      <c r="K781" s="247" t="s">
        <v>1</v>
      </c>
      <c r="L781" s="252"/>
      <c r="M781" s="253" t="s">
        <v>1</v>
      </c>
      <c r="N781" s="254" t="s">
        <v>44</v>
      </c>
      <c r="O781" s="72"/>
      <c r="P781" s="201">
        <f>O781*H781</f>
        <v>0</v>
      </c>
      <c r="Q781" s="201">
        <v>3.0000000000000001E-3</v>
      </c>
      <c r="R781" s="201">
        <f>Q781*H781</f>
        <v>8.6757000000000001E-2</v>
      </c>
      <c r="S781" s="201">
        <v>0</v>
      </c>
      <c r="T781" s="202">
        <f>S781*H781</f>
        <v>0</v>
      </c>
      <c r="U781" s="35"/>
      <c r="V781" s="35"/>
      <c r="W781" s="35"/>
      <c r="X781" s="35"/>
      <c r="Y781" s="35"/>
      <c r="Z781" s="35"/>
      <c r="AA781" s="35"/>
      <c r="AB781" s="35"/>
      <c r="AC781" s="35"/>
      <c r="AD781" s="35"/>
      <c r="AE781" s="35"/>
      <c r="AR781" s="203" t="s">
        <v>446</v>
      </c>
      <c r="AT781" s="203" t="s">
        <v>227</v>
      </c>
      <c r="AU781" s="203" t="s">
        <v>88</v>
      </c>
      <c r="AY781" s="18" t="s">
        <v>169</v>
      </c>
      <c r="BE781" s="204">
        <f>IF(N781="základní",J781,0)</f>
        <v>0</v>
      </c>
      <c r="BF781" s="204">
        <f>IF(N781="snížená",J781,0)</f>
        <v>0</v>
      </c>
      <c r="BG781" s="204">
        <f>IF(N781="zákl. přenesená",J781,0)</f>
        <v>0</v>
      </c>
      <c r="BH781" s="204">
        <f>IF(N781="sníž. přenesená",J781,0)</f>
        <v>0</v>
      </c>
      <c r="BI781" s="204">
        <f>IF(N781="nulová",J781,0)</f>
        <v>0</v>
      </c>
      <c r="BJ781" s="18" t="s">
        <v>86</v>
      </c>
      <c r="BK781" s="204">
        <f>ROUND(I781*H781,2)</f>
        <v>0</v>
      </c>
      <c r="BL781" s="18" t="s">
        <v>300</v>
      </c>
      <c r="BM781" s="203" t="s">
        <v>1023</v>
      </c>
    </row>
    <row r="782" spans="1:65" s="2" customFormat="1" ht="29.25">
      <c r="A782" s="35"/>
      <c r="B782" s="36"/>
      <c r="C782" s="37"/>
      <c r="D782" s="205" t="s">
        <v>178</v>
      </c>
      <c r="E782" s="37"/>
      <c r="F782" s="206" t="s">
        <v>1022</v>
      </c>
      <c r="G782" s="37"/>
      <c r="H782" s="37"/>
      <c r="I782" s="207"/>
      <c r="J782" s="37"/>
      <c r="K782" s="37"/>
      <c r="L782" s="40"/>
      <c r="M782" s="208"/>
      <c r="N782" s="209"/>
      <c r="O782" s="72"/>
      <c r="P782" s="72"/>
      <c r="Q782" s="72"/>
      <c r="R782" s="72"/>
      <c r="S782" s="72"/>
      <c r="T782" s="73"/>
      <c r="U782" s="35"/>
      <c r="V782" s="35"/>
      <c r="W782" s="35"/>
      <c r="X782" s="35"/>
      <c r="Y782" s="35"/>
      <c r="Z782" s="35"/>
      <c r="AA782" s="35"/>
      <c r="AB782" s="35"/>
      <c r="AC782" s="35"/>
      <c r="AD782" s="35"/>
      <c r="AE782" s="35"/>
      <c r="AT782" s="18" t="s">
        <v>178</v>
      </c>
      <c r="AU782" s="18" t="s">
        <v>88</v>
      </c>
    </row>
    <row r="783" spans="1:65" s="14" customFormat="1" ht="11.25">
      <c r="B783" s="223"/>
      <c r="C783" s="224"/>
      <c r="D783" s="205" t="s">
        <v>184</v>
      </c>
      <c r="E783" s="224"/>
      <c r="F783" s="226" t="s">
        <v>1024</v>
      </c>
      <c r="G783" s="224"/>
      <c r="H783" s="227">
        <v>28.919</v>
      </c>
      <c r="I783" s="228"/>
      <c r="J783" s="224"/>
      <c r="K783" s="224"/>
      <c r="L783" s="229"/>
      <c r="M783" s="230"/>
      <c r="N783" s="231"/>
      <c r="O783" s="231"/>
      <c r="P783" s="231"/>
      <c r="Q783" s="231"/>
      <c r="R783" s="231"/>
      <c r="S783" s="231"/>
      <c r="T783" s="232"/>
      <c r="AT783" s="233" t="s">
        <v>184</v>
      </c>
      <c r="AU783" s="233" t="s">
        <v>88</v>
      </c>
      <c r="AV783" s="14" t="s">
        <v>88</v>
      </c>
      <c r="AW783" s="14" t="s">
        <v>4</v>
      </c>
      <c r="AX783" s="14" t="s">
        <v>86</v>
      </c>
      <c r="AY783" s="233" t="s">
        <v>169</v>
      </c>
    </row>
    <row r="784" spans="1:65" s="2" customFormat="1" ht="24.2" customHeight="1">
      <c r="A784" s="35"/>
      <c r="B784" s="36"/>
      <c r="C784" s="192" t="s">
        <v>1025</v>
      </c>
      <c r="D784" s="192" t="s">
        <v>172</v>
      </c>
      <c r="E784" s="193" t="s">
        <v>1026</v>
      </c>
      <c r="F784" s="194" t="s">
        <v>1027</v>
      </c>
      <c r="G784" s="195" t="s">
        <v>189</v>
      </c>
      <c r="H784" s="196">
        <v>137.58000000000001</v>
      </c>
      <c r="I784" s="197"/>
      <c r="J784" s="198">
        <f>ROUND(I784*H784,2)</f>
        <v>0</v>
      </c>
      <c r="K784" s="194" t="s">
        <v>176</v>
      </c>
      <c r="L784" s="40"/>
      <c r="M784" s="199" t="s">
        <v>1</v>
      </c>
      <c r="N784" s="200" t="s">
        <v>44</v>
      </c>
      <c r="O784" s="72"/>
      <c r="P784" s="201">
        <f>O784*H784</f>
        <v>0</v>
      </c>
      <c r="Q784" s="201">
        <v>6.9999999999999999E-4</v>
      </c>
      <c r="R784" s="201">
        <f>Q784*H784</f>
        <v>9.6306000000000003E-2</v>
      </c>
      <c r="S784" s="201">
        <v>0</v>
      </c>
      <c r="T784" s="202">
        <f>S784*H784</f>
        <v>0</v>
      </c>
      <c r="U784" s="35"/>
      <c r="V784" s="35"/>
      <c r="W784" s="35"/>
      <c r="X784" s="35"/>
      <c r="Y784" s="35"/>
      <c r="Z784" s="35"/>
      <c r="AA784" s="35"/>
      <c r="AB784" s="35"/>
      <c r="AC784" s="35"/>
      <c r="AD784" s="35"/>
      <c r="AE784" s="35"/>
      <c r="AR784" s="203" t="s">
        <v>300</v>
      </c>
      <c r="AT784" s="203" t="s">
        <v>172</v>
      </c>
      <c r="AU784" s="203" t="s">
        <v>88</v>
      </c>
      <c r="AY784" s="18" t="s">
        <v>169</v>
      </c>
      <c r="BE784" s="204">
        <f>IF(N784="základní",J784,0)</f>
        <v>0</v>
      </c>
      <c r="BF784" s="204">
        <f>IF(N784="snížená",J784,0)</f>
        <v>0</v>
      </c>
      <c r="BG784" s="204">
        <f>IF(N784="zákl. přenesená",J784,0)</f>
        <v>0</v>
      </c>
      <c r="BH784" s="204">
        <f>IF(N784="sníž. přenesená",J784,0)</f>
        <v>0</v>
      </c>
      <c r="BI784" s="204">
        <f>IF(N784="nulová",J784,0)</f>
        <v>0</v>
      </c>
      <c r="BJ784" s="18" t="s">
        <v>86</v>
      </c>
      <c r="BK784" s="204">
        <f>ROUND(I784*H784,2)</f>
        <v>0</v>
      </c>
      <c r="BL784" s="18" t="s">
        <v>300</v>
      </c>
      <c r="BM784" s="203" t="s">
        <v>1028</v>
      </c>
    </row>
    <row r="785" spans="1:65" s="2" customFormat="1" ht="19.5">
      <c r="A785" s="35"/>
      <c r="B785" s="36"/>
      <c r="C785" s="37"/>
      <c r="D785" s="205" t="s">
        <v>178</v>
      </c>
      <c r="E785" s="37"/>
      <c r="F785" s="206" t="s">
        <v>1029</v>
      </c>
      <c r="G785" s="37"/>
      <c r="H785" s="37"/>
      <c r="I785" s="207"/>
      <c r="J785" s="37"/>
      <c r="K785" s="37"/>
      <c r="L785" s="40"/>
      <c r="M785" s="208"/>
      <c r="N785" s="209"/>
      <c r="O785" s="72"/>
      <c r="P785" s="72"/>
      <c r="Q785" s="72"/>
      <c r="R785" s="72"/>
      <c r="S785" s="72"/>
      <c r="T785" s="73"/>
      <c r="U785" s="35"/>
      <c r="V785" s="35"/>
      <c r="W785" s="35"/>
      <c r="X785" s="35"/>
      <c r="Y785" s="35"/>
      <c r="Z785" s="35"/>
      <c r="AA785" s="35"/>
      <c r="AB785" s="35"/>
      <c r="AC785" s="35"/>
      <c r="AD785" s="35"/>
      <c r="AE785" s="35"/>
      <c r="AT785" s="18" t="s">
        <v>178</v>
      </c>
      <c r="AU785" s="18" t="s">
        <v>88</v>
      </c>
    </row>
    <row r="786" spans="1:65" s="2" customFormat="1" ht="11.25">
      <c r="A786" s="35"/>
      <c r="B786" s="36"/>
      <c r="C786" s="37"/>
      <c r="D786" s="210" t="s">
        <v>180</v>
      </c>
      <c r="E786" s="37"/>
      <c r="F786" s="211" t="s">
        <v>1030</v>
      </c>
      <c r="G786" s="37"/>
      <c r="H786" s="37"/>
      <c r="I786" s="207"/>
      <c r="J786" s="37"/>
      <c r="K786" s="37"/>
      <c r="L786" s="40"/>
      <c r="M786" s="208"/>
      <c r="N786" s="209"/>
      <c r="O786" s="72"/>
      <c r="P786" s="72"/>
      <c r="Q786" s="72"/>
      <c r="R786" s="72"/>
      <c r="S786" s="72"/>
      <c r="T786" s="73"/>
      <c r="U786" s="35"/>
      <c r="V786" s="35"/>
      <c r="W786" s="35"/>
      <c r="X786" s="35"/>
      <c r="Y786" s="35"/>
      <c r="Z786" s="35"/>
      <c r="AA786" s="35"/>
      <c r="AB786" s="35"/>
      <c r="AC786" s="35"/>
      <c r="AD786" s="35"/>
      <c r="AE786" s="35"/>
      <c r="AT786" s="18" t="s">
        <v>180</v>
      </c>
      <c r="AU786" s="18" t="s">
        <v>88</v>
      </c>
    </row>
    <row r="787" spans="1:65" s="14" customFormat="1" ht="11.25">
      <c r="B787" s="223"/>
      <c r="C787" s="224"/>
      <c r="D787" s="205" t="s">
        <v>184</v>
      </c>
      <c r="E787" s="225" t="s">
        <v>1</v>
      </c>
      <c r="F787" s="226" t="s">
        <v>323</v>
      </c>
      <c r="G787" s="224"/>
      <c r="H787" s="227">
        <v>72.77</v>
      </c>
      <c r="I787" s="228"/>
      <c r="J787" s="224"/>
      <c r="K787" s="224"/>
      <c r="L787" s="229"/>
      <c r="M787" s="230"/>
      <c r="N787" s="231"/>
      <c r="O787" s="231"/>
      <c r="P787" s="231"/>
      <c r="Q787" s="231"/>
      <c r="R787" s="231"/>
      <c r="S787" s="231"/>
      <c r="T787" s="232"/>
      <c r="AT787" s="233" t="s">
        <v>184</v>
      </c>
      <c r="AU787" s="233" t="s">
        <v>88</v>
      </c>
      <c r="AV787" s="14" t="s">
        <v>88</v>
      </c>
      <c r="AW787" s="14" t="s">
        <v>34</v>
      </c>
      <c r="AX787" s="14" t="s">
        <v>79</v>
      </c>
      <c r="AY787" s="233" t="s">
        <v>169</v>
      </c>
    </row>
    <row r="788" spans="1:65" s="14" customFormat="1" ht="11.25">
      <c r="B788" s="223"/>
      <c r="C788" s="224"/>
      <c r="D788" s="205" t="s">
        <v>184</v>
      </c>
      <c r="E788" s="225" t="s">
        <v>1</v>
      </c>
      <c r="F788" s="226" t="s">
        <v>331</v>
      </c>
      <c r="G788" s="224"/>
      <c r="H788" s="227">
        <v>64.81</v>
      </c>
      <c r="I788" s="228"/>
      <c r="J788" s="224"/>
      <c r="K788" s="224"/>
      <c r="L788" s="229"/>
      <c r="M788" s="230"/>
      <c r="N788" s="231"/>
      <c r="O788" s="231"/>
      <c r="P788" s="231"/>
      <c r="Q788" s="231"/>
      <c r="R788" s="231"/>
      <c r="S788" s="231"/>
      <c r="T788" s="232"/>
      <c r="AT788" s="233" t="s">
        <v>184</v>
      </c>
      <c r="AU788" s="233" t="s">
        <v>88</v>
      </c>
      <c r="AV788" s="14" t="s">
        <v>88</v>
      </c>
      <c r="AW788" s="14" t="s">
        <v>34</v>
      </c>
      <c r="AX788" s="14" t="s">
        <v>79</v>
      </c>
      <c r="AY788" s="233" t="s">
        <v>169</v>
      </c>
    </row>
    <row r="789" spans="1:65" s="15" customFormat="1" ht="11.25">
      <c r="B789" s="234"/>
      <c r="C789" s="235"/>
      <c r="D789" s="205" t="s">
        <v>184</v>
      </c>
      <c r="E789" s="236" t="s">
        <v>1</v>
      </c>
      <c r="F789" s="237" t="s">
        <v>218</v>
      </c>
      <c r="G789" s="235"/>
      <c r="H789" s="238">
        <v>137.58000000000001</v>
      </c>
      <c r="I789" s="239"/>
      <c r="J789" s="235"/>
      <c r="K789" s="235"/>
      <c r="L789" s="240"/>
      <c r="M789" s="241"/>
      <c r="N789" s="242"/>
      <c r="O789" s="242"/>
      <c r="P789" s="242"/>
      <c r="Q789" s="242"/>
      <c r="R789" s="242"/>
      <c r="S789" s="242"/>
      <c r="T789" s="243"/>
      <c r="AT789" s="244" t="s">
        <v>184</v>
      </c>
      <c r="AU789" s="244" t="s">
        <v>88</v>
      </c>
      <c r="AV789" s="15" t="s">
        <v>170</v>
      </c>
      <c r="AW789" s="15" t="s">
        <v>34</v>
      </c>
      <c r="AX789" s="15" t="s">
        <v>86</v>
      </c>
      <c r="AY789" s="244" t="s">
        <v>169</v>
      </c>
    </row>
    <row r="790" spans="1:65" s="2" customFormat="1" ht="37.9" customHeight="1">
      <c r="A790" s="35"/>
      <c r="B790" s="36"/>
      <c r="C790" s="245" t="s">
        <v>1031</v>
      </c>
      <c r="D790" s="245" t="s">
        <v>227</v>
      </c>
      <c r="E790" s="246" t="s">
        <v>1032</v>
      </c>
      <c r="F790" s="247" t="s">
        <v>1033</v>
      </c>
      <c r="G790" s="248" t="s">
        <v>189</v>
      </c>
      <c r="H790" s="249">
        <v>151.33799999999999</v>
      </c>
      <c r="I790" s="250"/>
      <c r="J790" s="251">
        <f>ROUND(I790*H790,2)</f>
        <v>0</v>
      </c>
      <c r="K790" s="247" t="s">
        <v>176</v>
      </c>
      <c r="L790" s="252"/>
      <c r="M790" s="253" t="s">
        <v>1</v>
      </c>
      <c r="N790" s="254" t="s">
        <v>44</v>
      </c>
      <c r="O790" s="72"/>
      <c r="P790" s="201">
        <f>O790*H790</f>
        <v>0</v>
      </c>
      <c r="Q790" s="201">
        <v>3.0000000000000001E-3</v>
      </c>
      <c r="R790" s="201">
        <f>Q790*H790</f>
        <v>0.45401399999999997</v>
      </c>
      <c r="S790" s="201">
        <v>0</v>
      </c>
      <c r="T790" s="202">
        <f>S790*H790</f>
        <v>0</v>
      </c>
      <c r="U790" s="35"/>
      <c r="V790" s="35"/>
      <c r="W790" s="35"/>
      <c r="X790" s="35"/>
      <c r="Y790" s="35"/>
      <c r="Z790" s="35"/>
      <c r="AA790" s="35"/>
      <c r="AB790" s="35"/>
      <c r="AC790" s="35"/>
      <c r="AD790" s="35"/>
      <c r="AE790" s="35"/>
      <c r="AR790" s="203" t="s">
        <v>446</v>
      </c>
      <c r="AT790" s="203" t="s">
        <v>227</v>
      </c>
      <c r="AU790" s="203" t="s">
        <v>88</v>
      </c>
      <c r="AY790" s="18" t="s">
        <v>169</v>
      </c>
      <c r="BE790" s="204">
        <f>IF(N790="základní",J790,0)</f>
        <v>0</v>
      </c>
      <c r="BF790" s="204">
        <f>IF(N790="snížená",J790,0)</f>
        <v>0</v>
      </c>
      <c r="BG790" s="204">
        <f>IF(N790="zákl. přenesená",J790,0)</f>
        <v>0</v>
      </c>
      <c r="BH790" s="204">
        <f>IF(N790="sníž. přenesená",J790,0)</f>
        <v>0</v>
      </c>
      <c r="BI790" s="204">
        <f>IF(N790="nulová",J790,0)</f>
        <v>0</v>
      </c>
      <c r="BJ790" s="18" t="s">
        <v>86</v>
      </c>
      <c r="BK790" s="204">
        <f>ROUND(I790*H790,2)</f>
        <v>0</v>
      </c>
      <c r="BL790" s="18" t="s">
        <v>300</v>
      </c>
      <c r="BM790" s="203" t="s">
        <v>1034</v>
      </c>
    </row>
    <row r="791" spans="1:65" s="2" customFormat="1" ht="29.25">
      <c r="A791" s="35"/>
      <c r="B791" s="36"/>
      <c r="C791" s="37"/>
      <c r="D791" s="205" t="s">
        <v>178</v>
      </c>
      <c r="E791" s="37"/>
      <c r="F791" s="206" t="s">
        <v>1033</v>
      </c>
      <c r="G791" s="37"/>
      <c r="H791" s="37"/>
      <c r="I791" s="207"/>
      <c r="J791" s="37"/>
      <c r="K791" s="37"/>
      <c r="L791" s="40"/>
      <c r="M791" s="208"/>
      <c r="N791" s="209"/>
      <c r="O791" s="72"/>
      <c r="P791" s="72"/>
      <c r="Q791" s="72"/>
      <c r="R791" s="72"/>
      <c r="S791" s="72"/>
      <c r="T791" s="73"/>
      <c r="U791" s="35"/>
      <c r="V791" s="35"/>
      <c r="W791" s="35"/>
      <c r="X791" s="35"/>
      <c r="Y791" s="35"/>
      <c r="Z791" s="35"/>
      <c r="AA791" s="35"/>
      <c r="AB791" s="35"/>
      <c r="AC791" s="35"/>
      <c r="AD791" s="35"/>
      <c r="AE791" s="35"/>
      <c r="AT791" s="18" t="s">
        <v>178</v>
      </c>
      <c r="AU791" s="18" t="s">
        <v>88</v>
      </c>
    </row>
    <row r="792" spans="1:65" s="14" customFormat="1" ht="11.25">
      <c r="B792" s="223"/>
      <c r="C792" s="224"/>
      <c r="D792" s="205" t="s">
        <v>184</v>
      </c>
      <c r="E792" s="224"/>
      <c r="F792" s="226" t="s">
        <v>1035</v>
      </c>
      <c r="G792" s="224"/>
      <c r="H792" s="227">
        <v>151.33799999999999</v>
      </c>
      <c r="I792" s="228"/>
      <c r="J792" s="224"/>
      <c r="K792" s="224"/>
      <c r="L792" s="229"/>
      <c r="M792" s="230"/>
      <c r="N792" s="231"/>
      <c r="O792" s="231"/>
      <c r="P792" s="231"/>
      <c r="Q792" s="231"/>
      <c r="R792" s="231"/>
      <c r="S792" s="231"/>
      <c r="T792" s="232"/>
      <c r="AT792" s="233" t="s">
        <v>184</v>
      </c>
      <c r="AU792" s="233" t="s">
        <v>88</v>
      </c>
      <c r="AV792" s="14" t="s">
        <v>88</v>
      </c>
      <c r="AW792" s="14" t="s">
        <v>4</v>
      </c>
      <c r="AX792" s="14" t="s">
        <v>86</v>
      </c>
      <c r="AY792" s="233" t="s">
        <v>169</v>
      </c>
    </row>
    <row r="793" spans="1:65" s="2" customFormat="1" ht="16.5" customHeight="1">
      <c r="A793" s="35"/>
      <c r="B793" s="36"/>
      <c r="C793" s="192" t="s">
        <v>1036</v>
      </c>
      <c r="D793" s="192" t="s">
        <v>172</v>
      </c>
      <c r="E793" s="193" t="s">
        <v>1037</v>
      </c>
      <c r="F793" s="194" t="s">
        <v>1038</v>
      </c>
      <c r="G793" s="195" t="s">
        <v>368</v>
      </c>
      <c r="H793" s="196">
        <v>8.9979999999999993</v>
      </c>
      <c r="I793" s="197"/>
      <c r="J793" s="198">
        <f>ROUND(I793*H793,2)</f>
        <v>0</v>
      </c>
      <c r="K793" s="194" t="s">
        <v>176</v>
      </c>
      <c r="L793" s="40"/>
      <c r="M793" s="199" t="s">
        <v>1</v>
      </c>
      <c r="N793" s="200" t="s">
        <v>44</v>
      </c>
      <c r="O793" s="72"/>
      <c r="P793" s="201">
        <f>O793*H793</f>
        <v>0</v>
      </c>
      <c r="Q793" s="201">
        <v>0</v>
      </c>
      <c r="R793" s="201">
        <f>Q793*H793</f>
        <v>0</v>
      </c>
      <c r="S793" s="201">
        <v>0</v>
      </c>
      <c r="T793" s="202">
        <f>S793*H793</f>
        <v>0</v>
      </c>
      <c r="U793" s="35"/>
      <c r="V793" s="35"/>
      <c r="W793" s="35"/>
      <c r="X793" s="35"/>
      <c r="Y793" s="35"/>
      <c r="Z793" s="35"/>
      <c r="AA793" s="35"/>
      <c r="AB793" s="35"/>
      <c r="AC793" s="35"/>
      <c r="AD793" s="35"/>
      <c r="AE793" s="35"/>
      <c r="AR793" s="203" t="s">
        <v>300</v>
      </c>
      <c r="AT793" s="203" t="s">
        <v>172</v>
      </c>
      <c r="AU793" s="203" t="s">
        <v>88</v>
      </c>
      <c r="AY793" s="18" t="s">
        <v>169</v>
      </c>
      <c r="BE793" s="204">
        <f>IF(N793="základní",J793,0)</f>
        <v>0</v>
      </c>
      <c r="BF793" s="204">
        <f>IF(N793="snížená",J793,0)</f>
        <v>0</v>
      </c>
      <c r="BG793" s="204">
        <f>IF(N793="zákl. přenesená",J793,0)</f>
        <v>0</v>
      </c>
      <c r="BH793" s="204">
        <f>IF(N793="sníž. přenesená",J793,0)</f>
        <v>0</v>
      </c>
      <c r="BI793" s="204">
        <f>IF(N793="nulová",J793,0)</f>
        <v>0</v>
      </c>
      <c r="BJ793" s="18" t="s">
        <v>86</v>
      </c>
      <c r="BK793" s="204">
        <f>ROUND(I793*H793,2)</f>
        <v>0</v>
      </c>
      <c r="BL793" s="18" t="s">
        <v>300</v>
      </c>
      <c r="BM793" s="203" t="s">
        <v>1039</v>
      </c>
    </row>
    <row r="794" spans="1:65" s="2" customFormat="1" ht="11.25">
      <c r="A794" s="35"/>
      <c r="B794" s="36"/>
      <c r="C794" s="37"/>
      <c r="D794" s="205" t="s">
        <v>178</v>
      </c>
      <c r="E794" s="37"/>
      <c r="F794" s="206" t="s">
        <v>1040</v>
      </c>
      <c r="G794" s="37"/>
      <c r="H794" s="37"/>
      <c r="I794" s="207"/>
      <c r="J794" s="37"/>
      <c r="K794" s="37"/>
      <c r="L794" s="40"/>
      <c r="M794" s="208"/>
      <c r="N794" s="209"/>
      <c r="O794" s="72"/>
      <c r="P794" s="72"/>
      <c r="Q794" s="72"/>
      <c r="R794" s="72"/>
      <c r="S794" s="72"/>
      <c r="T794" s="73"/>
      <c r="U794" s="35"/>
      <c r="V794" s="35"/>
      <c r="W794" s="35"/>
      <c r="X794" s="35"/>
      <c r="Y794" s="35"/>
      <c r="Z794" s="35"/>
      <c r="AA794" s="35"/>
      <c r="AB794" s="35"/>
      <c r="AC794" s="35"/>
      <c r="AD794" s="35"/>
      <c r="AE794" s="35"/>
      <c r="AT794" s="18" t="s">
        <v>178</v>
      </c>
      <c r="AU794" s="18" t="s">
        <v>88</v>
      </c>
    </row>
    <row r="795" spans="1:65" s="2" customFormat="1" ht="11.25">
      <c r="A795" s="35"/>
      <c r="B795" s="36"/>
      <c r="C795" s="37"/>
      <c r="D795" s="210" t="s">
        <v>180</v>
      </c>
      <c r="E795" s="37"/>
      <c r="F795" s="211" t="s">
        <v>1041</v>
      </c>
      <c r="G795" s="37"/>
      <c r="H795" s="37"/>
      <c r="I795" s="207"/>
      <c r="J795" s="37"/>
      <c r="K795" s="37"/>
      <c r="L795" s="40"/>
      <c r="M795" s="208"/>
      <c r="N795" s="209"/>
      <c r="O795" s="72"/>
      <c r="P795" s="72"/>
      <c r="Q795" s="72"/>
      <c r="R795" s="72"/>
      <c r="S795" s="72"/>
      <c r="T795" s="73"/>
      <c r="U795" s="35"/>
      <c r="V795" s="35"/>
      <c r="W795" s="35"/>
      <c r="X795" s="35"/>
      <c r="Y795" s="35"/>
      <c r="Z795" s="35"/>
      <c r="AA795" s="35"/>
      <c r="AB795" s="35"/>
      <c r="AC795" s="35"/>
      <c r="AD795" s="35"/>
      <c r="AE795" s="35"/>
      <c r="AT795" s="18" t="s">
        <v>180</v>
      </c>
      <c r="AU795" s="18" t="s">
        <v>88</v>
      </c>
    </row>
    <row r="796" spans="1:65" s="2" customFormat="1" ht="16.5" customHeight="1">
      <c r="A796" s="35"/>
      <c r="B796" s="36"/>
      <c r="C796" s="245" t="s">
        <v>1042</v>
      </c>
      <c r="D796" s="245" t="s">
        <v>227</v>
      </c>
      <c r="E796" s="246" t="s">
        <v>1043</v>
      </c>
      <c r="F796" s="247" t="s">
        <v>1044</v>
      </c>
      <c r="G796" s="248" t="s">
        <v>368</v>
      </c>
      <c r="H796" s="249">
        <v>9.1780000000000008</v>
      </c>
      <c r="I796" s="250"/>
      <c r="J796" s="251">
        <f>ROUND(I796*H796,2)</f>
        <v>0</v>
      </c>
      <c r="K796" s="247" t="s">
        <v>1</v>
      </c>
      <c r="L796" s="252"/>
      <c r="M796" s="253" t="s">
        <v>1</v>
      </c>
      <c r="N796" s="254" t="s">
        <v>44</v>
      </c>
      <c r="O796" s="72"/>
      <c r="P796" s="201">
        <f>O796*H796</f>
        <v>0</v>
      </c>
      <c r="Q796" s="201">
        <v>1.6000000000000001E-4</v>
      </c>
      <c r="R796" s="201">
        <f>Q796*H796</f>
        <v>1.4684800000000003E-3</v>
      </c>
      <c r="S796" s="201">
        <v>0</v>
      </c>
      <c r="T796" s="202">
        <f>S796*H796</f>
        <v>0</v>
      </c>
      <c r="U796" s="35"/>
      <c r="V796" s="35"/>
      <c r="W796" s="35"/>
      <c r="X796" s="35"/>
      <c r="Y796" s="35"/>
      <c r="Z796" s="35"/>
      <c r="AA796" s="35"/>
      <c r="AB796" s="35"/>
      <c r="AC796" s="35"/>
      <c r="AD796" s="35"/>
      <c r="AE796" s="35"/>
      <c r="AR796" s="203" t="s">
        <v>446</v>
      </c>
      <c r="AT796" s="203" t="s">
        <v>227</v>
      </c>
      <c r="AU796" s="203" t="s">
        <v>88</v>
      </c>
      <c r="AY796" s="18" t="s">
        <v>169</v>
      </c>
      <c r="BE796" s="204">
        <f>IF(N796="základní",J796,0)</f>
        <v>0</v>
      </c>
      <c r="BF796" s="204">
        <f>IF(N796="snížená",J796,0)</f>
        <v>0</v>
      </c>
      <c r="BG796" s="204">
        <f>IF(N796="zákl. přenesená",J796,0)</f>
        <v>0</v>
      </c>
      <c r="BH796" s="204">
        <f>IF(N796="sníž. přenesená",J796,0)</f>
        <v>0</v>
      </c>
      <c r="BI796" s="204">
        <f>IF(N796="nulová",J796,0)</f>
        <v>0</v>
      </c>
      <c r="BJ796" s="18" t="s">
        <v>86</v>
      </c>
      <c r="BK796" s="204">
        <f>ROUND(I796*H796,2)</f>
        <v>0</v>
      </c>
      <c r="BL796" s="18" t="s">
        <v>300</v>
      </c>
      <c r="BM796" s="203" t="s">
        <v>1045</v>
      </c>
    </row>
    <row r="797" spans="1:65" s="2" customFormat="1" ht="11.25">
      <c r="A797" s="35"/>
      <c r="B797" s="36"/>
      <c r="C797" s="37"/>
      <c r="D797" s="205" t="s">
        <v>178</v>
      </c>
      <c r="E797" s="37"/>
      <c r="F797" s="206" t="s">
        <v>1044</v>
      </c>
      <c r="G797" s="37"/>
      <c r="H797" s="37"/>
      <c r="I797" s="207"/>
      <c r="J797" s="37"/>
      <c r="K797" s="37"/>
      <c r="L797" s="40"/>
      <c r="M797" s="208"/>
      <c r="N797" s="209"/>
      <c r="O797" s="72"/>
      <c r="P797" s="72"/>
      <c r="Q797" s="72"/>
      <c r="R797" s="72"/>
      <c r="S797" s="72"/>
      <c r="T797" s="73"/>
      <c r="U797" s="35"/>
      <c r="V797" s="35"/>
      <c r="W797" s="35"/>
      <c r="X797" s="35"/>
      <c r="Y797" s="35"/>
      <c r="Z797" s="35"/>
      <c r="AA797" s="35"/>
      <c r="AB797" s="35"/>
      <c r="AC797" s="35"/>
      <c r="AD797" s="35"/>
      <c r="AE797" s="35"/>
      <c r="AT797" s="18" t="s">
        <v>178</v>
      </c>
      <c r="AU797" s="18" t="s">
        <v>88</v>
      </c>
    </row>
    <row r="798" spans="1:65" s="14" customFormat="1" ht="11.25">
      <c r="B798" s="223"/>
      <c r="C798" s="224"/>
      <c r="D798" s="205" t="s">
        <v>184</v>
      </c>
      <c r="E798" s="224"/>
      <c r="F798" s="226" t="s">
        <v>1046</v>
      </c>
      <c r="G798" s="224"/>
      <c r="H798" s="227">
        <v>9.1780000000000008</v>
      </c>
      <c r="I798" s="228"/>
      <c r="J798" s="224"/>
      <c r="K798" s="224"/>
      <c r="L798" s="229"/>
      <c r="M798" s="230"/>
      <c r="N798" s="231"/>
      <c r="O798" s="231"/>
      <c r="P798" s="231"/>
      <c r="Q798" s="231"/>
      <c r="R798" s="231"/>
      <c r="S798" s="231"/>
      <c r="T798" s="232"/>
      <c r="AT798" s="233" t="s">
        <v>184</v>
      </c>
      <c r="AU798" s="233" t="s">
        <v>88</v>
      </c>
      <c r="AV798" s="14" t="s">
        <v>88</v>
      </c>
      <c r="AW798" s="14" t="s">
        <v>4</v>
      </c>
      <c r="AX798" s="14" t="s">
        <v>86</v>
      </c>
      <c r="AY798" s="233" t="s">
        <v>169</v>
      </c>
    </row>
    <row r="799" spans="1:65" s="2" customFormat="1" ht="24.2" customHeight="1">
      <c r="A799" s="35"/>
      <c r="B799" s="36"/>
      <c r="C799" s="192" t="s">
        <v>1047</v>
      </c>
      <c r="D799" s="192" t="s">
        <v>172</v>
      </c>
      <c r="E799" s="193" t="s">
        <v>1048</v>
      </c>
      <c r="F799" s="194" t="s">
        <v>1049</v>
      </c>
      <c r="G799" s="195" t="s">
        <v>595</v>
      </c>
      <c r="H799" s="266"/>
      <c r="I799" s="197"/>
      <c r="J799" s="198">
        <f>ROUND(I799*H799,2)</f>
        <v>0</v>
      </c>
      <c r="K799" s="194" t="s">
        <v>176</v>
      </c>
      <c r="L799" s="40"/>
      <c r="M799" s="199" t="s">
        <v>1</v>
      </c>
      <c r="N799" s="200" t="s">
        <v>44</v>
      </c>
      <c r="O799" s="72"/>
      <c r="P799" s="201">
        <f>O799*H799</f>
        <v>0</v>
      </c>
      <c r="Q799" s="201">
        <v>0</v>
      </c>
      <c r="R799" s="201">
        <f>Q799*H799</f>
        <v>0</v>
      </c>
      <c r="S799" s="201">
        <v>0</v>
      </c>
      <c r="T799" s="202">
        <f>S799*H799</f>
        <v>0</v>
      </c>
      <c r="U799" s="35"/>
      <c r="V799" s="35"/>
      <c r="W799" s="35"/>
      <c r="X799" s="35"/>
      <c r="Y799" s="35"/>
      <c r="Z799" s="35"/>
      <c r="AA799" s="35"/>
      <c r="AB799" s="35"/>
      <c r="AC799" s="35"/>
      <c r="AD799" s="35"/>
      <c r="AE799" s="35"/>
      <c r="AR799" s="203" t="s">
        <v>300</v>
      </c>
      <c r="AT799" s="203" t="s">
        <v>172</v>
      </c>
      <c r="AU799" s="203" t="s">
        <v>88</v>
      </c>
      <c r="AY799" s="18" t="s">
        <v>169</v>
      </c>
      <c r="BE799" s="204">
        <f>IF(N799="základní",J799,0)</f>
        <v>0</v>
      </c>
      <c r="BF799" s="204">
        <f>IF(N799="snížená",J799,0)</f>
        <v>0</v>
      </c>
      <c r="BG799" s="204">
        <f>IF(N799="zákl. přenesená",J799,0)</f>
        <v>0</v>
      </c>
      <c r="BH799" s="204">
        <f>IF(N799="sníž. přenesená",J799,0)</f>
        <v>0</v>
      </c>
      <c r="BI799" s="204">
        <f>IF(N799="nulová",J799,0)</f>
        <v>0</v>
      </c>
      <c r="BJ799" s="18" t="s">
        <v>86</v>
      </c>
      <c r="BK799" s="204">
        <f>ROUND(I799*H799,2)</f>
        <v>0</v>
      </c>
      <c r="BL799" s="18" t="s">
        <v>300</v>
      </c>
      <c r="BM799" s="203" t="s">
        <v>1050</v>
      </c>
    </row>
    <row r="800" spans="1:65" s="2" customFormat="1" ht="29.25">
      <c r="A800" s="35"/>
      <c r="B800" s="36"/>
      <c r="C800" s="37"/>
      <c r="D800" s="205" t="s">
        <v>178</v>
      </c>
      <c r="E800" s="37"/>
      <c r="F800" s="206" t="s">
        <v>1051</v>
      </c>
      <c r="G800" s="37"/>
      <c r="H800" s="37"/>
      <c r="I800" s="207"/>
      <c r="J800" s="37"/>
      <c r="K800" s="37"/>
      <c r="L800" s="40"/>
      <c r="M800" s="208"/>
      <c r="N800" s="209"/>
      <c r="O800" s="72"/>
      <c r="P800" s="72"/>
      <c r="Q800" s="72"/>
      <c r="R800" s="72"/>
      <c r="S800" s="72"/>
      <c r="T800" s="73"/>
      <c r="U800" s="35"/>
      <c r="V800" s="35"/>
      <c r="W800" s="35"/>
      <c r="X800" s="35"/>
      <c r="Y800" s="35"/>
      <c r="Z800" s="35"/>
      <c r="AA800" s="35"/>
      <c r="AB800" s="35"/>
      <c r="AC800" s="35"/>
      <c r="AD800" s="35"/>
      <c r="AE800" s="35"/>
      <c r="AT800" s="18" t="s">
        <v>178</v>
      </c>
      <c r="AU800" s="18" t="s">
        <v>88</v>
      </c>
    </row>
    <row r="801" spans="1:65" s="2" customFormat="1" ht="11.25">
      <c r="A801" s="35"/>
      <c r="B801" s="36"/>
      <c r="C801" s="37"/>
      <c r="D801" s="210" t="s">
        <v>180</v>
      </c>
      <c r="E801" s="37"/>
      <c r="F801" s="211" t="s">
        <v>1052</v>
      </c>
      <c r="G801" s="37"/>
      <c r="H801" s="37"/>
      <c r="I801" s="207"/>
      <c r="J801" s="37"/>
      <c r="K801" s="37"/>
      <c r="L801" s="40"/>
      <c r="M801" s="208"/>
      <c r="N801" s="209"/>
      <c r="O801" s="72"/>
      <c r="P801" s="72"/>
      <c r="Q801" s="72"/>
      <c r="R801" s="72"/>
      <c r="S801" s="72"/>
      <c r="T801" s="73"/>
      <c r="U801" s="35"/>
      <c r="V801" s="35"/>
      <c r="W801" s="35"/>
      <c r="X801" s="35"/>
      <c r="Y801" s="35"/>
      <c r="Z801" s="35"/>
      <c r="AA801" s="35"/>
      <c r="AB801" s="35"/>
      <c r="AC801" s="35"/>
      <c r="AD801" s="35"/>
      <c r="AE801" s="35"/>
      <c r="AT801" s="18" t="s">
        <v>180</v>
      </c>
      <c r="AU801" s="18" t="s">
        <v>88</v>
      </c>
    </row>
    <row r="802" spans="1:65" s="2" customFormat="1" ht="107.25">
      <c r="A802" s="35"/>
      <c r="B802" s="36"/>
      <c r="C802" s="37"/>
      <c r="D802" s="205" t="s">
        <v>182</v>
      </c>
      <c r="E802" s="37"/>
      <c r="F802" s="212" t="s">
        <v>819</v>
      </c>
      <c r="G802" s="37"/>
      <c r="H802" s="37"/>
      <c r="I802" s="207"/>
      <c r="J802" s="37"/>
      <c r="K802" s="37"/>
      <c r="L802" s="40"/>
      <c r="M802" s="208"/>
      <c r="N802" s="209"/>
      <c r="O802" s="72"/>
      <c r="P802" s="72"/>
      <c r="Q802" s="72"/>
      <c r="R802" s="72"/>
      <c r="S802" s="72"/>
      <c r="T802" s="73"/>
      <c r="U802" s="35"/>
      <c r="V802" s="35"/>
      <c r="W802" s="35"/>
      <c r="X802" s="35"/>
      <c r="Y802" s="35"/>
      <c r="Z802" s="35"/>
      <c r="AA802" s="35"/>
      <c r="AB802" s="35"/>
      <c r="AC802" s="35"/>
      <c r="AD802" s="35"/>
      <c r="AE802" s="35"/>
      <c r="AT802" s="18" t="s">
        <v>182</v>
      </c>
      <c r="AU802" s="18" t="s">
        <v>88</v>
      </c>
    </row>
    <row r="803" spans="1:65" s="12" customFormat="1" ht="22.9" customHeight="1">
      <c r="B803" s="176"/>
      <c r="C803" s="177"/>
      <c r="D803" s="178" t="s">
        <v>78</v>
      </c>
      <c r="E803" s="190" t="s">
        <v>1053</v>
      </c>
      <c r="F803" s="190" t="s">
        <v>1054</v>
      </c>
      <c r="G803" s="177"/>
      <c r="H803" s="177"/>
      <c r="I803" s="180"/>
      <c r="J803" s="191">
        <f>BK803</f>
        <v>0</v>
      </c>
      <c r="K803" s="177"/>
      <c r="L803" s="182"/>
      <c r="M803" s="183"/>
      <c r="N803" s="184"/>
      <c r="O803" s="184"/>
      <c r="P803" s="185">
        <f>SUM(P804:P838)</f>
        <v>0</v>
      </c>
      <c r="Q803" s="184"/>
      <c r="R803" s="185">
        <f>SUM(R804:R838)</f>
        <v>4.1535403999999998E-2</v>
      </c>
      <c r="S803" s="184"/>
      <c r="T803" s="186">
        <f>SUM(T804:T838)</f>
        <v>0</v>
      </c>
      <c r="AR803" s="187" t="s">
        <v>88</v>
      </c>
      <c r="AT803" s="188" t="s">
        <v>78</v>
      </c>
      <c r="AU803" s="188" t="s">
        <v>86</v>
      </c>
      <c r="AY803" s="187" t="s">
        <v>169</v>
      </c>
      <c r="BK803" s="189">
        <f>SUM(BK804:BK838)</f>
        <v>0</v>
      </c>
    </row>
    <row r="804" spans="1:65" s="2" customFormat="1" ht="24.2" customHeight="1">
      <c r="A804" s="35"/>
      <c r="B804" s="36"/>
      <c r="C804" s="192" t="s">
        <v>1055</v>
      </c>
      <c r="D804" s="192" t="s">
        <v>172</v>
      </c>
      <c r="E804" s="193" t="s">
        <v>1056</v>
      </c>
      <c r="F804" s="194" t="s">
        <v>1057</v>
      </c>
      <c r="G804" s="195" t="s">
        <v>189</v>
      </c>
      <c r="H804" s="196">
        <v>8.0549999999999997</v>
      </c>
      <c r="I804" s="197"/>
      <c r="J804" s="198">
        <f>ROUND(I804*H804,2)</f>
        <v>0</v>
      </c>
      <c r="K804" s="194" t="s">
        <v>176</v>
      </c>
      <c r="L804" s="40"/>
      <c r="M804" s="199" t="s">
        <v>1</v>
      </c>
      <c r="N804" s="200" t="s">
        <v>44</v>
      </c>
      <c r="O804" s="72"/>
      <c r="P804" s="201">
        <f>O804*H804</f>
        <v>0</v>
      </c>
      <c r="Q804" s="201">
        <v>2.9999999999999997E-4</v>
      </c>
      <c r="R804" s="201">
        <f>Q804*H804</f>
        <v>2.4164999999999998E-3</v>
      </c>
      <c r="S804" s="201">
        <v>0</v>
      </c>
      <c r="T804" s="202">
        <f>S804*H804</f>
        <v>0</v>
      </c>
      <c r="U804" s="35"/>
      <c r="V804" s="35"/>
      <c r="W804" s="35"/>
      <c r="X804" s="35"/>
      <c r="Y804" s="35"/>
      <c r="Z804" s="35"/>
      <c r="AA804" s="35"/>
      <c r="AB804" s="35"/>
      <c r="AC804" s="35"/>
      <c r="AD804" s="35"/>
      <c r="AE804" s="35"/>
      <c r="AR804" s="203" t="s">
        <v>300</v>
      </c>
      <c r="AT804" s="203" t="s">
        <v>172</v>
      </c>
      <c r="AU804" s="203" t="s">
        <v>88</v>
      </c>
      <c r="AY804" s="18" t="s">
        <v>169</v>
      </c>
      <c r="BE804" s="204">
        <f>IF(N804="základní",J804,0)</f>
        <v>0</v>
      </c>
      <c r="BF804" s="204">
        <f>IF(N804="snížená",J804,0)</f>
        <v>0</v>
      </c>
      <c r="BG804" s="204">
        <f>IF(N804="zákl. přenesená",J804,0)</f>
        <v>0</v>
      </c>
      <c r="BH804" s="204">
        <f>IF(N804="sníž. přenesená",J804,0)</f>
        <v>0</v>
      </c>
      <c r="BI804" s="204">
        <f>IF(N804="nulová",J804,0)</f>
        <v>0</v>
      </c>
      <c r="BJ804" s="18" t="s">
        <v>86</v>
      </c>
      <c r="BK804" s="204">
        <f>ROUND(I804*H804,2)</f>
        <v>0</v>
      </c>
      <c r="BL804" s="18" t="s">
        <v>300</v>
      </c>
      <c r="BM804" s="203" t="s">
        <v>1058</v>
      </c>
    </row>
    <row r="805" spans="1:65" s="2" customFormat="1" ht="11.25">
      <c r="A805" s="35"/>
      <c r="B805" s="36"/>
      <c r="C805" s="37"/>
      <c r="D805" s="205" t="s">
        <v>178</v>
      </c>
      <c r="E805" s="37"/>
      <c r="F805" s="206" t="s">
        <v>1059</v>
      </c>
      <c r="G805" s="37"/>
      <c r="H805" s="37"/>
      <c r="I805" s="207"/>
      <c r="J805" s="37"/>
      <c r="K805" s="37"/>
      <c r="L805" s="40"/>
      <c r="M805" s="208"/>
      <c r="N805" s="209"/>
      <c r="O805" s="72"/>
      <c r="P805" s="72"/>
      <c r="Q805" s="72"/>
      <c r="R805" s="72"/>
      <c r="S805" s="72"/>
      <c r="T805" s="73"/>
      <c r="U805" s="35"/>
      <c r="V805" s="35"/>
      <c r="W805" s="35"/>
      <c r="X805" s="35"/>
      <c r="Y805" s="35"/>
      <c r="Z805" s="35"/>
      <c r="AA805" s="35"/>
      <c r="AB805" s="35"/>
      <c r="AC805" s="35"/>
      <c r="AD805" s="35"/>
      <c r="AE805" s="35"/>
      <c r="AT805" s="18" t="s">
        <v>178</v>
      </c>
      <c r="AU805" s="18" t="s">
        <v>88</v>
      </c>
    </row>
    <row r="806" spans="1:65" s="2" customFormat="1" ht="11.25">
      <c r="A806" s="35"/>
      <c r="B806" s="36"/>
      <c r="C806" s="37"/>
      <c r="D806" s="210" t="s">
        <v>180</v>
      </c>
      <c r="E806" s="37"/>
      <c r="F806" s="211" t="s">
        <v>1060</v>
      </c>
      <c r="G806" s="37"/>
      <c r="H806" s="37"/>
      <c r="I806" s="207"/>
      <c r="J806" s="37"/>
      <c r="K806" s="37"/>
      <c r="L806" s="40"/>
      <c r="M806" s="208"/>
      <c r="N806" s="209"/>
      <c r="O806" s="72"/>
      <c r="P806" s="72"/>
      <c r="Q806" s="72"/>
      <c r="R806" s="72"/>
      <c r="S806" s="72"/>
      <c r="T806" s="73"/>
      <c r="U806" s="35"/>
      <c r="V806" s="35"/>
      <c r="W806" s="35"/>
      <c r="X806" s="35"/>
      <c r="Y806" s="35"/>
      <c r="Z806" s="35"/>
      <c r="AA806" s="35"/>
      <c r="AB806" s="35"/>
      <c r="AC806" s="35"/>
      <c r="AD806" s="35"/>
      <c r="AE806" s="35"/>
      <c r="AT806" s="18" t="s">
        <v>180</v>
      </c>
      <c r="AU806" s="18" t="s">
        <v>88</v>
      </c>
    </row>
    <row r="807" spans="1:65" s="13" customFormat="1" ht="11.25">
      <c r="B807" s="213"/>
      <c r="C807" s="214"/>
      <c r="D807" s="205" t="s">
        <v>184</v>
      </c>
      <c r="E807" s="215" t="s">
        <v>1</v>
      </c>
      <c r="F807" s="216" t="s">
        <v>285</v>
      </c>
      <c r="G807" s="214"/>
      <c r="H807" s="215" t="s">
        <v>1</v>
      </c>
      <c r="I807" s="217"/>
      <c r="J807" s="214"/>
      <c r="K807" s="214"/>
      <c r="L807" s="218"/>
      <c r="M807" s="219"/>
      <c r="N807" s="220"/>
      <c r="O807" s="220"/>
      <c r="P807" s="220"/>
      <c r="Q807" s="220"/>
      <c r="R807" s="220"/>
      <c r="S807" s="220"/>
      <c r="T807" s="221"/>
      <c r="AT807" s="222" t="s">
        <v>184</v>
      </c>
      <c r="AU807" s="222" t="s">
        <v>88</v>
      </c>
      <c r="AV807" s="13" t="s">
        <v>86</v>
      </c>
      <c r="AW807" s="13" t="s">
        <v>34</v>
      </c>
      <c r="AX807" s="13" t="s">
        <v>79</v>
      </c>
      <c r="AY807" s="222" t="s">
        <v>169</v>
      </c>
    </row>
    <row r="808" spans="1:65" s="14" customFormat="1" ht="11.25">
      <c r="B808" s="223"/>
      <c r="C808" s="224"/>
      <c r="D808" s="205" t="s">
        <v>184</v>
      </c>
      <c r="E808" s="225" t="s">
        <v>1</v>
      </c>
      <c r="F808" s="226" t="s">
        <v>1061</v>
      </c>
      <c r="G808" s="224"/>
      <c r="H808" s="227">
        <v>1.43</v>
      </c>
      <c r="I808" s="228"/>
      <c r="J808" s="224"/>
      <c r="K808" s="224"/>
      <c r="L808" s="229"/>
      <c r="M808" s="230"/>
      <c r="N808" s="231"/>
      <c r="O808" s="231"/>
      <c r="P808" s="231"/>
      <c r="Q808" s="231"/>
      <c r="R808" s="231"/>
      <c r="S808" s="231"/>
      <c r="T808" s="232"/>
      <c r="AT808" s="233" t="s">
        <v>184</v>
      </c>
      <c r="AU808" s="233" t="s">
        <v>88</v>
      </c>
      <c r="AV808" s="14" t="s">
        <v>88</v>
      </c>
      <c r="AW808" s="14" t="s">
        <v>34</v>
      </c>
      <c r="AX808" s="14" t="s">
        <v>79</v>
      </c>
      <c r="AY808" s="233" t="s">
        <v>169</v>
      </c>
    </row>
    <row r="809" spans="1:65" s="14" customFormat="1" ht="11.25">
      <c r="B809" s="223"/>
      <c r="C809" s="224"/>
      <c r="D809" s="205" t="s">
        <v>184</v>
      </c>
      <c r="E809" s="225" t="s">
        <v>1</v>
      </c>
      <c r="F809" s="226" t="s">
        <v>1062</v>
      </c>
      <c r="G809" s="224"/>
      <c r="H809" s="227">
        <v>6.625</v>
      </c>
      <c r="I809" s="228"/>
      <c r="J809" s="224"/>
      <c r="K809" s="224"/>
      <c r="L809" s="229"/>
      <c r="M809" s="230"/>
      <c r="N809" s="231"/>
      <c r="O809" s="231"/>
      <c r="P809" s="231"/>
      <c r="Q809" s="231"/>
      <c r="R809" s="231"/>
      <c r="S809" s="231"/>
      <c r="T809" s="232"/>
      <c r="AT809" s="233" t="s">
        <v>184</v>
      </c>
      <c r="AU809" s="233" t="s">
        <v>88</v>
      </c>
      <c r="AV809" s="14" t="s">
        <v>88</v>
      </c>
      <c r="AW809" s="14" t="s">
        <v>34</v>
      </c>
      <c r="AX809" s="14" t="s">
        <v>79</v>
      </c>
      <c r="AY809" s="233" t="s">
        <v>169</v>
      </c>
    </row>
    <row r="810" spans="1:65" s="15" customFormat="1" ht="11.25">
      <c r="B810" s="234"/>
      <c r="C810" s="235"/>
      <c r="D810" s="205" t="s">
        <v>184</v>
      </c>
      <c r="E810" s="236" t="s">
        <v>1</v>
      </c>
      <c r="F810" s="237" t="s">
        <v>218</v>
      </c>
      <c r="G810" s="235"/>
      <c r="H810" s="238">
        <v>8.0549999999999997</v>
      </c>
      <c r="I810" s="239"/>
      <c r="J810" s="235"/>
      <c r="K810" s="235"/>
      <c r="L810" s="240"/>
      <c r="M810" s="241"/>
      <c r="N810" s="242"/>
      <c r="O810" s="242"/>
      <c r="P810" s="242"/>
      <c r="Q810" s="242"/>
      <c r="R810" s="242"/>
      <c r="S810" s="242"/>
      <c r="T810" s="243"/>
      <c r="AT810" s="244" t="s">
        <v>184</v>
      </c>
      <c r="AU810" s="244" t="s">
        <v>88</v>
      </c>
      <c r="AV810" s="15" t="s">
        <v>170</v>
      </c>
      <c r="AW810" s="15" t="s">
        <v>34</v>
      </c>
      <c r="AX810" s="15" t="s">
        <v>86</v>
      </c>
      <c r="AY810" s="244" t="s">
        <v>169</v>
      </c>
    </row>
    <row r="811" spans="1:65" s="2" customFormat="1" ht="24.2" customHeight="1">
      <c r="A811" s="35"/>
      <c r="B811" s="36"/>
      <c r="C811" s="192" t="s">
        <v>1063</v>
      </c>
      <c r="D811" s="192" t="s">
        <v>172</v>
      </c>
      <c r="E811" s="193" t="s">
        <v>1064</v>
      </c>
      <c r="F811" s="194" t="s">
        <v>1065</v>
      </c>
      <c r="G811" s="195" t="s">
        <v>189</v>
      </c>
      <c r="H811" s="196">
        <v>8.0549999999999997</v>
      </c>
      <c r="I811" s="197"/>
      <c r="J811" s="198">
        <f>ROUND(I811*H811,2)</f>
        <v>0</v>
      </c>
      <c r="K811" s="194" t="s">
        <v>176</v>
      </c>
      <c r="L811" s="40"/>
      <c r="M811" s="199" t="s">
        <v>1</v>
      </c>
      <c r="N811" s="200" t="s">
        <v>44</v>
      </c>
      <c r="O811" s="72"/>
      <c r="P811" s="201">
        <f>O811*H811</f>
        <v>0</v>
      </c>
      <c r="Q811" s="201">
        <v>1E-3</v>
      </c>
      <c r="R811" s="201">
        <f>Q811*H811</f>
        <v>8.0549999999999997E-3</v>
      </c>
      <c r="S811" s="201">
        <v>0</v>
      </c>
      <c r="T811" s="202">
        <f>S811*H811</f>
        <v>0</v>
      </c>
      <c r="U811" s="35"/>
      <c r="V811" s="35"/>
      <c r="W811" s="35"/>
      <c r="X811" s="35"/>
      <c r="Y811" s="35"/>
      <c r="Z811" s="35"/>
      <c r="AA811" s="35"/>
      <c r="AB811" s="35"/>
      <c r="AC811" s="35"/>
      <c r="AD811" s="35"/>
      <c r="AE811" s="35"/>
      <c r="AR811" s="203" t="s">
        <v>300</v>
      </c>
      <c r="AT811" s="203" t="s">
        <v>172</v>
      </c>
      <c r="AU811" s="203" t="s">
        <v>88</v>
      </c>
      <c r="AY811" s="18" t="s">
        <v>169</v>
      </c>
      <c r="BE811" s="204">
        <f>IF(N811="základní",J811,0)</f>
        <v>0</v>
      </c>
      <c r="BF811" s="204">
        <f>IF(N811="snížená",J811,0)</f>
        <v>0</v>
      </c>
      <c r="BG811" s="204">
        <f>IF(N811="zákl. přenesená",J811,0)</f>
        <v>0</v>
      </c>
      <c r="BH811" s="204">
        <f>IF(N811="sníž. přenesená",J811,0)</f>
        <v>0</v>
      </c>
      <c r="BI811" s="204">
        <f>IF(N811="nulová",J811,0)</f>
        <v>0</v>
      </c>
      <c r="BJ811" s="18" t="s">
        <v>86</v>
      </c>
      <c r="BK811" s="204">
        <f>ROUND(I811*H811,2)</f>
        <v>0</v>
      </c>
      <c r="BL811" s="18" t="s">
        <v>300</v>
      </c>
      <c r="BM811" s="203" t="s">
        <v>1066</v>
      </c>
    </row>
    <row r="812" spans="1:65" s="2" customFormat="1" ht="19.5">
      <c r="A812" s="35"/>
      <c r="B812" s="36"/>
      <c r="C812" s="37"/>
      <c r="D812" s="205" t="s">
        <v>178</v>
      </c>
      <c r="E812" s="37"/>
      <c r="F812" s="206" t="s">
        <v>1067</v>
      </c>
      <c r="G812" s="37"/>
      <c r="H812" s="37"/>
      <c r="I812" s="207"/>
      <c r="J812" s="37"/>
      <c r="K812" s="37"/>
      <c r="L812" s="40"/>
      <c r="M812" s="208"/>
      <c r="N812" s="209"/>
      <c r="O812" s="72"/>
      <c r="P812" s="72"/>
      <c r="Q812" s="72"/>
      <c r="R812" s="72"/>
      <c r="S812" s="72"/>
      <c r="T812" s="73"/>
      <c r="U812" s="35"/>
      <c r="V812" s="35"/>
      <c r="W812" s="35"/>
      <c r="X812" s="35"/>
      <c r="Y812" s="35"/>
      <c r="Z812" s="35"/>
      <c r="AA812" s="35"/>
      <c r="AB812" s="35"/>
      <c r="AC812" s="35"/>
      <c r="AD812" s="35"/>
      <c r="AE812" s="35"/>
      <c r="AT812" s="18" t="s">
        <v>178</v>
      </c>
      <c r="AU812" s="18" t="s">
        <v>88</v>
      </c>
    </row>
    <row r="813" spans="1:65" s="2" customFormat="1" ht="11.25">
      <c r="A813" s="35"/>
      <c r="B813" s="36"/>
      <c r="C813" s="37"/>
      <c r="D813" s="210" t="s">
        <v>180</v>
      </c>
      <c r="E813" s="37"/>
      <c r="F813" s="211" t="s">
        <v>1068</v>
      </c>
      <c r="G813" s="37"/>
      <c r="H813" s="37"/>
      <c r="I813" s="207"/>
      <c r="J813" s="37"/>
      <c r="K813" s="37"/>
      <c r="L813" s="40"/>
      <c r="M813" s="208"/>
      <c r="N813" s="209"/>
      <c r="O813" s="72"/>
      <c r="P813" s="72"/>
      <c r="Q813" s="72"/>
      <c r="R813" s="72"/>
      <c r="S813" s="72"/>
      <c r="T813" s="73"/>
      <c r="U813" s="35"/>
      <c r="V813" s="35"/>
      <c r="W813" s="35"/>
      <c r="X813" s="35"/>
      <c r="Y813" s="35"/>
      <c r="Z813" s="35"/>
      <c r="AA813" s="35"/>
      <c r="AB813" s="35"/>
      <c r="AC813" s="35"/>
      <c r="AD813" s="35"/>
      <c r="AE813" s="35"/>
      <c r="AT813" s="18" t="s">
        <v>180</v>
      </c>
      <c r="AU813" s="18" t="s">
        <v>88</v>
      </c>
    </row>
    <row r="814" spans="1:65" s="2" customFormat="1" ht="16.5" customHeight="1">
      <c r="A814" s="35"/>
      <c r="B814" s="36"/>
      <c r="C814" s="192" t="s">
        <v>1069</v>
      </c>
      <c r="D814" s="192" t="s">
        <v>172</v>
      </c>
      <c r="E814" s="193" t="s">
        <v>1070</v>
      </c>
      <c r="F814" s="194" t="s">
        <v>1071</v>
      </c>
      <c r="G814" s="195" t="s">
        <v>189</v>
      </c>
      <c r="H814" s="196">
        <v>29.26</v>
      </c>
      <c r="I814" s="197"/>
      <c r="J814" s="198">
        <f>ROUND(I814*H814,2)</f>
        <v>0</v>
      </c>
      <c r="K814" s="194" t="s">
        <v>176</v>
      </c>
      <c r="L814" s="40"/>
      <c r="M814" s="199" t="s">
        <v>1</v>
      </c>
      <c r="N814" s="200" t="s">
        <v>44</v>
      </c>
      <c r="O814" s="72"/>
      <c r="P814" s="201">
        <f>O814*H814</f>
        <v>0</v>
      </c>
      <c r="Q814" s="201">
        <v>2.4000000000000001E-4</v>
      </c>
      <c r="R814" s="201">
        <f>Q814*H814</f>
        <v>7.0224000000000007E-3</v>
      </c>
      <c r="S814" s="201">
        <v>0</v>
      </c>
      <c r="T814" s="202">
        <f>S814*H814</f>
        <v>0</v>
      </c>
      <c r="U814" s="35"/>
      <c r="V814" s="35"/>
      <c r="W814" s="35"/>
      <c r="X814" s="35"/>
      <c r="Y814" s="35"/>
      <c r="Z814" s="35"/>
      <c r="AA814" s="35"/>
      <c r="AB814" s="35"/>
      <c r="AC814" s="35"/>
      <c r="AD814" s="35"/>
      <c r="AE814" s="35"/>
      <c r="AR814" s="203" t="s">
        <v>300</v>
      </c>
      <c r="AT814" s="203" t="s">
        <v>172</v>
      </c>
      <c r="AU814" s="203" t="s">
        <v>88</v>
      </c>
      <c r="AY814" s="18" t="s">
        <v>169</v>
      </c>
      <c r="BE814" s="204">
        <f>IF(N814="základní",J814,0)</f>
        <v>0</v>
      </c>
      <c r="BF814" s="204">
        <f>IF(N814="snížená",J814,0)</f>
        <v>0</v>
      </c>
      <c r="BG814" s="204">
        <f>IF(N814="zákl. přenesená",J814,0)</f>
        <v>0</v>
      </c>
      <c r="BH814" s="204">
        <f>IF(N814="sníž. přenesená",J814,0)</f>
        <v>0</v>
      </c>
      <c r="BI814" s="204">
        <f>IF(N814="nulová",J814,0)</f>
        <v>0</v>
      </c>
      <c r="BJ814" s="18" t="s">
        <v>86</v>
      </c>
      <c r="BK814" s="204">
        <f>ROUND(I814*H814,2)</f>
        <v>0</v>
      </c>
      <c r="BL814" s="18" t="s">
        <v>300</v>
      </c>
      <c r="BM814" s="203" t="s">
        <v>1072</v>
      </c>
    </row>
    <row r="815" spans="1:65" s="2" customFormat="1" ht="11.25">
      <c r="A815" s="35"/>
      <c r="B815" s="36"/>
      <c r="C815" s="37"/>
      <c r="D815" s="205" t="s">
        <v>178</v>
      </c>
      <c r="E815" s="37"/>
      <c r="F815" s="206" t="s">
        <v>1073</v>
      </c>
      <c r="G815" s="37"/>
      <c r="H815" s="37"/>
      <c r="I815" s="207"/>
      <c r="J815" s="37"/>
      <c r="K815" s="37"/>
      <c r="L815" s="40"/>
      <c r="M815" s="208"/>
      <c r="N815" s="209"/>
      <c r="O815" s="72"/>
      <c r="P815" s="72"/>
      <c r="Q815" s="72"/>
      <c r="R815" s="72"/>
      <c r="S815" s="72"/>
      <c r="T815" s="73"/>
      <c r="U815" s="35"/>
      <c r="V815" s="35"/>
      <c r="W815" s="35"/>
      <c r="X815" s="35"/>
      <c r="Y815" s="35"/>
      <c r="Z815" s="35"/>
      <c r="AA815" s="35"/>
      <c r="AB815" s="35"/>
      <c r="AC815" s="35"/>
      <c r="AD815" s="35"/>
      <c r="AE815" s="35"/>
      <c r="AT815" s="18" t="s">
        <v>178</v>
      </c>
      <c r="AU815" s="18" t="s">
        <v>88</v>
      </c>
    </row>
    <row r="816" spans="1:65" s="2" customFormat="1" ht="11.25">
      <c r="A816" s="35"/>
      <c r="B816" s="36"/>
      <c r="C816" s="37"/>
      <c r="D816" s="210" t="s">
        <v>180</v>
      </c>
      <c r="E816" s="37"/>
      <c r="F816" s="211" t="s">
        <v>1074</v>
      </c>
      <c r="G816" s="37"/>
      <c r="H816" s="37"/>
      <c r="I816" s="207"/>
      <c r="J816" s="37"/>
      <c r="K816" s="37"/>
      <c r="L816" s="40"/>
      <c r="M816" s="208"/>
      <c r="N816" s="209"/>
      <c r="O816" s="72"/>
      <c r="P816" s="72"/>
      <c r="Q816" s="72"/>
      <c r="R816" s="72"/>
      <c r="S816" s="72"/>
      <c r="T816" s="73"/>
      <c r="U816" s="35"/>
      <c r="V816" s="35"/>
      <c r="W816" s="35"/>
      <c r="X816" s="35"/>
      <c r="Y816" s="35"/>
      <c r="Z816" s="35"/>
      <c r="AA816" s="35"/>
      <c r="AB816" s="35"/>
      <c r="AC816" s="35"/>
      <c r="AD816" s="35"/>
      <c r="AE816" s="35"/>
      <c r="AT816" s="18" t="s">
        <v>180</v>
      </c>
      <c r="AU816" s="18" t="s">
        <v>88</v>
      </c>
    </row>
    <row r="817" spans="1:65" s="2" customFormat="1" ht="39">
      <c r="A817" s="35"/>
      <c r="B817" s="36"/>
      <c r="C817" s="37"/>
      <c r="D817" s="205" t="s">
        <v>182</v>
      </c>
      <c r="E817" s="37"/>
      <c r="F817" s="212" t="s">
        <v>1075</v>
      </c>
      <c r="G817" s="37"/>
      <c r="H817" s="37"/>
      <c r="I817" s="207"/>
      <c r="J817" s="37"/>
      <c r="K817" s="37"/>
      <c r="L817" s="40"/>
      <c r="M817" s="208"/>
      <c r="N817" s="209"/>
      <c r="O817" s="72"/>
      <c r="P817" s="72"/>
      <c r="Q817" s="72"/>
      <c r="R817" s="72"/>
      <c r="S817" s="72"/>
      <c r="T817" s="73"/>
      <c r="U817" s="35"/>
      <c r="V817" s="35"/>
      <c r="W817" s="35"/>
      <c r="X817" s="35"/>
      <c r="Y817" s="35"/>
      <c r="Z817" s="35"/>
      <c r="AA817" s="35"/>
      <c r="AB817" s="35"/>
      <c r="AC817" s="35"/>
      <c r="AD817" s="35"/>
      <c r="AE817" s="35"/>
      <c r="AT817" s="18" t="s">
        <v>182</v>
      </c>
      <c r="AU817" s="18" t="s">
        <v>88</v>
      </c>
    </row>
    <row r="818" spans="1:65" s="13" customFormat="1" ht="11.25">
      <c r="B818" s="213"/>
      <c r="C818" s="214"/>
      <c r="D818" s="205" t="s">
        <v>184</v>
      </c>
      <c r="E818" s="215" t="s">
        <v>1</v>
      </c>
      <c r="F818" s="216" t="s">
        <v>285</v>
      </c>
      <c r="G818" s="214"/>
      <c r="H818" s="215" t="s">
        <v>1</v>
      </c>
      <c r="I818" s="217"/>
      <c r="J818" s="214"/>
      <c r="K818" s="214"/>
      <c r="L818" s="218"/>
      <c r="M818" s="219"/>
      <c r="N818" s="220"/>
      <c r="O818" s="220"/>
      <c r="P818" s="220"/>
      <c r="Q818" s="220"/>
      <c r="R818" s="220"/>
      <c r="S818" s="220"/>
      <c r="T818" s="221"/>
      <c r="AT818" s="222" t="s">
        <v>184</v>
      </c>
      <c r="AU818" s="222" t="s">
        <v>88</v>
      </c>
      <c r="AV818" s="13" t="s">
        <v>86</v>
      </c>
      <c r="AW818" s="13" t="s">
        <v>34</v>
      </c>
      <c r="AX818" s="13" t="s">
        <v>79</v>
      </c>
      <c r="AY818" s="222" t="s">
        <v>169</v>
      </c>
    </row>
    <row r="819" spans="1:65" s="14" customFormat="1" ht="11.25">
      <c r="B819" s="223"/>
      <c r="C819" s="224"/>
      <c r="D819" s="205" t="s">
        <v>184</v>
      </c>
      <c r="E819" s="225" t="s">
        <v>1</v>
      </c>
      <c r="F819" s="226" t="s">
        <v>321</v>
      </c>
      <c r="G819" s="224"/>
      <c r="H819" s="227">
        <v>19.36</v>
      </c>
      <c r="I819" s="228"/>
      <c r="J819" s="224"/>
      <c r="K819" s="224"/>
      <c r="L819" s="229"/>
      <c r="M819" s="230"/>
      <c r="N819" s="231"/>
      <c r="O819" s="231"/>
      <c r="P819" s="231"/>
      <c r="Q819" s="231"/>
      <c r="R819" s="231"/>
      <c r="S819" s="231"/>
      <c r="T819" s="232"/>
      <c r="AT819" s="233" t="s">
        <v>184</v>
      </c>
      <c r="AU819" s="233" t="s">
        <v>88</v>
      </c>
      <c r="AV819" s="14" t="s">
        <v>88</v>
      </c>
      <c r="AW819" s="14" t="s">
        <v>34</v>
      </c>
      <c r="AX819" s="14" t="s">
        <v>79</v>
      </c>
      <c r="AY819" s="233" t="s">
        <v>169</v>
      </c>
    </row>
    <row r="820" spans="1:65" s="14" customFormat="1" ht="11.25">
      <c r="B820" s="223"/>
      <c r="C820" s="224"/>
      <c r="D820" s="205" t="s">
        <v>184</v>
      </c>
      <c r="E820" s="225" t="s">
        <v>1</v>
      </c>
      <c r="F820" s="226" t="s">
        <v>322</v>
      </c>
      <c r="G820" s="224"/>
      <c r="H820" s="227">
        <v>9.9</v>
      </c>
      <c r="I820" s="228"/>
      <c r="J820" s="224"/>
      <c r="K820" s="224"/>
      <c r="L820" s="229"/>
      <c r="M820" s="230"/>
      <c r="N820" s="231"/>
      <c r="O820" s="231"/>
      <c r="P820" s="231"/>
      <c r="Q820" s="231"/>
      <c r="R820" s="231"/>
      <c r="S820" s="231"/>
      <c r="T820" s="232"/>
      <c r="AT820" s="233" t="s">
        <v>184</v>
      </c>
      <c r="AU820" s="233" t="s">
        <v>88</v>
      </c>
      <c r="AV820" s="14" t="s">
        <v>88</v>
      </c>
      <c r="AW820" s="14" t="s">
        <v>34</v>
      </c>
      <c r="AX820" s="14" t="s">
        <v>79</v>
      </c>
      <c r="AY820" s="233" t="s">
        <v>169</v>
      </c>
    </row>
    <row r="821" spans="1:65" s="15" customFormat="1" ht="11.25">
      <c r="B821" s="234"/>
      <c r="C821" s="235"/>
      <c r="D821" s="205" t="s">
        <v>184</v>
      </c>
      <c r="E821" s="236" t="s">
        <v>1</v>
      </c>
      <c r="F821" s="237" t="s">
        <v>218</v>
      </c>
      <c r="G821" s="235"/>
      <c r="H821" s="238">
        <v>29.26</v>
      </c>
      <c r="I821" s="239"/>
      <c r="J821" s="235"/>
      <c r="K821" s="235"/>
      <c r="L821" s="240"/>
      <c r="M821" s="241"/>
      <c r="N821" s="242"/>
      <c r="O821" s="242"/>
      <c r="P821" s="242"/>
      <c r="Q821" s="242"/>
      <c r="R821" s="242"/>
      <c r="S821" s="242"/>
      <c r="T821" s="243"/>
      <c r="AT821" s="244" t="s">
        <v>184</v>
      </c>
      <c r="AU821" s="244" t="s">
        <v>88</v>
      </c>
      <c r="AV821" s="15" t="s">
        <v>170</v>
      </c>
      <c r="AW821" s="15" t="s">
        <v>34</v>
      </c>
      <c r="AX821" s="15" t="s">
        <v>86</v>
      </c>
      <c r="AY821" s="244" t="s">
        <v>169</v>
      </c>
    </row>
    <row r="822" spans="1:65" s="2" customFormat="1" ht="16.5" customHeight="1">
      <c r="A822" s="35"/>
      <c r="B822" s="36"/>
      <c r="C822" s="192" t="s">
        <v>1076</v>
      </c>
      <c r="D822" s="192" t="s">
        <v>172</v>
      </c>
      <c r="E822" s="193" t="s">
        <v>1077</v>
      </c>
      <c r="F822" s="194" t="s">
        <v>1078</v>
      </c>
      <c r="G822" s="195" t="s">
        <v>189</v>
      </c>
      <c r="H822" s="196">
        <v>29.26</v>
      </c>
      <c r="I822" s="197"/>
      <c r="J822" s="198">
        <f>ROUND(I822*H822,2)</f>
        <v>0</v>
      </c>
      <c r="K822" s="194" t="s">
        <v>176</v>
      </c>
      <c r="L822" s="40"/>
      <c r="M822" s="199" t="s">
        <v>1</v>
      </c>
      <c r="N822" s="200" t="s">
        <v>44</v>
      </c>
      <c r="O822" s="72"/>
      <c r="P822" s="201">
        <f>O822*H822</f>
        <v>0</v>
      </c>
      <c r="Q822" s="201">
        <v>2.5000000000000001E-4</v>
      </c>
      <c r="R822" s="201">
        <f>Q822*H822</f>
        <v>7.3150000000000003E-3</v>
      </c>
      <c r="S822" s="201">
        <v>0</v>
      </c>
      <c r="T822" s="202">
        <f>S822*H822</f>
        <v>0</v>
      </c>
      <c r="U822" s="35"/>
      <c r="V822" s="35"/>
      <c r="W822" s="35"/>
      <c r="X822" s="35"/>
      <c r="Y822" s="35"/>
      <c r="Z822" s="35"/>
      <c r="AA822" s="35"/>
      <c r="AB822" s="35"/>
      <c r="AC822" s="35"/>
      <c r="AD822" s="35"/>
      <c r="AE822" s="35"/>
      <c r="AR822" s="203" t="s">
        <v>300</v>
      </c>
      <c r="AT822" s="203" t="s">
        <v>172</v>
      </c>
      <c r="AU822" s="203" t="s">
        <v>88</v>
      </c>
      <c r="AY822" s="18" t="s">
        <v>169</v>
      </c>
      <c r="BE822" s="204">
        <f>IF(N822="základní",J822,0)</f>
        <v>0</v>
      </c>
      <c r="BF822" s="204">
        <f>IF(N822="snížená",J822,0)</f>
        <v>0</v>
      </c>
      <c r="BG822" s="204">
        <f>IF(N822="zákl. přenesená",J822,0)</f>
        <v>0</v>
      </c>
      <c r="BH822" s="204">
        <f>IF(N822="sníž. přenesená",J822,0)</f>
        <v>0</v>
      </c>
      <c r="BI822" s="204">
        <f>IF(N822="nulová",J822,0)</f>
        <v>0</v>
      </c>
      <c r="BJ822" s="18" t="s">
        <v>86</v>
      </c>
      <c r="BK822" s="204">
        <f>ROUND(I822*H822,2)</f>
        <v>0</v>
      </c>
      <c r="BL822" s="18" t="s">
        <v>300</v>
      </c>
      <c r="BM822" s="203" t="s">
        <v>1079</v>
      </c>
    </row>
    <row r="823" spans="1:65" s="2" customFormat="1" ht="11.25">
      <c r="A823" s="35"/>
      <c r="B823" s="36"/>
      <c r="C823" s="37"/>
      <c r="D823" s="205" t="s">
        <v>178</v>
      </c>
      <c r="E823" s="37"/>
      <c r="F823" s="206" t="s">
        <v>1080</v>
      </c>
      <c r="G823" s="37"/>
      <c r="H823" s="37"/>
      <c r="I823" s="207"/>
      <c r="J823" s="37"/>
      <c r="K823" s="37"/>
      <c r="L823" s="40"/>
      <c r="M823" s="208"/>
      <c r="N823" s="209"/>
      <c r="O823" s="72"/>
      <c r="P823" s="72"/>
      <c r="Q823" s="72"/>
      <c r="R823" s="72"/>
      <c r="S823" s="72"/>
      <c r="T823" s="73"/>
      <c r="U823" s="35"/>
      <c r="V823" s="35"/>
      <c r="W823" s="35"/>
      <c r="X823" s="35"/>
      <c r="Y823" s="35"/>
      <c r="Z823" s="35"/>
      <c r="AA823" s="35"/>
      <c r="AB823" s="35"/>
      <c r="AC823" s="35"/>
      <c r="AD823" s="35"/>
      <c r="AE823" s="35"/>
      <c r="AT823" s="18" t="s">
        <v>178</v>
      </c>
      <c r="AU823" s="18" t="s">
        <v>88</v>
      </c>
    </row>
    <row r="824" spans="1:65" s="2" customFormat="1" ht="11.25">
      <c r="A824" s="35"/>
      <c r="B824" s="36"/>
      <c r="C824" s="37"/>
      <c r="D824" s="210" t="s">
        <v>180</v>
      </c>
      <c r="E824" s="37"/>
      <c r="F824" s="211" t="s">
        <v>1081</v>
      </c>
      <c r="G824" s="37"/>
      <c r="H824" s="37"/>
      <c r="I824" s="207"/>
      <c r="J824" s="37"/>
      <c r="K824" s="37"/>
      <c r="L824" s="40"/>
      <c r="M824" s="208"/>
      <c r="N824" s="209"/>
      <c r="O824" s="72"/>
      <c r="P824" s="72"/>
      <c r="Q824" s="72"/>
      <c r="R824" s="72"/>
      <c r="S824" s="72"/>
      <c r="T824" s="73"/>
      <c r="U824" s="35"/>
      <c r="V824" s="35"/>
      <c r="W824" s="35"/>
      <c r="X824" s="35"/>
      <c r="Y824" s="35"/>
      <c r="Z824" s="35"/>
      <c r="AA824" s="35"/>
      <c r="AB824" s="35"/>
      <c r="AC824" s="35"/>
      <c r="AD824" s="35"/>
      <c r="AE824" s="35"/>
      <c r="AT824" s="18" t="s">
        <v>180</v>
      </c>
      <c r="AU824" s="18" t="s">
        <v>88</v>
      </c>
    </row>
    <row r="825" spans="1:65" s="2" customFormat="1" ht="16.5" customHeight="1">
      <c r="A825" s="35"/>
      <c r="B825" s="36"/>
      <c r="C825" s="192" t="s">
        <v>1082</v>
      </c>
      <c r="D825" s="192" t="s">
        <v>172</v>
      </c>
      <c r="E825" s="193" t="s">
        <v>1083</v>
      </c>
      <c r="F825" s="194" t="s">
        <v>1084</v>
      </c>
      <c r="G825" s="195" t="s">
        <v>189</v>
      </c>
      <c r="H825" s="196">
        <v>21.204999999999998</v>
      </c>
      <c r="I825" s="197"/>
      <c r="J825" s="198">
        <f>ROUND(I825*H825,2)</f>
        <v>0</v>
      </c>
      <c r="K825" s="194" t="s">
        <v>176</v>
      </c>
      <c r="L825" s="40"/>
      <c r="M825" s="199" t="s">
        <v>1</v>
      </c>
      <c r="N825" s="200" t="s">
        <v>44</v>
      </c>
      <c r="O825" s="72"/>
      <c r="P825" s="201">
        <f>O825*H825</f>
        <v>0</v>
      </c>
      <c r="Q825" s="201">
        <v>3.8800000000000001E-5</v>
      </c>
      <c r="R825" s="201">
        <f>Q825*H825</f>
        <v>8.2275399999999998E-4</v>
      </c>
      <c r="S825" s="201">
        <v>0</v>
      </c>
      <c r="T825" s="202">
        <f>S825*H825</f>
        <v>0</v>
      </c>
      <c r="U825" s="35"/>
      <c r="V825" s="35"/>
      <c r="W825" s="35"/>
      <c r="X825" s="35"/>
      <c r="Y825" s="35"/>
      <c r="Z825" s="35"/>
      <c r="AA825" s="35"/>
      <c r="AB825" s="35"/>
      <c r="AC825" s="35"/>
      <c r="AD825" s="35"/>
      <c r="AE825" s="35"/>
      <c r="AR825" s="203" t="s">
        <v>300</v>
      </c>
      <c r="AT825" s="203" t="s">
        <v>172</v>
      </c>
      <c r="AU825" s="203" t="s">
        <v>88</v>
      </c>
      <c r="AY825" s="18" t="s">
        <v>169</v>
      </c>
      <c r="BE825" s="204">
        <f>IF(N825="základní",J825,0)</f>
        <v>0</v>
      </c>
      <c r="BF825" s="204">
        <f>IF(N825="snížená",J825,0)</f>
        <v>0</v>
      </c>
      <c r="BG825" s="204">
        <f>IF(N825="zákl. přenesená",J825,0)</f>
        <v>0</v>
      </c>
      <c r="BH825" s="204">
        <f>IF(N825="sníž. přenesená",J825,0)</f>
        <v>0</v>
      </c>
      <c r="BI825" s="204">
        <f>IF(N825="nulová",J825,0)</f>
        <v>0</v>
      </c>
      <c r="BJ825" s="18" t="s">
        <v>86</v>
      </c>
      <c r="BK825" s="204">
        <f>ROUND(I825*H825,2)</f>
        <v>0</v>
      </c>
      <c r="BL825" s="18" t="s">
        <v>300</v>
      </c>
      <c r="BM825" s="203" t="s">
        <v>1085</v>
      </c>
    </row>
    <row r="826" spans="1:65" s="2" customFormat="1" ht="11.25">
      <c r="A826" s="35"/>
      <c r="B826" s="36"/>
      <c r="C826" s="37"/>
      <c r="D826" s="205" t="s">
        <v>178</v>
      </c>
      <c r="E826" s="37"/>
      <c r="F826" s="206" t="s">
        <v>1086</v>
      </c>
      <c r="G826" s="37"/>
      <c r="H826" s="37"/>
      <c r="I826" s="207"/>
      <c r="J826" s="37"/>
      <c r="K826" s="37"/>
      <c r="L826" s="40"/>
      <c r="M826" s="208"/>
      <c r="N826" s="209"/>
      <c r="O826" s="72"/>
      <c r="P826" s="72"/>
      <c r="Q826" s="72"/>
      <c r="R826" s="72"/>
      <c r="S826" s="72"/>
      <c r="T826" s="73"/>
      <c r="U826" s="35"/>
      <c r="V826" s="35"/>
      <c r="W826" s="35"/>
      <c r="X826" s="35"/>
      <c r="Y826" s="35"/>
      <c r="Z826" s="35"/>
      <c r="AA826" s="35"/>
      <c r="AB826" s="35"/>
      <c r="AC826" s="35"/>
      <c r="AD826" s="35"/>
      <c r="AE826" s="35"/>
      <c r="AT826" s="18" t="s">
        <v>178</v>
      </c>
      <c r="AU826" s="18" t="s">
        <v>88</v>
      </c>
    </row>
    <row r="827" spans="1:65" s="2" customFormat="1" ht="11.25">
      <c r="A827" s="35"/>
      <c r="B827" s="36"/>
      <c r="C827" s="37"/>
      <c r="D827" s="210" t="s">
        <v>180</v>
      </c>
      <c r="E827" s="37"/>
      <c r="F827" s="211" t="s">
        <v>1087</v>
      </c>
      <c r="G827" s="37"/>
      <c r="H827" s="37"/>
      <c r="I827" s="207"/>
      <c r="J827" s="37"/>
      <c r="K827" s="37"/>
      <c r="L827" s="40"/>
      <c r="M827" s="208"/>
      <c r="N827" s="209"/>
      <c r="O827" s="72"/>
      <c r="P827" s="72"/>
      <c r="Q827" s="72"/>
      <c r="R827" s="72"/>
      <c r="S827" s="72"/>
      <c r="T827" s="73"/>
      <c r="U827" s="35"/>
      <c r="V827" s="35"/>
      <c r="W827" s="35"/>
      <c r="X827" s="35"/>
      <c r="Y827" s="35"/>
      <c r="Z827" s="35"/>
      <c r="AA827" s="35"/>
      <c r="AB827" s="35"/>
      <c r="AC827" s="35"/>
      <c r="AD827" s="35"/>
      <c r="AE827" s="35"/>
      <c r="AT827" s="18" t="s">
        <v>180</v>
      </c>
      <c r="AU827" s="18" t="s">
        <v>88</v>
      </c>
    </row>
    <row r="828" spans="1:65" s="13" customFormat="1" ht="11.25">
      <c r="B828" s="213"/>
      <c r="C828" s="214"/>
      <c r="D828" s="205" t="s">
        <v>184</v>
      </c>
      <c r="E828" s="215" t="s">
        <v>1</v>
      </c>
      <c r="F828" s="216" t="s">
        <v>285</v>
      </c>
      <c r="G828" s="214"/>
      <c r="H828" s="215" t="s">
        <v>1</v>
      </c>
      <c r="I828" s="217"/>
      <c r="J828" s="214"/>
      <c r="K828" s="214"/>
      <c r="L828" s="218"/>
      <c r="M828" s="219"/>
      <c r="N828" s="220"/>
      <c r="O828" s="220"/>
      <c r="P828" s="220"/>
      <c r="Q828" s="220"/>
      <c r="R828" s="220"/>
      <c r="S828" s="220"/>
      <c r="T828" s="221"/>
      <c r="AT828" s="222" t="s">
        <v>184</v>
      </c>
      <c r="AU828" s="222" t="s">
        <v>88</v>
      </c>
      <c r="AV828" s="13" t="s">
        <v>86</v>
      </c>
      <c r="AW828" s="13" t="s">
        <v>34</v>
      </c>
      <c r="AX828" s="13" t="s">
        <v>79</v>
      </c>
      <c r="AY828" s="222" t="s">
        <v>169</v>
      </c>
    </row>
    <row r="829" spans="1:65" s="14" customFormat="1" ht="11.25">
      <c r="B829" s="223"/>
      <c r="C829" s="224"/>
      <c r="D829" s="205" t="s">
        <v>184</v>
      </c>
      <c r="E829" s="225" t="s">
        <v>1</v>
      </c>
      <c r="F829" s="226" t="s">
        <v>1088</v>
      </c>
      <c r="G829" s="224"/>
      <c r="H829" s="227">
        <v>17.93</v>
      </c>
      <c r="I829" s="228"/>
      <c r="J829" s="224"/>
      <c r="K829" s="224"/>
      <c r="L829" s="229"/>
      <c r="M829" s="230"/>
      <c r="N829" s="231"/>
      <c r="O829" s="231"/>
      <c r="P829" s="231"/>
      <c r="Q829" s="231"/>
      <c r="R829" s="231"/>
      <c r="S829" s="231"/>
      <c r="T829" s="232"/>
      <c r="AT829" s="233" t="s">
        <v>184</v>
      </c>
      <c r="AU829" s="233" t="s">
        <v>88</v>
      </c>
      <c r="AV829" s="14" t="s">
        <v>88</v>
      </c>
      <c r="AW829" s="14" t="s">
        <v>34</v>
      </c>
      <c r="AX829" s="14" t="s">
        <v>79</v>
      </c>
      <c r="AY829" s="233" t="s">
        <v>169</v>
      </c>
    </row>
    <row r="830" spans="1:65" s="14" customFormat="1" ht="11.25">
      <c r="B830" s="223"/>
      <c r="C830" s="224"/>
      <c r="D830" s="205" t="s">
        <v>184</v>
      </c>
      <c r="E830" s="225" t="s">
        <v>1</v>
      </c>
      <c r="F830" s="226" t="s">
        <v>1089</v>
      </c>
      <c r="G830" s="224"/>
      <c r="H830" s="227">
        <v>3.2749999999999999</v>
      </c>
      <c r="I830" s="228"/>
      <c r="J830" s="224"/>
      <c r="K830" s="224"/>
      <c r="L830" s="229"/>
      <c r="M830" s="230"/>
      <c r="N830" s="231"/>
      <c r="O830" s="231"/>
      <c r="P830" s="231"/>
      <c r="Q830" s="231"/>
      <c r="R830" s="231"/>
      <c r="S830" s="231"/>
      <c r="T830" s="232"/>
      <c r="AT830" s="233" t="s">
        <v>184</v>
      </c>
      <c r="AU830" s="233" t="s">
        <v>88</v>
      </c>
      <c r="AV830" s="14" t="s">
        <v>88</v>
      </c>
      <c r="AW830" s="14" t="s">
        <v>34</v>
      </c>
      <c r="AX830" s="14" t="s">
        <v>79</v>
      </c>
      <c r="AY830" s="233" t="s">
        <v>169</v>
      </c>
    </row>
    <row r="831" spans="1:65" s="15" customFormat="1" ht="11.25">
      <c r="B831" s="234"/>
      <c r="C831" s="235"/>
      <c r="D831" s="205" t="s">
        <v>184</v>
      </c>
      <c r="E831" s="236" t="s">
        <v>1</v>
      </c>
      <c r="F831" s="237" t="s">
        <v>218</v>
      </c>
      <c r="G831" s="235"/>
      <c r="H831" s="238">
        <v>21.204999999999998</v>
      </c>
      <c r="I831" s="239"/>
      <c r="J831" s="235"/>
      <c r="K831" s="235"/>
      <c r="L831" s="240"/>
      <c r="M831" s="241"/>
      <c r="N831" s="242"/>
      <c r="O831" s="242"/>
      <c r="P831" s="242"/>
      <c r="Q831" s="242"/>
      <c r="R831" s="242"/>
      <c r="S831" s="242"/>
      <c r="T831" s="243"/>
      <c r="AT831" s="244" t="s">
        <v>184</v>
      </c>
      <c r="AU831" s="244" t="s">
        <v>88</v>
      </c>
      <c r="AV831" s="15" t="s">
        <v>170</v>
      </c>
      <c r="AW831" s="15" t="s">
        <v>34</v>
      </c>
      <c r="AX831" s="15" t="s">
        <v>86</v>
      </c>
      <c r="AY831" s="244" t="s">
        <v>169</v>
      </c>
    </row>
    <row r="832" spans="1:65" s="2" customFormat="1" ht="16.5" customHeight="1">
      <c r="A832" s="35"/>
      <c r="B832" s="36"/>
      <c r="C832" s="192" t="s">
        <v>1090</v>
      </c>
      <c r="D832" s="192" t="s">
        <v>172</v>
      </c>
      <c r="E832" s="193" t="s">
        <v>1091</v>
      </c>
      <c r="F832" s="194" t="s">
        <v>1092</v>
      </c>
      <c r="G832" s="195" t="s">
        <v>189</v>
      </c>
      <c r="H832" s="196">
        <v>21.204999999999998</v>
      </c>
      <c r="I832" s="197"/>
      <c r="J832" s="198">
        <f>ROUND(I832*H832,2)</f>
        <v>0</v>
      </c>
      <c r="K832" s="194" t="s">
        <v>176</v>
      </c>
      <c r="L832" s="40"/>
      <c r="M832" s="199" t="s">
        <v>1</v>
      </c>
      <c r="N832" s="200" t="s">
        <v>44</v>
      </c>
      <c r="O832" s="72"/>
      <c r="P832" s="201">
        <f>O832*H832</f>
        <v>0</v>
      </c>
      <c r="Q832" s="201">
        <v>7.5000000000000002E-4</v>
      </c>
      <c r="R832" s="201">
        <f>Q832*H832</f>
        <v>1.5903749999999998E-2</v>
      </c>
      <c r="S832" s="201">
        <v>0</v>
      </c>
      <c r="T832" s="202">
        <f>S832*H832</f>
        <v>0</v>
      </c>
      <c r="U832" s="35"/>
      <c r="V832" s="35"/>
      <c r="W832" s="35"/>
      <c r="X832" s="35"/>
      <c r="Y832" s="35"/>
      <c r="Z832" s="35"/>
      <c r="AA832" s="35"/>
      <c r="AB832" s="35"/>
      <c r="AC832" s="35"/>
      <c r="AD832" s="35"/>
      <c r="AE832" s="35"/>
      <c r="AR832" s="203" t="s">
        <v>300</v>
      </c>
      <c r="AT832" s="203" t="s">
        <v>172</v>
      </c>
      <c r="AU832" s="203" t="s">
        <v>88</v>
      </c>
      <c r="AY832" s="18" t="s">
        <v>169</v>
      </c>
      <c r="BE832" s="204">
        <f>IF(N832="základní",J832,0)</f>
        <v>0</v>
      </c>
      <c r="BF832" s="204">
        <f>IF(N832="snížená",J832,0)</f>
        <v>0</v>
      </c>
      <c r="BG832" s="204">
        <f>IF(N832="zákl. přenesená",J832,0)</f>
        <v>0</v>
      </c>
      <c r="BH832" s="204">
        <f>IF(N832="sníž. přenesená",J832,0)</f>
        <v>0</v>
      </c>
      <c r="BI832" s="204">
        <f>IF(N832="nulová",J832,0)</f>
        <v>0</v>
      </c>
      <c r="BJ832" s="18" t="s">
        <v>86</v>
      </c>
      <c r="BK832" s="204">
        <f>ROUND(I832*H832,2)</f>
        <v>0</v>
      </c>
      <c r="BL832" s="18" t="s">
        <v>300</v>
      </c>
      <c r="BM832" s="203" t="s">
        <v>1093</v>
      </c>
    </row>
    <row r="833" spans="1:65" s="2" customFormat="1" ht="11.25">
      <c r="A833" s="35"/>
      <c r="B833" s="36"/>
      <c r="C833" s="37"/>
      <c r="D833" s="205" t="s">
        <v>178</v>
      </c>
      <c r="E833" s="37"/>
      <c r="F833" s="206" t="s">
        <v>1094</v>
      </c>
      <c r="G833" s="37"/>
      <c r="H833" s="37"/>
      <c r="I833" s="207"/>
      <c r="J833" s="37"/>
      <c r="K833" s="37"/>
      <c r="L833" s="40"/>
      <c r="M833" s="208"/>
      <c r="N833" s="209"/>
      <c r="O833" s="72"/>
      <c r="P833" s="72"/>
      <c r="Q833" s="72"/>
      <c r="R833" s="72"/>
      <c r="S833" s="72"/>
      <c r="T833" s="73"/>
      <c r="U833" s="35"/>
      <c r="V833" s="35"/>
      <c r="W833" s="35"/>
      <c r="X833" s="35"/>
      <c r="Y833" s="35"/>
      <c r="Z833" s="35"/>
      <c r="AA833" s="35"/>
      <c r="AB833" s="35"/>
      <c r="AC833" s="35"/>
      <c r="AD833" s="35"/>
      <c r="AE833" s="35"/>
      <c r="AT833" s="18" t="s">
        <v>178</v>
      </c>
      <c r="AU833" s="18" t="s">
        <v>88</v>
      </c>
    </row>
    <row r="834" spans="1:65" s="2" customFormat="1" ht="11.25">
      <c r="A834" s="35"/>
      <c r="B834" s="36"/>
      <c r="C834" s="37"/>
      <c r="D834" s="210" t="s">
        <v>180</v>
      </c>
      <c r="E834" s="37"/>
      <c r="F834" s="211" t="s">
        <v>1095</v>
      </c>
      <c r="G834" s="37"/>
      <c r="H834" s="37"/>
      <c r="I834" s="207"/>
      <c r="J834" s="37"/>
      <c r="K834" s="37"/>
      <c r="L834" s="40"/>
      <c r="M834" s="208"/>
      <c r="N834" s="209"/>
      <c r="O834" s="72"/>
      <c r="P834" s="72"/>
      <c r="Q834" s="72"/>
      <c r="R834" s="72"/>
      <c r="S834" s="72"/>
      <c r="T834" s="73"/>
      <c r="U834" s="35"/>
      <c r="V834" s="35"/>
      <c r="W834" s="35"/>
      <c r="X834" s="35"/>
      <c r="Y834" s="35"/>
      <c r="Z834" s="35"/>
      <c r="AA834" s="35"/>
      <c r="AB834" s="35"/>
      <c r="AC834" s="35"/>
      <c r="AD834" s="35"/>
      <c r="AE834" s="35"/>
      <c r="AT834" s="18" t="s">
        <v>180</v>
      </c>
      <c r="AU834" s="18" t="s">
        <v>88</v>
      </c>
    </row>
    <row r="835" spans="1:65" s="2" customFormat="1" ht="24.2" customHeight="1">
      <c r="A835" s="35"/>
      <c r="B835" s="36"/>
      <c r="C835" s="192" t="s">
        <v>1096</v>
      </c>
      <c r="D835" s="192" t="s">
        <v>172</v>
      </c>
      <c r="E835" s="193" t="s">
        <v>1097</v>
      </c>
      <c r="F835" s="194" t="s">
        <v>1098</v>
      </c>
      <c r="G835" s="195" t="s">
        <v>595</v>
      </c>
      <c r="H835" s="266"/>
      <c r="I835" s="197"/>
      <c r="J835" s="198">
        <f>ROUND(I835*H835,2)</f>
        <v>0</v>
      </c>
      <c r="K835" s="194" t="s">
        <v>176</v>
      </c>
      <c r="L835" s="40"/>
      <c r="M835" s="199" t="s">
        <v>1</v>
      </c>
      <c r="N835" s="200" t="s">
        <v>44</v>
      </c>
      <c r="O835" s="72"/>
      <c r="P835" s="201">
        <f>O835*H835</f>
        <v>0</v>
      </c>
      <c r="Q835" s="201">
        <v>0</v>
      </c>
      <c r="R835" s="201">
        <f>Q835*H835</f>
        <v>0</v>
      </c>
      <c r="S835" s="201">
        <v>0</v>
      </c>
      <c r="T835" s="202">
        <f>S835*H835</f>
        <v>0</v>
      </c>
      <c r="U835" s="35"/>
      <c r="V835" s="35"/>
      <c r="W835" s="35"/>
      <c r="X835" s="35"/>
      <c r="Y835" s="35"/>
      <c r="Z835" s="35"/>
      <c r="AA835" s="35"/>
      <c r="AB835" s="35"/>
      <c r="AC835" s="35"/>
      <c r="AD835" s="35"/>
      <c r="AE835" s="35"/>
      <c r="AR835" s="203" t="s">
        <v>300</v>
      </c>
      <c r="AT835" s="203" t="s">
        <v>172</v>
      </c>
      <c r="AU835" s="203" t="s">
        <v>88</v>
      </c>
      <c r="AY835" s="18" t="s">
        <v>169</v>
      </c>
      <c r="BE835" s="204">
        <f>IF(N835="základní",J835,0)</f>
        <v>0</v>
      </c>
      <c r="BF835" s="204">
        <f>IF(N835="snížená",J835,0)</f>
        <v>0</v>
      </c>
      <c r="BG835" s="204">
        <f>IF(N835="zákl. přenesená",J835,0)</f>
        <v>0</v>
      </c>
      <c r="BH835" s="204">
        <f>IF(N835="sníž. přenesená",J835,0)</f>
        <v>0</v>
      </c>
      <c r="BI835" s="204">
        <f>IF(N835="nulová",J835,0)</f>
        <v>0</v>
      </c>
      <c r="BJ835" s="18" t="s">
        <v>86</v>
      </c>
      <c r="BK835" s="204">
        <f>ROUND(I835*H835,2)</f>
        <v>0</v>
      </c>
      <c r="BL835" s="18" t="s">
        <v>300</v>
      </c>
      <c r="BM835" s="203" t="s">
        <v>1099</v>
      </c>
    </row>
    <row r="836" spans="1:65" s="2" customFormat="1" ht="29.25">
      <c r="A836" s="35"/>
      <c r="B836" s="36"/>
      <c r="C836" s="37"/>
      <c r="D836" s="205" t="s">
        <v>178</v>
      </c>
      <c r="E836" s="37"/>
      <c r="F836" s="206" t="s">
        <v>1100</v>
      </c>
      <c r="G836" s="37"/>
      <c r="H836" s="37"/>
      <c r="I836" s="207"/>
      <c r="J836" s="37"/>
      <c r="K836" s="37"/>
      <c r="L836" s="40"/>
      <c r="M836" s="208"/>
      <c r="N836" s="209"/>
      <c r="O836" s="72"/>
      <c r="P836" s="72"/>
      <c r="Q836" s="72"/>
      <c r="R836" s="72"/>
      <c r="S836" s="72"/>
      <c r="T836" s="73"/>
      <c r="U836" s="35"/>
      <c r="V836" s="35"/>
      <c r="W836" s="35"/>
      <c r="X836" s="35"/>
      <c r="Y836" s="35"/>
      <c r="Z836" s="35"/>
      <c r="AA836" s="35"/>
      <c r="AB836" s="35"/>
      <c r="AC836" s="35"/>
      <c r="AD836" s="35"/>
      <c r="AE836" s="35"/>
      <c r="AT836" s="18" t="s">
        <v>178</v>
      </c>
      <c r="AU836" s="18" t="s">
        <v>88</v>
      </c>
    </row>
    <row r="837" spans="1:65" s="2" customFormat="1" ht="11.25">
      <c r="A837" s="35"/>
      <c r="B837" s="36"/>
      <c r="C837" s="37"/>
      <c r="D837" s="210" t="s">
        <v>180</v>
      </c>
      <c r="E837" s="37"/>
      <c r="F837" s="211" t="s">
        <v>1101</v>
      </c>
      <c r="G837" s="37"/>
      <c r="H837" s="37"/>
      <c r="I837" s="207"/>
      <c r="J837" s="37"/>
      <c r="K837" s="37"/>
      <c r="L837" s="40"/>
      <c r="M837" s="208"/>
      <c r="N837" s="209"/>
      <c r="O837" s="72"/>
      <c r="P837" s="72"/>
      <c r="Q837" s="72"/>
      <c r="R837" s="72"/>
      <c r="S837" s="72"/>
      <c r="T837" s="73"/>
      <c r="U837" s="35"/>
      <c r="V837" s="35"/>
      <c r="W837" s="35"/>
      <c r="X837" s="35"/>
      <c r="Y837" s="35"/>
      <c r="Z837" s="35"/>
      <c r="AA837" s="35"/>
      <c r="AB837" s="35"/>
      <c r="AC837" s="35"/>
      <c r="AD837" s="35"/>
      <c r="AE837" s="35"/>
      <c r="AT837" s="18" t="s">
        <v>180</v>
      </c>
      <c r="AU837" s="18" t="s">
        <v>88</v>
      </c>
    </row>
    <row r="838" spans="1:65" s="2" customFormat="1" ht="107.25">
      <c r="A838" s="35"/>
      <c r="B838" s="36"/>
      <c r="C838" s="37"/>
      <c r="D838" s="205" t="s">
        <v>182</v>
      </c>
      <c r="E838" s="37"/>
      <c r="F838" s="212" t="s">
        <v>859</v>
      </c>
      <c r="G838" s="37"/>
      <c r="H838" s="37"/>
      <c r="I838" s="207"/>
      <c r="J838" s="37"/>
      <c r="K838" s="37"/>
      <c r="L838" s="40"/>
      <c r="M838" s="208"/>
      <c r="N838" s="209"/>
      <c r="O838" s="72"/>
      <c r="P838" s="72"/>
      <c r="Q838" s="72"/>
      <c r="R838" s="72"/>
      <c r="S838" s="72"/>
      <c r="T838" s="73"/>
      <c r="U838" s="35"/>
      <c r="V838" s="35"/>
      <c r="W838" s="35"/>
      <c r="X838" s="35"/>
      <c r="Y838" s="35"/>
      <c r="Z838" s="35"/>
      <c r="AA838" s="35"/>
      <c r="AB838" s="35"/>
      <c r="AC838" s="35"/>
      <c r="AD838" s="35"/>
      <c r="AE838" s="35"/>
      <c r="AT838" s="18" t="s">
        <v>182</v>
      </c>
      <c r="AU838" s="18" t="s">
        <v>88</v>
      </c>
    </row>
    <row r="839" spans="1:65" s="12" customFormat="1" ht="22.9" customHeight="1">
      <c r="B839" s="176"/>
      <c r="C839" s="177"/>
      <c r="D839" s="178" t="s">
        <v>78</v>
      </c>
      <c r="E839" s="190" t="s">
        <v>1102</v>
      </c>
      <c r="F839" s="190" t="s">
        <v>1103</v>
      </c>
      <c r="G839" s="177"/>
      <c r="H839" s="177"/>
      <c r="I839" s="180"/>
      <c r="J839" s="191">
        <f>BK839</f>
        <v>0</v>
      </c>
      <c r="K839" s="177"/>
      <c r="L839" s="182"/>
      <c r="M839" s="183"/>
      <c r="N839" s="184"/>
      <c r="O839" s="184"/>
      <c r="P839" s="185">
        <f>SUM(P840:P862)</f>
        <v>0</v>
      </c>
      <c r="Q839" s="184"/>
      <c r="R839" s="185">
        <f>SUM(R840:R862)</f>
        <v>6.4687399999999992E-2</v>
      </c>
      <c r="S839" s="184"/>
      <c r="T839" s="186">
        <f>SUM(T840:T862)</f>
        <v>0</v>
      </c>
      <c r="AR839" s="187" t="s">
        <v>88</v>
      </c>
      <c r="AT839" s="188" t="s">
        <v>78</v>
      </c>
      <c r="AU839" s="188" t="s">
        <v>86</v>
      </c>
      <c r="AY839" s="187" t="s">
        <v>169</v>
      </c>
      <c r="BK839" s="189">
        <f>SUM(BK840:BK862)</f>
        <v>0</v>
      </c>
    </row>
    <row r="840" spans="1:65" s="2" customFormat="1" ht="16.5" customHeight="1">
      <c r="A840" s="35"/>
      <c r="B840" s="36"/>
      <c r="C840" s="192" t="s">
        <v>1104</v>
      </c>
      <c r="D840" s="192" t="s">
        <v>172</v>
      </c>
      <c r="E840" s="193" t="s">
        <v>1105</v>
      </c>
      <c r="F840" s="194" t="s">
        <v>1106</v>
      </c>
      <c r="G840" s="195" t="s">
        <v>189</v>
      </c>
      <c r="H840" s="196">
        <v>2.88</v>
      </c>
      <c r="I840" s="197"/>
      <c r="J840" s="198">
        <f>ROUND(I840*H840,2)</f>
        <v>0</v>
      </c>
      <c r="K840" s="194" t="s">
        <v>176</v>
      </c>
      <c r="L840" s="40"/>
      <c r="M840" s="199" t="s">
        <v>1</v>
      </c>
      <c r="N840" s="200" t="s">
        <v>44</v>
      </c>
      <c r="O840" s="72"/>
      <c r="P840" s="201">
        <f>O840*H840</f>
        <v>0</v>
      </c>
      <c r="Q840" s="201">
        <v>2.9999999999999997E-4</v>
      </c>
      <c r="R840" s="201">
        <f>Q840*H840</f>
        <v>8.6399999999999986E-4</v>
      </c>
      <c r="S840" s="201">
        <v>0</v>
      </c>
      <c r="T840" s="202">
        <f>S840*H840</f>
        <v>0</v>
      </c>
      <c r="U840" s="35"/>
      <c r="V840" s="35"/>
      <c r="W840" s="35"/>
      <c r="X840" s="35"/>
      <c r="Y840" s="35"/>
      <c r="Z840" s="35"/>
      <c r="AA840" s="35"/>
      <c r="AB840" s="35"/>
      <c r="AC840" s="35"/>
      <c r="AD840" s="35"/>
      <c r="AE840" s="35"/>
      <c r="AR840" s="203" t="s">
        <v>300</v>
      </c>
      <c r="AT840" s="203" t="s">
        <v>172</v>
      </c>
      <c r="AU840" s="203" t="s">
        <v>88</v>
      </c>
      <c r="AY840" s="18" t="s">
        <v>169</v>
      </c>
      <c r="BE840" s="204">
        <f>IF(N840="základní",J840,0)</f>
        <v>0</v>
      </c>
      <c r="BF840" s="204">
        <f>IF(N840="snížená",J840,0)</f>
        <v>0</v>
      </c>
      <c r="BG840" s="204">
        <f>IF(N840="zákl. přenesená",J840,0)</f>
        <v>0</v>
      </c>
      <c r="BH840" s="204">
        <f>IF(N840="sníž. přenesená",J840,0)</f>
        <v>0</v>
      </c>
      <c r="BI840" s="204">
        <f>IF(N840="nulová",J840,0)</f>
        <v>0</v>
      </c>
      <c r="BJ840" s="18" t="s">
        <v>86</v>
      </c>
      <c r="BK840" s="204">
        <f>ROUND(I840*H840,2)</f>
        <v>0</v>
      </c>
      <c r="BL840" s="18" t="s">
        <v>300</v>
      </c>
      <c r="BM840" s="203" t="s">
        <v>1107</v>
      </c>
    </row>
    <row r="841" spans="1:65" s="2" customFormat="1" ht="19.5">
      <c r="A841" s="35"/>
      <c r="B841" s="36"/>
      <c r="C841" s="37"/>
      <c r="D841" s="205" t="s">
        <v>178</v>
      </c>
      <c r="E841" s="37"/>
      <c r="F841" s="206" t="s">
        <v>1108</v>
      </c>
      <c r="G841" s="37"/>
      <c r="H841" s="37"/>
      <c r="I841" s="207"/>
      <c r="J841" s="37"/>
      <c r="K841" s="37"/>
      <c r="L841" s="40"/>
      <c r="M841" s="208"/>
      <c r="N841" s="209"/>
      <c r="O841" s="72"/>
      <c r="P841" s="72"/>
      <c r="Q841" s="72"/>
      <c r="R841" s="72"/>
      <c r="S841" s="72"/>
      <c r="T841" s="73"/>
      <c r="U841" s="35"/>
      <c r="V841" s="35"/>
      <c r="W841" s="35"/>
      <c r="X841" s="35"/>
      <c r="Y841" s="35"/>
      <c r="Z841" s="35"/>
      <c r="AA841" s="35"/>
      <c r="AB841" s="35"/>
      <c r="AC841" s="35"/>
      <c r="AD841" s="35"/>
      <c r="AE841" s="35"/>
      <c r="AT841" s="18" t="s">
        <v>178</v>
      </c>
      <c r="AU841" s="18" t="s">
        <v>88</v>
      </c>
    </row>
    <row r="842" spans="1:65" s="2" customFormat="1" ht="11.25">
      <c r="A842" s="35"/>
      <c r="B842" s="36"/>
      <c r="C842" s="37"/>
      <c r="D842" s="210" t="s">
        <v>180</v>
      </c>
      <c r="E842" s="37"/>
      <c r="F842" s="211" t="s">
        <v>1109</v>
      </c>
      <c r="G842" s="37"/>
      <c r="H842" s="37"/>
      <c r="I842" s="207"/>
      <c r="J842" s="37"/>
      <c r="K842" s="37"/>
      <c r="L842" s="40"/>
      <c r="M842" s="208"/>
      <c r="N842" s="209"/>
      <c r="O842" s="72"/>
      <c r="P842" s="72"/>
      <c r="Q842" s="72"/>
      <c r="R842" s="72"/>
      <c r="S842" s="72"/>
      <c r="T842" s="73"/>
      <c r="U842" s="35"/>
      <c r="V842" s="35"/>
      <c r="W842" s="35"/>
      <c r="X842" s="35"/>
      <c r="Y842" s="35"/>
      <c r="Z842" s="35"/>
      <c r="AA842" s="35"/>
      <c r="AB842" s="35"/>
      <c r="AC842" s="35"/>
      <c r="AD842" s="35"/>
      <c r="AE842" s="35"/>
      <c r="AT842" s="18" t="s">
        <v>180</v>
      </c>
      <c r="AU842" s="18" t="s">
        <v>88</v>
      </c>
    </row>
    <row r="843" spans="1:65" s="2" customFormat="1" ht="78">
      <c r="A843" s="35"/>
      <c r="B843" s="36"/>
      <c r="C843" s="37"/>
      <c r="D843" s="205" t="s">
        <v>182</v>
      </c>
      <c r="E843" s="37"/>
      <c r="F843" s="212" t="s">
        <v>1110</v>
      </c>
      <c r="G843" s="37"/>
      <c r="H843" s="37"/>
      <c r="I843" s="207"/>
      <c r="J843" s="37"/>
      <c r="K843" s="37"/>
      <c r="L843" s="40"/>
      <c r="M843" s="208"/>
      <c r="N843" s="209"/>
      <c r="O843" s="72"/>
      <c r="P843" s="72"/>
      <c r="Q843" s="72"/>
      <c r="R843" s="72"/>
      <c r="S843" s="72"/>
      <c r="T843" s="73"/>
      <c r="U843" s="35"/>
      <c r="V843" s="35"/>
      <c r="W843" s="35"/>
      <c r="X843" s="35"/>
      <c r="Y843" s="35"/>
      <c r="Z843" s="35"/>
      <c r="AA843" s="35"/>
      <c r="AB843" s="35"/>
      <c r="AC843" s="35"/>
      <c r="AD843" s="35"/>
      <c r="AE843" s="35"/>
      <c r="AT843" s="18" t="s">
        <v>182</v>
      </c>
      <c r="AU843" s="18" t="s">
        <v>88</v>
      </c>
    </row>
    <row r="844" spans="1:65" s="2" customFormat="1" ht="24.2" customHeight="1">
      <c r="A844" s="35"/>
      <c r="B844" s="36"/>
      <c r="C844" s="192" t="s">
        <v>1111</v>
      </c>
      <c r="D844" s="192" t="s">
        <v>172</v>
      </c>
      <c r="E844" s="193" t="s">
        <v>1112</v>
      </c>
      <c r="F844" s="194" t="s">
        <v>1113</v>
      </c>
      <c r="G844" s="195" t="s">
        <v>189</v>
      </c>
      <c r="H844" s="196">
        <v>2.88</v>
      </c>
      <c r="I844" s="197"/>
      <c r="J844" s="198">
        <f>ROUND(I844*H844,2)</f>
        <v>0</v>
      </c>
      <c r="K844" s="194" t="s">
        <v>176</v>
      </c>
      <c r="L844" s="40"/>
      <c r="M844" s="199" t="s">
        <v>1</v>
      </c>
      <c r="N844" s="200" t="s">
        <v>44</v>
      </c>
      <c r="O844" s="72"/>
      <c r="P844" s="201">
        <f>O844*H844</f>
        <v>0</v>
      </c>
      <c r="Q844" s="201">
        <v>6.0000000000000001E-3</v>
      </c>
      <c r="R844" s="201">
        <f>Q844*H844</f>
        <v>1.728E-2</v>
      </c>
      <c r="S844" s="201">
        <v>0</v>
      </c>
      <c r="T844" s="202">
        <f>S844*H844</f>
        <v>0</v>
      </c>
      <c r="U844" s="35"/>
      <c r="V844" s="35"/>
      <c r="W844" s="35"/>
      <c r="X844" s="35"/>
      <c r="Y844" s="35"/>
      <c r="Z844" s="35"/>
      <c r="AA844" s="35"/>
      <c r="AB844" s="35"/>
      <c r="AC844" s="35"/>
      <c r="AD844" s="35"/>
      <c r="AE844" s="35"/>
      <c r="AR844" s="203" t="s">
        <v>300</v>
      </c>
      <c r="AT844" s="203" t="s">
        <v>172</v>
      </c>
      <c r="AU844" s="203" t="s">
        <v>88</v>
      </c>
      <c r="AY844" s="18" t="s">
        <v>169</v>
      </c>
      <c r="BE844" s="204">
        <f>IF(N844="základní",J844,0)</f>
        <v>0</v>
      </c>
      <c r="BF844" s="204">
        <f>IF(N844="snížená",J844,0)</f>
        <v>0</v>
      </c>
      <c r="BG844" s="204">
        <f>IF(N844="zákl. přenesená",J844,0)</f>
        <v>0</v>
      </c>
      <c r="BH844" s="204">
        <f>IF(N844="sníž. přenesená",J844,0)</f>
        <v>0</v>
      </c>
      <c r="BI844" s="204">
        <f>IF(N844="nulová",J844,0)</f>
        <v>0</v>
      </c>
      <c r="BJ844" s="18" t="s">
        <v>86</v>
      </c>
      <c r="BK844" s="204">
        <f>ROUND(I844*H844,2)</f>
        <v>0</v>
      </c>
      <c r="BL844" s="18" t="s">
        <v>300</v>
      </c>
      <c r="BM844" s="203" t="s">
        <v>1114</v>
      </c>
    </row>
    <row r="845" spans="1:65" s="2" customFormat="1" ht="19.5">
      <c r="A845" s="35"/>
      <c r="B845" s="36"/>
      <c r="C845" s="37"/>
      <c r="D845" s="205" t="s">
        <v>178</v>
      </c>
      <c r="E845" s="37"/>
      <c r="F845" s="206" t="s">
        <v>1115</v>
      </c>
      <c r="G845" s="37"/>
      <c r="H845" s="37"/>
      <c r="I845" s="207"/>
      <c r="J845" s="37"/>
      <c r="K845" s="37"/>
      <c r="L845" s="40"/>
      <c r="M845" s="208"/>
      <c r="N845" s="209"/>
      <c r="O845" s="72"/>
      <c r="P845" s="72"/>
      <c r="Q845" s="72"/>
      <c r="R845" s="72"/>
      <c r="S845" s="72"/>
      <c r="T845" s="73"/>
      <c r="U845" s="35"/>
      <c r="V845" s="35"/>
      <c r="W845" s="35"/>
      <c r="X845" s="35"/>
      <c r="Y845" s="35"/>
      <c r="Z845" s="35"/>
      <c r="AA845" s="35"/>
      <c r="AB845" s="35"/>
      <c r="AC845" s="35"/>
      <c r="AD845" s="35"/>
      <c r="AE845" s="35"/>
      <c r="AT845" s="18" t="s">
        <v>178</v>
      </c>
      <c r="AU845" s="18" t="s">
        <v>88</v>
      </c>
    </row>
    <row r="846" spans="1:65" s="2" customFormat="1" ht="11.25">
      <c r="A846" s="35"/>
      <c r="B846" s="36"/>
      <c r="C846" s="37"/>
      <c r="D846" s="210" t="s">
        <v>180</v>
      </c>
      <c r="E846" s="37"/>
      <c r="F846" s="211" t="s">
        <v>1116</v>
      </c>
      <c r="G846" s="37"/>
      <c r="H846" s="37"/>
      <c r="I846" s="207"/>
      <c r="J846" s="37"/>
      <c r="K846" s="37"/>
      <c r="L846" s="40"/>
      <c r="M846" s="208"/>
      <c r="N846" s="209"/>
      <c r="O846" s="72"/>
      <c r="P846" s="72"/>
      <c r="Q846" s="72"/>
      <c r="R846" s="72"/>
      <c r="S846" s="72"/>
      <c r="T846" s="73"/>
      <c r="U846" s="35"/>
      <c r="V846" s="35"/>
      <c r="W846" s="35"/>
      <c r="X846" s="35"/>
      <c r="Y846" s="35"/>
      <c r="Z846" s="35"/>
      <c r="AA846" s="35"/>
      <c r="AB846" s="35"/>
      <c r="AC846" s="35"/>
      <c r="AD846" s="35"/>
      <c r="AE846" s="35"/>
      <c r="AT846" s="18" t="s">
        <v>180</v>
      </c>
      <c r="AU846" s="18" t="s">
        <v>88</v>
      </c>
    </row>
    <row r="847" spans="1:65" s="2" customFormat="1" ht="19.5">
      <c r="A847" s="35"/>
      <c r="B847" s="36"/>
      <c r="C847" s="37"/>
      <c r="D847" s="205" t="s">
        <v>182</v>
      </c>
      <c r="E847" s="37"/>
      <c r="F847" s="212" t="s">
        <v>1117</v>
      </c>
      <c r="G847" s="37"/>
      <c r="H847" s="37"/>
      <c r="I847" s="207"/>
      <c r="J847" s="37"/>
      <c r="K847" s="37"/>
      <c r="L847" s="40"/>
      <c r="M847" s="208"/>
      <c r="N847" s="209"/>
      <c r="O847" s="72"/>
      <c r="P847" s="72"/>
      <c r="Q847" s="72"/>
      <c r="R847" s="72"/>
      <c r="S847" s="72"/>
      <c r="T847" s="73"/>
      <c r="U847" s="35"/>
      <c r="V847" s="35"/>
      <c r="W847" s="35"/>
      <c r="X847" s="35"/>
      <c r="Y847" s="35"/>
      <c r="Z847" s="35"/>
      <c r="AA847" s="35"/>
      <c r="AB847" s="35"/>
      <c r="AC847" s="35"/>
      <c r="AD847" s="35"/>
      <c r="AE847" s="35"/>
      <c r="AT847" s="18" t="s">
        <v>182</v>
      </c>
      <c r="AU847" s="18" t="s">
        <v>88</v>
      </c>
    </row>
    <row r="848" spans="1:65" s="14" customFormat="1" ht="11.25">
      <c r="B848" s="223"/>
      <c r="C848" s="224"/>
      <c r="D848" s="205" t="s">
        <v>184</v>
      </c>
      <c r="E848" s="225" t="s">
        <v>1</v>
      </c>
      <c r="F848" s="226" t="s">
        <v>1118</v>
      </c>
      <c r="G848" s="224"/>
      <c r="H848" s="227">
        <v>2.88</v>
      </c>
      <c r="I848" s="228"/>
      <c r="J848" s="224"/>
      <c r="K848" s="224"/>
      <c r="L848" s="229"/>
      <c r="M848" s="230"/>
      <c r="N848" s="231"/>
      <c r="O848" s="231"/>
      <c r="P848" s="231"/>
      <c r="Q848" s="231"/>
      <c r="R848" s="231"/>
      <c r="S848" s="231"/>
      <c r="T848" s="232"/>
      <c r="AT848" s="233" t="s">
        <v>184</v>
      </c>
      <c r="AU848" s="233" t="s">
        <v>88</v>
      </c>
      <c r="AV848" s="14" t="s">
        <v>88</v>
      </c>
      <c r="AW848" s="14" t="s">
        <v>34</v>
      </c>
      <c r="AX848" s="14" t="s">
        <v>86</v>
      </c>
      <c r="AY848" s="233" t="s">
        <v>169</v>
      </c>
    </row>
    <row r="849" spans="1:65" s="2" customFormat="1" ht="16.5" customHeight="1">
      <c r="A849" s="35"/>
      <c r="B849" s="36"/>
      <c r="C849" s="245" t="s">
        <v>1119</v>
      </c>
      <c r="D849" s="245" t="s">
        <v>227</v>
      </c>
      <c r="E849" s="246" t="s">
        <v>1120</v>
      </c>
      <c r="F849" s="247" t="s">
        <v>1121</v>
      </c>
      <c r="G849" s="248" t="s">
        <v>189</v>
      </c>
      <c r="H849" s="249">
        <v>3.5590000000000002</v>
      </c>
      <c r="I849" s="250"/>
      <c r="J849" s="251">
        <f>ROUND(I849*H849,2)</f>
        <v>0</v>
      </c>
      <c r="K849" s="247" t="s">
        <v>176</v>
      </c>
      <c r="L849" s="252"/>
      <c r="M849" s="253" t="s">
        <v>1</v>
      </c>
      <c r="N849" s="254" t="s">
        <v>44</v>
      </c>
      <c r="O849" s="72"/>
      <c r="P849" s="201">
        <f>O849*H849</f>
        <v>0</v>
      </c>
      <c r="Q849" s="201">
        <v>1.26E-2</v>
      </c>
      <c r="R849" s="201">
        <f>Q849*H849</f>
        <v>4.4843400000000005E-2</v>
      </c>
      <c r="S849" s="201">
        <v>0</v>
      </c>
      <c r="T849" s="202">
        <f>S849*H849</f>
        <v>0</v>
      </c>
      <c r="U849" s="35"/>
      <c r="V849" s="35"/>
      <c r="W849" s="35"/>
      <c r="X849" s="35"/>
      <c r="Y849" s="35"/>
      <c r="Z849" s="35"/>
      <c r="AA849" s="35"/>
      <c r="AB849" s="35"/>
      <c r="AC849" s="35"/>
      <c r="AD849" s="35"/>
      <c r="AE849" s="35"/>
      <c r="AR849" s="203" t="s">
        <v>446</v>
      </c>
      <c r="AT849" s="203" t="s">
        <v>227</v>
      </c>
      <c r="AU849" s="203" t="s">
        <v>88</v>
      </c>
      <c r="AY849" s="18" t="s">
        <v>169</v>
      </c>
      <c r="BE849" s="204">
        <f>IF(N849="základní",J849,0)</f>
        <v>0</v>
      </c>
      <c r="BF849" s="204">
        <f>IF(N849="snížená",J849,0)</f>
        <v>0</v>
      </c>
      <c r="BG849" s="204">
        <f>IF(N849="zákl. přenesená",J849,0)</f>
        <v>0</v>
      </c>
      <c r="BH849" s="204">
        <f>IF(N849="sníž. přenesená",J849,0)</f>
        <v>0</v>
      </c>
      <c r="BI849" s="204">
        <f>IF(N849="nulová",J849,0)</f>
        <v>0</v>
      </c>
      <c r="BJ849" s="18" t="s">
        <v>86</v>
      </c>
      <c r="BK849" s="204">
        <f>ROUND(I849*H849,2)</f>
        <v>0</v>
      </c>
      <c r="BL849" s="18" t="s">
        <v>300</v>
      </c>
      <c r="BM849" s="203" t="s">
        <v>1122</v>
      </c>
    </row>
    <row r="850" spans="1:65" s="2" customFormat="1" ht="11.25">
      <c r="A850" s="35"/>
      <c r="B850" s="36"/>
      <c r="C850" s="37"/>
      <c r="D850" s="205" t="s">
        <v>178</v>
      </c>
      <c r="E850" s="37"/>
      <c r="F850" s="206" t="s">
        <v>1121</v>
      </c>
      <c r="G850" s="37"/>
      <c r="H850" s="37"/>
      <c r="I850" s="207"/>
      <c r="J850" s="37"/>
      <c r="K850" s="37"/>
      <c r="L850" s="40"/>
      <c r="M850" s="208"/>
      <c r="N850" s="209"/>
      <c r="O850" s="72"/>
      <c r="P850" s="72"/>
      <c r="Q850" s="72"/>
      <c r="R850" s="72"/>
      <c r="S850" s="72"/>
      <c r="T850" s="73"/>
      <c r="U850" s="35"/>
      <c r="V850" s="35"/>
      <c r="W850" s="35"/>
      <c r="X850" s="35"/>
      <c r="Y850" s="35"/>
      <c r="Z850" s="35"/>
      <c r="AA850" s="35"/>
      <c r="AB850" s="35"/>
      <c r="AC850" s="35"/>
      <c r="AD850" s="35"/>
      <c r="AE850" s="35"/>
      <c r="AT850" s="18" t="s">
        <v>178</v>
      </c>
      <c r="AU850" s="18" t="s">
        <v>88</v>
      </c>
    </row>
    <row r="851" spans="1:65" s="14" customFormat="1" ht="11.25">
      <c r="B851" s="223"/>
      <c r="C851" s="224"/>
      <c r="D851" s="205" t="s">
        <v>184</v>
      </c>
      <c r="E851" s="224"/>
      <c r="F851" s="226" t="s">
        <v>1123</v>
      </c>
      <c r="G851" s="224"/>
      <c r="H851" s="227">
        <v>3.5590000000000002</v>
      </c>
      <c r="I851" s="228"/>
      <c r="J851" s="224"/>
      <c r="K851" s="224"/>
      <c r="L851" s="229"/>
      <c r="M851" s="230"/>
      <c r="N851" s="231"/>
      <c r="O851" s="231"/>
      <c r="P851" s="231"/>
      <c r="Q851" s="231"/>
      <c r="R851" s="231"/>
      <c r="S851" s="231"/>
      <c r="T851" s="232"/>
      <c r="AT851" s="233" t="s">
        <v>184</v>
      </c>
      <c r="AU851" s="233" t="s">
        <v>88</v>
      </c>
      <c r="AV851" s="14" t="s">
        <v>88</v>
      </c>
      <c r="AW851" s="14" t="s">
        <v>4</v>
      </c>
      <c r="AX851" s="14" t="s">
        <v>86</v>
      </c>
      <c r="AY851" s="233" t="s">
        <v>169</v>
      </c>
    </row>
    <row r="852" spans="1:65" s="2" customFormat="1" ht="24.2" customHeight="1">
      <c r="A852" s="35"/>
      <c r="B852" s="36"/>
      <c r="C852" s="192" t="s">
        <v>1124</v>
      </c>
      <c r="D852" s="192" t="s">
        <v>172</v>
      </c>
      <c r="E852" s="193" t="s">
        <v>1125</v>
      </c>
      <c r="F852" s="194" t="s">
        <v>1126</v>
      </c>
      <c r="G852" s="195" t="s">
        <v>189</v>
      </c>
      <c r="H852" s="196">
        <v>2.88</v>
      </c>
      <c r="I852" s="197"/>
      <c r="J852" s="198">
        <f>ROUND(I852*H852,2)</f>
        <v>0</v>
      </c>
      <c r="K852" s="194" t="s">
        <v>1</v>
      </c>
      <c r="L852" s="40"/>
      <c r="M852" s="199" t="s">
        <v>1</v>
      </c>
      <c r="N852" s="200" t="s">
        <v>44</v>
      </c>
      <c r="O852" s="72"/>
      <c r="P852" s="201">
        <f>O852*H852</f>
        <v>0</v>
      </c>
      <c r="Q852" s="201">
        <v>0</v>
      </c>
      <c r="R852" s="201">
        <f>Q852*H852</f>
        <v>0</v>
      </c>
      <c r="S852" s="201">
        <v>0</v>
      </c>
      <c r="T852" s="202">
        <f>S852*H852</f>
        <v>0</v>
      </c>
      <c r="U852" s="35"/>
      <c r="V852" s="35"/>
      <c r="W852" s="35"/>
      <c r="X852" s="35"/>
      <c r="Y852" s="35"/>
      <c r="Z852" s="35"/>
      <c r="AA852" s="35"/>
      <c r="AB852" s="35"/>
      <c r="AC852" s="35"/>
      <c r="AD852" s="35"/>
      <c r="AE852" s="35"/>
      <c r="AR852" s="203" t="s">
        <v>300</v>
      </c>
      <c r="AT852" s="203" t="s">
        <v>172</v>
      </c>
      <c r="AU852" s="203" t="s">
        <v>88</v>
      </c>
      <c r="AY852" s="18" t="s">
        <v>169</v>
      </c>
      <c r="BE852" s="204">
        <f>IF(N852="základní",J852,0)</f>
        <v>0</v>
      </c>
      <c r="BF852" s="204">
        <f>IF(N852="snížená",J852,0)</f>
        <v>0</v>
      </c>
      <c r="BG852" s="204">
        <f>IF(N852="zákl. přenesená",J852,0)</f>
        <v>0</v>
      </c>
      <c r="BH852" s="204">
        <f>IF(N852="sníž. přenesená",J852,0)</f>
        <v>0</v>
      </c>
      <c r="BI852" s="204">
        <f>IF(N852="nulová",J852,0)</f>
        <v>0</v>
      </c>
      <c r="BJ852" s="18" t="s">
        <v>86</v>
      </c>
      <c r="BK852" s="204">
        <f>ROUND(I852*H852,2)</f>
        <v>0</v>
      </c>
      <c r="BL852" s="18" t="s">
        <v>300</v>
      </c>
      <c r="BM852" s="203" t="s">
        <v>1127</v>
      </c>
    </row>
    <row r="853" spans="1:65" s="2" customFormat="1" ht="19.5">
      <c r="A853" s="35"/>
      <c r="B853" s="36"/>
      <c r="C853" s="37"/>
      <c r="D853" s="205" t="s">
        <v>178</v>
      </c>
      <c r="E853" s="37"/>
      <c r="F853" s="206" t="s">
        <v>1128</v>
      </c>
      <c r="G853" s="37"/>
      <c r="H853" s="37"/>
      <c r="I853" s="207"/>
      <c r="J853" s="37"/>
      <c r="K853" s="37"/>
      <c r="L853" s="40"/>
      <c r="M853" s="208"/>
      <c r="N853" s="209"/>
      <c r="O853" s="72"/>
      <c r="P853" s="72"/>
      <c r="Q853" s="72"/>
      <c r="R853" s="72"/>
      <c r="S853" s="72"/>
      <c r="T853" s="73"/>
      <c r="U853" s="35"/>
      <c r="V853" s="35"/>
      <c r="W853" s="35"/>
      <c r="X853" s="35"/>
      <c r="Y853" s="35"/>
      <c r="Z853" s="35"/>
      <c r="AA853" s="35"/>
      <c r="AB853" s="35"/>
      <c r="AC853" s="35"/>
      <c r="AD853" s="35"/>
      <c r="AE853" s="35"/>
      <c r="AT853" s="18" t="s">
        <v>178</v>
      </c>
      <c r="AU853" s="18" t="s">
        <v>88</v>
      </c>
    </row>
    <row r="854" spans="1:65" s="2" customFormat="1" ht="19.5">
      <c r="A854" s="35"/>
      <c r="B854" s="36"/>
      <c r="C854" s="37"/>
      <c r="D854" s="205" t="s">
        <v>182</v>
      </c>
      <c r="E854" s="37"/>
      <c r="F854" s="212" t="s">
        <v>1117</v>
      </c>
      <c r="G854" s="37"/>
      <c r="H854" s="37"/>
      <c r="I854" s="207"/>
      <c r="J854" s="37"/>
      <c r="K854" s="37"/>
      <c r="L854" s="40"/>
      <c r="M854" s="208"/>
      <c r="N854" s="209"/>
      <c r="O854" s="72"/>
      <c r="P854" s="72"/>
      <c r="Q854" s="72"/>
      <c r="R854" s="72"/>
      <c r="S854" s="72"/>
      <c r="T854" s="73"/>
      <c r="U854" s="35"/>
      <c r="V854" s="35"/>
      <c r="W854" s="35"/>
      <c r="X854" s="35"/>
      <c r="Y854" s="35"/>
      <c r="Z854" s="35"/>
      <c r="AA854" s="35"/>
      <c r="AB854" s="35"/>
      <c r="AC854" s="35"/>
      <c r="AD854" s="35"/>
      <c r="AE854" s="35"/>
      <c r="AT854" s="18" t="s">
        <v>182</v>
      </c>
      <c r="AU854" s="18" t="s">
        <v>88</v>
      </c>
    </row>
    <row r="855" spans="1:65" s="2" customFormat="1" ht="21.75" customHeight="1">
      <c r="A855" s="35"/>
      <c r="B855" s="36"/>
      <c r="C855" s="192" t="s">
        <v>1129</v>
      </c>
      <c r="D855" s="192" t="s">
        <v>172</v>
      </c>
      <c r="E855" s="193" t="s">
        <v>1130</v>
      </c>
      <c r="F855" s="194" t="s">
        <v>1131</v>
      </c>
      <c r="G855" s="195" t="s">
        <v>368</v>
      </c>
      <c r="H855" s="196">
        <v>3.4</v>
      </c>
      <c r="I855" s="197"/>
      <c r="J855" s="198">
        <f>ROUND(I855*H855,2)</f>
        <v>0</v>
      </c>
      <c r="K855" s="194" t="s">
        <v>1</v>
      </c>
      <c r="L855" s="40"/>
      <c r="M855" s="199" t="s">
        <v>1</v>
      </c>
      <c r="N855" s="200" t="s">
        <v>44</v>
      </c>
      <c r="O855" s="72"/>
      <c r="P855" s="201">
        <f>O855*H855</f>
        <v>0</v>
      </c>
      <c r="Q855" s="201">
        <v>5.0000000000000001E-4</v>
      </c>
      <c r="R855" s="201">
        <f>Q855*H855</f>
        <v>1.6999999999999999E-3</v>
      </c>
      <c r="S855" s="201">
        <v>0</v>
      </c>
      <c r="T855" s="202">
        <f>S855*H855</f>
        <v>0</v>
      </c>
      <c r="U855" s="35"/>
      <c r="V855" s="35"/>
      <c r="W855" s="35"/>
      <c r="X855" s="35"/>
      <c r="Y855" s="35"/>
      <c r="Z855" s="35"/>
      <c r="AA855" s="35"/>
      <c r="AB855" s="35"/>
      <c r="AC855" s="35"/>
      <c r="AD855" s="35"/>
      <c r="AE855" s="35"/>
      <c r="AR855" s="203" t="s">
        <v>300</v>
      </c>
      <c r="AT855" s="203" t="s">
        <v>172</v>
      </c>
      <c r="AU855" s="203" t="s">
        <v>88</v>
      </c>
      <c r="AY855" s="18" t="s">
        <v>169</v>
      </c>
      <c r="BE855" s="204">
        <f>IF(N855="základní",J855,0)</f>
        <v>0</v>
      </c>
      <c r="BF855" s="204">
        <f>IF(N855="snížená",J855,0)</f>
        <v>0</v>
      </c>
      <c r="BG855" s="204">
        <f>IF(N855="zákl. přenesená",J855,0)</f>
        <v>0</v>
      </c>
      <c r="BH855" s="204">
        <f>IF(N855="sníž. přenesená",J855,0)</f>
        <v>0</v>
      </c>
      <c r="BI855" s="204">
        <f>IF(N855="nulová",J855,0)</f>
        <v>0</v>
      </c>
      <c r="BJ855" s="18" t="s">
        <v>86</v>
      </c>
      <c r="BK855" s="204">
        <f>ROUND(I855*H855,2)</f>
        <v>0</v>
      </c>
      <c r="BL855" s="18" t="s">
        <v>300</v>
      </c>
      <c r="BM855" s="203" t="s">
        <v>1132</v>
      </c>
    </row>
    <row r="856" spans="1:65" s="2" customFormat="1" ht="19.5">
      <c r="A856" s="35"/>
      <c r="B856" s="36"/>
      <c r="C856" s="37"/>
      <c r="D856" s="205" t="s">
        <v>178</v>
      </c>
      <c r="E856" s="37"/>
      <c r="F856" s="206" t="s">
        <v>1133</v>
      </c>
      <c r="G856" s="37"/>
      <c r="H856" s="37"/>
      <c r="I856" s="207"/>
      <c r="J856" s="37"/>
      <c r="K856" s="37"/>
      <c r="L856" s="40"/>
      <c r="M856" s="208"/>
      <c r="N856" s="209"/>
      <c r="O856" s="72"/>
      <c r="P856" s="72"/>
      <c r="Q856" s="72"/>
      <c r="R856" s="72"/>
      <c r="S856" s="72"/>
      <c r="T856" s="73"/>
      <c r="U856" s="35"/>
      <c r="V856" s="35"/>
      <c r="W856" s="35"/>
      <c r="X856" s="35"/>
      <c r="Y856" s="35"/>
      <c r="Z856" s="35"/>
      <c r="AA856" s="35"/>
      <c r="AB856" s="35"/>
      <c r="AC856" s="35"/>
      <c r="AD856" s="35"/>
      <c r="AE856" s="35"/>
      <c r="AT856" s="18" t="s">
        <v>178</v>
      </c>
      <c r="AU856" s="18" t="s">
        <v>88</v>
      </c>
    </row>
    <row r="857" spans="1:65" s="2" customFormat="1" ht="39">
      <c r="A857" s="35"/>
      <c r="B857" s="36"/>
      <c r="C857" s="37"/>
      <c r="D857" s="205" t="s">
        <v>182</v>
      </c>
      <c r="E857" s="37"/>
      <c r="F857" s="212" t="s">
        <v>1134</v>
      </c>
      <c r="G857" s="37"/>
      <c r="H857" s="37"/>
      <c r="I857" s="207"/>
      <c r="J857" s="37"/>
      <c r="K857" s="37"/>
      <c r="L857" s="40"/>
      <c r="M857" s="208"/>
      <c r="N857" s="209"/>
      <c r="O857" s="72"/>
      <c r="P857" s="72"/>
      <c r="Q857" s="72"/>
      <c r="R857" s="72"/>
      <c r="S857" s="72"/>
      <c r="T857" s="73"/>
      <c r="U857" s="35"/>
      <c r="V857" s="35"/>
      <c r="W857" s="35"/>
      <c r="X857" s="35"/>
      <c r="Y857" s="35"/>
      <c r="Z857" s="35"/>
      <c r="AA857" s="35"/>
      <c r="AB857" s="35"/>
      <c r="AC857" s="35"/>
      <c r="AD857" s="35"/>
      <c r="AE857" s="35"/>
      <c r="AT857" s="18" t="s">
        <v>182</v>
      </c>
      <c r="AU857" s="18" t="s">
        <v>88</v>
      </c>
    </row>
    <row r="858" spans="1:65" s="14" customFormat="1" ht="11.25">
      <c r="B858" s="223"/>
      <c r="C858" s="224"/>
      <c r="D858" s="205" t="s">
        <v>184</v>
      </c>
      <c r="E858" s="225" t="s">
        <v>1</v>
      </c>
      <c r="F858" s="226" t="s">
        <v>1135</v>
      </c>
      <c r="G858" s="224"/>
      <c r="H858" s="227">
        <v>3.4</v>
      </c>
      <c r="I858" s="228"/>
      <c r="J858" s="224"/>
      <c r="K858" s="224"/>
      <c r="L858" s="229"/>
      <c r="M858" s="230"/>
      <c r="N858" s="231"/>
      <c r="O858" s="231"/>
      <c r="P858" s="231"/>
      <c r="Q858" s="231"/>
      <c r="R858" s="231"/>
      <c r="S858" s="231"/>
      <c r="T858" s="232"/>
      <c r="AT858" s="233" t="s">
        <v>184</v>
      </c>
      <c r="AU858" s="233" t="s">
        <v>88</v>
      </c>
      <c r="AV858" s="14" t="s">
        <v>88</v>
      </c>
      <c r="AW858" s="14" t="s">
        <v>34</v>
      </c>
      <c r="AX858" s="14" t="s">
        <v>86</v>
      </c>
      <c r="AY858" s="233" t="s">
        <v>169</v>
      </c>
    </row>
    <row r="859" spans="1:65" s="2" customFormat="1" ht="24.2" customHeight="1">
      <c r="A859" s="35"/>
      <c r="B859" s="36"/>
      <c r="C859" s="192" t="s">
        <v>1136</v>
      </c>
      <c r="D859" s="192" t="s">
        <v>172</v>
      </c>
      <c r="E859" s="193" t="s">
        <v>1137</v>
      </c>
      <c r="F859" s="194" t="s">
        <v>1138</v>
      </c>
      <c r="G859" s="195" t="s">
        <v>595</v>
      </c>
      <c r="H859" s="266"/>
      <c r="I859" s="197"/>
      <c r="J859" s="198">
        <f>ROUND(I859*H859,2)</f>
        <v>0</v>
      </c>
      <c r="K859" s="194" t="s">
        <v>176</v>
      </c>
      <c r="L859" s="40"/>
      <c r="M859" s="199" t="s">
        <v>1</v>
      </c>
      <c r="N859" s="200" t="s">
        <v>44</v>
      </c>
      <c r="O859" s="72"/>
      <c r="P859" s="201">
        <f>O859*H859</f>
        <v>0</v>
      </c>
      <c r="Q859" s="201">
        <v>0</v>
      </c>
      <c r="R859" s="201">
        <f>Q859*H859</f>
        <v>0</v>
      </c>
      <c r="S859" s="201">
        <v>0</v>
      </c>
      <c r="T859" s="202">
        <f>S859*H859</f>
        <v>0</v>
      </c>
      <c r="U859" s="35"/>
      <c r="V859" s="35"/>
      <c r="W859" s="35"/>
      <c r="X859" s="35"/>
      <c r="Y859" s="35"/>
      <c r="Z859" s="35"/>
      <c r="AA859" s="35"/>
      <c r="AB859" s="35"/>
      <c r="AC859" s="35"/>
      <c r="AD859" s="35"/>
      <c r="AE859" s="35"/>
      <c r="AR859" s="203" t="s">
        <v>300</v>
      </c>
      <c r="AT859" s="203" t="s">
        <v>172</v>
      </c>
      <c r="AU859" s="203" t="s">
        <v>88</v>
      </c>
      <c r="AY859" s="18" t="s">
        <v>169</v>
      </c>
      <c r="BE859" s="204">
        <f>IF(N859="základní",J859,0)</f>
        <v>0</v>
      </c>
      <c r="BF859" s="204">
        <f>IF(N859="snížená",J859,0)</f>
        <v>0</v>
      </c>
      <c r="BG859" s="204">
        <f>IF(N859="zákl. přenesená",J859,0)</f>
        <v>0</v>
      </c>
      <c r="BH859" s="204">
        <f>IF(N859="sníž. přenesená",J859,0)</f>
        <v>0</v>
      </c>
      <c r="BI859" s="204">
        <f>IF(N859="nulová",J859,0)</f>
        <v>0</v>
      </c>
      <c r="BJ859" s="18" t="s">
        <v>86</v>
      </c>
      <c r="BK859" s="204">
        <f>ROUND(I859*H859,2)</f>
        <v>0</v>
      </c>
      <c r="BL859" s="18" t="s">
        <v>300</v>
      </c>
      <c r="BM859" s="203" t="s">
        <v>1139</v>
      </c>
    </row>
    <row r="860" spans="1:65" s="2" customFormat="1" ht="29.25">
      <c r="A860" s="35"/>
      <c r="B860" s="36"/>
      <c r="C860" s="37"/>
      <c r="D860" s="205" t="s">
        <v>178</v>
      </c>
      <c r="E860" s="37"/>
      <c r="F860" s="206" t="s">
        <v>1140</v>
      </c>
      <c r="G860" s="37"/>
      <c r="H860" s="37"/>
      <c r="I860" s="207"/>
      <c r="J860" s="37"/>
      <c r="K860" s="37"/>
      <c r="L860" s="40"/>
      <c r="M860" s="208"/>
      <c r="N860" s="209"/>
      <c r="O860" s="72"/>
      <c r="P860" s="72"/>
      <c r="Q860" s="72"/>
      <c r="R860" s="72"/>
      <c r="S860" s="72"/>
      <c r="T860" s="73"/>
      <c r="U860" s="35"/>
      <c r="V860" s="35"/>
      <c r="W860" s="35"/>
      <c r="X860" s="35"/>
      <c r="Y860" s="35"/>
      <c r="Z860" s="35"/>
      <c r="AA860" s="35"/>
      <c r="AB860" s="35"/>
      <c r="AC860" s="35"/>
      <c r="AD860" s="35"/>
      <c r="AE860" s="35"/>
      <c r="AT860" s="18" t="s">
        <v>178</v>
      </c>
      <c r="AU860" s="18" t="s">
        <v>88</v>
      </c>
    </row>
    <row r="861" spans="1:65" s="2" customFormat="1" ht="11.25">
      <c r="A861" s="35"/>
      <c r="B861" s="36"/>
      <c r="C861" s="37"/>
      <c r="D861" s="210" t="s">
        <v>180</v>
      </c>
      <c r="E861" s="37"/>
      <c r="F861" s="211" t="s">
        <v>1141</v>
      </c>
      <c r="G861" s="37"/>
      <c r="H861" s="37"/>
      <c r="I861" s="207"/>
      <c r="J861" s="37"/>
      <c r="K861" s="37"/>
      <c r="L861" s="40"/>
      <c r="M861" s="208"/>
      <c r="N861" s="209"/>
      <c r="O861" s="72"/>
      <c r="P861" s="72"/>
      <c r="Q861" s="72"/>
      <c r="R861" s="72"/>
      <c r="S861" s="72"/>
      <c r="T861" s="73"/>
      <c r="U861" s="35"/>
      <c r="V861" s="35"/>
      <c r="W861" s="35"/>
      <c r="X861" s="35"/>
      <c r="Y861" s="35"/>
      <c r="Z861" s="35"/>
      <c r="AA861" s="35"/>
      <c r="AB861" s="35"/>
      <c r="AC861" s="35"/>
      <c r="AD861" s="35"/>
      <c r="AE861" s="35"/>
      <c r="AT861" s="18" t="s">
        <v>180</v>
      </c>
      <c r="AU861" s="18" t="s">
        <v>88</v>
      </c>
    </row>
    <row r="862" spans="1:65" s="2" customFormat="1" ht="107.25">
      <c r="A862" s="35"/>
      <c r="B862" s="36"/>
      <c r="C862" s="37"/>
      <c r="D862" s="205" t="s">
        <v>182</v>
      </c>
      <c r="E862" s="37"/>
      <c r="F862" s="212" t="s">
        <v>599</v>
      </c>
      <c r="G862" s="37"/>
      <c r="H862" s="37"/>
      <c r="I862" s="207"/>
      <c r="J862" s="37"/>
      <c r="K862" s="37"/>
      <c r="L862" s="40"/>
      <c r="M862" s="208"/>
      <c r="N862" s="209"/>
      <c r="O862" s="72"/>
      <c r="P862" s="72"/>
      <c r="Q862" s="72"/>
      <c r="R862" s="72"/>
      <c r="S862" s="72"/>
      <c r="T862" s="73"/>
      <c r="U862" s="35"/>
      <c r="V862" s="35"/>
      <c r="W862" s="35"/>
      <c r="X862" s="35"/>
      <c r="Y862" s="35"/>
      <c r="Z862" s="35"/>
      <c r="AA862" s="35"/>
      <c r="AB862" s="35"/>
      <c r="AC862" s="35"/>
      <c r="AD862" s="35"/>
      <c r="AE862" s="35"/>
      <c r="AT862" s="18" t="s">
        <v>182</v>
      </c>
      <c r="AU862" s="18" t="s">
        <v>88</v>
      </c>
    </row>
    <row r="863" spans="1:65" s="12" customFormat="1" ht="22.9" customHeight="1">
      <c r="B863" s="176"/>
      <c r="C863" s="177"/>
      <c r="D863" s="178" t="s">
        <v>78</v>
      </c>
      <c r="E863" s="190" t="s">
        <v>1142</v>
      </c>
      <c r="F863" s="190" t="s">
        <v>1143</v>
      </c>
      <c r="G863" s="177"/>
      <c r="H863" s="177"/>
      <c r="I863" s="180"/>
      <c r="J863" s="191">
        <f>BK863</f>
        <v>0</v>
      </c>
      <c r="K863" s="177"/>
      <c r="L863" s="182"/>
      <c r="M863" s="183"/>
      <c r="N863" s="184"/>
      <c r="O863" s="184"/>
      <c r="P863" s="185">
        <f>SUM(P864:P914)</f>
        <v>0</v>
      </c>
      <c r="Q863" s="184"/>
      <c r="R863" s="185">
        <f>SUM(R864:R914)</f>
        <v>0.81270587999999999</v>
      </c>
      <c r="S863" s="184"/>
      <c r="T863" s="186">
        <f>SUM(T864:T914)</f>
        <v>0</v>
      </c>
      <c r="AR863" s="187" t="s">
        <v>88</v>
      </c>
      <c r="AT863" s="188" t="s">
        <v>78</v>
      </c>
      <c r="AU863" s="188" t="s">
        <v>86</v>
      </c>
      <c r="AY863" s="187" t="s">
        <v>169</v>
      </c>
      <c r="BK863" s="189">
        <f>SUM(BK864:BK914)</f>
        <v>0</v>
      </c>
    </row>
    <row r="864" spans="1:65" s="2" customFormat="1" ht="33" customHeight="1">
      <c r="A864" s="35"/>
      <c r="B864" s="36"/>
      <c r="C864" s="192" t="s">
        <v>1144</v>
      </c>
      <c r="D864" s="192" t="s">
        <v>172</v>
      </c>
      <c r="E864" s="193" t="s">
        <v>1145</v>
      </c>
      <c r="F864" s="194" t="s">
        <v>1146</v>
      </c>
      <c r="G864" s="195" t="s">
        <v>189</v>
      </c>
      <c r="H864" s="196">
        <v>1844.3420000000001</v>
      </c>
      <c r="I864" s="197"/>
      <c r="J864" s="198">
        <f>ROUND(I864*H864,2)</f>
        <v>0</v>
      </c>
      <c r="K864" s="194" t="s">
        <v>1</v>
      </c>
      <c r="L864" s="40"/>
      <c r="M864" s="199" t="s">
        <v>1</v>
      </c>
      <c r="N864" s="200" t="s">
        <v>44</v>
      </c>
      <c r="O864" s="72"/>
      <c r="P864" s="201">
        <f>O864*H864</f>
        <v>0</v>
      </c>
      <c r="Q864" s="201">
        <v>1.6000000000000001E-4</v>
      </c>
      <c r="R864" s="201">
        <f>Q864*H864</f>
        <v>0.29509472000000003</v>
      </c>
      <c r="S864" s="201">
        <v>0</v>
      </c>
      <c r="T864" s="202">
        <f>S864*H864</f>
        <v>0</v>
      </c>
      <c r="U864" s="35"/>
      <c r="V864" s="35"/>
      <c r="W864" s="35"/>
      <c r="X864" s="35"/>
      <c r="Y864" s="35"/>
      <c r="Z864" s="35"/>
      <c r="AA864" s="35"/>
      <c r="AB864" s="35"/>
      <c r="AC864" s="35"/>
      <c r="AD864" s="35"/>
      <c r="AE864" s="35"/>
      <c r="AR864" s="203" t="s">
        <v>300</v>
      </c>
      <c r="AT864" s="203" t="s">
        <v>172</v>
      </c>
      <c r="AU864" s="203" t="s">
        <v>88</v>
      </c>
      <c r="AY864" s="18" t="s">
        <v>169</v>
      </c>
      <c r="BE864" s="204">
        <f>IF(N864="základní",J864,0)</f>
        <v>0</v>
      </c>
      <c r="BF864" s="204">
        <f>IF(N864="snížená",J864,0)</f>
        <v>0</v>
      </c>
      <c r="BG864" s="204">
        <f>IF(N864="zákl. přenesená",J864,0)</f>
        <v>0</v>
      </c>
      <c r="BH864" s="204">
        <f>IF(N864="sníž. přenesená",J864,0)</f>
        <v>0</v>
      </c>
      <c r="BI864" s="204">
        <f>IF(N864="nulová",J864,0)</f>
        <v>0</v>
      </c>
      <c r="BJ864" s="18" t="s">
        <v>86</v>
      </c>
      <c r="BK864" s="204">
        <f>ROUND(I864*H864,2)</f>
        <v>0</v>
      </c>
      <c r="BL864" s="18" t="s">
        <v>300</v>
      </c>
      <c r="BM864" s="203" t="s">
        <v>1147</v>
      </c>
    </row>
    <row r="865" spans="1:51" s="2" customFormat="1" ht="29.25">
      <c r="A865" s="35"/>
      <c r="B865" s="36"/>
      <c r="C865" s="37"/>
      <c r="D865" s="205" t="s">
        <v>178</v>
      </c>
      <c r="E865" s="37"/>
      <c r="F865" s="206" t="s">
        <v>1148</v>
      </c>
      <c r="G865" s="37"/>
      <c r="H865" s="37"/>
      <c r="I865" s="207"/>
      <c r="J865" s="37"/>
      <c r="K865" s="37"/>
      <c r="L865" s="40"/>
      <c r="M865" s="208"/>
      <c r="N865" s="209"/>
      <c r="O865" s="72"/>
      <c r="P865" s="72"/>
      <c r="Q865" s="72"/>
      <c r="R865" s="72"/>
      <c r="S865" s="72"/>
      <c r="T865" s="73"/>
      <c r="U865" s="35"/>
      <c r="V865" s="35"/>
      <c r="W865" s="35"/>
      <c r="X865" s="35"/>
      <c r="Y865" s="35"/>
      <c r="Z865" s="35"/>
      <c r="AA865" s="35"/>
      <c r="AB865" s="35"/>
      <c r="AC865" s="35"/>
      <c r="AD865" s="35"/>
      <c r="AE865" s="35"/>
      <c r="AT865" s="18" t="s">
        <v>178</v>
      </c>
      <c r="AU865" s="18" t="s">
        <v>88</v>
      </c>
    </row>
    <row r="866" spans="1:51" s="13" customFormat="1" ht="11.25">
      <c r="B866" s="213"/>
      <c r="C866" s="214"/>
      <c r="D866" s="205" t="s">
        <v>184</v>
      </c>
      <c r="E866" s="215" t="s">
        <v>1</v>
      </c>
      <c r="F866" s="216" t="s">
        <v>1149</v>
      </c>
      <c r="G866" s="214"/>
      <c r="H866" s="215" t="s">
        <v>1</v>
      </c>
      <c r="I866" s="217"/>
      <c r="J866" s="214"/>
      <c r="K866" s="214"/>
      <c r="L866" s="218"/>
      <c r="M866" s="219"/>
      <c r="N866" s="220"/>
      <c r="O866" s="220"/>
      <c r="P866" s="220"/>
      <c r="Q866" s="220"/>
      <c r="R866" s="220"/>
      <c r="S866" s="220"/>
      <c r="T866" s="221"/>
      <c r="AT866" s="222" t="s">
        <v>184</v>
      </c>
      <c r="AU866" s="222" t="s">
        <v>88</v>
      </c>
      <c r="AV866" s="13" t="s">
        <v>86</v>
      </c>
      <c r="AW866" s="13" t="s">
        <v>34</v>
      </c>
      <c r="AX866" s="13" t="s">
        <v>79</v>
      </c>
      <c r="AY866" s="222" t="s">
        <v>169</v>
      </c>
    </row>
    <row r="867" spans="1:51" s="13" customFormat="1" ht="11.25">
      <c r="B867" s="213"/>
      <c r="C867" s="214"/>
      <c r="D867" s="205" t="s">
        <v>184</v>
      </c>
      <c r="E867" s="215" t="s">
        <v>1</v>
      </c>
      <c r="F867" s="216" t="s">
        <v>309</v>
      </c>
      <c r="G867" s="214"/>
      <c r="H867" s="215" t="s">
        <v>1</v>
      </c>
      <c r="I867" s="217"/>
      <c r="J867" s="214"/>
      <c r="K867" s="214"/>
      <c r="L867" s="218"/>
      <c r="M867" s="219"/>
      <c r="N867" s="220"/>
      <c r="O867" s="220"/>
      <c r="P867" s="220"/>
      <c r="Q867" s="220"/>
      <c r="R867" s="220"/>
      <c r="S867" s="220"/>
      <c r="T867" s="221"/>
      <c r="AT867" s="222" t="s">
        <v>184</v>
      </c>
      <c r="AU867" s="222" t="s">
        <v>88</v>
      </c>
      <c r="AV867" s="13" t="s">
        <v>86</v>
      </c>
      <c r="AW867" s="13" t="s">
        <v>34</v>
      </c>
      <c r="AX867" s="13" t="s">
        <v>79</v>
      </c>
      <c r="AY867" s="222" t="s">
        <v>169</v>
      </c>
    </row>
    <row r="868" spans="1:51" s="13" customFormat="1" ht="11.25">
      <c r="B868" s="213"/>
      <c r="C868" s="214"/>
      <c r="D868" s="205" t="s">
        <v>184</v>
      </c>
      <c r="E868" s="215" t="s">
        <v>1</v>
      </c>
      <c r="F868" s="216" t="s">
        <v>1150</v>
      </c>
      <c r="G868" s="214"/>
      <c r="H868" s="215" t="s">
        <v>1</v>
      </c>
      <c r="I868" s="217"/>
      <c r="J868" s="214"/>
      <c r="K868" s="214"/>
      <c r="L868" s="218"/>
      <c r="M868" s="219"/>
      <c r="N868" s="220"/>
      <c r="O868" s="220"/>
      <c r="P868" s="220"/>
      <c r="Q868" s="220"/>
      <c r="R868" s="220"/>
      <c r="S868" s="220"/>
      <c r="T868" s="221"/>
      <c r="AT868" s="222" t="s">
        <v>184</v>
      </c>
      <c r="AU868" s="222" t="s">
        <v>88</v>
      </c>
      <c r="AV868" s="13" t="s">
        <v>86</v>
      </c>
      <c r="AW868" s="13" t="s">
        <v>34</v>
      </c>
      <c r="AX868" s="13" t="s">
        <v>79</v>
      </c>
      <c r="AY868" s="222" t="s">
        <v>169</v>
      </c>
    </row>
    <row r="869" spans="1:51" s="14" customFormat="1" ht="11.25">
      <c r="B869" s="223"/>
      <c r="C869" s="224"/>
      <c r="D869" s="205" t="s">
        <v>184</v>
      </c>
      <c r="E869" s="225" t="s">
        <v>1</v>
      </c>
      <c r="F869" s="226" t="s">
        <v>1151</v>
      </c>
      <c r="G869" s="224"/>
      <c r="H869" s="227">
        <v>170.71</v>
      </c>
      <c r="I869" s="228"/>
      <c r="J869" s="224"/>
      <c r="K869" s="224"/>
      <c r="L869" s="229"/>
      <c r="M869" s="230"/>
      <c r="N869" s="231"/>
      <c r="O869" s="231"/>
      <c r="P869" s="231"/>
      <c r="Q869" s="231"/>
      <c r="R869" s="231"/>
      <c r="S869" s="231"/>
      <c r="T869" s="232"/>
      <c r="AT869" s="233" t="s">
        <v>184</v>
      </c>
      <c r="AU869" s="233" t="s">
        <v>88</v>
      </c>
      <c r="AV869" s="14" t="s">
        <v>88</v>
      </c>
      <c r="AW869" s="14" t="s">
        <v>34</v>
      </c>
      <c r="AX869" s="14" t="s">
        <v>79</v>
      </c>
      <c r="AY869" s="233" t="s">
        <v>169</v>
      </c>
    </row>
    <row r="870" spans="1:51" s="13" customFormat="1" ht="11.25">
      <c r="B870" s="213"/>
      <c r="C870" s="214"/>
      <c r="D870" s="205" t="s">
        <v>184</v>
      </c>
      <c r="E870" s="215" t="s">
        <v>1</v>
      </c>
      <c r="F870" s="216" t="s">
        <v>1152</v>
      </c>
      <c r="G870" s="214"/>
      <c r="H870" s="215" t="s">
        <v>1</v>
      </c>
      <c r="I870" s="217"/>
      <c r="J870" s="214"/>
      <c r="K870" s="214"/>
      <c r="L870" s="218"/>
      <c r="M870" s="219"/>
      <c r="N870" s="220"/>
      <c r="O870" s="220"/>
      <c r="P870" s="220"/>
      <c r="Q870" s="220"/>
      <c r="R870" s="220"/>
      <c r="S870" s="220"/>
      <c r="T870" s="221"/>
      <c r="AT870" s="222" t="s">
        <v>184</v>
      </c>
      <c r="AU870" s="222" t="s">
        <v>88</v>
      </c>
      <c r="AV870" s="13" t="s">
        <v>86</v>
      </c>
      <c r="AW870" s="13" t="s">
        <v>34</v>
      </c>
      <c r="AX870" s="13" t="s">
        <v>79</v>
      </c>
      <c r="AY870" s="222" t="s">
        <v>169</v>
      </c>
    </row>
    <row r="871" spans="1:51" s="14" customFormat="1" ht="11.25">
      <c r="B871" s="223"/>
      <c r="C871" s="224"/>
      <c r="D871" s="205" t="s">
        <v>184</v>
      </c>
      <c r="E871" s="225" t="s">
        <v>1</v>
      </c>
      <c r="F871" s="226" t="s">
        <v>1153</v>
      </c>
      <c r="G871" s="224"/>
      <c r="H871" s="227">
        <v>96.019000000000005</v>
      </c>
      <c r="I871" s="228"/>
      <c r="J871" s="224"/>
      <c r="K871" s="224"/>
      <c r="L871" s="229"/>
      <c r="M871" s="230"/>
      <c r="N871" s="231"/>
      <c r="O871" s="231"/>
      <c r="P871" s="231"/>
      <c r="Q871" s="231"/>
      <c r="R871" s="231"/>
      <c r="S871" s="231"/>
      <c r="T871" s="232"/>
      <c r="AT871" s="233" t="s">
        <v>184</v>
      </c>
      <c r="AU871" s="233" t="s">
        <v>88</v>
      </c>
      <c r="AV871" s="14" t="s">
        <v>88</v>
      </c>
      <c r="AW871" s="14" t="s">
        <v>34</v>
      </c>
      <c r="AX871" s="14" t="s">
        <v>79</v>
      </c>
      <c r="AY871" s="233" t="s">
        <v>169</v>
      </c>
    </row>
    <row r="872" spans="1:51" s="13" customFormat="1" ht="11.25">
      <c r="B872" s="213"/>
      <c r="C872" s="214"/>
      <c r="D872" s="205" t="s">
        <v>184</v>
      </c>
      <c r="E872" s="215" t="s">
        <v>1</v>
      </c>
      <c r="F872" s="216" t="s">
        <v>1154</v>
      </c>
      <c r="G872" s="214"/>
      <c r="H872" s="215" t="s">
        <v>1</v>
      </c>
      <c r="I872" s="217"/>
      <c r="J872" s="214"/>
      <c r="K872" s="214"/>
      <c r="L872" s="218"/>
      <c r="M872" s="219"/>
      <c r="N872" s="220"/>
      <c r="O872" s="220"/>
      <c r="P872" s="220"/>
      <c r="Q872" s="220"/>
      <c r="R872" s="220"/>
      <c r="S872" s="220"/>
      <c r="T872" s="221"/>
      <c r="AT872" s="222" t="s">
        <v>184</v>
      </c>
      <c r="AU872" s="222" t="s">
        <v>88</v>
      </c>
      <c r="AV872" s="13" t="s">
        <v>86</v>
      </c>
      <c r="AW872" s="13" t="s">
        <v>34</v>
      </c>
      <c r="AX872" s="13" t="s">
        <v>79</v>
      </c>
      <c r="AY872" s="222" t="s">
        <v>169</v>
      </c>
    </row>
    <row r="873" spans="1:51" s="14" customFormat="1" ht="11.25">
      <c r="B873" s="223"/>
      <c r="C873" s="224"/>
      <c r="D873" s="205" t="s">
        <v>184</v>
      </c>
      <c r="E873" s="225" t="s">
        <v>1</v>
      </c>
      <c r="F873" s="226" t="s">
        <v>1155</v>
      </c>
      <c r="G873" s="224"/>
      <c r="H873" s="227">
        <v>42.957000000000001</v>
      </c>
      <c r="I873" s="228"/>
      <c r="J873" s="224"/>
      <c r="K873" s="224"/>
      <c r="L873" s="229"/>
      <c r="M873" s="230"/>
      <c r="N873" s="231"/>
      <c r="O873" s="231"/>
      <c r="P873" s="231"/>
      <c r="Q873" s="231"/>
      <c r="R873" s="231"/>
      <c r="S873" s="231"/>
      <c r="T873" s="232"/>
      <c r="AT873" s="233" t="s">
        <v>184</v>
      </c>
      <c r="AU873" s="233" t="s">
        <v>88</v>
      </c>
      <c r="AV873" s="14" t="s">
        <v>88</v>
      </c>
      <c r="AW873" s="14" t="s">
        <v>34</v>
      </c>
      <c r="AX873" s="14" t="s">
        <v>79</v>
      </c>
      <c r="AY873" s="233" t="s">
        <v>169</v>
      </c>
    </row>
    <row r="874" spans="1:51" s="14" customFormat="1" ht="11.25">
      <c r="B874" s="223"/>
      <c r="C874" s="224"/>
      <c r="D874" s="205" t="s">
        <v>184</v>
      </c>
      <c r="E874" s="225" t="s">
        <v>1</v>
      </c>
      <c r="F874" s="226" t="s">
        <v>1156</v>
      </c>
      <c r="G874" s="224"/>
      <c r="H874" s="227">
        <v>5.88</v>
      </c>
      <c r="I874" s="228"/>
      <c r="J874" s="224"/>
      <c r="K874" s="224"/>
      <c r="L874" s="229"/>
      <c r="M874" s="230"/>
      <c r="N874" s="231"/>
      <c r="O874" s="231"/>
      <c r="P874" s="231"/>
      <c r="Q874" s="231"/>
      <c r="R874" s="231"/>
      <c r="S874" s="231"/>
      <c r="T874" s="232"/>
      <c r="AT874" s="233" t="s">
        <v>184</v>
      </c>
      <c r="AU874" s="233" t="s">
        <v>88</v>
      </c>
      <c r="AV874" s="14" t="s">
        <v>88</v>
      </c>
      <c r="AW874" s="14" t="s">
        <v>34</v>
      </c>
      <c r="AX874" s="14" t="s">
        <v>79</v>
      </c>
      <c r="AY874" s="233" t="s">
        <v>169</v>
      </c>
    </row>
    <row r="875" spans="1:51" s="13" customFormat="1" ht="11.25">
      <c r="B875" s="213"/>
      <c r="C875" s="214"/>
      <c r="D875" s="205" t="s">
        <v>184</v>
      </c>
      <c r="E875" s="215" t="s">
        <v>1</v>
      </c>
      <c r="F875" s="216" t="s">
        <v>1157</v>
      </c>
      <c r="G875" s="214"/>
      <c r="H875" s="215" t="s">
        <v>1</v>
      </c>
      <c r="I875" s="217"/>
      <c r="J875" s="214"/>
      <c r="K875" s="214"/>
      <c r="L875" s="218"/>
      <c r="M875" s="219"/>
      <c r="N875" s="220"/>
      <c r="O875" s="220"/>
      <c r="P875" s="220"/>
      <c r="Q875" s="220"/>
      <c r="R875" s="220"/>
      <c r="S875" s="220"/>
      <c r="T875" s="221"/>
      <c r="AT875" s="222" t="s">
        <v>184</v>
      </c>
      <c r="AU875" s="222" t="s">
        <v>88</v>
      </c>
      <c r="AV875" s="13" t="s">
        <v>86</v>
      </c>
      <c r="AW875" s="13" t="s">
        <v>34</v>
      </c>
      <c r="AX875" s="13" t="s">
        <v>79</v>
      </c>
      <c r="AY875" s="222" t="s">
        <v>169</v>
      </c>
    </row>
    <row r="876" spans="1:51" s="14" customFormat="1" ht="11.25">
      <c r="B876" s="223"/>
      <c r="C876" s="224"/>
      <c r="D876" s="205" t="s">
        <v>184</v>
      </c>
      <c r="E876" s="225" t="s">
        <v>1</v>
      </c>
      <c r="F876" s="226" t="s">
        <v>1158</v>
      </c>
      <c r="G876" s="224"/>
      <c r="H876" s="227">
        <v>85.870999999999995</v>
      </c>
      <c r="I876" s="228"/>
      <c r="J876" s="224"/>
      <c r="K876" s="224"/>
      <c r="L876" s="229"/>
      <c r="M876" s="230"/>
      <c r="N876" s="231"/>
      <c r="O876" s="231"/>
      <c r="P876" s="231"/>
      <c r="Q876" s="231"/>
      <c r="R876" s="231"/>
      <c r="S876" s="231"/>
      <c r="T876" s="232"/>
      <c r="AT876" s="233" t="s">
        <v>184</v>
      </c>
      <c r="AU876" s="233" t="s">
        <v>88</v>
      </c>
      <c r="AV876" s="14" t="s">
        <v>88</v>
      </c>
      <c r="AW876" s="14" t="s">
        <v>34</v>
      </c>
      <c r="AX876" s="14" t="s">
        <v>79</v>
      </c>
      <c r="AY876" s="233" t="s">
        <v>169</v>
      </c>
    </row>
    <row r="877" spans="1:51" s="14" customFormat="1" ht="11.25">
      <c r="B877" s="223"/>
      <c r="C877" s="224"/>
      <c r="D877" s="205" t="s">
        <v>184</v>
      </c>
      <c r="E877" s="225" t="s">
        <v>1</v>
      </c>
      <c r="F877" s="226" t="s">
        <v>1159</v>
      </c>
      <c r="G877" s="224"/>
      <c r="H877" s="227">
        <v>23.1</v>
      </c>
      <c r="I877" s="228"/>
      <c r="J877" s="224"/>
      <c r="K877" s="224"/>
      <c r="L877" s="229"/>
      <c r="M877" s="230"/>
      <c r="N877" s="231"/>
      <c r="O877" s="231"/>
      <c r="P877" s="231"/>
      <c r="Q877" s="231"/>
      <c r="R877" s="231"/>
      <c r="S877" s="231"/>
      <c r="T877" s="232"/>
      <c r="AT877" s="233" t="s">
        <v>184</v>
      </c>
      <c r="AU877" s="233" t="s">
        <v>88</v>
      </c>
      <c r="AV877" s="14" t="s">
        <v>88</v>
      </c>
      <c r="AW877" s="14" t="s">
        <v>34</v>
      </c>
      <c r="AX877" s="14" t="s">
        <v>79</v>
      </c>
      <c r="AY877" s="233" t="s">
        <v>169</v>
      </c>
    </row>
    <row r="878" spans="1:51" s="13" customFormat="1" ht="11.25">
      <c r="B878" s="213"/>
      <c r="C878" s="214"/>
      <c r="D878" s="205" t="s">
        <v>184</v>
      </c>
      <c r="E878" s="215" t="s">
        <v>1</v>
      </c>
      <c r="F878" s="216" t="s">
        <v>1160</v>
      </c>
      <c r="G878" s="214"/>
      <c r="H878" s="215" t="s">
        <v>1</v>
      </c>
      <c r="I878" s="217"/>
      <c r="J878" s="214"/>
      <c r="K878" s="214"/>
      <c r="L878" s="218"/>
      <c r="M878" s="219"/>
      <c r="N878" s="220"/>
      <c r="O878" s="220"/>
      <c r="P878" s="220"/>
      <c r="Q878" s="220"/>
      <c r="R878" s="220"/>
      <c r="S878" s="220"/>
      <c r="T878" s="221"/>
      <c r="AT878" s="222" t="s">
        <v>184</v>
      </c>
      <c r="AU878" s="222" t="s">
        <v>88</v>
      </c>
      <c r="AV878" s="13" t="s">
        <v>86</v>
      </c>
      <c r="AW878" s="13" t="s">
        <v>34</v>
      </c>
      <c r="AX878" s="13" t="s">
        <v>79</v>
      </c>
      <c r="AY878" s="222" t="s">
        <v>169</v>
      </c>
    </row>
    <row r="879" spans="1:51" s="14" customFormat="1" ht="11.25">
      <c r="B879" s="223"/>
      <c r="C879" s="224"/>
      <c r="D879" s="205" t="s">
        <v>184</v>
      </c>
      <c r="E879" s="225" t="s">
        <v>1</v>
      </c>
      <c r="F879" s="226" t="s">
        <v>1161</v>
      </c>
      <c r="G879" s="224"/>
      <c r="H879" s="227">
        <v>90.257000000000005</v>
      </c>
      <c r="I879" s="228"/>
      <c r="J879" s="224"/>
      <c r="K879" s="224"/>
      <c r="L879" s="229"/>
      <c r="M879" s="230"/>
      <c r="N879" s="231"/>
      <c r="O879" s="231"/>
      <c r="P879" s="231"/>
      <c r="Q879" s="231"/>
      <c r="R879" s="231"/>
      <c r="S879" s="231"/>
      <c r="T879" s="232"/>
      <c r="AT879" s="233" t="s">
        <v>184</v>
      </c>
      <c r="AU879" s="233" t="s">
        <v>88</v>
      </c>
      <c r="AV879" s="14" t="s">
        <v>88</v>
      </c>
      <c r="AW879" s="14" t="s">
        <v>34</v>
      </c>
      <c r="AX879" s="14" t="s">
        <v>79</v>
      </c>
      <c r="AY879" s="233" t="s">
        <v>169</v>
      </c>
    </row>
    <row r="880" spans="1:51" s="14" customFormat="1" ht="11.25">
      <c r="B880" s="223"/>
      <c r="C880" s="224"/>
      <c r="D880" s="205" t="s">
        <v>184</v>
      </c>
      <c r="E880" s="225" t="s">
        <v>1</v>
      </c>
      <c r="F880" s="226" t="s">
        <v>1162</v>
      </c>
      <c r="G880" s="224"/>
      <c r="H880" s="227">
        <v>19.96</v>
      </c>
      <c r="I880" s="228"/>
      <c r="J880" s="224"/>
      <c r="K880" s="224"/>
      <c r="L880" s="229"/>
      <c r="M880" s="230"/>
      <c r="N880" s="231"/>
      <c r="O880" s="231"/>
      <c r="P880" s="231"/>
      <c r="Q880" s="231"/>
      <c r="R880" s="231"/>
      <c r="S880" s="231"/>
      <c r="T880" s="232"/>
      <c r="AT880" s="233" t="s">
        <v>184</v>
      </c>
      <c r="AU880" s="233" t="s">
        <v>88</v>
      </c>
      <c r="AV880" s="14" t="s">
        <v>88</v>
      </c>
      <c r="AW880" s="14" t="s">
        <v>34</v>
      </c>
      <c r="AX880" s="14" t="s">
        <v>79</v>
      </c>
      <c r="AY880" s="233" t="s">
        <v>169</v>
      </c>
    </row>
    <row r="881" spans="2:51" s="13" customFormat="1" ht="11.25">
      <c r="B881" s="213"/>
      <c r="C881" s="214"/>
      <c r="D881" s="205" t="s">
        <v>184</v>
      </c>
      <c r="E881" s="215" t="s">
        <v>1</v>
      </c>
      <c r="F881" s="216" t="s">
        <v>1163</v>
      </c>
      <c r="G881" s="214"/>
      <c r="H881" s="215" t="s">
        <v>1</v>
      </c>
      <c r="I881" s="217"/>
      <c r="J881" s="214"/>
      <c r="K881" s="214"/>
      <c r="L881" s="218"/>
      <c r="M881" s="219"/>
      <c r="N881" s="220"/>
      <c r="O881" s="220"/>
      <c r="P881" s="220"/>
      <c r="Q881" s="220"/>
      <c r="R881" s="220"/>
      <c r="S881" s="220"/>
      <c r="T881" s="221"/>
      <c r="AT881" s="222" t="s">
        <v>184</v>
      </c>
      <c r="AU881" s="222" t="s">
        <v>88</v>
      </c>
      <c r="AV881" s="13" t="s">
        <v>86</v>
      </c>
      <c r="AW881" s="13" t="s">
        <v>34</v>
      </c>
      <c r="AX881" s="13" t="s">
        <v>79</v>
      </c>
      <c r="AY881" s="222" t="s">
        <v>169</v>
      </c>
    </row>
    <row r="882" spans="2:51" s="14" customFormat="1" ht="11.25">
      <c r="B882" s="223"/>
      <c r="C882" s="224"/>
      <c r="D882" s="205" t="s">
        <v>184</v>
      </c>
      <c r="E882" s="225" t="s">
        <v>1</v>
      </c>
      <c r="F882" s="226" t="s">
        <v>1164</v>
      </c>
      <c r="G882" s="224"/>
      <c r="H882" s="227">
        <v>237.01599999999999</v>
      </c>
      <c r="I882" s="228"/>
      <c r="J882" s="224"/>
      <c r="K882" s="224"/>
      <c r="L882" s="229"/>
      <c r="M882" s="230"/>
      <c r="N882" s="231"/>
      <c r="O882" s="231"/>
      <c r="P882" s="231"/>
      <c r="Q882" s="231"/>
      <c r="R882" s="231"/>
      <c r="S882" s="231"/>
      <c r="T882" s="232"/>
      <c r="AT882" s="233" t="s">
        <v>184</v>
      </c>
      <c r="AU882" s="233" t="s">
        <v>88</v>
      </c>
      <c r="AV882" s="14" t="s">
        <v>88</v>
      </c>
      <c r="AW882" s="14" t="s">
        <v>34</v>
      </c>
      <c r="AX882" s="14" t="s">
        <v>79</v>
      </c>
      <c r="AY882" s="233" t="s">
        <v>169</v>
      </c>
    </row>
    <row r="883" spans="2:51" s="14" customFormat="1" ht="11.25">
      <c r="B883" s="223"/>
      <c r="C883" s="224"/>
      <c r="D883" s="205" t="s">
        <v>184</v>
      </c>
      <c r="E883" s="225" t="s">
        <v>1</v>
      </c>
      <c r="F883" s="226" t="s">
        <v>1165</v>
      </c>
      <c r="G883" s="224"/>
      <c r="H883" s="227">
        <v>139.54</v>
      </c>
      <c r="I883" s="228"/>
      <c r="J883" s="224"/>
      <c r="K883" s="224"/>
      <c r="L883" s="229"/>
      <c r="M883" s="230"/>
      <c r="N883" s="231"/>
      <c r="O883" s="231"/>
      <c r="P883" s="231"/>
      <c r="Q883" s="231"/>
      <c r="R883" s="231"/>
      <c r="S883" s="231"/>
      <c r="T883" s="232"/>
      <c r="AT883" s="233" t="s">
        <v>184</v>
      </c>
      <c r="AU883" s="233" t="s">
        <v>88</v>
      </c>
      <c r="AV883" s="14" t="s">
        <v>88</v>
      </c>
      <c r="AW883" s="14" t="s">
        <v>34</v>
      </c>
      <c r="AX883" s="14" t="s">
        <v>79</v>
      </c>
      <c r="AY883" s="233" t="s">
        <v>169</v>
      </c>
    </row>
    <row r="884" spans="2:51" s="13" customFormat="1" ht="11.25">
      <c r="B884" s="213"/>
      <c r="C884" s="214"/>
      <c r="D884" s="205" t="s">
        <v>184</v>
      </c>
      <c r="E884" s="215" t="s">
        <v>1</v>
      </c>
      <c r="F884" s="216" t="s">
        <v>1166</v>
      </c>
      <c r="G884" s="214"/>
      <c r="H884" s="215" t="s">
        <v>1</v>
      </c>
      <c r="I884" s="217"/>
      <c r="J884" s="214"/>
      <c r="K884" s="214"/>
      <c r="L884" s="218"/>
      <c r="M884" s="219"/>
      <c r="N884" s="220"/>
      <c r="O884" s="220"/>
      <c r="P884" s="220"/>
      <c r="Q884" s="220"/>
      <c r="R884" s="220"/>
      <c r="S884" s="220"/>
      <c r="T884" s="221"/>
      <c r="AT884" s="222" t="s">
        <v>184</v>
      </c>
      <c r="AU884" s="222" t="s">
        <v>88</v>
      </c>
      <c r="AV884" s="13" t="s">
        <v>86</v>
      </c>
      <c r="AW884" s="13" t="s">
        <v>34</v>
      </c>
      <c r="AX884" s="13" t="s">
        <v>79</v>
      </c>
      <c r="AY884" s="222" t="s">
        <v>169</v>
      </c>
    </row>
    <row r="885" spans="2:51" s="14" customFormat="1" ht="11.25">
      <c r="B885" s="223"/>
      <c r="C885" s="224"/>
      <c r="D885" s="205" t="s">
        <v>184</v>
      </c>
      <c r="E885" s="225" t="s">
        <v>1</v>
      </c>
      <c r="F885" s="226" t="s">
        <v>1167</v>
      </c>
      <c r="G885" s="224"/>
      <c r="H885" s="227">
        <v>245.78800000000001</v>
      </c>
      <c r="I885" s="228"/>
      <c r="J885" s="224"/>
      <c r="K885" s="224"/>
      <c r="L885" s="229"/>
      <c r="M885" s="230"/>
      <c r="N885" s="231"/>
      <c r="O885" s="231"/>
      <c r="P885" s="231"/>
      <c r="Q885" s="231"/>
      <c r="R885" s="231"/>
      <c r="S885" s="231"/>
      <c r="T885" s="232"/>
      <c r="AT885" s="233" t="s">
        <v>184</v>
      </c>
      <c r="AU885" s="233" t="s">
        <v>88</v>
      </c>
      <c r="AV885" s="14" t="s">
        <v>88</v>
      </c>
      <c r="AW885" s="14" t="s">
        <v>34</v>
      </c>
      <c r="AX885" s="14" t="s">
        <v>79</v>
      </c>
      <c r="AY885" s="233" t="s">
        <v>169</v>
      </c>
    </row>
    <row r="886" spans="2:51" s="14" customFormat="1" ht="11.25">
      <c r="B886" s="223"/>
      <c r="C886" s="224"/>
      <c r="D886" s="205" t="s">
        <v>184</v>
      </c>
      <c r="E886" s="225" t="s">
        <v>1</v>
      </c>
      <c r="F886" s="226" t="s">
        <v>1168</v>
      </c>
      <c r="G886" s="224"/>
      <c r="H886" s="227">
        <v>145.44999999999999</v>
      </c>
      <c r="I886" s="228"/>
      <c r="J886" s="224"/>
      <c r="K886" s="224"/>
      <c r="L886" s="229"/>
      <c r="M886" s="230"/>
      <c r="N886" s="231"/>
      <c r="O886" s="231"/>
      <c r="P886" s="231"/>
      <c r="Q886" s="231"/>
      <c r="R886" s="231"/>
      <c r="S886" s="231"/>
      <c r="T886" s="232"/>
      <c r="AT886" s="233" t="s">
        <v>184</v>
      </c>
      <c r="AU886" s="233" t="s">
        <v>88</v>
      </c>
      <c r="AV886" s="14" t="s">
        <v>88</v>
      </c>
      <c r="AW886" s="14" t="s">
        <v>34</v>
      </c>
      <c r="AX886" s="14" t="s">
        <v>79</v>
      </c>
      <c r="AY886" s="233" t="s">
        <v>169</v>
      </c>
    </row>
    <row r="887" spans="2:51" s="13" customFormat="1" ht="11.25">
      <c r="B887" s="213"/>
      <c r="C887" s="214"/>
      <c r="D887" s="205" t="s">
        <v>184</v>
      </c>
      <c r="E887" s="215" t="s">
        <v>1</v>
      </c>
      <c r="F887" s="216" t="s">
        <v>1169</v>
      </c>
      <c r="G887" s="214"/>
      <c r="H887" s="215" t="s">
        <v>1</v>
      </c>
      <c r="I887" s="217"/>
      <c r="J887" s="214"/>
      <c r="K887" s="214"/>
      <c r="L887" s="218"/>
      <c r="M887" s="219"/>
      <c r="N887" s="220"/>
      <c r="O887" s="220"/>
      <c r="P887" s="220"/>
      <c r="Q887" s="220"/>
      <c r="R887" s="220"/>
      <c r="S887" s="220"/>
      <c r="T887" s="221"/>
      <c r="AT887" s="222" t="s">
        <v>184</v>
      </c>
      <c r="AU887" s="222" t="s">
        <v>88</v>
      </c>
      <c r="AV887" s="13" t="s">
        <v>86</v>
      </c>
      <c r="AW887" s="13" t="s">
        <v>34</v>
      </c>
      <c r="AX887" s="13" t="s">
        <v>79</v>
      </c>
      <c r="AY887" s="222" t="s">
        <v>169</v>
      </c>
    </row>
    <row r="888" spans="2:51" s="14" customFormat="1" ht="11.25">
      <c r="B888" s="223"/>
      <c r="C888" s="224"/>
      <c r="D888" s="205" t="s">
        <v>184</v>
      </c>
      <c r="E888" s="225" t="s">
        <v>1</v>
      </c>
      <c r="F888" s="226" t="s">
        <v>1170</v>
      </c>
      <c r="G888" s="224"/>
      <c r="H888" s="227">
        <v>120.4</v>
      </c>
      <c r="I888" s="228"/>
      <c r="J888" s="224"/>
      <c r="K888" s="224"/>
      <c r="L888" s="229"/>
      <c r="M888" s="230"/>
      <c r="N888" s="231"/>
      <c r="O888" s="231"/>
      <c r="P888" s="231"/>
      <c r="Q888" s="231"/>
      <c r="R888" s="231"/>
      <c r="S888" s="231"/>
      <c r="T888" s="232"/>
      <c r="AT888" s="233" t="s">
        <v>184</v>
      </c>
      <c r="AU888" s="233" t="s">
        <v>88</v>
      </c>
      <c r="AV888" s="14" t="s">
        <v>88</v>
      </c>
      <c r="AW888" s="14" t="s">
        <v>34</v>
      </c>
      <c r="AX888" s="14" t="s">
        <v>79</v>
      </c>
      <c r="AY888" s="233" t="s">
        <v>169</v>
      </c>
    </row>
    <row r="889" spans="2:51" s="14" customFormat="1" ht="11.25">
      <c r="B889" s="223"/>
      <c r="C889" s="224"/>
      <c r="D889" s="205" t="s">
        <v>184</v>
      </c>
      <c r="E889" s="225" t="s">
        <v>1</v>
      </c>
      <c r="F889" s="226" t="s">
        <v>1171</v>
      </c>
      <c r="G889" s="224"/>
      <c r="H889" s="227">
        <v>46.49</v>
      </c>
      <c r="I889" s="228"/>
      <c r="J889" s="224"/>
      <c r="K889" s="224"/>
      <c r="L889" s="229"/>
      <c r="M889" s="230"/>
      <c r="N889" s="231"/>
      <c r="O889" s="231"/>
      <c r="P889" s="231"/>
      <c r="Q889" s="231"/>
      <c r="R889" s="231"/>
      <c r="S889" s="231"/>
      <c r="T889" s="232"/>
      <c r="AT889" s="233" t="s">
        <v>184</v>
      </c>
      <c r="AU889" s="233" t="s">
        <v>88</v>
      </c>
      <c r="AV889" s="14" t="s">
        <v>88</v>
      </c>
      <c r="AW889" s="14" t="s">
        <v>34</v>
      </c>
      <c r="AX889" s="14" t="s">
        <v>79</v>
      </c>
      <c r="AY889" s="233" t="s">
        <v>169</v>
      </c>
    </row>
    <row r="890" spans="2:51" s="13" customFormat="1" ht="11.25">
      <c r="B890" s="213"/>
      <c r="C890" s="214"/>
      <c r="D890" s="205" t="s">
        <v>184</v>
      </c>
      <c r="E890" s="215" t="s">
        <v>1</v>
      </c>
      <c r="F890" s="216" t="s">
        <v>1172</v>
      </c>
      <c r="G890" s="214"/>
      <c r="H890" s="215" t="s">
        <v>1</v>
      </c>
      <c r="I890" s="217"/>
      <c r="J890" s="214"/>
      <c r="K890" s="214"/>
      <c r="L890" s="218"/>
      <c r="M890" s="219"/>
      <c r="N890" s="220"/>
      <c r="O890" s="220"/>
      <c r="P890" s="220"/>
      <c r="Q890" s="220"/>
      <c r="R890" s="220"/>
      <c r="S890" s="220"/>
      <c r="T890" s="221"/>
      <c r="AT890" s="222" t="s">
        <v>184</v>
      </c>
      <c r="AU890" s="222" t="s">
        <v>88</v>
      </c>
      <c r="AV890" s="13" t="s">
        <v>86</v>
      </c>
      <c r="AW890" s="13" t="s">
        <v>34</v>
      </c>
      <c r="AX890" s="13" t="s">
        <v>79</v>
      </c>
      <c r="AY890" s="222" t="s">
        <v>169</v>
      </c>
    </row>
    <row r="891" spans="2:51" s="14" customFormat="1" ht="11.25">
      <c r="B891" s="223"/>
      <c r="C891" s="224"/>
      <c r="D891" s="205" t="s">
        <v>184</v>
      </c>
      <c r="E891" s="225" t="s">
        <v>1</v>
      </c>
      <c r="F891" s="226" t="s">
        <v>1173</v>
      </c>
      <c r="G891" s="224"/>
      <c r="H891" s="227">
        <v>166.75399999999999</v>
      </c>
      <c r="I891" s="228"/>
      <c r="J891" s="224"/>
      <c r="K891" s="224"/>
      <c r="L891" s="229"/>
      <c r="M891" s="230"/>
      <c r="N891" s="231"/>
      <c r="O891" s="231"/>
      <c r="P891" s="231"/>
      <c r="Q891" s="231"/>
      <c r="R891" s="231"/>
      <c r="S891" s="231"/>
      <c r="T891" s="232"/>
      <c r="AT891" s="233" t="s">
        <v>184</v>
      </c>
      <c r="AU891" s="233" t="s">
        <v>88</v>
      </c>
      <c r="AV891" s="14" t="s">
        <v>88</v>
      </c>
      <c r="AW891" s="14" t="s">
        <v>34</v>
      </c>
      <c r="AX891" s="14" t="s">
        <v>79</v>
      </c>
      <c r="AY891" s="233" t="s">
        <v>169</v>
      </c>
    </row>
    <row r="892" spans="2:51" s="14" customFormat="1" ht="11.25">
      <c r="B892" s="223"/>
      <c r="C892" s="224"/>
      <c r="D892" s="205" t="s">
        <v>184</v>
      </c>
      <c r="E892" s="225" t="s">
        <v>1</v>
      </c>
      <c r="F892" s="226" t="s">
        <v>1174</v>
      </c>
      <c r="G892" s="224"/>
      <c r="H892" s="227">
        <v>64.81</v>
      </c>
      <c r="I892" s="228"/>
      <c r="J892" s="224"/>
      <c r="K892" s="224"/>
      <c r="L892" s="229"/>
      <c r="M892" s="230"/>
      <c r="N892" s="231"/>
      <c r="O892" s="231"/>
      <c r="P892" s="231"/>
      <c r="Q892" s="231"/>
      <c r="R892" s="231"/>
      <c r="S892" s="231"/>
      <c r="T892" s="232"/>
      <c r="AT892" s="233" t="s">
        <v>184</v>
      </c>
      <c r="AU892" s="233" t="s">
        <v>88</v>
      </c>
      <c r="AV892" s="14" t="s">
        <v>88</v>
      </c>
      <c r="AW892" s="14" t="s">
        <v>34</v>
      </c>
      <c r="AX892" s="14" t="s">
        <v>79</v>
      </c>
      <c r="AY892" s="233" t="s">
        <v>169</v>
      </c>
    </row>
    <row r="893" spans="2:51" s="13" customFormat="1" ht="11.25">
      <c r="B893" s="213"/>
      <c r="C893" s="214"/>
      <c r="D893" s="205" t="s">
        <v>184</v>
      </c>
      <c r="E893" s="215" t="s">
        <v>1</v>
      </c>
      <c r="F893" s="216" t="s">
        <v>1175</v>
      </c>
      <c r="G893" s="214"/>
      <c r="H893" s="215" t="s">
        <v>1</v>
      </c>
      <c r="I893" s="217"/>
      <c r="J893" s="214"/>
      <c r="K893" s="214"/>
      <c r="L893" s="218"/>
      <c r="M893" s="219"/>
      <c r="N893" s="220"/>
      <c r="O893" s="220"/>
      <c r="P893" s="220"/>
      <c r="Q893" s="220"/>
      <c r="R893" s="220"/>
      <c r="S893" s="220"/>
      <c r="T893" s="221"/>
      <c r="AT893" s="222" t="s">
        <v>184</v>
      </c>
      <c r="AU893" s="222" t="s">
        <v>88</v>
      </c>
      <c r="AV893" s="13" t="s">
        <v>86</v>
      </c>
      <c r="AW893" s="13" t="s">
        <v>34</v>
      </c>
      <c r="AX893" s="13" t="s">
        <v>79</v>
      </c>
      <c r="AY893" s="222" t="s">
        <v>169</v>
      </c>
    </row>
    <row r="894" spans="2:51" s="14" customFormat="1" ht="11.25">
      <c r="B894" s="223"/>
      <c r="C894" s="224"/>
      <c r="D894" s="205" t="s">
        <v>184</v>
      </c>
      <c r="E894" s="225" t="s">
        <v>1</v>
      </c>
      <c r="F894" s="226" t="s">
        <v>1176</v>
      </c>
      <c r="G894" s="224"/>
      <c r="H894" s="227">
        <v>23.8</v>
      </c>
      <c r="I894" s="228"/>
      <c r="J894" s="224"/>
      <c r="K894" s="224"/>
      <c r="L894" s="229"/>
      <c r="M894" s="230"/>
      <c r="N894" s="231"/>
      <c r="O894" s="231"/>
      <c r="P894" s="231"/>
      <c r="Q894" s="231"/>
      <c r="R894" s="231"/>
      <c r="S894" s="231"/>
      <c r="T894" s="232"/>
      <c r="AT894" s="233" t="s">
        <v>184</v>
      </c>
      <c r="AU894" s="233" t="s">
        <v>88</v>
      </c>
      <c r="AV894" s="14" t="s">
        <v>88</v>
      </c>
      <c r="AW894" s="14" t="s">
        <v>34</v>
      </c>
      <c r="AX894" s="14" t="s">
        <v>79</v>
      </c>
      <c r="AY894" s="233" t="s">
        <v>169</v>
      </c>
    </row>
    <row r="895" spans="2:51" s="14" customFormat="1" ht="11.25">
      <c r="B895" s="223"/>
      <c r="C895" s="224"/>
      <c r="D895" s="205" t="s">
        <v>184</v>
      </c>
      <c r="E895" s="225" t="s">
        <v>1</v>
      </c>
      <c r="F895" s="226" t="s">
        <v>1177</v>
      </c>
      <c r="G895" s="224"/>
      <c r="H895" s="227">
        <v>119.54</v>
      </c>
      <c r="I895" s="228"/>
      <c r="J895" s="224"/>
      <c r="K895" s="224"/>
      <c r="L895" s="229"/>
      <c r="M895" s="230"/>
      <c r="N895" s="231"/>
      <c r="O895" s="231"/>
      <c r="P895" s="231"/>
      <c r="Q895" s="231"/>
      <c r="R895" s="231"/>
      <c r="S895" s="231"/>
      <c r="T895" s="232"/>
      <c r="AT895" s="233" t="s">
        <v>184</v>
      </c>
      <c r="AU895" s="233" t="s">
        <v>88</v>
      </c>
      <c r="AV895" s="14" t="s">
        <v>88</v>
      </c>
      <c r="AW895" s="14" t="s">
        <v>34</v>
      </c>
      <c r="AX895" s="14" t="s">
        <v>79</v>
      </c>
      <c r="AY895" s="233" t="s">
        <v>169</v>
      </c>
    </row>
    <row r="896" spans="2:51" s="16" customFormat="1" ht="11.25">
      <c r="B896" s="255"/>
      <c r="C896" s="256"/>
      <c r="D896" s="205" t="s">
        <v>184</v>
      </c>
      <c r="E896" s="257" t="s">
        <v>1</v>
      </c>
      <c r="F896" s="258" t="s">
        <v>308</v>
      </c>
      <c r="G896" s="256"/>
      <c r="H896" s="259">
        <v>1844.3420000000001</v>
      </c>
      <c r="I896" s="260"/>
      <c r="J896" s="256"/>
      <c r="K896" s="256"/>
      <c r="L896" s="261"/>
      <c r="M896" s="262"/>
      <c r="N896" s="263"/>
      <c r="O896" s="263"/>
      <c r="P896" s="263"/>
      <c r="Q896" s="263"/>
      <c r="R896" s="263"/>
      <c r="S896" s="263"/>
      <c r="T896" s="264"/>
      <c r="AT896" s="265" t="s">
        <v>184</v>
      </c>
      <c r="AU896" s="265" t="s">
        <v>88</v>
      </c>
      <c r="AV896" s="16" t="s">
        <v>195</v>
      </c>
      <c r="AW896" s="16" t="s">
        <v>34</v>
      </c>
      <c r="AX896" s="16" t="s">
        <v>79</v>
      </c>
      <c r="AY896" s="265" t="s">
        <v>169</v>
      </c>
    </row>
    <row r="897" spans="1:65" s="15" customFormat="1" ht="11.25">
      <c r="B897" s="234"/>
      <c r="C897" s="235"/>
      <c r="D897" s="205" t="s">
        <v>184</v>
      </c>
      <c r="E897" s="236" t="s">
        <v>1</v>
      </c>
      <c r="F897" s="237" t="s">
        <v>218</v>
      </c>
      <c r="G897" s="235"/>
      <c r="H897" s="238">
        <v>1844.3420000000001</v>
      </c>
      <c r="I897" s="239"/>
      <c r="J897" s="235"/>
      <c r="K897" s="235"/>
      <c r="L897" s="240"/>
      <c r="M897" s="241"/>
      <c r="N897" s="242"/>
      <c r="O897" s="242"/>
      <c r="P897" s="242"/>
      <c r="Q897" s="242"/>
      <c r="R897" s="242"/>
      <c r="S897" s="242"/>
      <c r="T897" s="243"/>
      <c r="AT897" s="244" t="s">
        <v>184</v>
      </c>
      <c r="AU897" s="244" t="s">
        <v>88</v>
      </c>
      <c r="AV897" s="15" t="s">
        <v>170</v>
      </c>
      <c r="AW897" s="15" t="s">
        <v>34</v>
      </c>
      <c r="AX897" s="15" t="s">
        <v>86</v>
      </c>
      <c r="AY897" s="244" t="s">
        <v>169</v>
      </c>
    </row>
    <row r="898" spans="1:65" s="2" customFormat="1" ht="33" customHeight="1">
      <c r="A898" s="35"/>
      <c r="B898" s="36"/>
      <c r="C898" s="192" t="s">
        <v>1178</v>
      </c>
      <c r="D898" s="192" t="s">
        <v>172</v>
      </c>
      <c r="E898" s="193" t="s">
        <v>1179</v>
      </c>
      <c r="F898" s="194" t="s">
        <v>1180</v>
      </c>
      <c r="G898" s="195" t="s">
        <v>189</v>
      </c>
      <c r="H898" s="196">
        <v>1844.3420000000001</v>
      </c>
      <c r="I898" s="197"/>
      <c r="J898" s="198">
        <f>ROUND(I898*H898,2)</f>
        <v>0</v>
      </c>
      <c r="K898" s="194" t="s">
        <v>1</v>
      </c>
      <c r="L898" s="40"/>
      <c r="M898" s="199" t="s">
        <v>1</v>
      </c>
      <c r="N898" s="200" t="s">
        <v>44</v>
      </c>
      <c r="O898" s="72"/>
      <c r="P898" s="201">
        <f>O898*H898</f>
        <v>0</v>
      </c>
      <c r="Q898" s="201">
        <v>2.7999999999999998E-4</v>
      </c>
      <c r="R898" s="201">
        <f>Q898*H898</f>
        <v>0.51641576</v>
      </c>
      <c r="S898" s="201">
        <v>0</v>
      </c>
      <c r="T898" s="202">
        <f>S898*H898</f>
        <v>0</v>
      </c>
      <c r="U898" s="35"/>
      <c r="V898" s="35"/>
      <c r="W898" s="35"/>
      <c r="X898" s="35"/>
      <c r="Y898" s="35"/>
      <c r="Z898" s="35"/>
      <c r="AA898" s="35"/>
      <c r="AB898" s="35"/>
      <c r="AC898" s="35"/>
      <c r="AD898" s="35"/>
      <c r="AE898" s="35"/>
      <c r="AR898" s="203" t="s">
        <v>300</v>
      </c>
      <c r="AT898" s="203" t="s">
        <v>172</v>
      </c>
      <c r="AU898" s="203" t="s">
        <v>88</v>
      </c>
      <c r="AY898" s="18" t="s">
        <v>169</v>
      </c>
      <c r="BE898" s="204">
        <f>IF(N898="základní",J898,0)</f>
        <v>0</v>
      </c>
      <c r="BF898" s="204">
        <f>IF(N898="snížená",J898,0)</f>
        <v>0</v>
      </c>
      <c r="BG898" s="204">
        <f>IF(N898="zákl. přenesená",J898,0)</f>
        <v>0</v>
      </c>
      <c r="BH898" s="204">
        <f>IF(N898="sníž. přenesená",J898,0)</f>
        <v>0</v>
      </c>
      <c r="BI898" s="204">
        <f>IF(N898="nulová",J898,0)</f>
        <v>0</v>
      </c>
      <c r="BJ898" s="18" t="s">
        <v>86</v>
      </c>
      <c r="BK898" s="204">
        <f>ROUND(I898*H898,2)</f>
        <v>0</v>
      </c>
      <c r="BL898" s="18" t="s">
        <v>300</v>
      </c>
      <c r="BM898" s="203" t="s">
        <v>1181</v>
      </c>
    </row>
    <row r="899" spans="1:65" s="2" customFormat="1" ht="29.25">
      <c r="A899" s="35"/>
      <c r="B899" s="36"/>
      <c r="C899" s="37"/>
      <c r="D899" s="205" t="s">
        <v>178</v>
      </c>
      <c r="E899" s="37"/>
      <c r="F899" s="206" t="s">
        <v>1182</v>
      </c>
      <c r="G899" s="37"/>
      <c r="H899" s="37"/>
      <c r="I899" s="207"/>
      <c r="J899" s="37"/>
      <c r="K899" s="37"/>
      <c r="L899" s="40"/>
      <c r="M899" s="208"/>
      <c r="N899" s="209"/>
      <c r="O899" s="72"/>
      <c r="P899" s="72"/>
      <c r="Q899" s="72"/>
      <c r="R899" s="72"/>
      <c r="S899" s="72"/>
      <c r="T899" s="73"/>
      <c r="U899" s="35"/>
      <c r="V899" s="35"/>
      <c r="W899" s="35"/>
      <c r="X899" s="35"/>
      <c r="Y899" s="35"/>
      <c r="Z899" s="35"/>
      <c r="AA899" s="35"/>
      <c r="AB899" s="35"/>
      <c r="AC899" s="35"/>
      <c r="AD899" s="35"/>
      <c r="AE899" s="35"/>
      <c r="AT899" s="18" t="s">
        <v>178</v>
      </c>
      <c r="AU899" s="18" t="s">
        <v>88</v>
      </c>
    </row>
    <row r="900" spans="1:65" s="2" customFormat="1" ht="33" customHeight="1">
      <c r="A900" s="35"/>
      <c r="B900" s="36"/>
      <c r="C900" s="192" t="s">
        <v>1183</v>
      </c>
      <c r="D900" s="192" t="s">
        <v>172</v>
      </c>
      <c r="E900" s="193" t="s">
        <v>1184</v>
      </c>
      <c r="F900" s="194" t="s">
        <v>1185</v>
      </c>
      <c r="G900" s="195" t="s">
        <v>189</v>
      </c>
      <c r="H900" s="196">
        <v>119.54</v>
      </c>
      <c r="I900" s="197"/>
      <c r="J900" s="198">
        <f>ROUND(I900*H900,2)</f>
        <v>0</v>
      </c>
      <c r="K900" s="194" t="s">
        <v>176</v>
      </c>
      <c r="L900" s="40"/>
      <c r="M900" s="199" t="s">
        <v>1</v>
      </c>
      <c r="N900" s="200" t="s">
        <v>44</v>
      </c>
      <c r="O900" s="72"/>
      <c r="P900" s="201">
        <f>O900*H900</f>
        <v>0</v>
      </c>
      <c r="Q900" s="201">
        <v>1.0000000000000001E-5</v>
      </c>
      <c r="R900" s="201">
        <f>Q900*H900</f>
        <v>1.1954000000000001E-3</v>
      </c>
      <c r="S900" s="201">
        <v>0</v>
      </c>
      <c r="T900" s="202">
        <f>S900*H900</f>
        <v>0</v>
      </c>
      <c r="U900" s="35"/>
      <c r="V900" s="35"/>
      <c r="W900" s="35"/>
      <c r="X900" s="35"/>
      <c r="Y900" s="35"/>
      <c r="Z900" s="35"/>
      <c r="AA900" s="35"/>
      <c r="AB900" s="35"/>
      <c r="AC900" s="35"/>
      <c r="AD900" s="35"/>
      <c r="AE900" s="35"/>
      <c r="AR900" s="203" t="s">
        <v>300</v>
      </c>
      <c r="AT900" s="203" t="s">
        <v>172</v>
      </c>
      <c r="AU900" s="203" t="s">
        <v>88</v>
      </c>
      <c r="AY900" s="18" t="s">
        <v>169</v>
      </c>
      <c r="BE900" s="204">
        <f>IF(N900="základní",J900,0)</f>
        <v>0</v>
      </c>
      <c r="BF900" s="204">
        <f>IF(N900="snížená",J900,0)</f>
        <v>0</v>
      </c>
      <c r="BG900" s="204">
        <f>IF(N900="zákl. přenesená",J900,0)</f>
        <v>0</v>
      </c>
      <c r="BH900" s="204">
        <f>IF(N900="sníž. přenesená",J900,0)</f>
        <v>0</v>
      </c>
      <c r="BI900" s="204">
        <f>IF(N900="nulová",J900,0)</f>
        <v>0</v>
      </c>
      <c r="BJ900" s="18" t="s">
        <v>86</v>
      </c>
      <c r="BK900" s="204">
        <f>ROUND(I900*H900,2)</f>
        <v>0</v>
      </c>
      <c r="BL900" s="18" t="s">
        <v>300</v>
      </c>
      <c r="BM900" s="203" t="s">
        <v>1186</v>
      </c>
    </row>
    <row r="901" spans="1:65" s="2" customFormat="1" ht="29.25">
      <c r="A901" s="35"/>
      <c r="B901" s="36"/>
      <c r="C901" s="37"/>
      <c r="D901" s="205" t="s">
        <v>178</v>
      </c>
      <c r="E901" s="37"/>
      <c r="F901" s="206" t="s">
        <v>1187</v>
      </c>
      <c r="G901" s="37"/>
      <c r="H901" s="37"/>
      <c r="I901" s="207"/>
      <c r="J901" s="37"/>
      <c r="K901" s="37"/>
      <c r="L901" s="40"/>
      <c r="M901" s="208"/>
      <c r="N901" s="209"/>
      <c r="O901" s="72"/>
      <c r="P901" s="72"/>
      <c r="Q901" s="72"/>
      <c r="R901" s="72"/>
      <c r="S901" s="72"/>
      <c r="T901" s="73"/>
      <c r="U901" s="35"/>
      <c r="V901" s="35"/>
      <c r="W901" s="35"/>
      <c r="X901" s="35"/>
      <c r="Y901" s="35"/>
      <c r="Z901" s="35"/>
      <c r="AA901" s="35"/>
      <c r="AB901" s="35"/>
      <c r="AC901" s="35"/>
      <c r="AD901" s="35"/>
      <c r="AE901" s="35"/>
      <c r="AT901" s="18" t="s">
        <v>178</v>
      </c>
      <c r="AU901" s="18" t="s">
        <v>88</v>
      </c>
    </row>
    <row r="902" spans="1:65" s="2" customFormat="1" ht="11.25">
      <c r="A902" s="35"/>
      <c r="B902" s="36"/>
      <c r="C902" s="37"/>
      <c r="D902" s="210" t="s">
        <v>180</v>
      </c>
      <c r="E902" s="37"/>
      <c r="F902" s="211" t="s">
        <v>1188</v>
      </c>
      <c r="G902" s="37"/>
      <c r="H902" s="37"/>
      <c r="I902" s="207"/>
      <c r="J902" s="37"/>
      <c r="K902" s="37"/>
      <c r="L902" s="40"/>
      <c r="M902" s="208"/>
      <c r="N902" s="209"/>
      <c r="O902" s="72"/>
      <c r="P902" s="72"/>
      <c r="Q902" s="72"/>
      <c r="R902" s="72"/>
      <c r="S902" s="72"/>
      <c r="T902" s="73"/>
      <c r="U902" s="35"/>
      <c r="V902" s="35"/>
      <c r="W902" s="35"/>
      <c r="X902" s="35"/>
      <c r="Y902" s="35"/>
      <c r="Z902" s="35"/>
      <c r="AA902" s="35"/>
      <c r="AB902" s="35"/>
      <c r="AC902" s="35"/>
      <c r="AD902" s="35"/>
      <c r="AE902" s="35"/>
      <c r="AT902" s="18" t="s">
        <v>180</v>
      </c>
      <c r="AU902" s="18" t="s">
        <v>88</v>
      </c>
    </row>
    <row r="903" spans="1:65" s="2" customFormat="1" ht="29.25">
      <c r="A903" s="35"/>
      <c r="B903" s="36"/>
      <c r="C903" s="37"/>
      <c r="D903" s="205" t="s">
        <v>233</v>
      </c>
      <c r="E903" s="37"/>
      <c r="F903" s="212" t="s">
        <v>1189</v>
      </c>
      <c r="G903" s="37"/>
      <c r="H903" s="37"/>
      <c r="I903" s="207"/>
      <c r="J903" s="37"/>
      <c r="K903" s="37"/>
      <c r="L903" s="40"/>
      <c r="M903" s="208"/>
      <c r="N903" s="209"/>
      <c r="O903" s="72"/>
      <c r="P903" s="72"/>
      <c r="Q903" s="72"/>
      <c r="R903" s="72"/>
      <c r="S903" s="72"/>
      <c r="T903" s="73"/>
      <c r="U903" s="35"/>
      <c r="V903" s="35"/>
      <c r="W903" s="35"/>
      <c r="X903" s="35"/>
      <c r="Y903" s="35"/>
      <c r="Z903" s="35"/>
      <c r="AA903" s="35"/>
      <c r="AB903" s="35"/>
      <c r="AC903" s="35"/>
      <c r="AD903" s="35"/>
      <c r="AE903" s="35"/>
      <c r="AT903" s="18" t="s">
        <v>233</v>
      </c>
      <c r="AU903" s="18" t="s">
        <v>88</v>
      </c>
    </row>
    <row r="904" spans="1:65" s="13" customFormat="1" ht="11.25">
      <c r="B904" s="213"/>
      <c r="C904" s="214"/>
      <c r="D904" s="205" t="s">
        <v>184</v>
      </c>
      <c r="E904" s="215" t="s">
        <v>1</v>
      </c>
      <c r="F904" s="216" t="s">
        <v>1175</v>
      </c>
      <c r="G904" s="214"/>
      <c r="H904" s="215" t="s">
        <v>1</v>
      </c>
      <c r="I904" s="217"/>
      <c r="J904" s="214"/>
      <c r="K904" s="214"/>
      <c r="L904" s="218"/>
      <c r="M904" s="219"/>
      <c r="N904" s="220"/>
      <c r="O904" s="220"/>
      <c r="P904" s="220"/>
      <c r="Q904" s="220"/>
      <c r="R904" s="220"/>
      <c r="S904" s="220"/>
      <c r="T904" s="221"/>
      <c r="AT904" s="222" t="s">
        <v>184</v>
      </c>
      <c r="AU904" s="222" t="s">
        <v>88</v>
      </c>
      <c r="AV904" s="13" t="s">
        <v>86</v>
      </c>
      <c r="AW904" s="13" t="s">
        <v>34</v>
      </c>
      <c r="AX904" s="13" t="s">
        <v>79</v>
      </c>
      <c r="AY904" s="222" t="s">
        <v>169</v>
      </c>
    </row>
    <row r="905" spans="1:65" s="14" customFormat="1" ht="11.25">
      <c r="B905" s="223"/>
      <c r="C905" s="224"/>
      <c r="D905" s="205" t="s">
        <v>184</v>
      </c>
      <c r="E905" s="225" t="s">
        <v>1</v>
      </c>
      <c r="F905" s="226" t="s">
        <v>1177</v>
      </c>
      <c r="G905" s="224"/>
      <c r="H905" s="227">
        <v>119.54</v>
      </c>
      <c r="I905" s="228"/>
      <c r="J905" s="224"/>
      <c r="K905" s="224"/>
      <c r="L905" s="229"/>
      <c r="M905" s="230"/>
      <c r="N905" s="231"/>
      <c r="O905" s="231"/>
      <c r="P905" s="231"/>
      <c r="Q905" s="231"/>
      <c r="R905" s="231"/>
      <c r="S905" s="231"/>
      <c r="T905" s="232"/>
      <c r="AT905" s="233" t="s">
        <v>184</v>
      </c>
      <c r="AU905" s="233" t="s">
        <v>88</v>
      </c>
      <c r="AV905" s="14" t="s">
        <v>88</v>
      </c>
      <c r="AW905" s="14" t="s">
        <v>34</v>
      </c>
      <c r="AX905" s="14" t="s">
        <v>86</v>
      </c>
      <c r="AY905" s="233" t="s">
        <v>169</v>
      </c>
    </row>
    <row r="906" spans="1:65" s="2" customFormat="1" ht="21.75" customHeight="1">
      <c r="A906" s="35"/>
      <c r="B906" s="36"/>
      <c r="C906" s="192" t="s">
        <v>1190</v>
      </c>
      <c r="D906" s="192" t="s">
        <v>172</v>
      </c>
      <c r="E906" s="193" t="s">
        <v>1191</v>
      </c>
      <c r="F906" s="194" t="s">
        <v>1192</v>
      </c>
      <c r="G906" s="195" t="s">
        <v>252</v>
      </c>
      <c r="H906" s="196">
        <v>3</v>
      </c>
      <c r="I906" s="197"/>
      <c r="J906" s="198">
        <f>ROUND(I906*H906,2)</f>
        <v>0</v>
      </c>
      <c r="K906" s="194" t="s">
        <v>1</v>
      </c>
      <c r="L906" s="40"/>
      <c r="M906" s="199" t="s">
        <v>1</v>
      </c>
      <c r="N906" s="200" t="s">
        <v>44</v>
      </c>
      <c r="O906" s="72"/>
      <c r="P906" s="201">
        <f>O906*H906</f>
        <v>0</v>
      </c>
      <c r="Q906" s="201">
        <v>0</v>
      </c>
      <c r="R906" s="201">
        <f>Q906*H906</f>
        <v>0</v>
      </c>
      <c r="S906" s="201">
        <v>0</v>
      </c>
      <c r="T906" s="202">
        <f>S906*H906</f>
        <v>0</v>
      </c>
      <c r="U906" s="35"/>
      <c r="V906" s="35"/>
      <c r="W906" s="35"/>
      <c r="X906" s="35"/>
      <c r="Y906" s="35"/>
      <c r="Z906" s="35"/>
      <c r="AA906" s="35"/>
      <c r="AB906" s="35"/>
      <c r="AC906" s="35"/>
      <c r="AD906" s="35"/>
      <c r="AE906" s="35"/>
      <c r="AR906" s="203" t="s">
        <v>300</v>
      </c>
      <c r="AT906" s="203" t="s">
        <v>172</v>
      </c>
      <c r="AU906" s="203" t="s">
        <v>88</v>
      </c>
      <c r="AY906" s="18" t="s">
        <v>169</v>
      </c>
      <c r="BE906" s="204">
        <f>IF(N906="základní",J906,0)</f>
        <v>0</v>
      </c>
      <c r="BF906" s="204">
        <f>IF(N906="snížená",J906,0)</f>
        <v>0</v>
      </c>
      <c r="BG906" s="204">
        <f>IF(N906="zákl. přenesená",J906,0)</f>
        <v>0</v>
      </c>
      <c r="BH906" s="204">
        <f>IF(N906="sníž. přenesená",J906,0)</f>
        <v>0</v>
      </c>
      <c r="BI906" s="204">
        <f>IF(N906="nulová",J906,0)</f>
        <v>0</v>
      </c>
      <c r="BJ906" s="18" t="s">
        <v>86</v>
      </c>
      <c r="BK906" s="204">
        <f>ROUND(I906*H906,2)</f>
        <v>0</v>
      </c>
      <c r="BL906" s="18" t="s">
        <v>300</v>
      </c>
      <c r="BM906" s="203" t="s">
        <v>1193</v>
      </c>
    </row>
    <row r="907" spans="1:65" s="2" customFormat="1" ht="11.25">
      <c r="A907" s="35"/>
      <c r="B907" s="36"/>
      <c r="C907" s="37"/>
      <c r="D907" s="205" t="s">
        <v>178</v>
      </c>
      <c r="E907" s="37"/>
      <c r="F907" s="206" t="s">
        <v>1192</v>
      </c>
      <c r="G907" s="37"/>
      <c r="H907" s="37"/>
      <c r="I907" s="207"/>
      <c r="J907" s="37"/>
      <c r="K907" s="37"/>
      <c r="L907" s="40"/>
      <c r="M907" s="208"/>
      <c r="N907" s="209"/>
      <c r="O907" s="72"/>
      <c r="P907" s="72"/>
      <c r="Q907" s="72"/>
      <c r="R907" s="72"/>
      <c r="S907" s="72"/>
      <c r="T907" s="73"/>
      <c r="U907" s="35"/>
      <c r="V907" s="35"/>
      <c r="W907" s="35"/>
      <c r="X907" s="35"/>
      <c r="Y907" s="35"/>
      <c r="Z907" s="35"/>
      <c r="AA907" s="35"/>
      <c r="AB907" s="35"/>
      <c r="AC907" s="35"/>
      <c r="AD907" s="35"/>
      <c r="AE907" s="35"/>
      <c r="AT907" s="18" t="s">
        <v>178</v>
      </c>
      <c r="AU907" s="18" t="s">
        <v>88</v>
      </c>
    </row>
    <row r="908" spans="1:65" s="2" customFormat="1" ht="19.5">
      <c r="A908" s="35"/>
      <c r="B908" s="36"/>
      <c r="C908" s="37"/>
      <c r="D908" s="205" t="s">
        <v>233</v>
      </c>
      <c r="E908" s="37"/>
      <c r="F908" s="212" t="s">
        <v>800</v>
      </c>
      <c r="G908" s="37"/>
      <c r="H908" s="37"/>
      <c r="I908" s="207"/>
      <c r="J908" s="37"/>
      <c r="K908" s="37"/>
      <c r="L908" s="40"/>
      <c r="M908" s="208"/>
      <c r="N908" s="209"/>
      <c r="O908" s="72"/>
      <c r="P908" s="72"/>
      <c r="Q908" s="72"/>
      <c r="R908" s="72"/>
      <c r="S908" s="72"/>
      <c r="T908" s="73"/>
      <c r="U908" s="35"/>
      <c r="V908" s="35"/>
      <c r="W908" s="35"/>
      <c r="X908" s="35"/>
      <c r="Y908" s="35"/>
      <c r="Z908" s="35"/>
      <c r="AA908" s="35"/>
      <c r="AB908" s="35"/>
      <c r="AC908" s="35"/>
      <c r="AD908" s="35"/>
      <c r="AE908" s="35"/>
      <c r="AT908" s="18" t="s">
        <v>233</v>
      </c>
      <c r="AU908" s="18" t="s">
        <v>88</v>
      </c>
    </row>
    <row r="909" spans="1:65" s="2" customFormat="1" ht="21.75" customHeight="1">
      <c r="A909" s="35"/>
      <c r="B909" s="36"/>
      <c r="C909" s="192" t="s">
        <v>1194</v>
      </c>
      <c r="D909" s="192" t="s">
        <v>172</v>
      </c>
      <c r="E909" s="193" t="s">
        <v>1195</v>
      </c>
      <c r="F909" s="194" t="s">
        <v>1196</v>
      </c>
      <c r="G909" s="195" t="s">
        <v>252</v>
      </c>
      <c r="H909" s="196">
        <v>3</v>
      </c>
      <c r="I909" s="197"/>
      <c r="J909" s="198">
        <f>ROUND(I909*H909,2)</f>
        <v>0</v>
      </c>
      <c r="K909" s="194" t="s">
        <v>1</v>
      </c>
      <c r="L909" s="40"/>
      <c r="M909" s="199" t="s">
        <v>1</v>
      </c>
      <c r="N909" s="200" t="s">
        <v>44</v>
      </c>
      <c r="O909" s="72"/>
      <c r="P909" s="201">
        <f>O909*H909</f>
        <v>0</v>
      </c>
      <c r="Q909" s="201">
        <v>0</v>
      </c>
      <c r="R909" s="201">
        <f>Q909*H909</f>
        <v>0</v>
      </c>
      <c r="S909" s="201">
        <v>0</v>
      </c>
      <c r="T909" s="202">
        <f>S909*H909</f>
        <v>0</v>
      </c>
      <c r="U909" s="35"/>
      <c r="V909" s="35"/>
      <c r="W909" s="35"/>
      <c r="X909" s="35"/>
      <c r="Y909" s="35"/>
      <c r="Z909" s="35"/>
      <c r="AA909" s="35"/>
      <c r="AB909" s="35"/>
      <c r="AC909" s="35"/>
      <c r="AD909" s="35"/>
      <c r="AE909" s="35"/>
      <c r="AR909" s="203" t="s">
        <v>300</v>
      </c>
      <c r="AT909" s="203" t="s">
        <v>172</v>
      </c>
      <c r="AU909" s="203" t="s">
        <v>88</v>
      </c>
      <c r="AY909" s="18" t="s">
        <v>169</v>
      </c>
      <c r="BE909" s="204">
        <f>IF(N909="základní",J909,0)</f>
        <v>0</v>
      </c>
      <c r="BF909" s="204">
        <f>IF(N909="snížená",J909,0)</f>
        <v>0</v>
      </c>
      <c r="BG909" s="204">
        <f>IF(N909="zákl. přenesená",J909,0)</f>
        <v>0</v>
      </c>
      <c r="BH909" s="204">
        <f>IF(N909="sníž. přenesená",J909,0)</f>
        <v>0</v>
      </c>
      <c r="BI909" s="204">
        <f>IF(N909="nulová",J909,0)</f>
        <v>0</v>
      </c>
      <c r="BJ909" s="18" t="s">
        <v>86</v>
      </c>
      <c r="BK909" s="204">
        <f>ROUND(I909*H909,2)</f>
        <v>0</v>
      </c>
      <c r="BL909" s="18" t="s">
        <v>300</v>
      </c>
      <c r="BM909" s="203" t="s">
        <v>1197</v>
      </c>
    </row>
    <row r="910" spans="1:65" s="2" customFormat="1" ht="11.25">
      <c r="A910" s="35"/>
      <c r="B910" s="36"/>
      <c r="C910" s="37"/>
      <c r="D910" s="205" t="s">
        <v>178</v>
      </c>
      <c r="E910" s="37"/>
      <c r="F910" s="206" t="s">
        <v>1196</v>
      </c>
      <c r="G910" s="37"/>
      <c r="H910" s="37"/>
      <c r="I910" s="207"/>
      <c r="J910" s="37"/>
      <c r="K910" s="37"/>
      <c r="L910" s="40"/>
      <c r="M910" s="208"/>
      <c r="N910" s="209"/>
      <c r="O910" s="72"/>
      <c r="P910" s="72"/>
      <c r="Q910" s="72"/>
      <c r="R910" s="72"/>
      <c r="S910" s="72"/>
      <c r="T910" s="73"/>
      <c r="U910" s="35"/>
      <c r="V910" s="35"/>
      <c r="W910" s="35"/>
      <c r="X910" s="35"/>
      <c r="Y910" s="35"/>
      <c r="Z910" s="35"/>
      <c r="AA910" s="35"/>
      <c r="AB910" s="35"/>
      <c r="AC910" s="35"/>
      <c r="AD910" s="35"/>
      <c r="AE910" s="35"/>
      <c r="AT910" s="18" t="s">
        <v>178</v>
      </c>
      <c r="AU910" s="18" t="s">
        <v>88</v>
      </c>
    </row>
    <row r="911" spans="1:65" s="2" customFormat="1" ht="19.5">
      <c r="A911" s="35"/>
      <c r="B911" s="36"/>
      <c r="C911" s="37"/>
      <c r="D911" s="205" t="s">
        <v>233</v>
      </c>
      <c r="E911" s="37"/>
      <c r="F911" s="212" t="s">
        <v>800</v>
      </c>
      <c r="G911" s="37"/>
      <c r="H911" s="37"/>
      <c r="I911" s="207"/>
      <c r="J911" s="37"/>
      <c r="K911" s="37"/>
      <c r="L911" s="40"/>
      <c r="M911" s="208"/>
      <c r="N911" s="209"/>
      <c r="O911" s="72"/>
      <c r="P911" s="72"/>
      <c r="Q911" s="72"/>
      <c r="R911" s="72"/>
      <c r="S911" s="72"/>
      <c r="T911" s="73"/>
      <c r="U911" s="35"/>
      <c r="V911" s="35"/>
      <c r="W911" s="35"/>
      <c r="X911" s="35"/>
      <c r="Y911" s="35"/>
      <c r="Z911" s="35"/>
      <c r="AA911" s="35"/>
      <c r="AB911" s="35"/>
      <c r="AC911" s="35"/>
      <c r="AD911" s="35"/>
      <c r="AE911" s="35"/>
      <c r="AT911" s="18" t="s">
        <v>233</v>
      </c>
      <c r="AU911" s="18" t="s">
        <v>88</v>
      </c>
    </row>
    <row r="912" spans="1:65" s="2" customFormat="1" ht="21.75" customHeight="1">
      <c r="A912" s="35"/>
      <c r="B912" s="36"/>
      <c r="C912" s="192" t="s">
        <v>1198</v>
      </c>
      <c r="D912" s="192" t="s">
        <v>172</v>
      </c>
      <c r="E912" s="193" t="s">
        <v>1199</v>
      </c>
      <c r="F912" s="194" t="s">
        <v>1200</v>
      </c>
      <c r="G912" s="195" t="s">
        <v>252</v>
      </c>
      <c r="H912" s="196">
        <v>1</v>
      </c>
      <c r="I912" s="197"/>
      <c r="J912" s="198">
        <f>ROUND(I912*H912,2)</f>
        <v>0</v>
      </c>
      <c r="K912" s="194" t="s">
        <v>1</v>
      </c>
      <c r="L912" s="40"/>
      <c r="M912" s="199" t="s">
        <v>1</v>
      </c>
      <c r="N912" s="200" t="s">
        <v>44</v>
      </c>
      <c r="O912" s="72"/>
      <c r="P912" s="201">
        <f>O912*H912</f>
        <v>0</v>
      </c>
      <c r="Q912" s="201">
        <v>0</v>
      </c>
      <c r="R912" s="201">
        <f>Q912*H912</f>
        <v>0</v>
      </c>
      <c r="S912" s="201">
        <v>0</v>
      </c>
      <c r="T912" s="202">
        <f>S912*H912</f>
        <v>0</v>
      </c>
      <c r="U912" s="35"/>
      <c r="V912" s="35"/>
      <c r="W912" s="35"/>
      <c r="X912" s="35"/>
      <c r="Y912" s="35"/>
      <c r="Z912" s="35"/>
      <c r="AA912" s="35"/>
      <c r="AB912" s="35"/>
      <c r="AC912" s="35"/>
      <c r="AD912" s="35"/>
      <c r="AE912" s="35"/>
      <c r="AR912" s="203" t="s">
        <v>300</v>
      </c>
      <c r="AT912" s="203" t="s">
        <v>172</v>
      </c>
      <c r="AU912" s="203" t="s">
        <v>88</v>
      </c>
      <c r="AY912" s="18" t="s">
        <v>169</v>
      </c>
      <c r="BE912" s="204">
        <f>IF(N912="základní",J912,0)</f>
        <v>0</v>
      </c>
      <c r="BF912" s="204">
        <f>IF(N912="snížená",J912,0)</f>
        <v>0</v>
      </c>
      <c r="BG912" s="204">
        <f>IF(N912="zákl. přenesená",J912,0)</f>
        <v>0</v>
      </c>
      <c r="BH912" s="204">
        <f>IF(N912="sníž. přenesená",J912,0)</f>
        <v>0</v>
      </c>
      <c r="BI912" s="204">
        <f>IF(N912="nulová",J912,0)</f>
        <v>0</v>
      </c>
      <c r="BJ912" s="18" t="s">
        <v>86</v>
      </c>
      <c r="BK912" s="204">
        <f>ROUND(I912*H912,2)</f>
        <v>0</v>
      </c>
      <c r="BL912" s="18" t="s">
        <v>300</v>
      </c>
      <c r="BM912" s="203" t="s">
        <v>1201</v>
      </c>
    </row>
    <row r="913" spans="1:47" s="2" customFormat="1" ht="11.25">
      <c r="A913" s="35"/>
      <c r="B913" s="36"/>
      <c r="C913" s="37"/>
      <c r="D913" s="205" t="s">
        <v>178</v>
      </c>
      <c r="E913" s="37"/>
      <c r="F913" s="206" t="s">
        <v>1200</v>
      </c>
      <c r="G913" s="37"/>
      <c r="H913" s="37"/>
      <c r="I913" s="207"/>
      <c r="J913" s="37"/>
      <c r="K913" s="37"/>
      <c r="L913" s="40"/>
      <c r="M913" s="208"/>
      <c r="N913" s="209"/>
      <c r="O913" s="72"/>
      <c r="P913" s="72"/>
      <c r="Q913" s="72"/>
      <c r="R913" s="72"/>
      <c r="S913" s="72"/>
      <c r="T913" s="73"/>
      <c r="U913" s="35"/>
      <c r="V913" s="35"/>
      <c r="W913" s="35"/>
      <c r="X913" s="35"/>
      <c r="Y913" s="35"/>
      <c r="Z913" s="35"/>
      <c r="AA913" s="35"/>
      <c r="AB913" s="35"/>
      <c r="AC913" s="35"/>
      <c r="AD913" s="35"/>
      <c r="AE913" s="35"/>
      <c r="AT913" s="18" t="s">
        <v>178</v>
      </c>
      <c r="AU913" s="18" t="s">
        <v>88</v>
      </c>
    </row>
    <row r="914" spans="1:47" s="2" customFormat="1" ht="19.5">
      <c r="A914" s="35"/>
      <c r="B914" s="36"/>
      <c r="C914" s="37"/>
      <c r="D914" s="205" t="s">
        <v>233</v>
      </c>
      <c r="E914" s="37"/>
      <c r="F914" s="212" t="s">
        <v>800</v>
      </c>
      <c r="G914" s="37"/>
      <c r="H914" s="37"/>
      <c r="I914" s="207"/>
      <c r="J914" s="37"/>
      <c r="K914" s="37"/>
      <c r="L914" s="40"/>
      <c r="M914" s="267"/>
      <c r="N914" s="268"/>
      <c r="O914" s="269"/>
      <c r="P914" s="269"/>
      <c r="Q914" s="269"/>
      <c r="R914" s="269"/>
      <c r="S914" s="269"/>
      <c r="T914" s="270"/>
      <c r="U914" s="35"/>
      <c r="V914" s="35"/>
      <c r="W914" s="35"/>
      <c r="X914" s="35"/>
      <c r="Y914" s="35"/>
      <c r="Z914" s="35"/>
      <c r="AA914" s="35"/>
      <c r="AB914" s="35"/>
      <c r="AC914" s="35"/>
      <c r="AD914" s="35"/>
      <c r="AE914" s="35"/>
      <c r="AT914" s="18" t="s">
        <v>233</v>
      </c>
      <c r="AU914" s="18" t="s">
        <v>88</v>
      </c>
    </row>
    <row r="915" spans="1:47" s="2" customFormat="1" ht="6.95" customHeight="1">
      <c r="A915" s="35"/>
      <c r="B915" s="55"/>
      <c r="C915" s="56"/>
      <c r="D915" s="56"/>
      <c r="E915" s="56"/>
      <c r="F915" s="56"/>
      <c r="G915" s="56"/>
      <c r="H915" s="56"/>
      <c r="I915" s="56"/>
      <c r="J915" s="56"/>
      <c r="K915" s="56"/>
      <c r="L915" s="40"/>
      <c r="M915" s="35"/>
      <c r="O915" s="35"/>
      <c r="P915" s="35"/>
      <c r="Q915" s="35"/>
      <c r="R915" s="35"/>
      <c r="S915" s="35"/>
      <c r="T915" s="35"/>
      <c r="U915" s="35"/>
      <c r="V915" s="35"/>
      <c r="W915" s="35"/>
      <c r="X915" s="35"/>
      <c r="Y915" s="35"/>
      <c r="Z915" s="35"/>
      <c r="AA915" s="35"/>
      <c r="AB915" s="35"/>
      <c r="AC915" s="35"/>
      <c r="AD915" s="35"/>
      <c r="AE915" s="35"/>
    </row>
  </sheetData>
  <sheetProtection algorithmName="SHA-512" hashValue="SdxNFI0btJOR6hsA4PRwgkFVheFOaPq0efYlIT/wACBnORhtbjahow8h++T8Wh15+/Ei+BxMuy6J8WxSMT/vDw==" saltValue="gCKKghvkbOZGXcmqO27POtyMkQGhYhBKKmxSnKnGnNjrmeb9rp9fzIHVbyl3Fsi2smXAaNZipwsuORA7b0ldlg==" spinCount="100000" sheet="1" objects="1" scenarios="1" formatColumns="0" formatRows="0" autoFilter="0"/>
  <autoFilter ref="C139:K914" xr:uid="{00000000-0009-0000-0000-000001000000}"/>
  <mergeCells count="12">
    <mergeCell ref="E132:H132"/>
    <mergeCell ref="L2:V2"/>
    <mergeCell ref="E85:H85"/>
    <mergeCell ref="E87:H87"/>
    <mergeCell ref="E89:H89"/>
    <mergeCell ref="E128:H128"/>
    <mergeCell ref="E130:H130"/>
    <mergeCell ref="E7:H7"/>
    <mergeCell ref="E9:H9"/>
    <mergeCell ref="E11:H11"/>
    <mergeCell ref="E20:H20"/>
    <mergeCell ref="E29:H29"/>
  </mergeCells>
  <hyperlinks>
    <hyperlink ref="F145" r:id="rId1" xr:uid="{00000000-0004-0000-0100-000000000000}"/>
    <hyperlink ref="F151" r:id="rId2" xr:uid="{00000000-0004-0000-0100-000001000000}"/>
    <hyperlink ref="F157" r:id="rId3" xr:uid="{00000000-0004-0000-0100-000002000000}"/>
    <hyperlink ref="F162" r:id="rId4" xr:uid="{00000000-0004-0000-0100-000003000000}"/>
    <hyperlink ref="F167" r:id="rId5" xr:uid="{00000000-0004-0000-0100-000004000000}"/>
    <hyperlink ref="F174" r:id="rId6" xr:uid="{00000000-0004-0000-0100-000005000000}"/>
    <hyperlink ref="F184" r:id="rId7" xr:uid="{00000000-0004-0000-0100-000006000000}"/>
    <hyperlink ref="F193" r:id="rId8" xr:uid="{00000000-0004-0000-0100-000007000000}"/>
    <hyperlink ref="F201" r:id="rId9" xr:uid="{00000000-0004-0000-0100-000008000000}"/>
    <hyperlink ref="F206" r:id="rId10" xr:uid="{00000000-0004-0000-0100-000009000000}"/>
    <hyperlink ref="F215" r:id="rId11" xr:uid="{00000000-0004-0000-0100-00000A000000}"/>
    <hyperlink ref="F221" r:id="rId12" xr:uid="{00000000-0004-0000-0100-00000B000000}"/>
    <hyperlink ref="F230" r:id="rId13" xr:uid="{00000000-0004-0000-0100-00000C000000}"/>
    <hyperlink ref="F234" r:id="rId14" xr:uid="{00000000-0004-0000-0100-00000D000000}"/>
    <hyperlink ref="F247" r:id="rId15" xr:uid="{00000000-0004-0000-0100-00000E000000}"/>
    <hyperlink ref="F269" r:id="rId16" xr:uid="{00000000-0004-0000-0100-00000F000000}"/>
    <hyperlink ref="F294" r:id="rId17" xr:uid="{00000000-0004-0000-0100-000010000000}"/>
    <hyperlink ref="F300" r:id="rId18" xr:uid="{00000000-0004-0000-0100-000011000000}"/>
    <hyperlink ref="F305" r:id="rId19" xr:uid="{00000000-0004-0000-0100-000012000000}"/>
    <hyperlink ref="F310" r:id="rId20" xr:uid="{00000000-0004-0000-0100-000013000000}"/>
    <hyperlink ref="F315" r:id="rId21" xr:uid="{00000000-0004-0000-0100-000014000000}"/>
    <hyperlink ref="F320" r:id="rId22" xr:uid="{00000000-0004-0000-0100-000015000000}"/>
    <hyperlink ref="F335" r:id="rId23" xr:uid="{00000000-0004-0000-0100-000016000000}"/>
    <hyperlink ref="F341" r:id="rId24" xr:uid="{00000000-0004-0000-0100-000017000000}"/>
    <hyperlink ref="F347" r:id="rId25" xr:uid="{00000000-0004-0000-0100-000018000000}"/>
    <hyperlink ref="F358" r:id="rId26" xr:uid="{00000000-0004-0000-0100-000019000000}"/>
    <hyperlink ref="F368" r:id="rId27" xr:uid="{00000000-0004-0000-0100-00001A000000}"/>
    <hyperlink ref="F376" r:id="rId28" xr:uid="{00000000-0004-0000-0100-00001B000000}"/>
    <hyperlink ref="F386" r:id="rId29" xr:uid="{00000000-0004-0000-0100-00001C000000}"/>
    <hyperlink ref="F403" r:id="rId30" xr:uid="{00000000-0004-0000-0100-00001D000000}"/>
    <hyperlink ref="F408" r:id="rId31" xr:uid="{00000000-0004-0000-0100-00001E000000}"/>
    <hyperlink ref="F414" r:id="rId32" xr:uid="{00000000-0004-0000-0100-00001F000000}"/>
    <hyperlink ref="F421" r:id="rId33" xr:uid="{00000000-0004-0000-0100-000020000000}"/>
    <hyperlink ref="F429" r:id="rId34" xr:uid="{00000000-0004-0000-0100-000021000000}"/>
    <hyperlink ref="F437" r:id="rId35" xr:uid="{00000000-0004-0000-0100-000022000000}"/>
    <hyperlink ref="F441" r:id="rId36" xr:uid="{00000000-0004-0000-0100-000023000000}"/>
    <hyperlink ref="F446" r:id="rId37" xr:uid="{00000000-0004-0000-0100-000024000000}"/>
    <hyperlink ref="F450" r:id="rId38" xr:uid="{00000000-0004-0000-0100-000025000000}"/>
    <hyperlink ref="F456" r:id="rId39" xr:uid="{00000000-0004-0000-0100-000026000000}"/>
    <hyperlink ref="F460" r:id="rId40" xr:uid="{00000000-0004-0000-0100-000027000000}"/>
    <hyperlink ref="F465" r:id="rId41" xr:uid="{00000000-0004-0000-0100-000028000000}"/>
    <hyperlink ref="F471" r:id="rId42" xr:uid="{00000000-0004-0000-0100-000029000000}"/>
    <hyperlink ref="F476" r:id="rId43" xr:uid="{00000000-0004-0000-0100-00002A000000}"/>
    <hyperlink ref="F481" r:id="rId44" xr:uid="{00000000-0004-0000-0100-00002B000000}"/>
    <hyperlink ref="F487" r:id="rId45" xr:uid="{00000000-0004-0000-0100-00002C000000}"/>
    <hyperlink ref="F493" r:id="rId46" xr:uid="{00000000-0004-0000-0100-00002D000000}"/>
    <hyperlink ref="F500" r:id="rId47" xr:uid="{00000000-0004-0000-0100-00002E000000}"/>
    <hyperlink ref="F506" r:id="rId48" xr:uid="{00000000-0004-0000-0100-00002F000000}"/>
    <hyperlink ref="F514" r:id="rId49" xr:uid="{00000000-0004-0000-0100-000030000000}"/>
    <hyperlink ref="F525" r:id="rId50" xr:uid="{00000000-0004-0000-0100-000031000000}"/>
    <hyperlink ref="F534" r:id="rId51" xr:uid="{00000000-0004-0000-0100-000032000000}"/>
    <hyperlink ref="F539" r:id="rId52" xr:uid="{00000000-0004-0000-0100-000033000000}"/>
    <hyperlink ref="F545" r:id="rId53" xr:uid="{00000000-0004-0000-0100-000034000000}"/>
    <hyperlink ref="F553" r:id="rId54" xr:uid="{00000000-0004-0000-0100-000035000000}"/>
    <hyperlink ref="F557" r:id="rId55" xr:uid="{00000000-0004-0000-0100-000036000000}"/>
    <hyperlink ref="F563" r:id="rId56" xr:uid="{00000000-0004-0000-0100-000037000000}"/>
    <hyperlink ref="F569" r:id="rId57" xr:uid="{00000000-0004-0000-0100-000038000000}"/>
    <hyperlink ref="F575" r:id="rId58" xr:uid="{00000000-0004-0000-0100-000039000000}"/>
    <hyperlink ref="F589" r:id="rId59" xr:uid="{00000000-0004-0000-0100-00003A000000}"/>
    <hyperlink ref="F594" r:id="rId60" xr:uid="{00000000-0004-0000-0100-00003B000000}"/>
    <hyperlink ref="F607" r:id="rId61" xr:uid="{00000000-0004-0000-0100-00003C000000}"/>
    <hyperlink ref="F616" r:id="rId62" xr:uid="{00000000-0004-0000-0100-00003D000000}"/>
    <hyperlink ref="F635" r:id="rId63" xr:uid="{00000000-0004-0000-0100-00003E000000}"/>
    <hyperlink ref="F661" r:id="rId64" xr:uid="{00000000-0004-0000-0100-00003F000000}"/>
    <hyperlink ref="F678" r:id="rId65" xr:uid="{00000000-0004-0000-0100-000040000000}"/>
    <hyperlink ref="F696" r:id="rId66" xr:uid="{00000000-0004-0000-0100-000041000000}"/>
    <hyperlink ref="F710" r:id="rId67" xr:uid="{00000000-0004-0000-0100-000042000000}"/>
    <hyperlink ref="F715" r:id="rId68" xr:uid="{00000000-0004-0000-0100-000043000000}"/>
    <hyperlink ref="F726" r:id="rId69" xr:uid="{00000000-0004-0000-0100-000044000000}"/>
    <hyperlink ref="F730" r:id="rId70" xr:uid="{00000000-0004-0000-0100-000045000000}"/>
    <hyperlink ref="F734" r:id="rId71" xr:uid="{00000000-0004-0000-0100-000046000000}"/>
    <hyperlink ref="F738" r:id="rId72" xr:uid="{00000000-0004-0000-0100-000047000000}"/>
    <hyperlink ref="F742" r:id="rId73" xr:uid="{00000000-0004-0000-0100-000048000000}"/>
    <hyperlink ref="F747" r:id="rId74" xr:uid="{00000000-0004-0000-0100-000049000000}"/>
    <hyperlink ref="F757" r:id="rId75" xr:uid="{00000000-0004-0000-0100-00004A000000}"/>
    <hyperlink ref="F761" r:id="rId76" xr:uid="{00000000-0004-0000-0100-00004B000000}"/>
    <hyperlink ref="F765" r:id="rId77" xr:uid="{00000000-0004-0000-0100-00004C000000}"/>
    <hyperlink ref="F769" r:id="rId78" xr:uid="{00000000-0004-0000-0100-00004D000000}"/>
    <hyperlink ref="F777" r:id="rId79" xr:uid="{00000000-0004-0000-0100-00004E000000}"/>
    <hyperlink ref="F786" r:id="rId80" xr:uid="{00000000-0004-0000-0100-00004F000000}"/>
    <hyperlink ref="F795" r:id="rId81" xr:uid="{00000000-0004-0000-0100-000050000000}"/>
    <hyperlink ref="F801" r:id="rId82" xr:uid="{00000000-0004-0000-0100-000051000000}"/>
    <hyperlink ref="F806" r:id="rId83" xr:uid="{00000000-0004-0000-0100-000052000000}"/>
    <hyperlink ref="F813" r:id="rId84" xr:uid="{00000000-0004-0000-0100-000053000000}"/>
    <hyperlink ref="F816" r:id="rId85" xr:uid="{00000000-0004-0000-0100-000054000000}"/>
    <hyperlink ref="F824" r:id="rId86" xr:uid="{00000000-0004-0000-0100-000055000000}"/>
    <hyperlink ref="F827" r:id="rId87" xr:uid="{00000000-0004-0000-0100-000056000000}"/>
    <hyperlink ref="F834" r:id="rId88" xr:uid="{00000000-0004-0000-0100-000057000000}"/>
    <hyperlink ref="F837" r:id="rId89" xr:uid="{00000000-0004-0000-0100-000058000000}"/>
    <hyperlink ref="F842" r:id="rId90" xr:uid="{00000000-0004-0000-0100-000059000000}"/>
    <hyperlink ref="F846" r:id="rId91" xr:uid="{00000000-0004-0000-0100-00005A000000}"/>
    <hyperlink ref="F861" r:id="rId92" xr:uid="{00000000-0004-0000-0100-00005B000000}"/>
    <hyperlink ref="F902" r:id="rId93" xr:uid="{00000000-0004-0000-0100-00005C000000}"/>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9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64"/>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98"/>
      <c r="M2" s="298"/>
      <c r="N2" s="298"/>
      <c r="O2" s="298"/>
      <c r="P2" s="298"/>
      <c r="Q2" s="298"/>
      <c r="R2" s="298"/>
      <c r="S2" s="298"/>
      <c r="T2" s="298"/>
      <c r="U2" s="298"/>
      <c r="V2" s="298"/>
      <c r="AT2" s="18" t="s">
        <v>96</v>
      </c>
    </row>
    <row r="3" spans="1:46" s="1" customFormat="1" ht="6.95" customHeight="1">
      <c r="B3" s="116"/>
      <c r="C3" s="117"/>
      <c r="D3" s="117"/>
      <c r="E3" s="117"/>
      <c r="F3" s="117"/>
      <c r="G3" s="117"/>
      <c r="H3" s="117"/>
      <c r="I3" s="117"/>
      <c r="J3" s="117"/>
      <c r="K3" s="117"/>
      <c r="L3" s="21"/>
      <c r="AT3" s="18" t="s">
        <v>88</v>
      </c>
    </row>
    <row r="4" spans="1:46" s="1" customFormat="1" ht="24.95" customHeight="1">
      <c r="B4" s="21"/>
      <c r="D4" s="118" t="s">
        <v>124</v>
      </c>
      <c r="L4" s="21"/>
      <c r="M4" s="119" t="s">
        <v>10</v>
      </c>
      <c r="AT4" s="18" t="s">
        <v>4</v>
      </c>
    </row>
    <row r="5" spans="1:46" s="1" customFormat="1" ht="6.95" customHeight="1">
      <c r="B5" s="21"/>
      <c r="L5" s="21"/>
    </row>
    <row r="6" spans="1:46" s="1" customFormat="1" ht="12" customHeight="1">
      <c r="B6" s="21"/>
      <c r="D6" s="120" t="s">
        <v>16</v>
      </c>
      <c r="L6" s="21"/>
    </row>
    <row r="7" spans="1:46" s="1" customFormat="1" ht="16.5" customHeight="1">
      <c r="B7" s="21"/>
      <c r="E7" s="316" t="str">
        <f>'Rekapitulace stavby'!K6</f>
        <v>Rekonstrukce multifunkčního sálu v budově NZM</v>
      </c>
      <c r="F7" s="317"/>
      <c r="G7" s="317"/>
      <c r="H7" s="317"/>
      <c r="L7" s="21"/>
    </row>
    <row r="8" spans="1:46" s="1" customFormat="1" ht="12" customHeight="1">
      <c r="B8" s="21"/>
      <c r="D8" s="120" t="s">
        <v>125</v>
      </c>
      <c r="L8" s="21"/>
    </row>
    <row r="9" spans="1:46" s="2" customFormat="1" ht="16.5" customHeight="1">
      <c r="A9" s="35"/>
      <c r="B9" s="40"/>
      <c r="C9" s="35"/>
      <c r="D9" s="35"/>
      <c r="E9" s="316" t="s">
        <v>126</v>
      </c>
      <c r="F9" s="318"/>
      <c r="G9" s="318"/>
      <c r="H9" s="318"/>
      <c r="I9" s="35"/>
      <c r="J9" s="35"/>
      <c r="K9" s="35"/>
      <c r="L9" s="52"/>
      <c r="S9" s="35"/>
      <c r="T9" s="35"/>
      <c r="U9" s="35"/>
      <c r="V9" s="35"/>
      <c r="W9" s="35"/>
      <c r="X9" s="35"/>
      <c r="Y9" s="35"/>
      <c r="Z9" s="35"/>
      <c r="AA9" s="35"/>
      <c r="AB9" s="35"/>
      <c r="AC9" s="35"/>
      <c r="AD9" s="35"/>
      <c r="AE9" s="35"/>
    </row>
    <row r="10" spans="1:46" s="2" customFormat="1" ht="12" customHeight="1">
      <c r="A10" s="35"/>
      <c r="B10" s="40"/>
      <c r="C10" s="35"/>
      <c r="D10" s="120" t="s">
        <v>127</v>
      </c>
      <c r="E10" s="35"/>
      <c r="F10" s="35"/>
      <c r="G10" s="35"/>
      <c r="H10" s="35"/>
      <c r="I10" s="35"/>
      <c r="J10" s="35"/>
      <c r="K10" s="35"/>
      <c r="L10" s="52"/>
      <c r="S10" s="35"/>
      <c r="T10" s="35"/>
      <c r="U10" s="35"/>
      <c r="V10" s="35"/>
      <c r="W10" s="35"/>
      <c r="X10" s="35"/>
      <c r="Y10" s="35"/>
      <c r="Z10" s="35"/>
      <c r="AA10" s="35"/>
      <c r="AB10" s="35"/>
      <c r="AC10" s="35"/>
      <c r="AD10" s="35"/>
      <c r="AE10" s="35"/>
    </row>
    <row r="11" spans="1:46" s="2" customFormat="1" ht="16.5" customHeight="1">
      <c r="A11" s="35"/>
      <c r="B11" s="40"/>
      <c r="C11" s="35"/>
      <c r="D11" s="35"/>
      <c r="E11" s="319" t="s">
        <v>1202</v>
      </c>
      <c r="F11" s="318"/>
      <c r="G11" s="318"/>
      <c r="H11" s="318"/>
      <c r="I11" s="35"/>
      <c r="J11" s="35"/>
      <c r="K11" s="35"/>
      <c r="L11" s="52"/>
      <c r="S11" s="35"/>
      <c r="T11" s="35"/>
      <c r="U11" s="35"/>
      <c r="V11" s="35"/>
      <c r="W11" s="35"/>
      <c r="X11" s="35"/>
      <c r="Y11" s="35"/>
      <c r="Z11" s="35"/>
      <c r="AA11" s="35"/>
      <c r="AB11" s="35"/>
      <c r="AC11" s="35"/>
      <c r="AD11" s="35"/>
      <c r="AE11" s="35"/>
    </row>
    <row r="12" spans="1:46" s="2" customFormat="1" ht="11.25">
      <c r="A12" s="35"/>
      <c r="B12" s="40"/>
      <c r="C12" s="35"/>
      <c r="D12" s="35"/>
      <c r="E12" s="35"/>
      <c r="F12" s="35"/>
      <c r="G12" s="35"/>
      <c r="H12" s="35"/>
      <c r="I12" s="35"/>
      <c r="J12" s="35"/>
      <c r="K12" s="35"/>
      <c r="L12" s="52"/>
      <c r="S12" s="35"/>
      <c r="T12" s="35"/>
      <c r="U12" s="35"/>
      <c r="V12" s="35"/>
      <c r="W12" s="35"/>
      <c r="X12" s="35"/>
      <c r="Y12" s="35"/>
      <c r="Z12" s="35"/>
      <c r="AA12" s="35"/>
      <c r="AB12" s="35"/>
      <c r="AC12" s="35"/>
      <c r="AD12" s="35"/>
      <c r="AE12" s="35"/>
    </row>
    <row r="13" spans="1:46" s="2" customFormat="1" ht="12" customHeight="1">
      <c r="A13" s="35"/>
      <c r="B13" s="40"/>
      <c r="C13" s="35"/>
      <c r="D13" s="120" t="s">
        <v>18</v>
      </c>
      <c r="E13" s="35"/>
      <c r="F13" s="111" t="s">
        <v>1</v>
      </c>
      <c r="G13" s="35"/>
      <c r="H13" s="35"/>
      <c r="I13" s="120" t="s">
        <v>19</v>
      </c>
      <c r="J13" s="111" t="s">
        <v>1</v>
      </c>
      <c r="K13" s="35"/>
      <c r="L13" s="52"/>
      <c r="S13" s="35"/>
      <c r="T13" s="35"/>
      <c r="U13" s="35"/>
      <c r="V13" s="35"/>
      <c r="W13" s="35"/>
      <c r="X13" s="35"/>
      <c r="Y13" s="35"/>
      <c r="Z13" s="35"/>
      <c r="AA13" s="35"/>
      <c r="AB13" s="35"/>
      <c r="AC13" s="35"/>
      <c r="AD13" s="35"/>
      <c r="AE13" s="35"/>
    </row>
    <row r="14" spans="1:46" s="2" customFormat="1" ht="12" customHeight="1">
      <c r="A14" s="35"/>
      <c r="B14" s="40"/>
      <c r="C14" s="35"/>
      <c r="D14" s="120" t="s">
        <v>20</v>
      </c>
      <c r="E14" s="35"/>
      <c r="F14" s="111" t="s">
        <v>21</v>
      </c>
      <c r="G14" s="35"/>
      <c r="H14" s="35"/>
      <c r="I14" s="120" t="s">
        <v>22</v>
      </c>
      <c r="J14" s="121" t="str">
        <f>'Rekapitulace stavby'!AN8</f>
        <v>27. 4. 2021</v>
      </c>
      <c r="K14" s="35"/>
      <c r="L14" s="52"/>
      <c r="S14" s="35"/>
      <c r="T14" s="35"/>
      <c r="U14" s="35"/>
      <c r="V14" s="35"/>
      <c r="W14" s="35"/>
      <c r="X14" s="35"/>
      <c r="Y14" s="35"/>
      <c r="Z14" s="35"/>
      <c r="AA14" s="35"/>
      <c r="AB14" s="35"/>
      <c r="AC14" s="35"/>
      <c r="AD14" s="35"/>
      <c r="AE14" s="35"/>
    </row>
    <row r="15" spans="1:46" s="2" customFormat="1" ht="10.9" customHeight="1">
      <c r="A15" s="35"/>
      <c r="B15" s="40"/>
      <c r="C15" s="35"/>
      <c r="D15" s="35"/>
      <c r="E15" s="35"/>
      <c r="F15" s="35"/>
      <c r="G15" s="35"/>
      <c r="H15" s="35"/>
      <c r="I15" s="35"/>
      <c r="J15" s="35"/>
      <c r="K15" s="35"/>
      <c r="L15" s="52"/>
      <c r="S15" s="35"/>
      <c r="T15" s="35"/>
      <c r="U15" s="35"/>
      <c r="V15" s="35"/>
      <c r="W15" s="35"/>
      <c r="X15" s="35"/>
      <c r="Y15" s="35"/>
      <c r="Z15" s="35"/>
      <c r="AA15" s="35"/>
      <c r="AB15" s="35"/>
      <c r="AC15" s="35"/>
      <c r="AD15" s="35"/>
      <c r="AE15" s="35"/>
    </row>
    <row r="16" spans="1:46" s="2" customFormat="1" ht="12" customHeight="1">
      <c r="A16" s="35"/>
      <c r="B16" s="40"/>
      <c r="C16" s="35"/>
      <c r="D16" s="120" t="s">
        <v>24</v>
      </c>
      <c r="E16" s="35"/>
      <c r="F16" s="35"/>
      <c r="G16" s="35"/>
      <c r="H16" s="35"/>
      <c r="I16" s="120" t="s">
        <v>25</v>
      </c>
      <c r="J16" s="111" t="s">
        <v>26</v>
      </c>
      <c r="K16" s="35"/>
      <c r="L16" s="52"/>
      <c r="S16" s="35"/>
      <c r="T16" s="35"/>
      <c r="U16" s="35"/>
      <c r="V16" s="35"/>
      <c r="W16" s="35"/>
      <c r="X16" s="35"/>
      <c r="Y16" s="35"/>
      <c r="Z16" s="35"/>
      <c r="AA16" s="35"/>
      <c r="AB16" s="35"/>
      <c r="AC16" s="35"/>
      <c r="AD16" s="35"/>
      <c r="AE16" s="35"/>
    </row>
    <row r="17" spans="1:31" s="2" customFormat="1" ht="18" customHeight="1">
      <c r="A17" s="35"/>
      <c r="B17" s="40"/>
      <c r="C17" s="35"/>
      <c r="D17" s="35"/>
      <c r="E17" s="111" t="s">
        <v>27</v>
      </c>
      <c r="F17" s="35"/>
      <c r="G17" s="35"/>
      <c r="H17" s="35"/>
      <c r="I17" s="120" t="s">
        <v>28</v>
      </c>
      <c r="J17" s="111" t="s">
        <v>1</v>
      </c>
      <c r="K17" s="35"/>
      <c r="L17" s="52"/>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52"/>
      <c r="S18" s="35"/>
      <c r="T18" s="35"/>
      <c r="U18" s="35"/>
      <c r="V18" s="35"/>
      <c r="W18" s="35"/>
      <c r="X18" s="35"/>
      <c r="Y18" s="35"/>
      <c r="Z18" s="35"/>
      <c r="AA18" s="35"/>
      <c r="AB18" s="35"/>
      <c r="AC18" s="35"/>
      <c r="AD18" s="35"/>
      <c r="AE18" s="35"/>
    </row>
    <row r="19" spans="1:31" s="2" customFormat="1" ht="12" customHeight="1">
      <c r="A19" s="35"/>
      <c r="B19" s="40"/>
      <c r="C19" s="35"/>
      <c r="D19" s="120" t="s">
        <v>29</v>
      </c>
      <c r="E19" s="35"/>
      <c r="F19" s="35"/>
      <c r="G19" s="35"/>
      <c r="H19" s="35"/>
      <c r="I19" s="120" t="s">
        <v>25</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c r="A20" s="35"/>
      <c r="B20" s="40"/>
      <c r="C20" s="35"/>
      <c r="D20" s="35"/>
      <c r="E20" s="320" t="str">
        <f>'Rekapitulace stavby'!E14</f>
        <v>Vyplň údaj</v>
      </c>
      <c r="F20" s="321"/>
      <c r="G20" s="321"/>
      <c r="H20" s="321"/>
      <c r="I20" s="120" t="s">
        <v>28</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52"/>
      <c r="S21" s="35"/>
      <c r="T21" s="35"/>
      <c r="U21" s="35"/>
      <c r="V21" s="35"/>
      <c r="W21" s="35"/>
      <c r="X21" s="35"/>
      <c r="Y21" s="35"/>
      <c r="Z21" s="35"/>
      <c r="AA21" s="35"/>
      <c r="AB21" s="35"/>
      <c r="AC21" s="35"/>
      <c r="AD21" s="35"/>
      <c r="AE21" s="35"/>
    </row>
    <row r="22" spans="1:31" s="2" customFormat="1" ht="12" customHeight="1">
      <c r="A22" s="35"/>
      <c r="B22" s="40"/>
      <c r="C22" s="35"/>
      <c r="D22" s="120" t="s">
        <v>31</v>
      </c>
      <c r="E22" s="35"/>
      <c r="F22" s="35"/>
      <c r="G22" s="35"/>
      <c r="H22" s="35"/>
      <c r="I22" s="120" t="s">
        <v>25</v>
      </c>
      <c r="J22" s="111" t="s">
        <v>32</v>
      </c>
      <c r="K22" s="35"/>
      <c r="L22" s="52"/>
      <c r="S22" s="35"/>
      <c r="T22" s="35"/>
      <c r="U22" s="35"/>
      <c r="V22" s="35"/>
      <c r="W22" s="35"/>
      <c r="X22" s="35"/>
      <c r="Y22" s="35"/>
      <c r="Z22" s="35"/>
      <c r="AA22" s="35"/>
      <c r="AB22" s="35"/>
      <c r="AC22" s="35"/>
      <c r="AD22" s="35"/>
      <c r="AE22" s="35"/>
    </row>
    <row r="23" spans="1:31" s="2" customFormat="1" ht="18" customHeight="1">
      <c r="A23" s="35"/>
      <c r="B23" s="40"/>
      <c r="C23" s="35"/>
      <c r="D23" s="35"/>
      <c r="E23" s="111" t="s">
        <v>33</v>
      </c>
      <c r="F23" s="35"/>
      <c r="G23" s="35"/>
      <c r="H23" s="35"/>
      <c r="I23" s="120" t="s">
        <v>28</v>
      </c>
      <c r="J23" s="111" t="s">
        <v>1</v>
      </c>
      <c r="K23" s="35"/>
      <c r="L23" s="52"/>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52"/>
      <c r="S24" s="35"/>
      <c r="T24" s="35"/>
      <c r="U24" s="35"/>
      <c r="V24" s="35"/>
      <c r="W24" s="35"/>
      <c r="X24" s="35"/>
      <c r="Y24" s="35"/>
      <c r="Z24" s="35"/>
      <c r="AA24" s="35"/>
      <c r="AB24" s="35"/>
      <c r="AC24" s="35"/>
      <c r="AD24" s="35"/>
      <c r="AE24" s="35"/>
    </row>
    <row r="25" spans="1:31" s="2" customFormat="1" ht="12" customHeight="1">
      <c r="A25" s="35"/>
      <c r="B25" s="40"/>
      <c r="C25" s="35"/>
      <c r="D25" s="120" t="s">
        <v>35</v>
      </c>
      <c r="E25" s="35"/>
      <c r="F25" s="35"/>
      <c r="G25" s="35"/>
      <c r="H25" s="35"/>
      <c r="I25" s="120" t="s">
        <v>25</v>
      </c>
      <c r="J25" s="111" t="s">
        <v>36</v>
      </c>
      <c r="K25" s="35"/>
      <c r="L25" s="52"/>
      <c r="S25" s="35"/>
      <c r="T25" s="35"/>
      <c r="U25" s="35"/>
      <c r="V25" s="35"/>
      <c r="W25" s="35"/>
      <c r="X25" s="35"/>
      <c r="Y25" s="35"/>
      <c r="Z25" s="35"/>
      <c r="AA25" s="35"/>
      <c r="AB25" s="35"/>
      <c r="AC25" s="35"/>
      <c r="AD25" s="35"/>
      <c r="AE25" s="35"/>
    </row>
    <row r="26" spans="1:31" s="2" customFormat="1" ht="18" customHeight="1">
      <c r="A26" s="35"/>
      <c r="B26" s="40"/>
      <c r="C26" s="35"/>
      <c r="D26" s="35"/>
      <c r="E26" s="111" t="s">
        <v>37</v>
      </c>
      <c r="F26" s="35"/>
      <c r="G26" s="35"/>
      <c r="H26" s="35"/>
      <c r="I26" s="120" t="s">
        <v>28</v>
      </c>
      <c r="J26" s="111" t="s">
        <v>1</v>
      </c>
      <c r="K26" s="35"/>
      <c r="L26" s="52"/>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52"/>
      <c r="S27" s="35"/>
      <c r="T27" s="35"/>
      <c r="U27" s="35"/>
      <c r="V27" s="35"/>
      <c r="W27" s="35"/>
      <c r="X27" s="35"/>
      <c r="Y27" s="35"/>
      <c r="Z27" s="35"/>
      <c r="AA27" s="35"/>
      <c r="AB27" s="35"/>
      <c r="AC27" s="35"/>
      <c r="AD27" s="35"/>
      <c r="AE27" s="35"/>
    </row>
    <row r="28" spans="1:31" s="2" customFormat="1" ht="12" customHeight="1">
      <c r="A28" s="35"/>
      <c r="B28" s="40"/>
      <c r="C28" s="35"/>
      <c r="D28" s="120" t="s">
        <v>38</v>
      </c>
      <c r="E28" s="35"/>
      <c r="F28" s="35"/>
      <c r="G28" s="35"/>
      <c r="H28" s="35"/>
      <c r="I28" s="35"/>
      <c r="J28" s="35"/>
      <c r="K28" s="35"/>
      <c r="L28" s="52"/>
      <c r="S28" s="35"/>
      <c r="T28" s="35"/>
      <c r="U28" s="35"/>
      <c r="V28" s="35"/>
      <c r="W28" s="35"/>
      <c r="X28" s="35"/>
      <c r="Y28" s="35"/>
      <c r="Z28" s="35"/>
      <c r="AA28" s="35"/>
      <c r="AB28" s="35"/>
      <c r="AC28" s="35"/>
      <c r="AD28" s="35"/>
      <c r="AE28" s="35"/>
    </row>
    <row r="29" spans="1:31" s="8" customFormat="1" ht="16.5" customHeight="1">
      <c r="A29" s="122"/>
      <c r="B29" s="123"/>
      <c r="C29" s="122"/>
      <c r="D29" s="122"/>
      <c r="E29" s="322" t="s">
        <v>1</v>
      </c>
      <c r="F29" s="322"/>
      <c r="G29" s="322"/>
      <c r="H29" s="322"/>
      <c r="I29" s="122"/>
      <c r="J29" s="122"/>
      <c r="K29" s="122"/>
      <c r="L29" s="124"/>
      <c r="S29" s="122"/>
      <c r="T29" s="122"/>
      <c r="U29" s="122"/>
      <c r="V29" s="122"/>
      <c r="W29" s="122"/>
      <c r="X29" s="122"/>
      <c r="Y29" s="122"/>
      <c r="Z29" s="122"/>
      <c r="AA29" s="122"/>
      <c r="AB29" s="122"/>
      <c r="AC29" s="122"/>
      <c r="AD29" s="122"/>
      <c r="AE29" s="122"/>
    </row>
    <row r="30" spans="1:31" s="2" customFormat="1" ht="6.95" customHeight="1">
      <c r="A30" s="35"/>
      <c r="B30" s="40"/>
      <c r="C30" s="35"/>
      <c r="D30" s="35"/>
      <c r="E30" s="35"/>
      <c r="F30" s="35"/>
      <c r="G30" s="35"/>
      <c r="H30" s="35"/>
      <c r="I30" s="35"/>
      <c r="J30" s="35"/>
      <c r="K30" s="35"/>
      <c r="L30" s="52"/>
      <c r="S30" s="35"/>
      <c r="T30" s="35"/>
      <c r="U30" s="35"/>
      <c r="V30" s="35"/>
      <c r="W30" s="35"/>
      <c r="X30" s="35"/>
      <c r="Y30" s="35"/>
      <c r="Z30" s="35"/>
      <c r="AA30" s="35"/>
      <c r="AB30" s="35"/>
      <c r="AC30" s="35"/>
      <c r="AD30" s="35"/>
      <c r="AE30" s="35"/>
    </row>
    <row r="31" spans="1:31" s="2" customFormat="1" ht="6.95" customHeight="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25.35" customHeight="1">
      <c r="A32" s="35"/>
      <c r="B32" s="40"/>
      <c r="C32" s="35"/>
      <c r="D32" s="126" t="s">
        <v>39</v>
      </c>
      <c r="E32" s="35"/>
      <c r="F32" s="35"/>
      <c r="G32" s="35"/>
      <c r="H32" s="35"/>
      <c r="I32" s="35"/>
      <c r="J32" s="127">
        <f>ROUND(J123, 2)</f>
        <v>0</v>
      </c>
      <c r="K32" s="35"/>
      <c r="L32" s="52"/>
      <c r="S32" s="35"/>
      <c r="T32" s="35"/>
      <c r="U32" s="35"/>
      <c r="V32" s="35"/>
      <c r="W32" s="35"/>
      <c r="X32" s="35"/>
      <c r="Y32" s="35"/>
      <c r="Z32" s="35"/>
      <c r="AA32" s="35"/>
      <c r="AB32" s="35"/>
      <c r="AC32" s="35"/>
      <c r="AD32" s="35"/>
      <c r="AE32" s="35"/>
    </row>
    <row r="33" spans="1:31" s="2" customFormat="1" ht="6.95" customHeight="1">
      <c r="A33" s="35"/>
      <c r="B33" s="40"/>
      <c r="C33" s="35"/>
      <c r="D33" s="125"/>
      <c r="E33" s="125"/>
      <c r="F33" s="125"/>
      <c r="G33" s="125"/>
      <c r="H33" s="125"/>
      <c r="I33" s="125"/>
      <c r="J33" s="125"/>
      <c r="K33" s="125"/>
      <c r="L33" s="52"/>
      <c r="S33" s="35"/>
      <c r="T33" s="35"/>
      <c r="U33" s="35"/>
      <c r="V33" s="35"/>
      <c r="W33" s="35"/>
      <c r="X33" s="35"/>
      <c r="Y33" s="35"/>
      <c r="Z33" s="35"/>
      <c r="AA33" s="35"/>
      <c r="AB33" s="35"/>
      <c r="AC33" s="35"/>
      <c r="AD33" s="35"/>
      <c r="AE33" s="35"/>
    </row>
    <row r="34" spans="1:31" s="2" customFormat="1" ht="14.45" customHeight="1">
      <c r="A34" s="35"/>
      <c r="B34" s="40"/>
      <c r="C34" s="35"/>
      <c r="D34" s="35"/>
      <c r="E34" s="35"/>
      <c r="F34" s="128" t="s">
        <v>41</v>
      </c>
      <c r="G34" s="35"/>
      <c r="H34" s="35"/>
      <c r="I34" s="128" t="s">
        <v>40</v>
      </c>
      <c r="J34" s="128" t="s">
        <v>42</v>
      </c>
      <c r="K34" s="35"/>
      <c r="L34" s="52"/>
      <c r="S34" s="35"/>
      <c r="T34" s="35"/>
      <c r="U34" s="35"/>
      <c r="V34" s="35"/>
      <c r="W34" s="35"/>
      <c r="X34" s="35"/>
      <c r="Y34" s="35"/>
      <c r="Z34" s="35"/>
      <c r="AA34" s="35"/>
      <c r="AB34" s="35"/>
      <c r="AC34" s="35"/>
      <c r="AD34" s="35"/>
      <c r="AE34" s="35"/>
    </row>
    <row r="35" spans="1:31" s="2" customFormat="1" ht="14.45" customHeight="1">
      <c r="A35" s="35"/>
      <c r="B35" s="40"/>
      <c r="C35" s="35"/>
      <c r="D35" s="129" t="s">
        <v>43</v>
      </c>
      <c r="E35" s="120" t="s">
        <v>44</v>
      </c>
      <c r="F35" s="130">
        <f>ROUND((SUM(BE123:BE163)),  2)</f>
        <v>0</v>
      </c>
      <c r="G35" s="35"/>
      <c r="H35" s="35"/>
      <c r="I35" s="131">
        <v>0.21</v>
      </c>
      <c r="J35" s="130">
        <f>ROUND(((SUM(BE123:BE163))*I35),  2)</f>
        <v>0</v>
      </c>
      <c r="K35" s="35"/>
      <c r="L35" s="52"/>
      <c r="S35" s="35"/>
      <c r="T35" s="35"/>
      <c r="U35" s="35"/>
      <c r="V35" s="35"/>
      <c r="W35" s="35"/>
      <c r="X35" s="35"/>
      <c r="Y35" s="35"/>
      <c r="Z35" s="35"/>
      <c r="AA35" s="35"/>
      <c r="AB35" s="35"/>
      <c r="AC35" s="35"/>
      <c r="AD35" s="35"/>
      <c r="AE35" s="35"/>
    </row>
    <row r="36" spans="1:31" s="2" customFormat="1" ht="14.45" customHeight="1">
      <c r="A36" s="35"/>
      <c r="B36" s="40"/>
      <c r="C36" s="35"/>
      <c r="D36" s="35"/>
      <c r="E36" s="120" t="s">
        <v>45</v>
      </c>
      <c r="F36" s="130">
        <f>ROUND((SUM(BF123:BF163)),  2)</f>
        <v>0</v>
      </c>
      <c r="G36" s="35"/>
      <c r="H36" s="35"/>
      <c r="I36" s="131">
        <v>0.15</v>
      </c>
      <c r="J36" s="130">
        <f>ROUND(((SUM(BF123:BF163))*I36),  2)</f>
        <v>0</v>
      </c>
      <c r="K36" s="35"/>
      <c r="L36" s="52"/>
      <c r="S36" s="35"/>
      <c r="T36" s="35"/>
      <c r="U36" s="35"/>
      <c r="V36" s="35"/>
      <c r="W36" s="35"/>
      <c r="X36" s="35"/>
      <c r="Y36" s="35"/>
      <c r="Z36" s="35"/>
      <c r="AA36" s="35"/>
      <c r="AB36" s="35"/>
      <c r="AC36" s="35"/>
      <c r="AD36" s="35"/>
      <c r="AE36" s="35"/>
    </row>
    <row r="37" spans="1:31" s="2" customFormat="1" ht="14.45" hidden="1" customHeight="1">
      <c r="A37" s="35"/>
      <c r="B37" s="40"/>
      <c r="C37" s="35"/>
      <c r="D37" s="35"/>
      <c r="E37" s="120" t="s">
        <v>46</v>
      </c>
      <c r="F37" s="130">
        <f>ROUND((SUM(BG123:BG163)),  2)</f>
        <v>0</v>
      </c>
      <c r="G37" s="35"/>
      <c r="H37" s="35"/>
      <c r="I37" s="131">
        <v>0.21</v>
      </c>
      <c r="J37" s="130">
        <f>0</f>
        <v>0</v>
      </c>
      <c r="K37" s="35"/>
      <c r="L37" s="52"/>
      <c r="S37" s="35"/>
      <c r="T37" s="35"/>
      <c r="U37" s="35"/>
      <c r="V37" s="35"/>
      <c r="W37" s="35"/>
      <c r="X37" s="35"/>
      <c r="Y37" s="35"/>
      <c r="Z37" s="35"/>
      <c r="AA37" s="35"/>
      <c r="AB37" s="35"/>
      <c r="AC37" s="35"/>
      <c r="AD37" s="35"/>
      <c r="AE37" s="35"/>
    </row>
    <row r="38" spans="1:31" s="2" customFormat="1" ht="14.45" hidden="1" customHeight="1">
      <c r="A38" s="35"/>
      <c r="B38" s="40"/>
      <c r="C38" s="35"/>
      <c r="D38" s="35"/>
      <c r="E38" s="120" t="s">
        <v>47</v>
      </c>
      <c r="F38" s="130">
        <f>ROUND((SUM(BH123:BH163)),  2)</f>
        <v>0</v>
      </c>
      <c r="G38" s="35"/>
      <c r="H38" s="35"/>
      <c r="I38" s="131">
        <v>0.15</v>
      </c>
      <c r="J38" s="130">
        <f>0</f>
        <v>0</v>
      </c>
      <c r="K38" s="35"/>
      <c r="L38" s="52"/>
      <c r="S38" s="35"/>
      <c r="T38" s="35"/>
      <c r="U38" s="35"/>
      <c r="V38" s="35"/>
      <c r="W38" s="35"/>
      <c r="X38" s="35"/>
      <c r="Y38" s="35"/>
      <c r="Z38" s="35"/>
      <c r="AA38" s="35"/>
      <c r="AB38" s="35"/>
      <c r="AC38" s="35"/>
      <c r="AD38" s="35"/>
      <c r="AE38" s="35"/>
    </row>
    <row r="39" spans="1:31" s="2" customFormat="1" ht="14.45" hidden="1" customHeight="1">
      <c r="A39" s="35"/>
      <c r="B39" s="40"/>
      <c r="C39" s="35"/>
      <c r="D39" s="35"/>
      <c r="E39" s="120" t="s">
        <v>48</v>
      </c>
      <c r="F39" s="130">
        <f>ROUND((SUM(BI123:BI163)),  2)</f>
        <v>0</v>
      </c>
      <c r="G39" s="35"/>
      <c r="H39" s="35"/>
      <c r="I39" s="131">
        <v>0</v>
      </c>
      <c r="J39" s="130">
        <f>0</f>
        <v>0</v>
      </c>
      <c r="K39" s="35"/>
      <c r="L39" s="52"/>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2" customFormat="1" ht="25.35" customHeight="1">
      <c r="A41" s="35"/>
      <c r="B41" s="40"/>
      <c r="C41" s="132"/>
      <c r="D41" s="133" t="s">
        <v>49</v>
      </c>
      <c r="E41" s="134"/>
      <c r="F41" s="134"/>
      <c r="G41" s="135" t="s">
        <v>50</v>
      </c>
      <c r="H41" s="136" t="s">
        <v>51</v>
      </c>
      <c r="I41" s="134"/>
      <c r="J41" s="137">
        <f>SUM(J32:J39)</f>
        <v>0</v>
      </c>
      <c r="K41" s="138"/>
      <c r="L41" s="52"/>
      <c r="S41" s="35"/>
      <c r="T41" s="35"/>
      <c r="U41" s="35"/>
      <c r="V41" s="35"/>
      <c r="W41" s="35"/>
      <c r="X41" s="35"/>
      <c r="Y41" s="35"/>
      <c r="Z41" s="35"/>
      <c r="AA41" s="35"/>
      <c r="AB41" s="35"/>
      <c r="AC41" s="35"/>
      <c r="AD41" s="35"/>
      <c r="AE41" s="35"/>
    </row>
    <row r="42" spans="1:31" s="2" customFormat="1" ht="14.45" customHeight="1">
      <c r="A42" s="35"/>
      <c r="B42" s="40"/>
      <c r="C42" s="35"/>
      <c r="D42" s="35"/>
      <c r="E42" s="35"/>
      <c r="F42" s="35"/>
      <c r="G42" s="35"/>
      <c r="H42" s="35"/>
      <c r="I42" s="35"/>
      <c r="J42" s="35"/>
      <c r="K42" s="35"/>
      <c r="L42" s="52"/>
      <c r="S42" s="35"/>
      <c r="T42" s="35"/>
      <c r="U42" s="35"/>
      <c r="V42" s="35"/>
      <c r="W42" s="35"/>
      <c r="X42" s="35"/>
      <c r="Y42" s="35"/>
      <c r="Z42" s="35"/>
      <c r="AA42" s="35"/>
      <c r="AB42" s="35"/>
      <c r="AC42" s="35"/>
      <c r="AD42" s="35"/>
      <c r="AE42" s="35"/>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52"/>
      <c r="D50" s="139" t="s">
        <v>52</v>
      </c>
      <c r="E50" s="140"/>
      <c r="F50" s="140"/>
      <c r="G50" s="139" t="s">
        <v>53</v>
      </c>
      <c r="H50" s="140"/>
      <c r="I50" s="140"/>
      <c r="J50" s="140"/>
      <c r="K50" s="140"/>
      <c r="L50" s="52"/>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5"/>
      <c r="B61" s="40"/>
      <c r="C61" s="35"/>
      <c r="D61" s="141" t="s">
        <v>54</v>
      </c>
      <c r="E61" s="142"/>
      <c r="F61" s="143" t="s">
        <v>55</v>
      </c>
      <c r="G61" s="141" t="s">
        <v>54</v>
      </c>
      <c r="H61" s="142"/>
      <c r="I61" s="142"/>
      <c r="J61" s="144" t="s">
        <v>55</v>
      </c>
      <c r="K61" s="142"/>
      <c r="L61" s="52"/>
      <c r="S61" s="35"/>
      <c r="T61" s="35"/>
      <c r="U61" s="35"/>
      <c r="V61" s="35"/>
      <c r="W61" s="35"/>
      <c r="X61" s="35"/>
      <c r="Y61" s="35"/>
      <c r="Z61" s="35"/>
      <c r="AA61" s="35"/>
      <c r="AB61" s="35"/>
      <c r="AC61" s="35"/>
      <c r="AD61" s="35"/>
      <c r="AE61" s="35"/>
    </row>
    <row r="62" spans="1:31" ht="11.25">
      <c r="B62" s="21"/>
      <c r="L62" s="21"/>
    </row>
    <row r="63" spans="1:31" ht="11.25">
      <c r="B63" s="21"/>
      <c r="L63" s="21"/>
    </row>
    <row r="64" spans="1:31" ht="11.25">
      <c r="B64" s="21"/>
      <c r="L64" s="21"/>
    </row>
    <row r="65" spans="1:31" s="2" customFormat="1" ht="12.75">
      <c r="A65" s="35"/>
      <c r="B65" s="40"/>
      <c r="C65" s="35"/>
      <c r="D65" s="139" t="s">
        <v>56</v>
      </c>
      <c r="E65" s="145"/>
      <c r="F65" s="145"/>
      <c r="G65" s="139" t="s">
        <v>57</v>
      </c>
      <c r="H65" s="145"/>
      <c r="I65" s="145"/>
      <c r="J65" s="145"/>
      <c r="K65" s="145"/>
      <c r="L65" s="52"/>
      <c r="S65" s="35"/>
      <c r="T65" s="35"/>
      <c r="U65" s="35"/>
      <c r="V65" s="35"/>
      <c r="W65" s="35"/>
      <c r="X65" s="35"/>
      <c r="Y65" s="35"/>
      <c r="Z65" s="35"/>
      <c r="AA65" s="35"/>
      <c r="AB65" s="35"/>
      <c r="AC65" s="35"/>
      <c r="AD65" s="35"/>
      <c r="AE65" s="35"/>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5"/>
      <c r="B76" s="40"/>
      <c r="C76" s="35"/>
      <c r="D76" s="141" t="s">
        <v>54</v>
      </c>
      <c r="E76" s="142"/>
      <c r="F76" s="143" t="s">
        <v>55</v>
      </c>
      <c r="G76" s="141" t="s">
        <v>54</v>
      </c>
      <c r="H76" s="142"/>
      <c r="I76" s="142"/>
      <c r="J76" s="144" t="s">
        <v>55</v>
      </c>
      <c r="K76" s="142"/>
      <c r="L76" s="52"/>
      <c r="S76" s="35"/>
      <c r="T76" s="35"/>
      <c r="U76" s="35"/>
      <c r="V76" s="35"/>
      <c r="W76" s="35"/>
      <c r="X76" s="35"/>
      <c r="Y76" s="35"/>
      <c r="Z76" s="35"/>
      <c r="AA76" s="35"/>
      <c r="AB76" s="35"/>
      <c r="AC76" s="35"/>
      <c r="AD76" s="35"/>
      <c r="AE76" s="35"/>
    </row>
    <row r="77" spans="1:31" s="2" customFormat="1" ht="14.45" customHeight="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81" spans="1:31"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31" s="2" customFormat="1" ht="24.95" customHeight="1">
      <c r="A82" s="35"/>
      <c r="B82" s="36"/>
      <c r="C82" s="24" t="s">
        <v>129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23" t="str">
        <f>E7</f>
        <v>Rekonstrukce multifunkčního sálu v budově NZM</v>
      </c>
      <c r="F85" s="324"/>
      <c r="G85" s="324"/>
      <c r="H85" s="324"/>
      <c r="I85" s="37"/>
      <c r="J85" s="37"/>
      <c r="K85" s="37"/>
      <c r="L85" s="52"/>
      <c r="S85" s="35"/>
      <c r="T85" s="35"/>
      <c r="U85" s="35"/>
      <c r="V85" s="35"/>
      <c r="W85" s="35"/>
      <c r="X85" s="35"/>
      <c r="Y85" s="35"/>
      <c r="Z85" s="35"/>
      <c r="AA85" s="35"/>
      <c r="AB85" s="35"/>
      <c r="AC85" s="35"/>
      <c r="AD85" s="35"/>
      <c r="AE85" s="35"/>
    </row>
    <row r="86" spans="1:31" s="1" customFormat="1" ht="12" customHeight="1">
      <c r="B86" s="22"/>
      <c r="C86" s="30" t="s">
        <v>125</v>
      </c>
      <c r="D86" s="23"/>
      <c r="E86" s="23"/>
      <c r="F86" s="23"/>
      <c r="G86" s="23"/>
      <c r="H86" s="23"/>
      <c r="I86" s="23"/>
      <c r="J86" s="23"/>
      <c r="K86" s="23"/>
      <c r="L86" s="21"/>
    </row>
    <row r="87" spans="1:31" s="2" customFormat="1" ht="16.5" customHeight="1">
      <c r="A87" s="35"/>
      <c r="B87" s="36"/>
      <c r="C87" s="37"/>
      <c r="D87" s="37"/>
      <c r="E87" s="323" t="s">
        <v>126</v>
      </c>
      <c r="F87" s="325"/>
      <c r="G87" s="325"/>
      <c r="H87" s="325"/>
      <c r="I87" s="37"/>
      <c r="J87" s="37"/>
      <c r="K87" s="37"/>
      <c r="L87" s="52"/>
      <c r="S87" s="35"/>
      <c r="T87" s="35"/>
      <c r="U87" s="35"/>
      <c r="V87" s="35"/>
      <c r="W87" s="35"/>
      <c r="X87" s="35"/>
      <c r="Y87" s="35"/>
      <c r="Z87" s="35"/>
      <c r="AA87" s="35"/>
      <c r="AB87" s="35"/>
      <c r="AC87" s="35"/>
      <c r="AD87" s="35"/>
      <c r="AE87" s="35"/>
    </row>
    <row r="88" spans="1:31" s="2" customFormat="1" ht="12" customHeight="1">
      <c r="A88" s="35"/>
      <c r="B88" s="36"/>
      <c r="C88" s="30" t="s">
        <v>127</v>
      </c>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276" t="str">
        <f>E11</f>
        <v>D.1.1.2 - Prostorová akustika</v>
      </c>
      <c r="F89" s="325"/>
      <c r="G89" s="325"/>
      <c r="H89" s="325"/>
      <c r="I89" s="37"/>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2" customHeight="1">
      <c r="A91" s="35"/>
      <c r="B91" s="36"/>
      <c r="C91" s="30" t="s">
        <v>20</v>
      </c>
      <c r="D91" s="37"/>
      <c r="E91" s="37"/>
      <c r="F91" s="28" t="str">
        <f>F14</f>
        <v>Kostelní 1300/44, Praha 7</v>
      </c>
      <c r="G91" s="37"/>
      <c r="H91" s="37"/>
      <c r="I91" s="30" t="s">
        <v>22</v>
      </c>
      <c r="J91" s="67" t="str">
        <f>IF(J14="","",J14)</f>
        <v>27. 4. 2021</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52"/>
      <c r="S92" s="35"/>
      <c r="T92" s="35"/>
      <c r="U92" s="35"/>
      <c r="V92" s="35"/>
      <c r="W92" s="35"/>
      <c r="X92" s="35"/>
      <c r="Y92" s="35"/>
      <c r="Z92" s="35"/>
      <c r="AA92" s="35"/>
      <c r="AB92" s="35"/>
      <c r="AC92" s="35"/>
      <c r="AD92" s="35"/>
      <c r="AE92" s="35"/>
    </row>
    <row r="93" spans="1:31" s="2" customFormat="1" ht="40.15" customHeight="1">
      <c r="A93" s="35"/>
      <c r="B93" s="36"/>
      <c r="C93" s="30" t="s">
        <v>24</v>
      </c>
      <c r="D93" s="37"/>
      <c r="E93" s="37"/>
      <c r="F93" s="28" t="str">
        <f>E17</f>
        <v>Národní zemědělské muzeum, Kostelní 44, Praha 7</v>
      </c>
      <c r="G93" s="37"/>
      <c r="H93" s="37"/>
      <c r="I93" s="30" t="s">
        <v>31</v>
      </c>
      <c r="J93" s="33" t="str">
        <f>E23</f>
        <v>ARCH TECH, K Noskovně 148, Praha 6</v>
      </c>
      <c r="K93" s="37"/>
      <c r="L93" s="52"/>
      <c r="S93" s="35"/>
      <c r="T93" s="35"/>
      <c r="U93" s="35"/>
      <c r="V93" s="35"/>
      <c r="W93" s="35"/>
      <c r="X93" s="35"/>
      <c r="Y93" s="35"/>
      <c r="Z93" s="35"/>
      <c r="AA93" s="35"/>
      <c r="AB93" s="35"/>
      <c r="AC93" s="35"/>
      <c r="AD93" s="35"/>
      <c r="AE93" s="35"/>
    </row>
    <row r="94" spans="1:31" s="2" customFormat="1" ht="40.15" customHeight="1">
      <c r="A94" s="35"/>
      <c r="B94" s="36"/>
      <c r="C94" s="30" t="s">
        <v>29</v>
      </c>
      <c r="D94" s="37"/>
      <c r="E94" s="37"/>
      <c r="F94" s="28" t="str">
        <f>IF(E20="","",E20)</f>
        <v>Vyplň údaj</v>
      </c>
      <c r="G94" s="37"/>
      <c r="H94" s="37"/>
      <c r="I94" s="30" t="s">
        <v>35</v>
      </c>
      <c r="J94" s="33" t="str">
        <f>E26</f>
        <v>Jiří Večerník, Wolkerova 1747/27, Jihlava</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31" s="2" customFormat="1" ht="29.25" customHeight="1">
      <c r="A96" s="35"/>
      <c r="B96" s="36"/>
      <c r="C96" s="150" t="s">
        <v>130</v>
      </c>
      <c r="D96" s="151"/>
      <c r="E96" s="151"/>
      <c r="F96" s="151"/>
      <c r="G96" s="151"/>
      <c r="H96" s="151"/>
      <c r="I96" s="151"/>
      <c r="J96" s="152" t="s">
        <v>131</v>
      </c>
      <c r="K96" s="151"/>
      <c r="L96" s="52"/>
      <c r="S96" s="35"/>
      <c r="T96" s="35"/>
      <c r="U96" s="35"/>
      <c r="V96" s="35"/>
      <c r="W96" s="35"/>
      <c r="X96" s="35"/>
      <c r="Y96" s="35"/>
      <c r="Z96" s="35"/>
      <c r="AA96" s="35"/>
      <c r="AB96" s="35"/>
      <c r="AC96" s="35"/>
      <c r="AD96" s="35"/>
      <c r="AE96" s="35"/>
    </row>
    <row r="97" spans="1:47" s="2" customFormat="1" ht="10.35" customHeight="1">
      <c r="A97" s="35"/>
      <c r="B97" s="36"/>
      <c r="C97" s="37"/>
      <c r="D97" s="37"/>
      <c r="E97" s="37"/>
      <c r="F97" s="37"/>
      <c r="G97" s="37"/>
      <c r="H97" s="37"/>
      <c r="I97" s="37"/>
      <c r="J97" s="37"/>
      <c r="K97" s="37"/>
      <c r="L97" s="52"/>
      <c r="S97" s="35"/>
      <c r="T97" s="35"/>
      <c r="U97" s="35"/>
      <c r="V97" s="35"/>
      <c r="W97" s="35"/>
      <c r="X97" s="35"/>
      <c r="Y97" s="35"/>
      <c r="Z97" s="35"/>
      <c r="AA97" s="35"/>
      <c r="AB97" s="35"/>
      <c r="AC97" s="35"/>
      <c r="AD97" s="35"/>
      <c r="AE97" s="35"/>
    </row>
    <row r="98" spans="1:47" s="2" customFormat="1" ht="22.9" customHeight="1">
      <c r="A98" s="35"/>
      <c r="B98" s="36"/>
      <c r="C98" s="153" t="s">
        <v>132</v>
      </c>
      <c r="D98" s="37"/>
      <c r="E98" s="37"/>
      <c r="F98" s="37"/>
      <c r="G98" s="37"/>
      <c r="H98" s="37"/>
      <c r="I98" s="37"/>
      <c r="J98" s="85">
        <f>J123</f>
        <v>0</v>
      </c>
      <c r="K98" s="37"/>
      <c r="L98" s="52"/>
      <c r="S98" s="35"/>
      <c r="T98" s="35"/>
      <c r="U98" s="35"/>
      <c r="V98" s="35"/>
      <c r="W98" s="35"/>
      <c r="X98" s="35"/>
      <c r="Y98" s="35"/>
      <c r="Z98" s="35"/>
      <c r="AA98" s="35"/>
      <c r="AB98" s="35"/>
      <c r="AC98" s="35"/>
      <c r="AD98" s="35"/>
      <c r="AE98" s="35"/>
      <c r="AU98" s="18" t="s">
        <v>133</v>
      </c>
    </row>
    <row r="99" spans="1:47" s="9" customFormat="1" ht="24.95" customHeight="1">
      <c r="B99" s="154"/>
      <c r="C99" s="155"/>
      <c r="D99" s="156" t="s">
        <v>142</v>
      </c>
      <c r="E99" s="157"/>
      <c r="F99" s="157"/>
      <c r="G99" s="157"/>
      <c r="H99" s="157"/>
      <c r="I99" s="157"/>
      <c r="J99" s="158">
        <f>J124</f>
        <v>0</v>
      </c>
      <c r="K99" s="155"/>
      <c r="L99" s="159"/>
    </row>
    <row r="100" spans="1:47" s="10" customFormat="1" ht="19.899999999999999" customHeight="1">
      <c r="B100" s="160"/>
      <c r="C100" s="105"/>
      <c r="D100" s="161" t="s">
        <v>1203</v>
      </c>
      <c r="E100" s="162"/>
      <c r="F100" s="162"/>
      <c r="G100" s="162"/>
      <c r="H100" s="162"/>
      <c r="I100" s="162"/>
      <c r="J100" s="163">
        <f>J125</f>
        <v>0</v>
      </c>
      <c r="K100" s="105"/>
      <c r="L100" s="164"/>
    </row>
    <row r="101" spans="1:47" s="10" customFormat="1" ht="19.899999999999999" customHeight="1">
      <c r="B101" s="160"/>
      <c r="C101" s="105"/>
      <c r="D101" s="161" t="s">
        <v>144</v>
      </c>
      <c r="E101" s="162"/>
      <c r="F101" s="162"/>
      <c r="G101" s="162"/>
      <c r="H101" s="162"/>
      <c r="I101" s="162"/>
      <c r="J101" s="163">
        <f>J154</f>
        <v>0</v>
      </c>
      <c r="K101" s="105"/>
      <c r="L101" s="164"/>
    </row>
    <row r="102" spans="1:47" s="2" customFormat="1" ht="21.75" customHeight="1">
      <c r="A102" s="35"/>
      <c r="B102" s="36"/>
      <c r="C102" s="37"/>
      <c r="D102" s="37"/>
      <c r="E102" s="37"/>
      <c r="F102" s="37"/>
      <c r="G102" s="37"/>
      <c r="H102" s="37"/>
      <c r="I102" s="37"/>
      <c r="J102" s="37"/>
      <c r="K102" s="37"/>
      <c r="L102" s="52"/>
      <c r="S102" s="35"/>
      <c r="T102" s="35"/>
      <c r="U102" s="35"/>
      <c r="V102" s="35"/>
      <c r="W102" s="35"/>
      <c r="X102" s="35"/>
      <c r="Y102" s="35"/>
      <c r="Z102" s="35"/>
      <c r="AA102" s="35"/>
      <c r="AB102" s="35"/>
      <c r="AC102" s="35"/>
      <c r="AD102" s="35"/>
      <c r="AE102" s="35"/>
    </row>
    <row r="103" spans="1:47" s="2" customFormat="1" ht="6.95" customHeight="1">
      <c r="A103" s="35"/>
      <c r="B103" s="55"/>
      <c r="C103" s="56"/>
      <c r="D103" s="56"/>
      <c r="E103" s="56"/>
      <c r="F103" s="56"/>
      <c r="G103" s="56"/>
      <c r="H103" s="56"/>
      <c r="I103" s="56"/>
      <c r="J103" s="56"/>
      <c r="K103" s="56"/>
      <c r="L103" s="52"/>
      <c r="S103" s="35"/>
      <c r="T103" s="35"/>
      <c r="U103" s="35"/>
      <c r="V103" s="35"/>
      <c r="W103" s="35"/>
      <c r="X103" s="35"/>
      <c r="Y103" s="35"/>
      <c r="Z103" s="35"/>
      <c r="AA103" s="35"/>
      <c r="AB103" s="35"/>
      <c r="AC103" s="35"/>
      <c r="AD103" s="35"/>
      <c r="AE103" s="35"/>
    </row>
    <row r="107" spans="1:47" s="2" customFormat="1" ht="6.95" customHeight="1">
      <c r="A107" s="35"/>
      <c r="B107" s="57"/>
      <c r="C107" s="58"/>
      <c r="D107" s="58"/>
      <c r="E107" s="58"/>
      <c r="F107" s="58"/>
      <c r="G107" s="58"/>
      <c r="H107" s="58"/>
      <c r="I107" s="58"/>
      <c r="J107" s="58"/>
      <c r="K107" s="58"/>
      <c r="L107" s="52"/>
      <c r="S107" s="35"/>
      <c r="T107" s="35"/>
      <c r="U107" s="35"/>
      <c r="V107" s="35"/>
      <c r="W107" s="35"/>
      <c r="X107" s="35"/>
      <c r="Y107" s="35"/>
      <c r="Z107" s="35"/>
      <c r="AA107" s="35"/>
      <c r="AB107" s="35"/>
      <c r="AC107" s="35"/>
      <c r="AD107" s="35"/>
      <c r="AE107" s="35"/>
    </row>
    <row r="108" spans="1:47" s="2" customFormat="1" ht="24.95" customHeight="1">
      <c r="A108" s="35"/>
      <c r="B108" s="36"/>
      <c r="C108" s="24" t="s">
        <v>154</v>
      </c>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47" s="2" customFormat="1" ht="6.95" customHeight="1">
      <c r="A109" s="35"/>
      <c r="B109" s="36"/>
      <c r="C109" s="37"/>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47" s="2" customFormat="1" ht="12" customHeight="1">
      <c r="A110" s="35"/>
      <c r="B110" s="36"/>
      <c r="C110" s="30" t="s">
        <v>16</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47" s="2" customFormat="1" ht="16.5" customHeight="1">
      <c r="A111" s="35"/>
      <c r="B111" s="36"/>
      <c r="C111" s="37"/>
      <c r="D111" s="37"/>
      <c r="E111" s="323" t="str">
        <f>E7</f>
        <v>Rekonstrukce multifunkčního sálu v budově NZM</v>
      </c>
      <c r="F111" s="324"/>
      <c r="G111" s="324"/>
      <c r="H111" s="324"/>
      <c r="I111" s="37"/>
      <c r="J111" s="37"/>
      <c r="K111" s="37"/>
      <c r="L111" s="52"/>
      <c r="S111" s="35"/>
      <c r="T111" s="35"/>
      <c r="U111" s="35"/>
      <c r="V111" s="35"/>
      <c r="W111" s="35"/>
      <c r="X111" s="35"/>
      <c r="Y111" s="35"/>
      <c r="Z111" s="35"/>
      <c r="AA111" s="35"/>
      <c r="AB111" s="35"/>
      <c r="AC111" s="35"/>
      <c r="AD111" s="35"/>
      <c r="AE111" s="35"/>
    </row>
    <row r="112" spans="1:47" s="1" customFormat="1" ht="12" customHeight="1">
      <c r="B112" s="22"/>
      <c r="C112" s="30" t="s">
        <v>125</v>
      </c>
      <c r="D112" s="23"/>
      <c r="E112" s="23"/>
      <c r="F112" s="23"/>
      <c r="G112" s="23"/>
      <c r="H112" s="23"/>
      <c r="I112" s="23"/>
      <c r="J112" s="23"/>
      <c r="K112" s="23"/>
      <c r="L112" s="21"/>
    </row>
    <row r="113" spans="1:65" s="2" customFormat="1" ht="16.5" customHeight="1">
      <c r="A113" s="35"/>
      <c r="B113" s="36"/>
      <c r="C113" s="37"/>
      <c r="D113" s="37"/>
      <c r="E113" s="323" t="s">
        <v>126</v>
      </c>
      <c r="F113" s="325"/>
      <c r="G113" s="325"/>
      <c r="H113" s="325"/>
      <c r="I113" s="37"/>
      <c r="J113" s="37"/>
      <c r="K113" s="37"/>
      <c r="L113" s="52"/>
      <c r="S113" s="35"/>
      <c r="T113" s="35"/>
      <c r="U113" s="35"/>
      <c r="V113" s="35"/>
      <c r="W113" s="35"/>
      <c r="X113" s="35"/>
      <c r="Y113" s="35"/>
      <c r="Z113" s="35"/>
      <c r="AA113" s="35"/>
      <c r="AB113" s="35"/>
      <c r="AC113" s="35"/>
      <c r="AD113" s="35"/>
      <c r="AE113" s="35"/>
    </row>
    <row r="114" spans="1:65" s="2" customFormat="1" ht="12" customHeight="1">
      <c r="A114" s="35"/>
      <c r="B114" s="36"/>
      <c r="C114" s="30" t="s">
        <v>127</v>
      </c>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65" s="2" customFormat="1" ht="16.5" customHeight="1">
      <c r="A115" s="35"/>
      <c r="B115" s="36"/>
      <c r="C115" s="37"/>
      <c r="D115" s="37"/>
      <c r="E115" s="276" t="str">
        <f>E11</f>
        <v>D.1.1.2 - Prostorová akustika</v>
      </c>
      <c r="F115" s="325"/>
      <c r="G115" s="325"/>
      <c r="H115" s="325"/>
      <c r="I115" s="37"/>
      <c r="J115" s="37"/>
      <c r="K115" s="37"/>
      <c r="L115" s="52"/>
      <c r="S115" s="35"/>
      <c r="T115" s="35"/>
      <c r="U115" s="35"/>
      <c r="V115" s="35"/>
      <c r="W115" s="35"/>
      <c r="X115" s="35"/>
      <c r="Y115" s="35"/>
      <c r="Z115" s="35"/>
      <c r="AA115" s="35"/>
      <c r="AB115" s="35"/>
      <c r="AC115" s="35"/>
      <c r="AD115" s="35"/>
      <c r="AE115" s="35"/>
    </row>
    <row r="116" spans="1:65" s="2" customFormat="1" ht="6.95" customHeight="1">
      <c r="A116" s="35"/>
      <c r="B116" s="36"/>
      <c r="C116" s="37"/>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65" s="2" customFormat="1" ht="12" customHeight="1">
      <c r="A117" s="35"/>
      <c r="B117" s="36"/>
      <c r="C117" s="30" t="s">
        <v>20</v>
      </c>
      <c r="D117" s="37"/>
      <c r="E117" s="37"/>
      <c r="F117" s="28" t="str">
        <f>F14</f>
        <v>Kostelní 1300/44, Praha 7</v>
      </c>
      <c r="G117" s="37"/>
      <c r="H117" s="37"/>
      <c r="I117" s="30" t="s">
        <v>22</v>
      </c>
      <c r="J117" s="67" t="str">
        <f>IF(J14="","",J14)</f>
        <v>27. 4. 2021</v>
      </c>
      <c r="K117" s="37"/>
      <c r="L117" s="52"/>
      <c r="S117" s="35"/>
      <c r="T117" s="35"/>
      <c r="U117" s="35"/>
      <c r="V117" s="35"/>
      <c r="W117" s="35"/>
      <c r="X117" s="35"/>
      <c r="Y117" s="35"/>
      <c r="Z117" s="35"/>
      <c r="AA117" s="35"/>
      <c r="AB117" s="35"/>
      <c r="AC117" s="35"/>
      <c r="AD117" s="35"/>
      <c r="AE117" s="35"/>
    </row>
    <row r="118" spans="1:65" s="2" customFormat="1" ht="6.95" customHeight="1">
      <c r="A118" s="35"/>
      <c r="B118" s="36"/>
      <c r="C118" s="37"/>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65" s="2" customFormat="1" ht="40.15" customHeight="1">
      <c r="A119" s="35"/>
      <c r="B119" s="36"/>
      <c r="C119" s="30" t="s">
        <v>24</v>
      </c>
      <c r="D119" s="37"/>
      <c r="E119" s="37"/>
      <c r="F119" s="28" t="str">
        <f>E17</f>
        <v>Národní zemědělské muzeum, Kostelní 44, Praha 7</v>
      </c>
      <c r="G119" s="37"/>
      <c r="H119" s="37"/>
      <c r="I119" s="30" t="s">
        <v>31</v>
      </c>
      <c r="J119" s="33" t="str">
        <f>E23</f>
        <v>ARCH TECH, K Noskovně 148, Praha 6</v>
      </c>
      <c r="K119" s="37"/>
      <c r="L119" s="52"/>
      <c r="S119" s="35"/>
      <c r="T119" s="35"/>
      <c r="U119" s="35"/>
      <c r="V119" s="35"/>
      <c r="W119" s="35"/>
      <c r="X119" s="35"/>
      <c r="Y119" s="35"/>
      <c r="Z119" s="35"/>
      <c r="AA119" s="35"/>
      <c r="AB119" s="35"/>
      <c r="AC119" s="35"/>
      <c r="AD119" s="35"/>
      <c r="AE119" s="35"/>
    </row>
    <row r="120" spans="1:65" s="2" customFormat="1" ht="40.15" customHeight="1">
      <c r="A120" s="35"/>
      <c r="B120" s="36"/>
      <c r="C120" s="30" t="s">
        <v>29</v>
      </c>
      <c r="D120" s="37"/>
      <c r="E120" s="37"/>
      <c r="F120" s="28" t="str">
        <f>IF(E20="","",E20)</f>
        <v>Vyplň údaj</v>
      </c>
      <c r="G120" s="37"/>
      <c r="H120" s="37"/>
      <c r="I120" s="30" t="s">
        <v>35</v>
      </c>
      <c r="J120" s="33" t="str">
        <f>E26</f>
        <v>Jiří Večerník, Wolkerova 1747/27, Jihlava</v>
      </c>
      <c r="K120" s="37"/>
      <c r="L120" s="52"/>
      <c r="S120" s="35"/>
      <c r="T120" s="35"/>
      <c r="U120" s="35"/>
      <c r="V120" s="35"/>
      <c r="W120" s="35"/>
      <c r="X120" s="35"/>
      <c r="Y120" s="35"/>
      <c r="Z120" s="35"/>
      <c r="AA120" s="35"/>
      <c r="AB120" s="35"/>
      <c r="AC120" s="35"/>
      <c r="AD120" s="35"/>
      <c r="AE120" s="35"/>
    </row>
    <row r="121" spans="1:65" s="2" customFormat="1" ht="10.35" customHeight="1">
      <c r="A121" s="35"/>
      <c r="B121" s="36"/>
      <c r="C121" s="37"/>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65" s="11" customFormat="1" ht="29.25" customHeight="1">
      <c r="A122" s="165"/>
      <c r="B122" s="166"/>
      <c r="C122" s="167" t="s">
        <v>155</v>
      </c>
      <c r="D122" s="168" t="s">
        <v>64</v>
      </c>
      <c r="E122" s="168" t="s">
        <v>60</v>
      </c>
      <c r="F122" s="168" t="s">
        <v>61</v>
      </c>
      <c r="G122" s="168" t="s">
        <v>156</v>
      </c>
      <c r="H122" s="168" t="s">
        <v>157</v>
      </c>
      <c r="I122" s="168" t="s">
        <v>158</v>
      </c>
      <c r="J122" s="168" t="s">
        <v>131</v>
      </c>
      <c r="K122" s="169" t="s">
        <v>159</v>
      </c>
      <c r="L122" s="170"/>
      <c r="M122" s="76" t="s">
        <v>1</v>
      </c>
      <c r="N122" s="77" t="s">
        <v>43</v>
      </c>
      <c r="O122" s="77" t="s">
        <v>160</v>
      </c>
      <c r="P122" s="77" t="s">
        <v>161</v>
      </c>
      <c r="Q122" s="77" t="s">
        <v>162</v>
      </c>
      <c r="R122" s="77" t="s">
        <v>163</v>
      </c>
      <c r="S122" s="77" t="s">
        <v>164</v>
      </c>
      <c r="T122" s="78" t="s">
        <v>165</v>
      </c>
      <c r="U122" s="165"/>
      <c r="V122" s="165"/>
      <c r="W122" s="165"/>
      <c r="X122" s="165"/>
      <c r="Y122" s="165"/>
      <c r="Z122" s="165"/>
      <c r="AA122" s="165"/>
      <c r="AB122" s="165"/>
      <c r="AC122" s="165"/>
      <c r="AD122" s="165"/>
      <c r="AE122" s="165"/>
    </row>
    <row r="123" spans="1:65" s="2" customFormat="1" ht="22.9" customHeight="1">
      <c r="A123" s="35"/>
      <c r="B123" s="36"/>
      <c r="C123" s="83" t="s">
        <v>166</v>
      </c>
      <c r="D123" s="37"/>
      <c r="E123" s="37"/>
      <c r="F123" s="37"/>
      <c r="G123" s="37"/>
      <c r="H123" s="37"/>
      <c r="I123" s="37"/>
      <c r="J123" s="171">
        <f>BK123</f>
        <v>0</v>
      </c>
      <c r="K123" s="37"/>
      <c r="L123" s="40"/>
      <c r="M123" s="79"/>
      <c r="N123" s="172"/>
      <c r="O123" s="80"/>
      <c r="P123" s="173">
        <f>P124</f>
        <v>0</v>
      </c>
      <c r="Q123" s="80"/>
      <c r="R123" s="173">
        <f>R124</f>
        <v>0.28131799999999996</v>
      </c>
      <c r="S123" s="80"/>
      <c r="T123" s="174">
        <f>T124</f>
        <v>0</v>
      </c>
      <c r="U123" s="35"/>
      <c r="V123" s="35"/>
      <c r="W123" s="35"/>
      <c r="X123" s="35"/>
      <c r="Y123" s="35"/>
      <c r="Z123" s="35"/>
      <c r="AA123" s="35"/>
      <c r="AB123" s="35"/>
      <c r="AC123" s="35"/>
      <c r="AD123" s="35"/>
      <c r="AE123" s="35"/>
      <c r="AT123" s="18" t="s">
        <v>78</v>
      </c>
      <c r="AU123" s="18" t="s">
        <v>133</v>
      </c>
      <c r="BK123" s="175">
        <f>BK124</f>
        <v>0</v>
      </c>
    </row>
    <row r="124" spans="1:65" s="12" customFormat="1" ht="25.9" customHeight="1">
      <c r="B124" s="176"/>
      <c r="C124" s="177"/>
      <c r="D124" s="178" t="s">
        <v>78</v>
      </c>
      <c r="E124" s="179" t="s">
        <v>580</v>
      </c>
      <c r="F124" s="179" t="s">
        <v>581</v>
      </c>
      <c r="G124" s="177"/>
      <c r="H124" s="177"/>
      <c r="I124" s="180"/>
      <c r="J124" s="181">
        <f>BK124</f>
        <v>0</v>
      </c>
      <c r="K124" s="177"/>
      <c r="L124" s="182"/>
      <c r="M124" s="183"/>
      <c r="N124" s="184"/>
      <c r="O124" s="184"/>
      <c r="P124" s="185">
        <f>P125+P154</f>
        <v>0</v>
      </c>
      <c r="Q124" s="184"/>
      <c r="R124" s="185">
        <f>R125+R154</f>
        <v>0.28131799999999996</v>
      </c>
      <c r="S124" s="184"/>
      <c r="T124" s="186">
        <f>T125+T154</f>
        <v>0</v>
      </c>
      <c r="AR124" s="187" t="s">
        <v>88</v>
      </c>
      <c r="AT124" s="188" t="s">
        <v>78</v>
      </c>
      <c r="AU124" s="188" t="s">
        <v>79</v>
      </c>
      <c r="AY124" s="187" t="s">
        <v>169</v>
      </c>
      <c r="BK124" s="189">
        <f>BK125+BK154</f>
        <v>0</v>
      </c>
    </row>
    <row r="125" spans="1:65" s="12" customFormat="1" ht="22.9" customHeight="1">
      <c r="B125" s="176"/>
      <c r="C125" s="177"/>
      <c r="D125" s="178" t="s">
        <v>78</v>
      </c>
      <c r="E125" s="190" t="s">
        <v>1204</v>
      </c>
      <c r="F125" s="190" t="s">
        <v>1205</v>
      </c>
      <c r="G125" s="177"/>
      <c r="H125" s="177"/>
      <c r="I125" s="180"/>
      <c r="J125" s="191">
        <f>BK125</f>
        <v>0</v>
      </c>
      <c r="K125" s="177"/>
      <c r="L125" s="182"/>
      <c r="M125" s="183"/>
      <c r="N125" s="184"/>
      <c r="O125" s="184"/>
      <c r="P125" s="185">
        <f>SUM(P126:P153)</f>
        <v>0</v>
      </c>
      <c r="Q125" s="184"/>
      <c r="R125" s="185">
        <f>SUM(R126:R153)</f>
        <v>0.21956799999999999</v>
      </c>
      <c r="S125" s="184"/>
      <c r="T125" s="186">
        <f>SUM(T126:T153)</f>
        <v>0</v>
      </c>
      <c r="AR125" s="187" t="s">
        <v>88</v>
      </c>
      <c r="AT125" s="188" t="s">
        <v>78</v>
      </c>
      <c r="AU125" s="188" t="s">
        <v>86</v>
      </c>
      <c r="AY125" s="187" t="s">
        <v>169</v>
      </c>
      <c r="BK125" s="189">
        <f>SUM(BK126:BK153)</f>
        <v>0</v>
      </c>
    </row>
    <row r="126" spans="1:65" s="2" customFormat="1" ht="24.2" customHeight="1">
      <c r="A126" s="35"/>
      <c r="B126" s="36"/>
      <c r="C126" s="192" t="s">
        <v>86</v>
      </c>
      <c r="D126" s="192" t="s">
        <v>172</v>
      </c>
      <c r="E126" s="193" t="s">
        <v>1206</v>
      </c>
      <c r="F126" s="194" t="s">
        <v>1207</v>
      </c>
      <c r="G126" s="195" t="s">
        <v>189</v>
      </c>
      <c r="H126" s="196">
        <v>72</v>
      </c>
      <c r="I126" s="197"/>
      <c r="J126" s="198">
        <f>ROUND(I126*H126,2)</f>
        <v>0</v>
      </c>
      <c r="K126" s="194" t="s">
        <v>176</v>
      </c>
      <c r="L126" s="40"/>
      <c r="M126" s="199" t="s">
        <v>1</v>
      </c>
      <c r="N126" s="200" t="s">
        <v>44</v>
      </c>
      <c r="O126" s="72"/>
      <c r="P126" s="201">
        <f>O126*H126</f>
        <v>0</v>
      </c>
      <c r="Q126" s="201">
        <v>1.32E-3</v>
      </c>
      <c r="R126" s="201">
        <f>Q126*H126</f>
        <v>9.5039999999999999E-2</v>
      </c>
      <c r="S126" s="201">
        <v>0</v>
      </c>
      <c r="T126" s="202">
        <f>S126*H126</f>
        <v>0</v>
      </c>
      <c r="U126" s="35"/>
      <c r="V126" s="35"/>
      <c r="W126" s="35"/>
      <c r="X126" s="35"/>
      <c r="Y126" s="35"/>
      <c r="Z126" s="35"/>
      <c r="AA126" s="35"/>
      <c r="AB126" s="35"/>
      <c r="AC126" s="35"/>
      <c r="AD126" s="35"/>
      <c r="AE126" s="35"/>
      <c r="AR126" s="203" t="s">
        <v>300</v>
      </c>
      <c r="AT126" s="203" t="s">
        <v>172</v>
      </c>
      <c r="AU126" s="203" t="s">
        <v>88</v>
      </c>
      <c r="AY126" s="18" t="s">
        <v>169</v>
      </c>
      <c r="BE126" s="204">
        <f>IF(N126="základní",J126,0)</f>
        <v>0</v>
      </c>
      <c r="BF126" s="204">
        <f>IF(N126="snížená",J126,0)</f>
        <v>0</v>
      </c>
      <c r="BG126" s="204">
        <f>IF(N126="zákl. přenesená",J126,0)</f>
        <v>0</v>
      </c>
      <c r="BH126" s="204">
        <f>IF(N126="sníž. přenesená",J126,0)</f>
        <v>0</v>
      </c>
      <c r="BI126" s="204">
        <f>IF(N126="nulová",J126,0)</f>
        <v>0</v>
      </c>
      <c r="BJ126" s="18" t="s">
        <v>86</v>
      </c>
      <c r="BK126" s="204">
        <f>ROUND(I126*H126,2)</f>
        <v>0</v>
      </c>
      <c r="BL126" s="18" t="s">
        <v>300</v>
      </c>
      <c r="BM126" s="203" t="s">
        <v>1208</v>
      </c>
    </row>
    <row r="127" spans="1:65" s="2" customFormat="1" ht="19.5">
      <c r="A127" s="35"/>
      <c r="B127" s="36"/>
      <c r="C127" s="37"/>
      <c r="D127" s="205" t="s">
        <v>178</v>
      </c>
      <c r="E127" s="37"/>
      <c r="F127" s="206" t="s">
        <v>1209</v>
      </c>
      <c r="G127" s="37"/>
      <c r="H127" s="37"/>
      <c r="I127" s="207"/>
      <c r="J127" s="37"/>
      <c r="K127" s="37"/>
      <c r="L127" s="40"/>
      <c r="M127" s="208"/>
      <c r="N127" s="209"/>
      <c r="O127" s="72"/>
      <c r="P127" s="72"/>
      <c r="Q127" s="72"/>
      <c r="R127" s="72"/>
      <c r="S127" s="72"/>
      <c r="T127" s="73"/>
      <c r="U127" s="35"/>
      <c r="V127" s="35"/>
      <c r="W127" s="35"/>
      <c r="X127" s="35"/>
      <c r="Y127" s="35"/>
      <c r="Z127" s="35"/>
      <c r="AA127" s="35"/>
      <c r="AB127" s="35"/>
      <c r="AC127" s="35"/>
      <c r="AD127" s="35"/>
      <c r="AE127" s="35"/>
      <c r="AT127" s="18" t="s">
        <v>178</v>
      </c>
      <c r="AU127" s="18" t="s">
        <v>88</v>
      </c>
    </row>
    <row r="128" spans="1:65" s="2" customFormat="1" ht="11.25">
      <c r="A128" s="35"/>
      <c r="B128" s="36"/>
      <c r="C128" s="37"/>
      <c r="D128" s="210" t="s">
        <v>180</v>
      </c>
      <c r="E128" s="37"/>
      <c r="F128" s="211" t="s">
        <v>1210</v>
      </c>
      <c r="G128" s="37"/>
      <c r="H128" s="37"/>
      <c r="I128" s="207"/>
      <c r="J128" s="37"/>
      <c r="K128" s="37"/>
      <c r="L128" s="40"/>
      <c r="M128" s="208"/>
      <c r="N128" s="209"/>
      <c r="O128" s="72"/>
      <c r="P128" s="72"/>
      <c r="Q128" s="72"/>
      <c r="R128" s="72"/>
      <c r="S128" s="72"/>
      <c r="T128" s="73"/>
      <c r="U128" s="35"/>
      <c r="V128" s="35"/>
      <c r="W128" s="35"/>
      <c r="X128" s="35"/>
      <c r="Y128" s="35"/>
      <c r="Z128" s="35"/>
      <c r="AA128" s="35"/>
      <c r="AB128" s="35"/>
      <c r="AC128" s="35"/>
      <c r="AD128" s="35"/>
      <c r="AE128" s="35"/>
      <c r="AT128" s="18" t="s">
        <v>180</v>
      </c>
      <c r="AU128" s="18" t="s">
        <v>88</v>
      </c>
    </row>
    <row r="129" spans="1:65" s="2" customFormat="1" ht="16.5" customHeight="1">
      <c r="A129" s="35"/>
      <c r="B129" s="36"/>
      <c r="C129" s="245" t="s">
        <v>88</v>
      </c>
      <c r="D129" s="245" t="s">
        <v>227</v>
      </c>
      <c r="E129" s="246" t="s">
        <v>1211</v>
      </c>
      <c r="F129" s="247" t="s">
        <v>1212</v>
      </c>
      <c r="G129" s="248" t="s">
        <v>189</v>
      </c>
      <c r="H129" s="249">
        <v>70.875</v>
      </c>
      <c r="I129" s="250"/>
      <c r="J129" s="251">
        <f>ROUND(I129*H129,2)</f>
        <v>0</v>
      </c>
      <c r="K129" s="247" t="s">
        <v>1</v>
      </c>
      <c r="L129" s="252"/>
      <c r="M129" s="253" t="s">
        <v>1</v>
      </c>
      <c r="N129" s="254" t="s">
        <v>44</v>
      </c>
      <c r="O129" s="72"/>
      <c r="P129" s="201">
        <f>O129*H129</f>
        <v>0</v>
      </c>
      <c r="Q129" s="201">
        <v>0</v>
      </c>
      <c r="R129" s="201">
        <f>Q129*H129</f>
        <v>0</v>
      </c>
      <c r="S129" s="201">
        <v>0</v>
      </c>
      <c r="T129" s="202">
        <f>S129*H129</f>
        <v>0</v>
      </c>
      <c r="U129" s="35"/>
      <c r="V129" s="35"/>
      <c r="W129" s="35"/>
      <c r="X129" s="35"/>
      <c r="Y129" s="35"/>
      <c r="Z129" s="35"/>
      <c r="AA129" s="35"/>
      <c r="AB129" s="35"/>
      <c r="AC129" s="35"/>
      <c r="AD129" s="35"/>
      <c r="AE129" s="35"/>
      <c r="AR129" s="203" t="s">
        <v>446</v>
      </c>
      <c r="AT129" s="203" t="s">
        <v>227</v>
      </c>
      <c r="AU129" s="203" t="s">
        <v>88</v>
      </c>
      <c r="AY129" s="18" t="s">
        <v>169</v>
      </c>
      <c r="BE129" s="204">
        <f>IF(N129="základní",J129,0)</f>
        <v>0</v>
      </c>
      <c r="BF129" s="204">
        <f>IF(N129="snížená",J129,0)</f>
        <v>0</v>
      </c>
      <c r="BG129" s="204">
        <f>IF(N129="zákl. přenesená",J129,0)</f>
        <v>0</v>
      </c>
      <c r="BH129" s="204">
        <f>IF(N129="sníž. přenesená",J129,0)</f>
        <v>0</v>
      </c>
      <c r="BI129" s="204">
        <f>IF(N129="nulová",J129,0)</f>
        <v>0</v>
      </c>
      <c r="BJ129" s="18" t="s">
        <v>86</v>
      </c>
      <c r="BK129" s="204">
        <f>ROUND(I129*H129,2)</f>
        <v>0</v>
      </c>
      <c r="BL129" s="18" t="s">
        <v>300</v>
      </c>
      <c r="BM129" s="203" t="s">
        <v>1213</v>
      </c>
    </row>
    <row r="130" spans="1:65" s="2" customFormat="1" ht="11.25">
      <c r="A130" s="35"/>
      <c r="B130" s="36"/>
      <c r="C130" s="37"/>
      <c r="D130" s="205" t="s">
        <v>178</v>
      </c>
      <c r="E130" s="37"/>
      <c r="F130" s="206" t="s">
        <v>1212</v>
      </c>
      <c r="G130" s="37"/>
      <c r="H130" s="37"/>
      <c r="I130" s="207"/>
      <c r="J130" s="37"/>
      <c r="K130" s="37"/>
      <c r="L130" s="40"/>
      <c r="M130" s="208"/>
      <c r="N130" s="209"/>
      <c r="O130" s="72"/>
      <c r="P130" s="72"/>
      <c r="Q130" s="72"/>
      <c r="R130" s="72"/>
      <c r="S130" s="72"/>
      <c r="T130" s="73"/>
      <c r="U130" s="35"/>
      <c r="V130" s="35"/>
      <c r="W130" s="35"/>
      <c r="X130" s="35"/>
      <c r="Y130" s="35"/>
      <c r="Z130" s="35"/>
      <c r="AA130" s="35"/>
      <c r="AB130" s="35"/>
      <c r="AC130" s="35"/>
      <c r="AD130" s="35"/>
      <c r="AE130" s="35"/>
      <c r="AT130" s="18" t="s">
        <v>178</v>
      </c>
      <c r="AU130" s="18" t="s">
        <v>88</v>
      </c>
    </row>
    <row r="131" spans="1:65" s="14" customFormat="1" ht="11.25">
      <c r="B131" s="223"/>
      <c r="C131" s="224"/>
      <c r="D131" s="205" t="s">
        <v>184</v>
      </c>
      <c r="E131" s="224"/>
      <c r="F131" s="226" t="s">
        <v>1214</v>
      </c>
      <c r="G131" s="224"/>
      <c r="H131" s="227">
        <v>70.875</v>
      </c>
      <c r="I131" s="228"/>
      <c r="J131" s="224"/>
      <c r="K131" s="224"/>
      <c r="L131" s="229"/>
      <c r="M131" s="230"/>
      <c r="N131" s="231"/>
      <c r="O131" s="231"/>
      <c r="P131" s="231"/>
      <c r="Q131" s="231"/>
      <c r="R131" s="231"/>
      <c r="S131" s="231"/>
      <c r="T131" s="232"/>
      <c r="AT131" s="233" t="s">
        <v>184</v>
      </c>
      <c r="AU131" s="233" t="s">
        <v>88</v>
      </c>
      <c r="AV131" s="14" t="s">
        <v>88</v>
      </c>
      <c r="AW131" s="14" t="s">
        <v>4</v>
      </c>
      <c r="AX131" s="14" t="s">
        <v>86</v>
      </c>
      <c r="AY131" s="233" t="s">
        <v>169</v>
      </c>
    </row>
    <row r="132" spans="1:65" s="2" customFormat="1" ht="16.5" customHeight="1">
      <c r="A132" s="35"/>
      <c r="B132" s="36"/>
      <c r="C132" s="245" t="s">
        <v>195</v>
      </c>
      <c r="D132" s="245" t="s">
        <v>227</v>
      </c>
      <c r="E132" s="246" t="s">
        <v>1215</v>
      </c>
      <c r="F132" s="247" t="s">
        <v>1216</v>
      </c>
      <c r="G132" s="248" t="s">
        <v>189</v>
      </c>
      <c r="H132" s="249">
        <v>4.7249999999999996</v>
      </c>
      <c r="I132" s="250"/>
      <c r="J132" s="251">
        <f>ROUND(I132*H132,2)</f>
        <v>0</v>
      </c>
      <c r="K132" s="247" t="s">
        <v>1</v>
      </c>
      <c r="L132" s="252"/>
      <c r="M132" s="253" t="s">
        <v>1</v>
      </c>
      <c r="N132" s="254" t="s">
        <v>44</v>
      </c>
      <c r="O132" s="72"/>
      <c r="P132" s="201">
        <f>O132*H132</f>
        <v>0</v>
      </c>
      <c r="Q132" s="201">
        <v>0</v>
      </c>
      <c r="R132" s="201">
        <f>Q132*H132</f>
        <v>0</v>
      </c>
      <c r="S132" s="201">
        <v>0</v>
      </c>
      <c r="T132" s="202">
        <f>S132*H132</f>
        <v>0</v>
      </c>
      <c r="U132" s="35"/>
      <c r="V132" s="35"/>
      <c r="W132" s="35"/>
      <c r="X132" s="35"/>
      <c r="Y132" s="35"/>
      <c r="Z132" s="35"/>
      <c r="AA132" s="35"/>
      <c r="AB132" s="35"/>
      <c r="AC132" s="35"/>
      <c r="AD132" s="35"/>
      <c r="AE132" s="35"/>
      <c r="AR132" s="203" t="s">
        <v>446</v>
      </c>
      <c r="AT132" s="203" t="s">
        <v>227</v>
      </c>
      <c r="AU132" s="203" t="s">
        <v>88</v>
      </c>
      <c r="AY132" s="18" t="s">
        <v>169</v>
      </c>
      <c r="BE132" s="204">
        <f>IF(N132="základní",J132,0)</f>
        <v>0</v>
      </c>
      <c r="BF132" s="204">
        <f>IF(N132="snížená",J132,0)</f>
        <v>0</v>
      </c>
      <c r="BG132" s="204">
        <f>IF(N132="zákl. přenesená",J132,0)</f>
        <v>0</v>
      </c>
      <c r="BH132" s="204">
        <f>IF(N132="sníž. přenesená",J132,0)</f>
        <v>0</v>
      </c>
      <c r="BI132" s="204">
        <f>IF(N132="nulová",J132,0)</f>
        <v>0</v>
      </c>
      <c r="BJ132" s="18" t="s">
        <v>86</v>
      </c>
      <c r="BK132" s="204">
        <f>ROUND(I132*H132,2)</f>
        <v>0</v>
      </c>
      <c r="BL132" s="18" t="s">
        <v>300</v>
      </c>
      <c r="BM132" s="203" t="s">
        <v>1217</v>
      </c>
    </row>
    <row r="133" spans="1:65" s="2" customFormat="1" ht="11.25">
      <c r="A133" s="35"/>
      <c r="B133" s="36"/>
      <c r="C133" s="37"/>
      <c r="D133" s="205" t="s">
        <v>178</v>
      </c>
      <c r="E133" s="37"/>
      <c r="F133" s="206" t="s">
        <v>1216</v>
      </c>
      <c r="G133" s="37"/>
      <c r="H133" s="37"/>
      <c r="I133" s="207"/>
      <c r="J133" s="37"/>
      <c r="K133" s="37"/>
      <c r="L133" s="40"/>
      <c r="M133" s="208"/>
      <c r="N133" s="209"/>
      <c r="O133" s="72"/>
      <c r="P133" s="72"/>
      <c r="Q133" s="72"/>
      <c r="R133" s="72"/>
      <c r="S133" s="72"/>
      <c r="T133" s="73"/>
      <c r="U133" s="35"/>
      <c r="V133" s="35"/>
      <c r="W133" s="35"/>
      <c r="X133" s="35"/>
      <c r="Y133" s="35"/>
      <c r="Z133" s="35"/>
      <c r="AA133" s="35"/>
      <c r="AB133" s="35"/>
      <c r="AC133" s="35"/>
      <c r="AD133" s="35"/>
      <c r="AE133" s="35"/>
      <c r="AT133" s="18" t="s">
        <v>178</v>
      </c>
      <c r="AU133" s="18" t="s">
        <v>88</v>
      </c>
    </row>
    <row r="134" spans="1:65" s="14" customFormat="1" ht="11.25">
      <c r="B134" s="223"/>
      <c r="C134" s="224"/>
      <c r="D134" s="205" t="s">
        <v>184</v>
      </c>
      <c r="E134" s="224"/>
      <c r="F134" s="226" t="s">
        <v>1218</v>
      </c>
      <c r="G134" s="224"/>
      <c r="H134" s="227">
        <v>4.7249999999999996</v>
      </c>
      <c r="I134" s="228"/>
      <c r="J134" s="224"/>
      <c r="K134" s="224"/>
      <c r="L134" s="229"/>
      <c r="M134" s="230"/>
      <c r="N134" s="231"/>
      <c r="O134" s="231"/>
      <c r="P134" s="231"/>
      <c r="Q134" s="231"/>
      <c r="R134" s="231"/>
      <c r="S134" s="231"/>
      <c r="T134" s="232"/>
      <c r="AT134" s="233" t="s">
        <v>184</v>
      </c>
      <c r="AU134" s="233" t="s">
        <v>88</v>
      </c>
      <c r="AV134" s="14" t="s">
        <v>88</v>
      </c>
      <c r="AW134" s="14" t="s">
        <v>4</v>
      </c>
      <c r="AX134" s="14" t="s">
        <v>86</v>
      </c>
      <c r="AY134" s="233" t="s">
        <v>169</v>
      </c>
    </row>
    <row r="135" spans="1:65" s="2" customFormat="1" ht="24.2" customHeight="1">
      <c r="A135" s="35"/>
      <c r="B135" s="36"/>
      <c r="C135" s="192" t="s">
        <v>170</v>
      </c>
      <c r="D135" s="192" t="s">
        <v>172</v>
      </c>
      <c r="E135" s="193" t="s">
        <v>1219</v>
      </c>
      <c r="F135" s="194" t="s">
        <v>1220</v>
      </c>
      <c r="G135" s="195" t="s">
        <v>252</v>
      </c>
      <c r="H135" s="196">
        <v>76</v>
      </c>
      <c r="I135" s="197"/>
      <c r="J135" s="198">
        <f>ROUND(I135*H135,2)</f>
        <v>0</v>
      </c>
      <c r="K135" s="194" t="s">
        <v>176</v>
      </c>
      <c r="L135" s="40"/>
      <c r="M135" s="199" t="s">
        <v>1</v>
      </c>
      <c r="N135" s="200" t="s">
        <v>44</v>
      </c>
      <c r="O135" s="72"/>
      <c r="P135" s="201">
        <f>O135*H135</f>
        <v>0</v>
      </c>
      <c r="Q135" s="201">
        <v>2.4000000000000001E-4</v>
      </c>
      <c r="R135" s="201">
        <f>Q135*H135</f>
        <v>1.8239999999999999E-2</v>
      </c>
      <c r="S135" s="201">
        <v>0</v>
      </c>
      <c r="T135" s="202">
        <f>S135*H135</f>
        <v>0</v>
      </c>
      <c r="U135" s="35"/>
      <c r="V135" s="35"/>
      <c r="W135" s="35"/>
      <c r="X135" s="35"/>
      <c r="Y135" s="35"/>
      <c r="Z135" s="35"/>
      <c r="AA135" s="35"/>
      <c r="AB135" s="35"/>
      <c r="AC135" s="35"/>
      <c r="AD135" s="35"/>
      <c r="AE135" s="35"/>
      <c r="AR135" s="203" t="s">
        <v>300</v>
      </c>
      <c r="AT135" s="203" t="s">
        <v>172</v>
      </c>
      <c r="AU135" s="203" t="s">
        <v>88</v>
      </c>
      <c r="AY135" s="18" t="s">
        <v>169</v>
      </c>
      <c r="BE135" s="204">
        <f>IF(N135="základní",J135,0)</f>
        <v>0</v>
      </c>
      <c r="BF135" s="204">
        <f>IF(N135="snížená",J135,0)</f>
        <v>0</v>
      </c>
      <c r="BG135" s="204">
        <f>IF(N135="zákl. přenesená",J135,0)</f>
        <v>0</v>
      </c>
      <c r="BH135" s="204">
        <f>IF(N135="sníž. přenesená",J135,0)</f>
        <v>0</v>
      </c>
      <c r="BI135" s="204">
        <f>IF(N135="nulová",J135,0)</f>
        <v>0</v>
      </c>
      <c r="BJ135" s="18" t="s">
        <v>86</v>
      </c>
      <c r="BK135" s="204">
        <f>ROUND(I135*H135,2)</f>
        <v>0</v>
      </c>
      <c r="BL135" s="18" t="s">
        <v>300</v>
      </c>
      <c r="BM135" s="203" t="s">
        <v>1221</v>
      </c>
    </row>
    <row r="136" spans="1:65" s="2" customFormat="1" ht="19.5">
      <c r="A136" s="35"/>
      <c r="B136" s="36"/>
      <c r="C136" s="37"/>
      <c r="D136" s="205" t="s">
        <v>178</v>
      </c>
      <c r="E136" s="37"/>
      <c r="F136" s="206" t="s">
        <v>1222</v>
      </c>
      <c r="G136" s="37"/>
      <c r="H136" s="37"/>
      <c r="I136" s="207"/>
      <c r="J136" s="37"/>
      <c r="K136" s="37"/>
      <c r="L136" s="40"/>
      <c r="M136" s="208"/>
      <c r="N136" s="209"/>
      <c r="O136" s="72"/>
      <c r="P136" s="72"/>
      <c r="Q136" s="72"/>
      <c r="R136" s="72"/>
      <c r="S136" s="72"/>
      <c r="T136" s="73"/>
      <c r="U136" s="35"/>
      <c r="V136" s="35"/>
      <c r="W136" s="35"/>
      <c r="X136" s="35"/>
      <c r="Y136" s="35"/>
      <c r="Z136" s="35"/>
      <c r="AA136" s="35"/>
      <c r="AB136" s="35"/>
      <c r="AC136" s="35"/>
      <c r="AD136" s="35"/>
      <c r="AE136" s="35"/>
      <c r="AT136" s="18" t="s">
        <v>178</v>
      </c>
      <c r="AU136" s="18" t="s">
        <v>88</v>
      </c>
    </row>
    <row r="137" spans="1:65" s="2" customFormat="1" ht="11.25">
      <c r="A137" s="35"/>
      <c r="B137" s="36"/>
      <c r="C137" s="37"/>
      <c r="D137" s="210" t="s">
        <v>180</v>
      </c>
      <c r="E137" s="37"/>
      <c r="F137" s="211" t="s">
        <v>1223</v>
      </c>
      <c r="G137" s="37"/>
      <c r="H137" s="37"/>
      <c r="I137" s="207"/>
      <c r="J137" s="37"/>
      <c r="K137" s="37"/>
      <c r="L137" s="40"/>
      <c r="M137" s="208"/>
      <c r="N137" s="209"/>
      <c r="O137" s="72"/>
      <c r="P137" s="72"/>
      <c r="Q137" s="72"/>
      <c r="R137" s="72"/>
      <c r="S137" s="72"/>
      <c r="T137" s="73"/>
      <c r="U137" s="35"/>
      <c r="V137" s="35"/>
      <c r="W137" s="35"/>
      <c r="X137" s="35"/>
      <c r="Y137" s="35"/>
      <c r="Z137" s="35"/>
      <c r="AA137" s="35"/>
      <c r="AB137" s="35"/>
      <c r="AC137" s="35"/>
      <c r="AD137" s="35"/>
      <c r="AE137" s="35"/>
      <c r="AT137" s="18" t="s">
        <v>180</v>
      </c>
      <c r="AU137" s="18" t="s">
        <v>88</v>
      </c>
    </row>
    <row r="138" spans="1:65" s="2" customFormat="1" ht="21.75" customHeight="1">
      <c r="A138" s="35"/>
      <c r="B138" s="36"/>
      <c r="C138" s="245" t="s">
        <v>209</v>
      </c>
      <c r="D138" s="245" t="s">
        <v>227</v>
      </c>
      <c r="E138" s="246" t="s">
        <v>1224</v>
      </c>
      <c r="F138" s="247" t="s">
        <v>1225</v>
      </c>
      <c r="G138" s="248" t="s">
        <v>252</v>
      </c>
      <c r="H138" s="249">
        <v>15</v>
      </c>
      <c r="I138" s="250"/>
      <c r="J138" s="251">
        <f>ROUND(I138*H138,2)</f>
        <v>0</v>
      </c>
      <c r="K138" s="247" t="s">
        <v>1</v>
      </c>
      <c r="L138" s="252"/>
      <c r="M138" s="253" t="s">
        <v>1</v>
      </c>
      <c r="N138" s="254" t="s">
        <v>44</v>
      </c>
      <c r="O138" s="72"/>
      <c r="P138" s="201">
        <f>O138*H138</f>
        <v>0</v>
      </c>
      <c r="Q138" s="201">
        <v>0</v>
      </c>
      <c r="R138" s="201">
        <f>Q138*H138</f>
        <v>0</v>
      </c>
      <c r="S138" s="201">
        <v>0</v>
      </c>
      <c r="T138" s="202">
        <f>S138*H138</f>
        <v>0</v>
      </c>
      <c r="U138" s="35"/>
      <c r="V138" s="35"/>
      <c r="W138" s="35"/>
      <c r="X138" s="35"/>
      <c r="Y138" s="35"/>
      <c r="Z138" s="35"/>
      <c r="AA138" s="35"/>
      <c r="AB138" s="35"/>
      <c r="AC138" s="35"/>
      <c r="AD138" s="35"/>
      <c r="AE138" s="35"/>
      <c r="AR138" s="203" t="s">
        <v>446</v>
      </c>
      <c r="AT138" s="203" t="s">
        <v>227</v>
      </c>
      <c r="AU138" s="203" t="s">
        <v>88</v>
      </c>
      <c r="AY138" s="18" t="s">
        <v>169</v>
      </c>
      <c r="BE138" s="204">
        <f>IF(N138="základní",J138,0)</f>
        <v>0</v>
      </c>
      <c r="BF138" s="204">
        <f>IF(N138="snížená",J138,0)</f>
        <v>0</v>
      </c>
      <c r="BG138" s="204">
        <f>IF(N138="zákl. přenesená",J138,0)</f>
        <v>0</v>
      </c>
      <c r="BH138" s="204">
        <f>IF(N138="sníž. přenesená",J138,0)</f>
        <v>0</v>
      </c>
      <c r="BI138" s="204">
        <f>IF(N138="nulová",J138,0)</f>
        <v>0</v>
      </c>
      <c r="BJ138" s="18" t="s">
        <v>86</v>
      </c>
      <c r="BK138" s="204">
        <f>ROUND(I138*H138,2)</f>
        <v>0</v>
      </c>
      <c r="BL138" s="18" t="s">
        <v>300</v>
      </c>
      <c r="BM138" s="203" t="s">
        <v>1226</v>
      </c>
    </row>
    <row r="139" spans="1:65" s="2" customFormat="1" ht="11.25">
      <c r="A139" s="35"/>
      <c r="B139" s="36"/>
      <c r="C139" s="37"/>
      <c r="D139" s="205" t="s">
        <v>178</v>
      </c>
      <c r="E139" s="37"/>
      <c r="F139" s="206" t="s">
        <v>1225</v>
      </c>
      <c r="G139" s="37"/>
      <c r="H139" s="37"/>
      <c r="I139" s="207"/>
      <c r="J139" s="37"/>
      <c r="K139" s="37"/>
      <c r="L139" s="40"/>
      <c r="M139" s="208"/>
      <c r="N139" s="209"/>
      <c r="O139" s="72"/>
      <c r="P139" s="72"/>
      <c r="Q139" s="72"/>
      <c r="R139" s="72"/>
      <c r="S139" s="72"/>
      <c r="T139" s="73"/>
      <c r="U139" s="35"/>
      <c r="V139" s="35"/>
      <c r="W139" s="35"/>
      <c r="X139" s="35"/>
      <c r="Y139" s="35"/>
      <c r="Z139" s="35"/>
      <c r="AA139" s="35"/>
      <c r="AB139" s="35"/>
      <c r="AC139" s="35"/>
      <c r="AD139" s="35"/>
      <c r="AE139" s="35"/>
      <c r="AT139" s="18" t="s">
        <v>178</v>
      </c>
      <c r="AU139" s="18" t="s">
        <v>88</v>
      </c>
    </row>
    <row r="140" spans="1:65" s="2" customFormat="1" ht="24.2" customHeight="1">
      <c r="A140" s="35"/>
      <c r="B140" s="36"/>
      <c r="C140" s="245" t="s">
        <v>219</v>
      </c>
      <c r="D140" s="245" t="s">
        <v>227</v>
      </c>
      <c r="E140" s="246" t="s">
        <v>1227</v>
      </c>
      <c r="F140" s="247" t="s">
        <v>1228</v>
      </c>
      <c r="G140" s="248" t="s">
        <v>252</v>
      </c>
      <c r="H140" s="249">
        <v>61</v>
      </c>
      <c r="I140" s="250"/>
      <c r="J140" s="251">
        <f>ROUND(I140*H140,2)</f>
        <v>0</v>
      </c>
      <c r="K140" s="247" t="s">
        <v>1</v>
      </c>
      <c r="L140" s="252"/>
      <c r="M140" s="253" t="s">
        <v>1</v>
      </c>
      <c r="N140" s="254" t="s">
        <v>44</v>
      </c>
      <c r="O140" s="72"/>
      <c r="P140" s="201">
        <f>O140*H140</f>
        <v>0</v>
      </c>
      <c r="Q140" s="201">
        <v>0</v>
      </c>
      <c r="R140" s="201">
        <f>Q140*H140</f>
        <v>0</v>
      </c>
      <c r="S140" s="201">
        <v>0</v>
      </c>
      <c r="T140" s="202">
        <f>S140*H140</f>
        <v>0</v>
      </c>
      <c r="U140" s="35"/>
      <c r="V140" s="35"/>
      <c r="W140" s="35"/>
      <c r="X140" s="35"/>
      <c r="Y140" s="35"/>
      <c r="Z140" s="35"/>
      <c r="AA140" s="35"/>
      <c r="AB140" s="35"/>
      <c r="AC140" s="35"/>
      <c r="AD140" s="35"/>
      <c r="AE140" s="35"/>
      <c r="AR140" s="203" t="s">
        <v>446</v>
      </c>
      <c r="AT140" s="203" t="s">
        <v>227</v>
      </c>
      <c r="AU140" s="203" t="s">
        <v>88</v>
      </c>
      <c r="AY140" s="18" t="s">
        <v>169</v>
      </c>
      <c r="BE140" s="204">
        <f>IF(N140="základní",J140,0)</f>
        <v>0</v>
      </c>
      <c r="BF140" s="204">
        <f>IF(N140="snížená",J140,0)</f>
        <v>0</v>
      </c>
      <c r="BG140" s="204">
        <f>IF(N140="zákl. přenesená",J140,0)</f>
        <v>0</v>
      </c>
      <c r="BH140" s="204">
        <f>IF(N140="sníž. přenesená",J140,0)</f>
        <v>0</v>
      </c>
      <c r="BI140" s="204">
        <f>IF(N140="nulová",J140,0)</f>
        <v>0</v>
      </c>
      <c r="BJ140" s="18" t="s">
        <v>86</v>
      </c>
      <c r="BK140" s="204">
        <f>ROUND(I140*H140,2)</f>
        <v>0</v>
      </c>
      <c r="BL140" s="18" t="s">
        <v>300</v>
      </c>
      <c r="BM140" s="203" t="s">
        <v>1229</v>
      </c>
    </row>
    <row r="141" spans="1:65" s="2" customFormat="1" ht="11.25">
      <c r="A141" s="35"/>
      <c r="B141" s="36"/>
      <c r="C141" s="37"/>
      <c r="D141" s="205" t="s">
        <v>178</v>
      </c>
      <c r="E141" s="37"/>
      <c r="F141" s="206" t="s">
        <v>1228</v>
      </c>
      <c r="G141" s="37"/>
      <c r="H141" s="37"/>
      <c r="I141" s="207"/>
      <c r="J141" s="37"/>
      <c r="K141" s="37"/>
      <c r="L141" s="40"/>
      <c r="M141" s="208"/>
      <c r="N141" s="209"/>
      <c r="O141" s="72"/>
      <c r="P141" s="72"/>
      <c r="Q141" s="72"/>
      <c r="R141" s="72"/>
      <c r="S141" s="72"/>
      <c r="T141" s="73"/>
      <c r="U141" s="35"/>
      <c r="V141" s="35"/>
      <c r="W141" s="35"/>
      <c r="X141" s="35"/>
      <c r="Y141" s="35"/>
      <c r="Z141" s="35"/>
      <c r="AA141" s="35"/>
      <c r="AB141" s="35"/>
      <c r="AC141" s="35"/>
      <c r="AD141" s="35"/>
      <c r="AE141" s="35"/>
      <c r="AT141" s="18" t="s">
        <v>178</v>
      </c>
      <c r="AU141" s="18" t="s">
        <v>88</v>
      </c>
    </row>
    <row r="142" spans="1:65" s="2" customFormat="1" ht="24.2" customHeight="1">
      <c r="A142" s="35"/>
      <c r="B142" s="36"/>
      <c r="C142" s="192" t="s">
        <v>226</v>
      </c>
      <c r="D142" s="192" t="s">
        <v>172</v>
      </c>
      <c r="E142" s="193" t="s">
        <v>1230</v>
      </c>
      <c r="F142" s="194" t="s">
        <v>1231</v>
      </c>
      <c r="G142" s="195" t="s">
        <v>189</v>
      </c>
      <c r="H142" s="196">
        <v>116.8</v>
      </c>
      <c r="I142" s="197"/>
      <c r="J142" s="198">
        <f>ROUND(I142*H142,2)</f>
        <v>0</v>
      </c>
      <c r="K142" s="194" t="s">
        <v>176</v>
      </c>
      <c r="L142" s="40"/>
      <c r="M142" s="199" t="s">
        <v>1</v>
      </c>
      <c r="N142" s="200" t="s">
        <v>44</v>
      </c>
      <c r="O142" s="72"/>
      <c r="P142" s="201">
        <f>O142*H142</f>
        <v>0</v>
      </c>
      <c r="Q142" s="201">
        <v>9.1E-4</v>
      </c>
      <c r="R142" s="201">
        <f>Q142*H142</f>
        <v>0.10628799999999999</v>
      </c>
      <c r="S142" s="201">
        <v>0</v>
      </c>
      <c r="T142" s="202">
        <f>S142*H142</f>
        <v>0</v>
      </c>
      <c r="U142" s="35"/>
      <c r="V142" s="35"/>
      <c r="W142" s="35"/>
      <c r="X142" s="35"/>
      <c r="Y142" s="35"/>
      <c r="Z142" s="35"/>
      <c r="AA142" s="35"/>
      <c r="AB142" s="35"/>
      <c r="AC142" s="35"/>
      <c r="AD142" s="35"/>
      <c r="AE142" s="35"/>
      <c r="AR142" s="203" t="s">
        <v>300</v>
      </c>
      <c r="AT142" s="203" t="s">
        <v>172</v>
      </c>
      <c r="AU142" s="203" t="s">
        <v>88</v>
      </c>
      <c r="AY142" s="18" t="s">
        <v>169</v>
      </c>
      <c r="BE142" s="204">
        <f>IF(N142="základní",J142,0)</f>
        <v>0</v>
      </c>
      <c r="BF142" s="204">
        <f>IF(N142="snížená",J142,0)</f>
        <v>0</v>
      </c>
      <c r="BG142" s="204">
        <f>IF(N142="zákl. přenesená",J142,0)</f>
        <v>0</v>
      </c>
      <c r="BH142" s="204">
        <f>IF(N142="sníž. přenesená",J142,0)</f>
        <v>0</v>
      </c>
      <c r="BI142" s="204">
        <f>IF(N142="nulová",J142,0)</f>
        <v>0</v>
      </c>
      <c r="BJ142" s="18" t="s">
        <v>86</v>
      </c>
      <c r="BK142" s="204">
        <f>ROUND(I142*H142,2)</f>
        <v>0</v>
      </c>
      <c r="BL142" s="18" t="s">
        <v>300</v>
      </c>
      <c r="BM142" s="203" t="s">
        <v>1232</v>
      </c>
    </row>
    <row r="143" spans="1:65" s="2" customFormat="1" ht="19.5">
      <c r="A143" s="35"/>
      <c r="B143" s="36"/>
      <c r="C143" s="37"/>
      <c r="D143" s="205" t="s">
        <v>178</v>
      </c>
      <c r="E143" s="37"/>
      <c r="F143" s="206" t="s">
        <v>1233</v>
      </c>
      <c r="G143" s="37"/>
      <c r="H143" s="37"/>
      <c r="I143" s="207"/>
      <c r="J143" s="37"/>
      <c r="K143" s="37"/>
      <c r="L143" s="40"/>
      <c r="M143" s="208"/>
      <c r="N143" s="209"/>
      <c r="O143" s="72"/>
      <c r="P143" s="72"/>
      <c r="Q143" s="72"/>
      <c r="R143" s="72"/>
      <c r="S143" s="72"/>
      <c r="T143" s="73"/>
      <c r="U143" s="35"/>
      <c r="V143" s="35"/>
      <c r="W143" s="35"/>
      <c r="X143" s="35"/>
      <c r="Y143" s="35"/>
      <c r="Z143" s="35"/>
      <c r="AA143" s="35"/>
      <c r="AB143" s="35"/>
      <c r="AC143" s="35"/>
      <c r="AD143" s="35"/>
      <c r="AE143" s="35"/>
      <c r="AT143" s="18" t="s">
        <v>178</v>
      </c>
      <c r="AU143" s="18" t="s">
        <v>88</v>
      </c>
    </row>
    <row r="144" spans="1:65" s="2" customFormat="1" ht="11.25">
      <c r="A144" s="35"/>
      <c r="B144" s="36"/>
      <c r="C144" s="37"/>
      <c r="D144" s="210" t="s">
        <v>180</v>
      </c>
      <c r="E144" s="37"/>
      <c r="F144" s="211" t="s">
        <v>1234</v>
      </c>
      <c r="G144" s="37"/>
      <c r="H144" s="37"/>
      <c r="I144" s="207"/>
      <c r="J144" s="37"/>
      <c r="K144" s="37"/>
      <c r="L144" s="40"/>
      <c r="M144" s="208"/>
      <c r="N144" s="209"/>
      <c r="O144" s="72"/>
      <c r="P144" s="72"/>
      <c r="Q144" s="72"/>
      <c r="R144" s="72"/>
      <c r="S144" s="72"/>
      <c r="T144" s="73"/>
      <c r="U144" s="35"/>
      <c r="V144" s="35"/>
      <c r="W144" s="35"/>
      <c r="X144" s="35"/>
      <c r="Y144" s="35"/>
      <c r="Z144" s="35"/>
      <c r="AA144" s="35"/>
      <c r="AB144" s="35"/>
      <c r="AC144" s="35"/>
      <c r="AD144" s="35"/>
      <c r="AE144" s="35"/>
      <c r="AT144" s="18" t="s">
        <v>180</v>
      </c>
      <c r="AU144" s="18" t="s">
        <v>88</v>
      </c>
    </row>
    <row r="145" spans="1:65" s="2" customFormat="1" ht="16.5" customHeight="1">
      <c r="A145" s="35"/>
      <c r="B145" s="36"/>
      <c r="C145" s="245" t="s">
        <v>230</v>
      </c>
      <c r="D145" s="245" t="s">
        <v>227</v>
      </c>
      <c r="E145" s="246" t="s">
        <v>1235</v>
      </c>
      <c r="F145" s="247" t="s">
        <v>1236</v>
      </c>
      <c r="G145" s="248" t="s">
        <v>189</v>
      </c>
      <c r="H145" s="249">
        <v>37.274999999999999</v>
      </c>
      <c r="I145" s="250"/>
      <c r="J145" s="251">
        <f>ROUND(I145*H145,2)</f>
        <v>0</v>
      </c>
      <c r="K145" s="247" t="s">
        <v>1</v>
      </c>
      <c r="L145" s="252"/>
      <c r="M145" s="253" t="s">
        <v>1</v>
      </c>
      <c r="N145" s="254" t="s">
        <v>44</v>
      </c>
      <c r="O145" s="72"/>
      <c r="P145" s="201">
        <f>O145*H145</f>
        <v>0</v>
      </c>
      <c r="Q145" s="201">
        <v>0</v>
      </c>
      <c r="R145" s="201">
        <f>Q145*H145</f>
        <v>0</v>
      </c>
      <c r="S145" s="201">
        <v>0</v>
      </c>
      <c r="T145" s="202">
        <f>S145*H145</f>
        <v>0</v>
      </c>
      <c r="U145" s="35"/>
      <c r="V145" s="35"/>
      <c r="W145" s="35"/>
      <c r="X145" s="35"/>
      <c r="Y145" s="35"/>
      <c r="Z145" s="35"/>
      <c r="AA145" s="35"/>
      <c r="AB145" s="35"/>
      <c r="AC145" s="35"/>
      <c r="AD145" s="35"/>
      <c r="AE145" s="35"/>
      <c r="AR145" s="203" t="s">
        <v>446</v>
      </c>
      <c r="AT145" s="203" t="s">
        <v>227</v>
      </c>
      <c r="AU145" s="203" t="s">
        <v>88</v>
      </c>
      <c r="AY145" s="18" t="s">
        <v>169</v>
      </c>
      <c r="BE145" s="204">
        <f>IF(N145="základní",J145,0)</f>
        <v>0</v>
      </c>
      <c r="BF145" s="204">
        <f>IF(N145="snížená",J145,0)</f>
        <v>0</v>
      </c>
      <c r="BG145" s="204">
        <f>IF(N145="zákl. přenesená",J145,0)</f>
        <v>0</v>
      </c>
      <c r="BH145" s="204">
        <f>IF(N145="sníž. přenesená",J145,0)</f>
        <v>0</v>
      </c>
      <c r="BI145" s="204">
        <f>IF(N145="nulová",J145,0)</f>
        <v>0</v>
      </c>
      <c r="BJ145" s="18" t="s">
        <v>86</v>
      </c>
      <c r="BK145" s="204">
        <f>ROUND(I145*H145,2)</f>
        <v>0</v>
      </c>
      <c r="BL145" s="18" t="s">
        <v>300</v>
      </c>
      <c r="BM145" s="203" t="s">
        <v>1237</v>
      </c>
    </row>
    <row r="146" spans="1:65" s="2" customFormat="1" ht="11.25">
      <c r="A146" s="35"/>
      <c r="B146" s="36"/>
      <c r="C146" s="37"/>
      <c r="D146" s="205" t="s">
        <v>178</v>
      </c>
      <c r="E146" s="37"/>
      <c r="F146" s="206" t="s">
        <v>1236</v>
      </c>
      <c r="G146" s="37"/>
      <c r="H146" s="37"/>
      <c r="I146" s="207"/>
      <c r="J146" s="37"/>
      <c r="K146" s="37"/>
      <c r="L146" s="40"/>
      <c r="M146" s="208"/>
      <c r="N146" s="209"/>
      <c r="O146" s="72"/>
      <c r="P146" s="72"/>
      <c r="Q146" s="72"/>
      <c r="R146" s="72"/>
      <c r="S146" s="72"/>
      <c r="T146" s="73"/>
      <c r="U146" s="35"/>
      <c r="V146" s="35"/>
      <c r="W146" s="35"/>
      <c r="X146" s="35"/>
      <c r="Y146" s="35"/>
      <c r="Z146" s="35"/>
      <c r="AA146" s="35"/>
      <c r="AB146" s="35"/>
      <c r="AC146" s="35"/>
      <c r="AD146" s="35"/>
      <c r="AE146" s="35"/>
      <c r="AT146" s="18" t="s">
        <v>178</v>
      </c>
      <c r="AU146" s="18" t="s">
        <v>88</v>
      </c>
    </row>
    <row r="147" spans="1:65" s="14" customFormat="1" ht="11.25">
      <c r="B147" s="223"/>
      <c r="C147" s="224"/>
      <c r="D147" s="205" t="s">
        <v>184</v>
      </c>
      <c r="E147" s="224"/>
      <c r="F147" s="226" t="s">
        <v>1238</v>
      </c>
      <c r="G147" s="224"/>
      <c r="H147" s="227">
        <v>37.274999999999999</v>
      </c>
      <c r="I147" s="228"/>
      <c r="J147" s="224"/>
      <c r="K147" s="224"/>
      <c r="L147" s="229"/>
      <c r="M147" s="230"/>
      <c r="N147" s="231"/>
      <c r="O147" s="231"/>
      <c r="P147" s="231"/>
      <c r="Q147" s="231"/>
      <c r="R147" s="231"/>
      <c r="S147" s="231"/>
      <c r="T147" s="232"/>
      <c r="AT147" s="233" t="s">
        <v>184</v>
      </c>
      <c r="AU147" s="233" t="s">
        <v>88</v>
      </c>
      <c r="AV147" s="14" t="s">
        <v>88</v>
      </c>
      <c r="AW147" s="14" t="s">
        <v>4</v>
      </c>
      <c r="AX147" s="14" t="s">
        <v>86</v>
      </c>
      <c r="AY147" s="233" t="s">
        <v>169</v>
      </c>
    </row>
    <row r="148" spans="1:65" s="2" customFormat="1" ht="21.75" customHeight="1">
      <c r="A148" s="35"/>
      <c r="B148" s="36"/>
      <c r="C148" s="245" t="s">
        <v>244</v>
      </c>
      <c r="D148" s="245" t="s">
        <v>227</v>
      </c>
      <c r="E148" s="246" t="s">
        <v>1239</v>
      </c>
      <c r="F148" s="247" t="s">
        <v>1240</v>
      </c>
      <c r="G148" s="248" t="s">
        <v>189</v>
      </c>
      <c r="H148" s="249">
        <v>85.364999999999995</v>
      </c>
      <c r="I148" s="250"/>
      <c r="J148" s="251">
        <f>ROUND(I148*H148,2)</f>
        <v>0</v>
      </c>
      <c r="K148" s="247" t="s">
        <v>1</v>
      </c>
      <c r="L148" s="252"/>
      <c r="M148" s="253" t="s">
        <v>1</v>
      </c>
      <c r="N148" s="254" t="s">
        <v>44</v>
      </c>
      <c r="O148" s="72"/>
      <c r="P148" s="201">
        <f>O148*H148</f>
        <v>0</v>
      </c>
      <c r="Q148" s="201">
        <v>0</v>
      </c>
      <c r="R148" s="201">
        <f>Q148*H148</f>
        <v>0</v>
      </c>
      <c r="S148" s="201">
        <v>0</v>
      </c>
      <c r="T148" s="202">
        <f>S148*H148</f>
        <v>0</v>
      </c>
      <c r="U148" s="35"/>
      <c r="V148" s="35"/>
      <c r="W148" s="35"/>
      <c r="X148" s="35"/>
      <c r="Y148" s="35"/>
      <c r="Z148" s="35"/>
      <c r="AA148" s="35"/>
      <c r="AB148" s="35"/>
      <c r="AC148" s="35"/>
      <c r="AD148" s="35"/>
      <c r="AE148" s="35"/>
      <c r="AR148" s="203" t="s">
        <v>446</v>
      </c>
      <c r="AT148" s="203" t="s">
        <v>227</v>
      </c>
      <c r="AU148" s="203" t="s">
        <v>88</v>
      </c>
      <c r="AY148" s="18" t="s">
        <v>169</v>
      </c>
      <c r="BE148" s="204">
        <f>IF(N148="základní",J148,0)</f>
        <v>0</v>
      </c>
      <c r="BF148" s="204">
        <f>IF(N148="snížená",J148,0)</f>
        <v>0</v>
      </c>
      <c r="BG148" s="204">
        <f>IF(N148="zákl. přenesená",J148,0)</f>
        <v>0</v>
      </c>
      <c r="BH148" s="204">
        <f>IF(N148="sníž. přenesená",J148,0)</f>
        <v>0</v>
      </c>
      <c r="BI148" s="204">
        <f>IF(N148="nulová",J148,0)</f>
        <v>0</v>
      </c>
      <c r="BJ148" s="18" t="s">
        <v>86</v>
      </c>
      <c r="BK148" s="204">
        <f>ROUND(I148*H148,2)</f>
        <v>0</v>
      </c>
      <c r="BL148" s="18" t="s">
        <v>300</v>
      </c>
      <c r="BM148" s="203" t="s">
        <v>1241</v>
      </c>
    </row>
    <row r="149" spans="1:65" s="2" customFormat="1" ht="11.25">
      <c r="A149" s="35"/>
      <c r="B149" s="36"/>
      <c r="C149" s="37"/>
      <c r="D149" s="205" t="s">
        <v>178</v>
      </c>
      <c r="E149" s="37"/>
      <c r="F149" s="206" t="s">
        <v>1240</v>
      </c>
      <c r="G149" s="37"/>
      <c r="H149" s="37"/>
      <c r="I149" s="207"/>
      <c r="J149" s="37"/>
      <c r="K149" s="37"/>
      <c r="L149" s="40"/>
      <c r="M149" s="208"/>
      <c r="N149" s="209"/>
      <c r="O149" s="72"/>
      <c r="P149" s="72"/>
      <c r="Q149" s="72"/>
      <c r="R149" s="72"/>
      <c r="S149" s="72"/>
      <c r="T149" s="73"/>
      <c r="U149" s="35"/>
      <c r="V149" s="35"/>
      <c r="W149" s="35"/>
      <c r="X149" s="35"/>
      <c r="Y149" s="35"/>
      <c r="Z149" s="35"/>
      <c r="AA149" s="35"/>
      <c r="AB149" s="35"/>
      <c r="AC149" s="35"/>
      <c r="AD149" s="35"/>
      <c r="AE149" s="35"/>
      <c r="AT149" s="18" t="s">
        <v>178</v>
      </c>
      <c r="AU149" s="18" t="s">
        <v>88</v>
      </c>
    </row>
    <row r="150" spans="1:65" s="14" customFormat="1" ht="11.25">
      <c r="B150" s="223"/>
      <c r="C150" s="224"/>
      <c r="D150" s="205" t="s">
        <v>184</v>
      </c>
      <c r="E150" s="224"/>
      <c r="F150" s="226" t="s">
        <v>1242</v>
      </c>
      <c r="G150" s="224"/>
      <c r="H150" s="227">
        <v>85.364999999999995</v>
      </c>
      <c r="I150" s="228"/>
      <c r="J150" s="224"/>
      <c r="K150" s="224"/>
      <c r="L150" s="229"/>
      <c r="M150" s="230"/>
      <c r="N150" s="231"/>
      <c r="O150" s="231"/>
      <c r="P150" s="231"/>
      <c r="Q150" s="231"/>
      <c r="R150" s="231"/>
      <c r="S150" s="231"/>
      <c r="T150" s="232"/>
      <c r="AT150" s="233" t="s">
        <v>184</v>
      </c>
      <c r="AU150" s="233" t="s">
        <v>88</v>
      </c>
      <c r="AV150" s="14" t="s">
        <v>88</v>
      </c>
      <c r="AW150" s="14" t="s">
        <v>4</v>
      </c>
      <c r="AX150" s="14" t="s">
        <v>86</v>
      </c>
      <c r="AY150" s="233" t="s">
        <v>169</v>
      </c>
    </row>
    <row r="151" spans="1:65" s="2" customFormat="1" ht="24.2" customHeight="1">
      <c r="A151" s="35"/>
      <c r="B151" s="36"/>
      <c r="C151" s="192" t="s">
        <v>249</v>
      </c>
      <c r="D151" s="192" t="s">
        <v>172</v>
      </c>
      <c r="E151" s="193" t="s">
        <v>1243</v>
      </c>
      <c r="F151" s="194" t="s">
        <v>1244</v>
      </c>
      <c r="G151" s="195" t="s">
        <v>595</v>
      </c>
      <c r="H151" s="266"/>
      <c r="I151" s="197"/>
      <c r="J151" s="198">
        <f>ROUND(I151*H151,2)</f>
        <v>0</v>
      </c>
      <c r="K151" s="194" t="s">
        <v>176</v>
      </c>
      <c r="L151" s="40"/>
      <c r="M151" s="199" t="s">
        <v>1</v>
      </c>
      <c r="N151" s="200" t="s">
        <v>44</v>
      </c>
      <c r="O151" s="72"/>
      <c r="P151" s="201">
        <f>O151*H151</f>
        <v>0</v>
      </c>
      <c r="Q151" s="201">
        <v>0</v>
      </c>
      <c r="R151" s="201">
        <f>Q151*H151</f>
        <v>0</v>
      </c>
      <c r="S151" s="201">
        <v>0</v>
      </c>
      <c r="T151" s="202">
        <f>S151*H151</f>
        <v>0</v>
      </c>
      <c r="U151" s="35"/>
      <c r="V151" s="35"/>
      <c r="W151" s="35"/>
      <c r="X151" s="35"/>
      <c r="Y151" s="35"/>
      <c r="Z151" s="35"/>
      <c r="AA151" s="35"/>
      <c r="AB151" s="35"/>
      <c r="AC151" s="35"/>
      <c r="AD151" s="35"/>
      <c r="AE151" s="35"/>
      <c r="AR151" s="203" t="s">
        <v>300</v>
      </c>
      <c r="AT151" s="203" t="s">
        <v>172</v>
      </c>
      <c r="AU151" s="203" t="s">
        <v>88</v>
      </c>
      <c r="AY151" s="18" t="s">
        <v>169</v>
      </c>
      <c r="BE151" s="204">
        <f>IF(N151="základní",J151,0)</f>
        <v>0</v>
      </c>
      <c r="BF151" s="204">
        <f>IF(N151="snížená",J151,0)</f>
        <v>0</v>
      </c>
      <c r="BG151" s="204">
        <f>IF(N151="zákl. přenesená",J151,0)</f>
        <v>0</v>
      </c>
      <c r="BH151" s="204">
        <f>IF(N151="sníž. přenesená",J151,0)</f>
        <v>0</v>
      </c>
      <c r="BI151" s="204">
        <f>IF(N151="nulová",J151,0)</f>
        <v>0</v>
      </c>
      <c r="BJ151" s="18" t="s">
        <v>86</v>
      </c>
      <c r="BK151" s="204">
        <f>ROUND(I151*H151,2)</f>
        <v>0</v>
      </c>
      <c r="BL151" s="18" t="s">
        <v>300</v>
      </c>
      <c r="BM151" s="203" t="s">
        <v>1245</v>
      </c>
    </row>
    <row r="152" spans="1:65" s="2" customFormat="1" ht="29.25">
      <c r="A152" s="35"/>
      <c r="B152" s="36"/>
      <c r="C152" s="37"/>
      <c r="D152" s="205" t="s">
        <v>178</v>
      </c>
      <c r="E152" s="37"/>
      <c r="F152" s="206" t="s">
        <v>1246</v>
      </c>
      <c r="G152" s="37"/>
      <c r="H152" s="37"/>
      <c r="I152" s="207"/>
      <c r="J152" s="37"/>
      <c r="K152" s="37"/>
      <c r="L152" s="40"/>
      <c r="M152" s="208"/>
      <c r="N152" s="209"/>
      <c r="O152" s="72"/>
      <c r="P152" s="72"/>
      <c r="Q152" s="72"/>
      <c r="R152" s="72"/>
      <c r="S152" s="72"/>
      <c r="T152" s="73"/>
      <c r="U152" s="35"/>
      <c r="V152" s="35"/>
      <c r="W152" s="35"/>
      <c r="X152" s="35"/>
      <c r="Y152" s="35"/>
      <c r="Z152" s="35"/>
      <c r="AA152" s="35"/>
      <c r="AB152" s="35"/>
      <c r="AC152" s="35"/>
      <c r="AD152" s="35"/>
      <c r="AE152" s="35"/>
      <c r="AT152" s="18" t="s">
        <v>178</v>
      </c>
      <c r="AU152" s="18" t="s">
        <v>88</v>
      </c>
    </row>
    <row r="153" spans="1:65" s="2" customFormat="1" ht="11.25">
      <c r="A153" s="35"/>
      <c r="B153" s="36"/>
      <c r="C153" s="37"/>
      <c r="D153" s="210" t="s">
        <v>180</v>
      </c>
      <c r="E153" s="37"/>
      <c r="F153" s="211" t="s">
        <v>1247</v>
      </c>
      <c r="G153" s="37"/>
      <c r="H153" s="37"/>
      <c r="I153" s="207"/>
      <c r="J153" s="37"/>
      <c r="K153" s="37"/>
      <c r="L153" s="40"/>
      <c r="M153" s="208"/>
      <c r="N153" s="209"/>
      <c r="O153" s="72"/>
      <c r="P153" s="72"/>
      <c r="Q153" s="72"/>
      <c r="R153" s="72"/>
      <c r="S153" s="72"/>
      <c r="T153" s="73"/>
      <c r="U153" s="35"/>
      <c r="V153" s="35"/>
      <c r="W153" s="35"/>
      <c r="X153" s="35"/>
      <c r="Y153" s="35"/>
      <c r="Z153" s="35"/>
      <c r="AA153" s="35"/>
      <c r="AB153" s="35"/>
      <c r="AC153" s="35"/>
      <c r="AD153" s="35"/>
      <c r="AE153" s="35"/>
      <c r="AT153" s="18" t="s">
        <v>180</v>
      </c>
      <c r="AU153" s="18" t="s">
        <v>88</v>
      </c>
    </row>
    <row r="154" spans="1:65" s="12" customFormat="1" ht="22.9" customHeight="1">
      <c r="B154" s="176"/>
      <c r="C154" s="177"/>
      <c r="D154" s="178" t="s">
        <v>78</v>
      </c>
      <c r="E154" s="190" t="s">
        <v>600</v>
      </c>
      <c r="F154" s="190" t="s">
        <v>601</v>
      </c>
      <c r="G154" s="177"/>
      <c r="H154" s="177"/>
      <c r="I154" s="180"/>
      <c r="J154" s="191">
        <f>BK154</f>
        <v>0</v>
      </c>
      <c r="K154" s="177"/>
      <c r="L154" s="182"/>
      <c r="M154" s="183"/>
      <c r="N154" s="184"/>
      <c r="O154" s="184"/>
      <c r="P154" s="185">
        <f>SUM(P155:P163)</f>
        <v>0</v>
      </c>
      <c r="Q154" s="184"/>
      <c r="R154" s="185">
        <f>SUM(R155:R163)</f>
        <v>6.1749999999999999E-2</v>
      </c>
      <c r="S154" s="184"/>
      <c r="T154" s="186">
        <f>SUM(T155:T163)</f>
        <v>0</v>
      </c>
      <c r="AR154" s="187" t="s">
        <v>88</v>
      </c>
      <c r="AT154" s="188" t="s">
        <v>78</v>
      </c>
      <c r="AU154" s="188" t="s">
        <v>86</v>
      </c>
      <c r="AY154" s="187" t="s">
        <v>169</v>
      </c>
      <c r="BK154" s="189">
        <f>SUM(BK155:BK163)</f>
        <v>0</v>
      </c>
    </row>
    <row r="155" spans="1:65" s="2" customFormat="1" ht="37.9" customHeight="1">
      <c r="A155" s="35"/>
      <c r="B155" s="36"/>
      <c r="C155" s="192" t="s">
        <v>259</v>
      </c>
      <c r="D155" s="192" t="s">
        <v>172</v>
      </c>
      <c r="E155" s="193" t="s">
        <v>1248</v>
      </c>
      <c r="F155" s="194" t="s">
        <v>1249</v>
      </c>
      <c r="G155" s="195" t="s">
        <v>189</v>
      </c>
      <c r="H155" s="196">
        <v>19</v>
      </c>
      <c r="I155" s="197"/>
      <c r="J155" s="198">
        <f>ROUND(I155*H155,2)</f>
        <v>0</v>
      </c>
      <c r="K155" s="194" t="s">
        <v>176</v>
      </c>
      <c r="L155" s="40"/>
      <c r="M155" s="199" t="s">
        <v>1</v>
      </c>
      <c r="N155" s="200" t="s">
        <v>44</v>
      </c>
      <c r="O155" s="72"/>
      <c r="P155" s="201">
        <f>O155*H155</f>
        <v>0</v>
      </c>
      <c r="Q155" s="201">
        <v>3.2499999999999999E-3</v>
      </c>
      <c r="R155" s="201">
        <f>Q155*H155</f>
        <v>6.1749999999999999E-2</v>
      </c>
      <c r="S155" s="201">
        <v>0</v>
      </c>
      <c r="T155" s="202">
        <f>S155*H155</f>
        <v>0</v>
      </c>
      <c r="U155" s="35"/>
      <c r="V155" s="35"/>
      <c r="W155" s="35"/>
      <c r="X155" s="35"/>
      <c r="Y155" s="35"/>
      <c r="Z155" s="35"/>
      <c r="AA155" s="35"/>
      <c r="AB155" s="35"/>
      <c r="AC155" s="35"/>
      <c r="AD155" s="35"/>
      <c r="AE155" s="35"/>
      <c r="AR155" s="203" t="s">
        <v>300</v>
      </c>
      <c r="AT155" s="203" t="s">
        <v>172</v>
      </c>
      <c r="AU155" s="203" t="s">
        <v>88</v>
      </c>
      <c r="AY155" s="18" t="s">
        <v>169</v>
      </c>
      <c r="BE155" s="204">
        <f>IF(N155="základní",J155,0)</f>
        <v>0</v>
      </c>
      <c r="BF155" s="204">
        <f>IF(N155="snížená",J155,0)</f>
        <v>0</v>
      </c>
      <c r="BG155" s="204">
        <f>IF(N155="zákl. přenesená",J155,0)</f>
        <v>0</v>
      </c>
      <c r="BH155" s="204">
        <f>IF(N155="sníž. přenesená",J155,0)</f>
        <v>0</v>
      </c>
      <c r="BI155" s="204">
        <f>IF(N155="nulová",J155,0)</f>
        <v>0</v>
      </c>
      <c r="BJ155" s="18" t="s">
        <v>86</v>
      </c>
      <c r="BK155" s="204">
        <f>ROUND(I155*H155,2)</f>
        <v>0</v>
      </c>
      <c r="BL155" s="18" t="s">
        <v>300</v>
      </c>
      <c r="BM155" s="203" t="s">
        <v>1250</v>
      </c>
    </row>
    <row r="156" spans="1:65" s="2" customFormat="1" ht="29.25">
      <c r="A156" s="35"/>
      <c r="B156" s="36"/>
      <c r="C156" s="37"/>
      <c r="D156" s="205" t="s">
        <v>178</v>
      </c>
      <c r="E156" s="37"/>
      <c r="F156" s="206" t="s">
        <v>1251</v>
      </c>
      <c r="G156" s="37"/>
      <c r="H156" s="37"/>
      <c r="I156" s="207"/>
      <c r="J156" s="37"/>
      <c r="K156" s="37"/>
      <c r="L156" s="40"/>
      <c r="M156" s="208"/>
      <c r="N156" s="209"/>
      <c r="O156" s="72"/>
      <c r="P156" s="72"/>
      <c r="Q156" s="72"/>
      <c r="R156" s="72"/>
      <c r="S156" s="72"/>
      <c r="T156" s="73"/>
      <c r="U156" s="35"/>
      <c r="V156" s="35"/>
      <c r="W156" s="35"/>
      <c r="X156" s="35"/>
      <c r="Y156" s="35"/>
      <c r="Z156" s="35"/>
      <c r="AA156" s="35"/>
      <c r="AB156" s="35"/>
      <c r="AC156" s="35"/>
      <c r="AD156" s="35"/>
      <c r="AE156" s="35"/>
      <c r="AT156" s="18" t="s">
        <v>178</v>
      </c>
      <c r="AU156" s="18" t="s">
        <v>88</v>
      </c>
    </row>
    <row r="157" spans="1:65" s="2" customFormat="1" ht="11.25">
      <c r="A157" s="35"/>
      <c r="B157" s="36"/>
      <c r="C157" s="37"/>
      <c r="D157" s="210" t="s">
        <v>180</v>
      </c>
      <c r="E157" s="37"/>
      <c r="F157" s="211" t="s">
        <v>1252</v>
      </c>
      <c r="G157" s="37"/>
      <c r="H157" s="37"/>
      <c r="I157" s="207"/>
      <c r="J157" s="37"/>
      <c r="K157" s="37"/>
      <c r="L157" s="40"/>
      <c r="M157" s="208"/>
      <c r="N157" s="209"/>
      <c r="O157" s="72"/>
      <c r="P157" s="72"/>
      <c r="Q157" s="72"/>
      <c r="R157" s="72"/>
      <c r="S157" s="72"/>
      <c r="T157" s="73"/>
      <c r="U157" s="35"/>
      <c r="V157" s="35"/>
      <c r="W157" s="35"/>
      <c r="X157" s="35"/>
      <c r="Y157" s="35"/>
      <c r="Z157" s="35"/>
      <c r="AA157" s="35"/>
      <c r="AB157" s="35"/>
      <c r="AC157" s="35"/>
      <c r="AD157" s="35"/>
      <c r="AE157" s="35"/>
      <c r="AT157" s="18" t="s">
        <v>180</v>
      </c>
      <c r="AU157" s="18" t="s">
        <v>88</v>
      </c>
    </row>
    <row r="158" spans="1:65" s="2" customFormat="1" ht="16.5" customHeight="1">
      <c r="A158" s="35"/>
      <c r="B158" s="36"/>
      <c r="C158" s="245" t="s">
        <v>267</v>
      </c>
      <c r="D158" s="245" t="s">
        <v>227</v>
      </c>
      <c r="E158" s="246" t="s">
        <v>1253</v>
      </c>
      <c r="F158" s="247" t="s">
        <v>1254</v>
      </c>
      <c r="G158" s="248" t="s">
        <v>189</v>
      </c>
      <c r="H158" s="249">
        <v>19.95</v>
      </c>
      <c r="I158" s="250"/>
      <c r="J158" s="251">
        <f>ROUND(I158*H158,2)</f>
        <v>0</v>
      </c>
      <c r="K158" s="247" t="s">
        <v>1</v>
      </c>
      <c r="L158" s="252"/>
      <c r="M158" s="253" t="s">
        <v>1</v>
      </c>
      <c r="N158" s="254" t="s">
        <v>44</v>
      </c>
      <c r="O158" s="72"/>
      <c r="P158" s="201">
        <f>O158*H158</f>
        <v>0</v>
      </c>
      <c r="Q158" s="201">
        <v>0</v>
      </c>
      <c r="R158" s="201">
        <f>Q158*H158</f>
        <v>0</v>
      </c>
      <c r="S158" s="201">
        <v>0</v>
      </c>
      <c r="T158" s="202">
        <f>S158*H158</f>
        <v>0</v>
      </c>
      <c r="U158" s="35"/>
      <c r="V158" s="35"/>
      <c r="W158" s="35"/>
      <c r="X158" s="35"/>
      <c r="Y158" s="35"/>
      <c r="Z158" s="35"/>
      <c r="AA158" s="35"/>
      <c r="AB158" s="35"/>
      <c r="AC158" s="35"/>
      <c r="AD158" s="35"/>
      <c r="AE158" s="35"/>
      <c r="AR158" s="203" t="s">
        <v>446</v>
      </c>
      <c r="AT158" s="203" t="s">
        <v>227</v>
      </c>
      <c r="AU158" s="203" t="s">
        <v>88</v>
      </c>
      <c r="AY158" s="18" t="s">
        <v>169</v>
      </c>
      <c r="BE158" s="204">
        <f>IF(N158="základní",J158,0)</f>
        <v>0</v>
      </c>
      <c r="BF158" s="204">
        <f>IF(N158="snížená",J158,0)</f>
        <v>0</v>
      </c>
      <c r="BG158" s="204">
        <f>IF(N158="zákl. přenesená",J158,0)</f>
        <v>0</v>
      </c>
      <c r="BH158" s="204">
        <f>IF(N158="sníž. přenesená",J158,0)</f>
        <v>0</v>
      </c>
      <c r="BI158" s="204">
        <f>IF(N158="nulová",J158,0)</f>
        <v>0</v>
      </c>
      <c r="BJ158" s="18" t="s">
        <v>86</v>
      </c>
      <c r="BK158" s="204">
        <f>ROUND(I158*H158,2)</f>
        <v>0</v>
      </c>
      <c r="BL158" s="18" t="s">
        <v>300</v>
      </c>
      <c r="BM158" s="203" t="s">
        <v>1255</v>
      </c>
    </row>
    <row r="159" spans="1:65" s="2" customFormat="1" ht="11.25">
      <c r="A159" s="35"/>
      <c r="B159" s="36"/>
      <c r="C159" s="37"/>
      <c r="D159" s="205" t="s">
        <v>178</v>
      </c>
      <c r="E159" s="37"/>
      <c r="F159" s="206" t="s">
        <v>1254</v>
      </c>
      <c r="G159" s="37"/>
      <c r="H159" s="37"/>
      <c r="I159" s="207"/>
      <c r="J159" s="37"/>
      <c r="K159" s="37"/>
      <c r="L159" s="40"/>
      <c r="M159" s="208"/>
      <c r="N159" s="209"/>
      <c r="O159" s="72"/>
      <c r="P159" s="72"/>
      <c r="Q159" s="72"/>
      <c r="R159" s="72"/>
      <c r="S159" s="72"/>
      <c r="T159" s="73"/>
      <c r="U159" s="35"/>
      <c r="V159" s="35"/>
      <c r="W159" s="35"/>
      <c r="X159" s="35"/>
      <c r="Y159" s="35"/>
      <c r="Z159" s="35"/>
      <c r="AA159" s="35"/>
      <c r="AB159" s="35"/>
      <c r="AC159" s="35"/>
      <c r="AD159" s="35"/>
      <c r="AE159" s="35"/>
      <c r="AT159" s="18" t="s">
        <v>178</v>
      </c>
      <c r="AU159" s="18" t="s">
        <v>88</v>
      </c>
    </row>
    <row r="160" spans="1:65" s="14" customFormat="1" ht="11.25">
      <c r="B160" s="223"/>
      <c r="C160" s="224"/>
      <c r="D160" s="205" t="s">
        <v>184</v>
      </c>
      <c r="E160" s="224"/>
      <c r="F160" s="226" t="s">
        <v>1256</v>
      </c>
      <c r="G160" s="224"/>
      <c r="H160" s="227">
        <v>19.95</v>
      </c>
      <c r="I160" s="228"/>
      <c r="J160" s="224"/>
      <c r="K160" s="224"/>
      <c r="L160" s="229"/>
      <c r="M160" s="230"/>
      <c r="N160" s="231"/>
      <c r="O160" s="231"/>
      <c r="P160" s="231"/>
      <c r="Q160" s="231"/>
      <c r="R160" s="231"/>
      <c r="S160" s="231"/>
      <c r="T160" s="232"/>
      <c r="AT160" s="233" t="s">
        <v>184</v>
      </c>
      <c r="AU160" s="233" t="s">
        <v>88</v>
      </c>
      <c r="AV160" s="14" t="s">
        <v>88</v>
      </c>
      <c r="AW160" s="14" t="s">
        <v>4</v>
      </c>
      <c r="AX160" s="14" t="s">
        <v>86</v>
      </c>
      <c r="AY160" s="233" t="s">
        <v>169</v>
      </c>
    </row>
    <row r="161" spans="1:65" s="2" customFormat="1" ht="24.2" customHeight="1">
      <c r="A161" s="35"/>
      <c r="B161" s="36"/>
      <c r="C161" s="192" t="s">
        <v>278</v>
      </c>
      <c r="D161" s="192" t="s">
        <v>172</v>
      </c>
      <c r="E161" s="193" t="s">
        <v>1257</v>
      </c>
      <c r="F161" s="194" t="s">
        <v>1258</v>
      </c>
      <c r="G161" s="195" t="s">
        <v>595</v>
      </c>
      <c r="H161" s="266"/>
      <c r="I161" s="197"/>
      <c r="J161" s="198">
        <f>ROUND(I161*H161,2)</f>
        <v>0</v>
      </c>
      <c r="K161" s="194" t="s">
        <v>176</v>
      </c>
      <c r="L161" s="40"/>
      <c r="M161" s="199" t="s">
        <v>1</v>
      </c>
      <c r="N161" s="200" t="s">
        <v>44</v>
      </c>
      <c r="O161" s="72"/>
      <c r="P161" s="201">
        <f>O161*H161</f>
        <v>0</v>
      </c>
      <c r="Q161" s="201">
        <v>0</v>
      </c>
      <c r="R161" s="201">
        <f>Q161*H161</f>
        <v>0</v>
      </c>
      <c r="S161" s="201">
        <v>0</v>
      </c>
      <c r="T161" s="202">
        <f>S161*H161</f>
        <v>0</v>
      </c>
      <c r="U161" s="35"/>
      <c r="V161" s="35"/>
      <c r="W161" s="35"/>
      <c r="X161" s="35"/>
      <c r="Y161" s="35"/>
      <c r="Z161" s="35"/>
      <c r="AA161" s="35"/>
      <c r="AB161" s="35"/>
      <c r="AC161" s="35"/>
      <c r="AD161" s="35"/>
      <c r="AE161" s="35"/>
      <c r="AR161" s="203" t="s">
        <v>300</v>
      </c>
      <c r="AT161" s="203" t="s">
        <v>172</v>
      </c>
      <c r="AU161" s="203" t="s">
        <v>88</v>
      </c>
      <c r="AY161" s="18" t="s">
        <v>169</v>
      </c>
      <c r="BE161" s="204">
        <f>IF(N161="základní",J161,0)</f>
        <v>0</v>
      </c>
      <c r="BF161" s="204">
        <f>IF(N161="snížená",J161,0)</f>
        <v>0</v>
      </c>
      <c r="BG161" s="204">
        <f>IF(N161="zákl. přenesená",J161,0)</f>
        <v>0</v>
      </c>
      <c r="BH161" s="204">
        <f>IF(N161="sníž. přenesená",J161,0)</f>
        <v>0</v>
      </c>
      <c r="BI161" s="204">
        <f>IF(N161="nulová",J161,0)</f>
        <v>0</v>
      </c>
      <c r="BJ161" s="18" t="s">
        <v>86</v>
      </c>
      <c r="BK161" s="204">
        <f>ROUND(I161*H161,2)</f>
        <v>0</v>
      </c>
      <c r="BL161" s="18" t="s">
        <v>300</v>
      </c>
      <c r="BM161" s="203" t="s">
        <v>1259</v>
      </c>
    </row>
    <row r="162" spans="1:65" s="2" customFormat="1" ht="29.25">
      <c r="A162" s="35"/>
      <c r="B162" s="36"/>
      <c r="C162" s="37"/>
      <c r="D162" s="205" t="s">
        <v>178</v>
      </c>
      <c r="E162" s="37"/>
      <c r="F162" s="206" t="s">
        <v>1260</v>
      </c>
      <c r="G162" s="37"/>
      <c r="H162" s="37"/>
      <c r="I162" s="207"/>
      <c r="J162" s="37"/>
      <c r="K162" s="37"/>
      <c r="L162" s="40"/>
      <c r="M162" s="208"/>
      <c r="N162" s="209"/>
      <c r="O162" s="72"/>
      <c r="P162" s="72"/>
      <c r="Q162" s="72"/>
      <c r="R162" s="72"/>
      <c r="S162" s="72"/>
      <c r="T162" s="73"/>
      <c r="U162" s="35"/>
      <c r="V162" s="35"/>
      <c r="W162" s="35"/>
      <c r="X162" s="35"/>
      <c r="Y162" s="35"/>
      <c r="Z162" s="35"/>
      <c r="AA162" s="35"/>
      <c r="AB162" s="35"/>
      <c r="AC162" s="35"/>
      <c r="AD162" s="35"/>
      <c r="AE162" s="35"/>
      <c r="AT162" s="18" t="s">
        <v>178</v>
      </c>
      <c r="AU162" s="18" t="s">
        <v>88</v>
      </c>
    </row>
    <row r="163" spans="1:65" s="2" customFormat="1" ht="11.25">
      <c r="A163" s="35"/>
      <c r="B163" s="36"/>
      <c r="C163" s="37"/>
      <c r="D163" s="210" t="s">
        <v>180</v>
      </c>
      <c r="E163" s="37"/>
      <c r="F163" s="211" t="s">
        <v>1261</v>
      </c>
      <c r="G163" s="37"/>
      <c r="H163" s="37"/>
      <c r="I163" s="207"/>
      <c r="J163" s="37"/>
      <c r="K163" s="37"/>
      <c r="L163" s="40"/>
      <c r="M163" s="267"/>
      <c r="N163" s="268"/>
      <c r="O163" s="269"/>
      <c r="P163" s="269"/>
      <c r="Q163" s="269"/>
      <c r="R163" s="269"/>
      <c r="S163" s="269"/>
      <c r="T163" s="270"/>
      <c r="U163" s="35"/>
      <c r="V163" s="35"/>
      <c r="W163" s="35"/>
      <c r="X163" s="35"/>
      <c r="Y163" s="35"/>
      <c r="Z163" s="35"/>
      <c r="AA163" s="35"/>
      <c r="AB163" s="35"/>
      <c r="AC163" s="35"/>
      <c r="AD163" s="35"/>
      <c r="AE163" s="35"/>
      <c r="AT163" s="18" t="s">
        <v>180</v>
      </c>
      <c r="AU163" s="18" t="s">
        <v>88</v>
      </c>
    </row>
    <row r="164" spans="1:65" s="2" customFormat="1" ht="6.95" customHeight="1">
      <c r="A164" s="35"/>
      <c r="B164" s="55"/>
      <c r="C164" s="56"/>
      <c r="D164" s="56"/>
      <c r="E164" s="56"/>
      <c r="F164" s="56"/>
      <c r="G164" s="56"/>
      <c r="H164" s="56"/>
      <c r="I164" s="56"/>
      <c r="J164" s="56"/>
      <c r="K164" s="56"/>
      <c r="L164" s="40"/>
      <c r="M164" s="35"/>
      <c r="O164" s="35"/>
      <c r="P164" s="35"/>
      <c r="Q164" s="35"/>
      <c r="R164" s="35"/>
      <c r="S164" s="35"/>
      <c r="T164" s="35"/>
      <c r="U164" s="35"/>
      <c r="V164" s="35"/>
      <c r="W164" s="35"/>
      <c r="X164" s="35"/>
      <c r="Y164" s="35"/>
      <c r="Z164" s="35"/>
      <c r="AA164" s="35"/>
      <c r="AB164" s="35"/>
      <c r="AC164" s="35"/>
      <c r="AD164" s="35"/>
      <c r="AE164" s="35"/>
    </row>
  </sheetData>
  <sheetProtection algorithmName="SHA-512" hashValue="dMRI8HNthFYHqsFEqX3fzzBPMdRlsvztHgiHKFv6FbFM78YFX5uehblIJ7kGokD1e/GFJSvmbsH7NbEMUYeryw==" saltValue="7nZPawty1Pcd/IpeH+2jPuYilmuF/FLRXVekjvpyP/B5UfRUOnKKiD9BKtcx59g0Y2c4QcH1YVA6C3wlCbNgBw==" spinCount="100000" sheet="1" objects="1" scenarios="1" formatColumns="0" formatRows="0" autoFilter="0"/>
  <autoFilter ref="C122:K163" xr:uid="{00000000-0009-0000-0000-000002000000}"/>
  <mergeCells count="12">
    <mergeCell ref="E115:H115"/>
    <mergeCell ref="L2:V2"/>
    <mergeCell ref="E85:H85"/>
    <mergeCell ref="E87:H87"/>
    <mergeCell ref="E89:H89"/>
    <mergeCell ref="E111:H111"/>
    <mergeCell ref="E113:H113"/>
    <mergeCell ref="E7:H7"/>
    <mergeCell ref="E9:H9"/>
    <mergeCell ref="E11:H11"/>
    <mergeCell ref="E20:H20"/>
    <mergeCell ref="E29:H29"/>
  </mergeCells>
  <hyperlinks>
    <hyperlink ref="F128" r:id="rId1" xr:uid="{00000000-0004-0000-0200-000000000000}"/>
    <hyperlink ref="F137" r:id="rId2" xr:uid="{00000000-0004-0000-0200-000001000000}"/>
    <hyperlink ref="F144" r:id="rId3" xr:uid="{00000000-0004-0000-0200-000002000000}"/>
    <hyperlink ref="F153" r:id="rId4" xr:uid="{00000000-0004-0000-0200-000003000000}"/>
    <hyperlink ref="F157" r:id="rId5" xr:uid="{00000000-0004-0000-0200-000004000000}"/>
    <hyperlink ref="F163" r:id="rId6" xr:uid="{00000000-0004-0000-0200-000005000000}"/>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301"/>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98"/>
      <c r="M2" s="298"/>
      <c r="N2" s="298"/>
      <c r="O2" s="298"/>
      <c r="P2" s="298"/>
      <c r="Q2" s="298"/>
      <c r="R2" s="298"/>
      <c r="S2" s="298"/>
      <c r="T2" s="298"/>
      <c r="U2" s="298"/>
      <c r="V2" s="298"/>
      <c r="AT2" s="18" t="s">
        <v>102</v>
      </c>
    </row>
    <row r="3" spans="1:46" s="1" customFormat="1" ht="6.95" customHeight="1">
      <c r="B3" s="116"/>
      <c r="C3" s="117"/>
      <c r="D3" s="117"/>
      <c r="E3" s="117"/>
      <c r="F3" s="117"/>
      <c r="G3" s="117"/>
      <c r="H3" s="117"/>
      <c r="I3" s="117"/>
      <c r="J3" s="117"/>
      <c r="K3" s="117"/>
      <c r="L3" s="21"/>
      <c r="AT3" s="18" t="s">
        <v>88</v>
      </c>
    </row>
    <row r="4" spans="1:46" s="1" customFormat="1" ht="24.95" customHeight="1">
      <c r="B4" s="21"/>
      <c r="D4" s="118" t="s">
        <v>124</v>
      </c>
      <c r="L4" s="21"/>
      <c r="M4" s="119" t="s">
        <v>10</v>
      </c>
      <c r="AT4" s="18" t="s">
        <v>4</v>
      </c>
    </row>
    <row r="5" spans="1:46" s="1" customFormat="1" ht="6.95" customHeight="1">
      <c r="B5" s="21"/>
      <c r="L5" s="21"/>
    </row>
    <row r="6" spans="1:46" s="1" customFormat="1" ht="12" customHeight="1">
      <c r="B6" s="21"/>
      <c r="D6" s="120" t="s">
        <v>16</v>
      </c>
      <c r="L6" s="21"/>
    </row>
    <row r="7" spans="1:46" s="1" customFormat="1" ht="16.5" customHeight="1">
      <c r="B7" s="21"/>
      <c r="E7" s="316" t="str">
        <f>'Rekapitulace stavby'!K6</f>
        <v>Rekonstrukce multifunkčního sálu v budově NZM</v>
      </c>
      <c r="F7" s="317"/>
      <c r="G7" s="317"/>
      <c r="H7" s="317"/>
      <c r="L7" s="21"/>
    </row>
    <row r="8" spans="1:46" s="1" customFormat="1" ht="12" customHeight="1">
      <c r="B8" s="21"/>
      <c r="D8" s="120" t="s">
        <v>125</v>
      </c>
      <c r="L8" s="21"/>
    </row>
    <row r="9" spans="1:46" s="2" customFormat="1" ht="16.5" customHeight="1">
      <c r="A9" s="35"/>
      <c r="B9" s="40"/>
      <c r="C9" s="35"/>
      <c r="D9" s="35"/>
      <c r="E9" s="316" t="s">
        <v>1262</v>
      </c>
      <c r="F9" s="318"/>
      <c r="G9" s="318"/>
      <c r="H9" s="318"/>
      <c r="I9" s="35"/>
      <c r="J9" s="35"/>
      <c r="K9" s="35"/>
      <c r="L9" s="52"/>
      <c r="S9" s="35"/>
      <c r="T9" s="35"/>
      <c r="U9" s="35"/>
      <c r="V9" s="35"/>
      <c r="W9" s="35"/>
      <c r="X9" s="35"/>
      <c r="Y9" s="35"/>
      <c r="Z9" s="35"/>
      <c r="AA9" s="35"/>
      <c r="AB9" s="35"/>
      <c r="AC9" s="35"/>
      <c r="AD9" s="35"/>
      <c r="AE9" s="35"/>
    </row>
    <row r="10" spans="1:46" s="2" customFormat="1" ht="12" customHeight="1">
      <c r="A10" s="35"/>
      <c r="B10" s="40"/>
      <c r="C10" s="35"/>
      <c r="D10" s="120" t="s">
        <v>127</v>
      </c>
      <c r="E10" s="35"/>
      <c r="F10" s="35"/>
      <c r="G10" s="35"/>
      <c r="H10" s="35"/>
      <c r="I10" s="35"/>
      <c r="J10" s="35"/>
      <c r="K10" s="35"/>
      <c r="L10" s="52"/>
      <c r="S10" s="35"/>
      <c r="T10" s="35"/>
      <c r="U10" s="35"/>
      <c r="V10" s="35"/>
      <c r="W10" s="35"/>
      <c r="X10" s="35"/>
      <c r="Y10" s="35"/>
      <c r="Z10" s="35"/>
      <c r="AA10" s="35"/>
      <c r="AB10" s="35"/>
      <c r="AC10" s="35"/>
      <c r="AD10" s="35"/>
      <c r="AE10" s="35"/>
    </row>
    <row r="11" spans="1:46" s="2" customFormat="1" ht="16.5" customHeight="1">
      <c r="A11" s="35"/>
      <c r="B11" s="40"/>
      <c r="C11" s="35"/>
      <c r="D11" s="35"/>
      <c r="E11" s="319" t="s">
        <v>1263</v>
      </c>
      <c r="F11" s="318"/>
      <c r="G11" s="318"/>
      <c r="H11" s="318"/>
      <c r="I11" s="35"/>
      <c r="J11" s="35"/>
      <c r="K11" s="35"/>
      <c r="L11" s="52"/>
      <c r="S11" s="35"/>
      <c r="T11" s="35"/>
      <c r="U11" s="35"/>
      <c r="V11" s="35"/>
      <c r="W11" s="35"/>
      <c r="X11" s="35"/>
      <c r="Y11" s="35"/>
      <c r="Z11" s="35"/>
      <c r="AA11" s="35"/>
      <c r="AB11" s="35"/>
      <c r="AC11" s="35"/>
      <c r="AD11" s="35"/>
      <c r="AE11" s="35"/>
    </row>
    <row r="12" spans="1:46" s="2" customFormat="1" ht="11.25">
      <c r="A12" s="35"/>
      <c r="B12" s="40"/>
      <c r="C12" s="35"/>
      <c r="D12" s="35"/>
      <c r="E12" s="35"/>
      <c r="F12" s="35"/>
      <c r="G12" s="35"/>
      <c r="H12" s="35"/>
      <c r="I12" s="35"/>
      <c r="J12" s="35"/>
      <c r="K12" s="35"/>
      <c r="L12" s="52"/>
      <c r="S12" s="35"/>
      <c r="T12" s="35"/>
      <c r="U12" s="35"/>
      <c r="V12" s="35"/>
      <c r="W12" s="35"/>
      <c r="X12" s="35"/>
      <c r="Y12" s="35"/>
      <c r="Z12" s="35"/>
      <c r="AA12" s="35"/>
      <c r="AB12" s="35"/>
      <c r="AC12" s="35"/>
      <c r="AD12" s="35"/>
      <c r="AE12" s="35"/>
    </row>
    <row r="13" spans="1:46" s="2" customFormat="1" ht="12" customHeight="1">
      <c r="A13" s="35"/>
      <c r="B13" s="40"/>
      <c r="C13" s="35"/>
      <c r="D13" s="120" t="s">
        <v>18</v>
      </c>
      <c r="E13" s="35"/>
      <c r="F13" s="111" t="s">
        <v>1</v>
      </c>
      <c r="G13" s="35"/>
      <c r="H13" s="35"/>
      <c r="I13" s="120" t="s">
        <v>19</v>
      </c>
      <c r="J13" s="111" t="s">
        <v>1</v>
      </c>
      <c r="K13" s="35"/>
      <c r="L13" s="52"/>
      <c r="S13" s="35"/>
      <c r="T13" s="35"/>
      <c r="U13" s="35"/>
      <c r="V13" s="35"/>
      <c r="W13" s="35"/>
      <c r="X13" s="35"/>
      <c r="Y13" s="35"/>
      <c r="Z13" s="35"/>
      <c r="AA13" s="35"/>
      <c r="AB13" s="35"/>
      <c r="AC13" s="35"/>
      <c r="AD13" s="35"/>
      <c r="AE13" s="35"/>
    </row>
    <row r="14" spans="1:46" s="2" customFormat="1" ht="12" customHeight="1">
      <c r="A14" s="35"/>
      <c r="B14" s="40"/>
      <c r="C14" s="35"/>
      <c r="D14" s="120" t="s">
        <v>20</v>
      </c>
      <c r="E14" s="35"/>
      <c r="F14" s="111" t="s">
        <v>21</v>
      </c>
      <c r="G14" s="35"/>
      <c r="H14" s="35"/>
      <c r="I14" s="120" t="s">
        <v>22</v>
      </c>
      <c r="J14" s="121" t="str">
        <f>'Rekapitulace stavby'!AN8</f>
        <v>27. 4. 2021</v>
      </c>
      <c r="K14" s="35"/>
      <c r="L14" s="52"/>
      <c r="S14" s="35"/>
      <c r="T14" s="35"/>
      <c r="U14" s="35"/>
      <c r="V14" s="35"/>
      <c r="W14" s="35"/>
      <c r="X14" s="35"/>
      <c r="Y14" s="35"/>
      <c r="Z14" s="35"/>
      <c r="AA14" s="35"/>
      <c r="AB14" s="35"/>
      <c r="AC14" s="35"/>
      <c r="AD14" s="35"/>
      <c r="AE14" s="35"/>
    </row>
    <row r="15" spans="1:46" s="2" customFormat="1" ht="10.9" customHeight="1">
      <c r="A15" s="35"/>
      <c r="B15" s="40"/>
      <c r="C15" s="35"/>
      <c r="D15" s="35"/>
      <c r="E15" s="35"/>
      <c r="F15" s="35"/>
      <c r="G15" s="35"/>
      <c r="H15" s="35"/>
      <c r="I15" s="35"/>
      <c r="J15" s="35"/>
      <c r="K15" s="35"/>
      <c r="L15" s="52"/>
      <c r="S15" s="35"/>
      <c r="T15" s="35"/>
      <c r="U15" s="35"/>
      <c r="V15" s="35"/>
      <c r="W15" s="35"/>
      <c r="X15" s="35"/>
      <c r="Y15" s="35"/>
      <c r="Z15" s="35"/>
      <c r="AA15" s="35"/>
      <c r="AB15" s="35"/>
      <c r="AC15" s="35"/>
      <c r="AD15" s="35"/>
      <c r="AE15" s="35"/>
    </row>
    <row r="16" spans="1:46" s="2" customFormat="1" ht="12" customHeight="1">
      <c r="A16" s="35"/>
      <c r="B16" s="40"/>
      <c r="C16" s="35"/>
      <c r="D16" s="120" t="s">
        <v>24</v>
      </c>
      <c r="E16" s="35"/>
      <c r="F16" s="35"/>
      <c r="G16" s="35"/>
      <c r="H16" s="35"/>
      <c r="I16" s="120" t="s">
        <v>25</v>
      </c>
      <c r="J16" s="111" t="s">
        <v>26</v>
      </c>
      <c r="K16" s="35"/>
      <c r="L16" s="52"/>
      <c r="S16" s="35"/>
      <c r="T16" s="35"/>
      <c r="U16" s="35"/>
      <c r="V16" s="35"/>
      <c r="W16" s="35"/>
      <c r="X16" s="35"/>
      <c r="Y16" s="35"/>
      <c r="Z16" s="35"/>
      <c r="AA16" s="35"/>
      <c r="AB16" s="35"/>
      <c r="AC16" s="35"/>
      <c r="AD16" s="35"/>
      <c r="AE16" s="35"/>
    </row>
    <row r="17" spans="1:31" s="2" customFormat="1" ht="18" customHeight="1">
      <c r="A17" s="35"/>
      <c r="B17" s="40"/>
      <c r="C17" s="35"/>
      <c r="D17" s="35"/>
      <c r="E17" s="111" t="s">
        <v>27</v>
      </c>
      <c r="F17" s="35"/>
      <c r="G17" s="35"/>
      <c r="H17" s="35"/>
      <c r="I17" s="120" t="s">
        <v>28</v>
      </c>
      <c r="J17" s="111" t="s">
        <v>1</v>
      </c>
      <c r="K17" s="35"/>
      <c r="L17" s="52"/>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52"/>
      <c r="S18" s="35"/>
      <c r="T18" s="35"/>
      <c r="U18" s="35"/>
      <c r="V18" s="35"/>
      <c r="W18" s="35"/>
      <c r="X18" s="35"/>
      <c r="Y18" s="35"/>
      <c r="Z18" s="35"/>
      <c r="AA18" s="35"/>
      <c r="AB18" s="35"/>
      <c r="AC18" s="35"/>
      <c r="AD18" s="35"/>
      <c r="AE18" s="35"/>
    </row>
    <row r="19" spans="1:31" s="2" customFormat="1" ht="12" customHeight="1">
      <c r="A19" s="35"/>
      <c r="B19" s="40"/>
      <c r="C19" s="35"/>
      <c r="D19" s="120" t="s">
        <v>29</v>
      </c>
      <c r="E19" s="35"/>
      <c r="F19" s="35"/>
      <c r="G19" s="35"/>
      <c r="H19" s="35"/>
      <c r="I19" s="120" t="s">
        <v>25</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c r="A20" s="35"/>
      <c r="B20" s="40"/>
      <c r="C20" s="35"/>
      <c r="D20" s="35"/>
      <c r="E20" s="320" t="str">
        <f>'Rekapitulace stavby'!E14</f>
        <v>Vyplň údaj</v>
      </c>
      <c r="F20" s="321"/>
      <c r="G20" s="321"/>
      <c r="H20" s="321"/>
      <c r="I20" s="120" t="s">
        <v>28</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52"/>
      <c r="S21" s="35"/>
      <c r="T21" s="35"/>
      <c r="U21" s="35"/>
      <c r="V21" s="35"/>
      <c r="W21" s="35"/>
      <c r="X21" s="35"/>
      <c r="Y21" s="35"/>
      <c r="Z21" s="35"/>
      <c r="AA21" s="35"/>
      <c r="AB21" s="35"/>
      <c r="AC21" s="35"/>
      <c r="AD21" s="35"/>
      <c r="AE21" s="35"/>
    </row>
    <row r="22" spans="1:31" s="2" customFormat="1" ht="12" customHeight="1">
      <c r="A22" s="35"/>
      <c r="B22" s="40"/>
      <c r="C22" s="35"/>
      <c r="D22" s="120" t="s">
        <v>31</v>
      </c>
      <c r="E22" s="35"/>
      <c r="F22" s="35"/>
      <c r="G22" s="35"/>
      <c r="H22" s="35"/>
      <c r="I22" s="120" t="s">
        <v>25</v>
      </c>
      <c r="J22" s="111" t="s">
        <v>32</v>
      </c>
      <c r="K22" s="35"/>
      <c r="L22" s="52"/>
      <c r="S22" s="35"/>
      <c r="T22" s="35"/>
      <c r="U22" s="35"/>
      <c r="V22" s="35"/>
      <c r="W22" s="35"/>
      <c r="X22" s="35"/>
      <c r="Y22" s="35"/>
      <c r="Z22" s="35"/>
      <c r="AA22" s="35"/>
      <c r="AB22" s="35"/>
      <c r="AC22" s="35"/>
      <c r="AD22" s="35"/>
      <c r="AE22" s="35"/>
    </row>
    <row r="23" spans="1:31" s="2" customFormat="1" ht="18" customHeight="1">
      <c r="A23" s="35"/>
      <c r="B23" s="40"/>
      <c r="C23" s="35"/>
      <c r="D23" s="35"/>
      <c r="E23" s="111" t="s">
        <v>33</v>
      </c>
      <c r="F23" s="35"/>
      <c r="G23" s="35"/>
      <c r="H23" s="35"/>
      <c r="I23" s="120" t="s">
        <v>28</v>
      </c>
      <c r="J23" s="111" t="s">
        <v>1</v>
      </c>
      <c r="K23" s="35"/>
      <c r="L23" s="52"/>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52"/>
      <c r="S24" s="35"/>
      <c r="T24" s="35"/>
      <c r="U24" s="35"/>
      <c r="V24" s="35"/>
      <c r="W24" s="35"/>
      <c r="X24" s="35"/>
      <c r="Y24" s="35"/>
      <c r="Z24" s="35"/>
      <c r="AA24" s="35"/>
      <c r="AB24" s="35"/>
      <c r="AC24" s="35"/>
      <c r="AD24" s="35"/>
      <c r="AE24" s="35"/>
    </row>
    <row r="25" spans="1:31" s="2" customFormat="1" ht="12" customHeight="1">
      <c r="A25" s="35"/>
      <c r="B25" s="40"/>
      <c r="C25" s="35"/>
      <c r="D25" s="120" t="s">
        <v>35</v>
      </c>
      <c r="E25" s="35"/>
      <c r="F25" s="35"/>
      <c r="G25" s="35"/>
      <c r="H25" s="35"/>
      <c r="I25" s="120" t="s">
        <v>25</v>
      </c>
      <c r="J25" s="111" t="s">
        <v>36</v>
      </c>
      <c r="K25" s="35"/>
      <c r="L25" s="52"/>
      <c r="S25" s="35"/>
      <c r="T25" s="35"/>
      <c r="U25" s="35"/>
      <c r="V25" s="35"/>
      <c r="W25" s="35"/>
      <c r="X25" s="35"/>
      <c r="Y25" s="35"/>
      <c r="Z25" s="35"/>
      <c r="AA25" s="35"/>
      <c r="AB25" s="35"/>
      <c r="AC25" s="35"/>
      <c r="AD25" s="35"/>
      <c r="AE25" s="35"/>
    </row>
    <row r="26" spans="1:31" s="2" customFormat="1" ht="18" customHeight="1">
      <c r="A26" s="35"/>
      <c r="B26" s="40"/>
      <c r="C26" s="35"/>
      <c r="D26" s="35"/>
      <c r="E26" s="111" t="s">
        <v>37</v>
      </c>
      <c r="F26" s="35"/>
      <c r="G26" s="35"/>
      <c r="H26" s="35"/>
      <c r="I26" s="120" t="s">
        <v>28</v>
      </c>
      <c r="J26" s="111" t="s">
        <v>1</v>
      </c>
      <c r="K26" s="35"/>
      <c r="L26" s="52"/>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52"/>
      <c r="S27" s="35"/>
      <c r="T27" s="35"/>
      <c r="U27" s="35"/>
      <c r="V27" s="35"/>
      <c r="W27" s="35"/>
      <c r="X27" s="35"/>
      <c r="Y27" s="35"/>
      <c r="Z27" s="35"/>
      <c r="AA27" s="35"/>
      <c r="AB27" s="35"/>
      <c r="AC27" s="35"/>
      <c r="AD27" s="35"/>
      <c r="AE27" s="35"/>
    </row>
    <row r="28" spans="1:31" s="2" customFormat="1" ht="12" customHeight="1">
      <c r="A28" s="35"/>
      <c r="B28" s="40"/>
      <c r="C28" s="35"/>
      <c r="D28" s="120" t="s">
        <v>38</v>
      </c>
      <c r="E28" s="35"/>
      <c r="F28" s="35"/>
      <c r="G28" s="35"/>
      <c r="H28" s="35"/>
      <c r="I28" s="35"/>
      <c r="J28" s="35"/>
      <c r="K28" s="35"/>
      <c r="L28" s="52"/>
      <c r="S28" s="35"/>
      <c r="T28" s="35"/>
      <c r="U28" s="35"/>
      <c r="V28" s="35"/>
      <c r="W28" s="35"/>
      <c r="X28" s="35"/>
      <c r="Y28" s="35"/>
      <c r="Z28" s="35"/>
      <c r="AA28" s="35"/>
      <c r="AB28" s="35"/>
      <c r="AC28" s="35"/>
      <c r="AD28" s="35"/>
      <c r="AE28" s="35"/>
    </row>
    <row r="29" spans="1:31" s="8" customFormat="1" ht="16.5" customHeight="1">
      <c r="A29" s="122"/>
      <c r="B29" s="123"/>
      <c r="C29" s="122"/>
      <c r="D29" s="122"/>
      <c r="E29" s="322" t="s">
        <v>1</v>
      </c>
      <c r="F29" s="322"/>
      <c r="G29" s="322"/>
      <c r="H29" s="322"/>
      <c r="I29" s="122"/>
      <c r="J29" s="122"/>
      <c r="K29" s="122"/>
      <c r="L29" s="124"/>
      <c r="S29" s="122"/>
      <c r="T29" s="122"/>
      <c r="U29" s="122"/>
      <c r="V29" s="122"/>
      <c r="W29" s="122"/>
      <c r="X29" s="122"/>
      <c r="Y29" s="122"/>
      <c r="Z29" s="122"/>
      <c r="AA29" s="122"/>
      <c r="AB29" s="122"/>
      <c r="AC29" s="122"/>
      <c r="AD29" s="122"/>
      <c r="AE29" s="122"/>
    </row>
    <row r="30" spans="1:31" s="2" customFormat="1" ht="6.95" customHeight="1">
      <c r="A30" s="35"/>
      <c r="B30" s="40"/>
      <c r="C30" s="35"/>
      <c r="D30" s="35"/>
      <c r="E30" s="35"/>
      <c r="F30" s="35"/>
      <c r="G30" s="35"/>
      <c r="H30" s="35"/>
      <c r="I30" s="35"/>
      <c r="J30" s="35"/>
      <c r="K30" s="35"/>
      <c r="L30" s="52"/>
      <c r="S30" s="35"/>
      <c r="T30" s="35"/>
      <c r="U30" s="35"/>
      <c r="V30" s="35"/>
      <c r="W30" s="35"/>
      <c r="X30" s="35"/>
      <c r="Y30" s="35"/>
      <c r="Z30" s="35"/>
      <c r="AA30" s="35"/>
      <c r="AB30" s="35"/>
      <c r="AC30" s="35"/>
      <c r="AD30" s="35"/>
      <c r="AE30" s="35"/>
    </row>
    <row r="31" spans="1:31" s="2" customFormat="1" ht="6.95" customHeight="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25.35" customHeight="1">
      <c r="A32" s="35"/>
      <c r="B32" s="40"/>
      <c r="C32" s="35"/>
      <c r="D32" s="126" t="s">
        <v>39</v>
      </c>
      <c r="E32" s="35"/>
      <c r="F32" s="35"/>
      <c r="G32" s="35"/>
      <c r="H32" s="35"/>
      <c r="I32" s="35"/>
      <c r="J32" s="127">
        <f>ROUND(J124, 2)</f>
        <v>0</v>
      </c>
      <c r="K32" s="35"/>
      <c r="L32" s="52"/>
      <c r="S32" s="35"/>
      <c r="T32" s="35"/>
      <c r="U32" s="35"/>
      <c r="V32" s="35"/>
      <c r="W32" s="35"/>
      <c r="X32" s="35"/>
      <c r="Y32" s="35"/>
      <c r="Z32" s="35"/>
      <c r="AA32" s="35"/>
      <c r="AB32" s="35"/>
      <c r="AC32" s="35"/>
      <c r="AD32" s="35"/>
      <c r="AE32" s="35"/>
    </row>
    <row r="33" spans="1:31" s="2" customFormat="1" ht="6.95" customHeight="1">
      <c r="A33" s="35"/>
      <c r="B33" s="40"/>
      <c r="C33" s="35"/>
      <c r="D33" s="125"/>
      <c r="E33" s="125"/>
      <c r="F33" s="125"/>
      <c r="G33" s="125"/>
      <c r="H33" s="125"/>
      <c r="I33" s="125"/>
      <c r="J33" s="125"/>
      <c r="K33" s="125"/>
      <c r="L33" s="52"/>
      <c r="S33" s="35"/>
      <c r="T33" s="35"/>
      <c r="U33" s="35"/>
      <c r="V33" s="35"/>
      <c r="W33" s="35"/>
      <c r="X33" s="35"/>
      <c r="Y33" s="35"/>
      <c r="Z33" s="35"/>
      <c r="AA33" s="35"/>
      <c r="AB33" s="35"/>
      <c r="AC33" s="35"/>
      <c r="AD33" s="35"/>
      <c r="AE33" s="35"/>
    </row>
    <row r="34" spans="1:31" s="2" customFormat="1" ht="14.45" customHeight="1">
      <c r="A34" s="35"/>
      <c r="B34" s="40"/>
      <c r="C34" s="35"/>
      <c r="D34" s="35"/>
      <c r="E34" s="35"/>
      <c r="F34" s="128" t="s">
        <v>41</v>
      </c>
      <c r="G34" s="35"/>
      <c r="H34" s="35"/>
      <c r="I34" s="128" t="s">
        <v>40</v>
      </c>
      <c r="J34" s="128" t="s">
        <v>42</v>
      </c>
      <c r="K34" s="35"/>
      <c r="L34" s="52"/>
      <c r="S34" s="35"/>
      <c r="T34" s="35"/>
      <c r="U34" s="35"/>
      <c r="V34" s="35"/>
      <c r="W34" s="35"/>
      <c r="X34" s="35"/>
      <c r="Y34" s="35"/>
      <c r="Z34" s="35"/>
      <c r="AA34" s="35"/>
      <c r="AB34" s="35"/>
      <c r="AC34" s="35"/>
      <c r="AD34" s="35"/>
      <c r="AE34" s="35"/>
    </row>
    <row r="35" spans="1:31" s="2" customFormat="1" ht="14.45" customHeight="1">
      <c r="A35" s="35"/>
      <c r="B35" s="40"/>
      <c r="C35" s="35"/>
      <c r="D35" s="129" t="s">
        <v>43</v>
      </c>
      <c r="E35" s="120" t="s">
        <v>44</v>
      </c>
      <c r="F35" s="130">
        <f>ROUND((SUM(BE124:BE300)),  2)</f>
        <v>0</v>
      </c>
      <c r="G35" s="35"/>
      <c r="H35" s="35"/>
      <c r="I35" s="131">
        <v>0.21</v>
      </c>
      <c r="J35" s="130">
        <f>ROUND(((SUM(BE124:BE300))*I35),  2)</f>
        <v>0</v>
      </c>
      <c r="K35" s="35"/>
      <c r="L35" s="52"/>
      <c r="S35" s="35"/>
      <c r="T35" s="35"/>
      <c r="U35" s="35"/>
      <c r="V35" s="35"/>
      <c r="W35" s="35"/>
      <c r="X35" s="35"/>
      <c r="Y35" s="35"/>
      <c r="Z35" s="35"/>
      <c r="AA35" s="35"/>
      <c r="AB35" s="35"/>
      <c r="AC35" s="35"/>
      <c r="AD35" s="35"/>
      <c r="AE35" s="35"/>
    </row>
    <row r="36" spans="1:31" s="2" customFormat="1" ht="14.45" customHeight="1">
      <c r="A36" s="35"/>
      <c r="B36" s="40"/>
      <c r="C36" s="35"/>
      <c r="D36" s="35"/>
      <c r="E36" s="120" t="s">
        <v>45</v>
      </c>
      <c r="F36" s="130">
        <f>ROUND((SUM(BF124:BF300)),  2)</f>
        <v>0</v>
      </c>
      <c r="G36" s="35"/>
      <c r="H36" s="35"/>
      <c r="I36" s="131">
        <v>0.15</v>
      </c>
      <c r="J36" s="130">
        <f>ROUND(((SUM(BF124:BF300))*I36),  2)</f>
        <v>0</v>
      </c>
      <c r="K36" s="35"/>
      <c r="L36" s="52"/>
      <c r="S36" s="35"/>
      <c r="T36" s="35"/>
      <c r="U36" s="35"/>
      <c r="V36" s="35"/>
      <c r="W36" s="35"/>
      <c r="X36" s="35"/>
      <c r="Y36" s="35"/>
      <c r="Z36" s="35"/>
      <c r="AA36" s="35"/>
      <c r="AB36" s="35"/>
      <c r="AC36" s="35"/>
      <c r="AD36" s="35"/>
      <c r="AE36" s="35"/>
    </row>
    <row r="37" spans="1:31" s="2" customFormat="1" ht="14.45" hidden="1" customHeight="1">
      <c r="A37" s="35"/>
      <c r="B37" s="40"/>
      <c r="C37" s="35"/>
      <c r="D37" s="35"/>
      <c r="E37" s="120" t="s">
        <v>46</v>
      </c>
      <c r="F37" s="130">
        <f>ROUND((SUM(BG124:BG300)),  2)</f>
        <v>0</v>
      </c>
      <c r="G37" s="35"/>
      <c r="H37" s="35"/>
      <c r="I37" s="131">
        <v>0.21</v>
      </c>
      <c r="J37" s="130">
        <f>0</f>
        <v>0</v>
      </c>
      <c r="K37" s="35"/>
      <c r="L37" s="52"/>
      <c r="S37" s="35"/>
      <c r="T37" s="35"/>
      <c r="U37" s="35"/>
      <c r="V37" s="35"/>
      <c r="W37" s="35"/>
      <c r="X37" s="35"/>
      <c r="Y37" s="35"/>
      <c r="Z37" s="35"/>
      <c r="AA37" s="35"/>
      <c r="AB37" s="35"/>
      <c r="AC37" s="35"/>
      <c r="AD37" s="35"/>
      <c r="AE37" s="35"/>
    </row>
    <row r="38" spans="1:31" s="2" customFormat="1" ht="14.45" hidden="1" customHeight="1">
      <c r="A38" s="35"/>
      <c r="B38" s="40"/>
      <c r="C38" s="35"/>
      <c r="D38" s="35"/>
      <c r="E38" s="120" t="s">
        <v>47</v>
      </c>
      <c r="F38" s="130">
        <f>ROUND((SUM(BH124:BH300)),  2)</f>
        <v>0</v>
      </c>
      <c r="G38" s="35"/>
      <c r="H38" s="35"/>
      <c r="I38" s="131">
        <v>0.15</v>
      </c>
      <c r="J38" s="130">
        <f>0</f>
        <v>0</v>
      </c>
      <c r="K38" s="35"/>
      <c r="L38" s="52"/>
      <c r="S38" s="35"/>
      <c r="T38" s="35"/>
      <c r="U38" s="35"/>
      <c r="V38" s="35"/>
      <c r="W38" s="35"/>
      <c r="X38" s="35"/>
      <c r="Y38" s="35"/>
      <c r="Z38" s="35"/>
      <c r="AA38" s="35"/>
      <c r="AB38" s="35"/>
      <c r="AC38" s="35"/>
      <c r="AD38" s="35"/>
      <c r="AE38" s="35"/>
    </row>
    <row r="39" spans="1:31" s="2" customFormat="1" ht="14.45" hidden="1" customHeight="1">
      <c r="A39" s="35"/>
      <c r="B39" s="40"/>
      <c r="C39" s="35"/>
      <c r="D39" s="35"/>
      <c r="E39" s="120" t="s">
        <v>48</v>
      </c>
      <c r="F39" s="130">
        <f>ROUND((SUM(BI124:BI300)),  2)</f>
        <v>0</v>
      </c>
      <c r="G39" s="35"/>
      <c r="H39" s="35"/>
      <c r="I39" s="131">
        <v>0</v>
      </c>
      <c r="J39" s="130">
        <f>0</f>
        <v>0</v>
      </c>
      <c r="K39" s="35"/>
      <c r="L39" s="52"/>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2" customFormat="1" ht="25.35" customHeight="1">
      <c r="A41" s="35"/>
      <c r="B41" s="40"/>
      <c r="C41" s="132"/>
      <c r="D41" s="133" t="s">
        <v>49</v>
      </c>
      <c r="E41" s="134"/>
      <c r="F41" s="134"/>
      <c r="G41" s="135" t="s">
        <v>50</v>
      </c>
      <c r="H41" s="136" t="s">
        <v>51</v>
      </c>
      <c r="I41" s="134"/>
      <c r="J41" s="137">
        <f>SUM(J32:J39)</f>
        <v>0</v>
      </c>
      <c r="K41" s="138"/>
      <c r="L41" s="52"/>
      <c r="S41" s="35"/>
      <c r="T41" s="35"/>
      <c r="U41" s="35"/>
      <c r="V41" s="35"/>
      <c r="W41" s="35"/>
      <c r="X41" s="35"/>
      <c r="Y41" s="35"/>
      <c r="Z41" s="35"/>
      <c r="AA41" s="35"/>
      <c r="AB41" s="35"/>
      <c r="AC41" s="35"/>
      <c r="AD41" s="35"/>
      <c r="AE41" s="35"/>
    </row>
    <row r="42" spans="1:31" s="2" customFormat="1" ht="14.45" customHeight="1">
      <c r="A42" s="35"/>
      <c r="B42" s="40"/>
      <c r="C42" s="35"/>
      <c r="D42" s="35"/>
      <c r="E42" s="35"/>
      <c r="F42" s="35"/>
      <c r="G42" s="35"/>
      <c r="H42" s="35"/>
      <c r="I42" s="35"/>
      <c r="J42" s="35"/>
      <c r="K42" s="35"/>
      <c r="L42" s="52"/>
      <c r="S42" s="35"/>
      <c r="T42" s="35"/>
      <c r="U42" s="35"/>
      <c r="V42" s="35"/>
      <c r="W42" s="35"/>
      <c r="X42" s="35"/>
      <c r="Y42" s="35"/>
      <c r="Z42" s="35"/>
      <c r="AA42" s="35"/>
      <c r="AB42" s="35"/>
      <c r="AC42" s="35"/>
      <c r="AD42" s="35"/>
      <c r="AE42" s="35"/>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52"/>
      <c r="D50" s="139" t="s">
        <v>52</v>
      </c>
      <c r="E50" s="140"/>
      <c r="F50" s="140"/>
      <c r="G50" s="139" t="s">
        <v>53</v>
      </c>
      <c r="H50" s="140"/>
      <c r="I50" s="140"/>
      <c r="J50" s="140"/>
      <c r="K50" s="140"/>
      <c r="L50" s="52"/>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5"/>
      <c r="B61" s="40"/>
      <c r="C61" s="35"/>
      <c r="D61" s="141" t="s">
        <v>54</v>
      </c>
      <c r="E61" s="142"/>
      <c r="F61" s="143" t="s">
        <v>55</v>
      </c>
      <c r="G61" s="141" t="s">
        <v>54</v>
      </c>
      <c r="H61" s="142"/>
      <c r="I61" s="142"/>
      <c r="J61" s="144" t="s">
        <v>55</v>
      </c>
      <c r="K61" s="142"/>
      <c r="L61" s="52"/>
      <c r="S61" s="35"/>
      <c r="T61" s="35"/>
      <c r="U61" s="35"/>
      <c r="V61" s="35"/>
      <c r="W61" s="35"/>
      <c r="X61" s="35"/>
      <c r="Y61" s="35"/>
      <c r="Z61" s="35"/>
      <c r="AA61" s="35"/>
      <c r="AB61" s="35"/>
      <c r="AC61" s="35"/>
      <c r="AD61" s="35"/>
      <c r="AE61" s="35"/>
    </row>
    <row r="62" spans="1:31" ht="11.25">
      <c r="B62" s="21"/>
      <c r="L62" s="21"/>
    </row>
    <row r="63" spans="1:31" ht="11.25">
      <c r="B63" s="21"/>
      <c r="L63" s="21"/>
    </row>
    <row r="64" spans="1:31" ht="11.25">
      <c r="B64" s="21"/>
      <c r="L64" s="21"/>
    </row>
    <row r="65" spans="1:31" s="2" customFormat="1" ht="12.75">
      <c r="A65" s="35"/>
      <c r="B65" s="40"/>
      <c r="C65" s="35"/>
      <c r="D65" s="139" t="s">
        <v>56</v>
      </c>
      <c r="E65" s="145"/>
      <c r="F65" s="145"/>
      <c r="G65" s="139" t="s">
        <v>57</v>
      </c>
      <c r="H65" s="145"/>
      <c r="I65" s="145"/>
      <c r="J65" s="145"/>
      <c r="K65" s="145"/>
      <c r="L65" s="52"/>
      <c r="S65" s="35"/>
      <c r="T65" s="35"/>
      <c r="U65" s="35"/>
      <c r="V65" s="35"/>
      <c r="W65" s="35"/>
      <c r="X65" s="35"/>
      <c r="Y65" s="35"/>
      <c r="Z65" s="35"/>
      <c r="AA65" s="35"/>
      <c r="AB65" s="35"/>
      <c r="AC65" s="35"/>
      <c r="AD65" s="35"/>
      <c r="AE65" s="35"/>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5"/>
      <c r="B76" s="40"/>
      <c r="C76" s="35"/>
      <c r="D76" s="141" t="s">
        <v>54</v>
      </c>
      <c r="E76" s="142"/>
      <c r="F76" s="143" t="s">
        <v>55</v>
      </c>
      <c r="G76" s="141" t="s">
        <v>54</v>
      </c>
      <c r="H76" s="142"/>
      <c r="I76" s="142"/>
      <c r="J76" s="144" t="s">
        <v>55</v>
      </c>
      <c r="K76" s="142"/>
      <c r="L76" s="52"/>
      <c r="S76" s="35"/>
      <c r="T76" s="35"/>
      <c r="U76" s="35"/>
      <c r="V76" s="35"/>
      <c r="W76" s="35"/>
      <c r="X76" s="35"/>
      <c r="Y76" s="35"/>
      <c r="Z76" s="35"/>
      <c r="AA76" s="35"/>
      <c r="AB76" s="35"/>
      <c r="AC76" s="35"/>
      <c r="AD76" s="35"/>
      <c r="AE76" s="35"/>
    </row>
    <row r="77" spans="1:31" s="2" customFormat="1" ht="14.45" customHeight="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81" spans="1:31"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31" s="2" customFormat="1" ht="24.95" customHeight="1">
      <c r="A82" s="35"/>
      <c r="B82" s="36"/>
      <c r="C82" s="24" t="s">
        <v>129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23" t="str">
        <f>E7</f>
        <v>Rekonstrukce multifunkčního sálu v budově NZM</v>
      </c>
      <c r="F85" s="324"/>
      <c r="G85" s="324"/>
      <c r="H85" s="324"/>
      <c r="I85" s="37"/>
      <c r="J85" s="37"/>
      <c r="K85" s="37"/>
      <c r="L85" s="52"/>
      <c r="S85" s="35"/>
      <c r="T85" s="35"/>
      <c r="U85" s="35"/>
      <c r="V85" s="35"/>
      <c r="W85" s="35"/>
      <c r="X85" s="35"/>
      <c r="Y85" s="35"/>
      <c r="Z85" s="35"/>
      <c r="AA85" s="35"/>
      <c r="AB85" s="35"/>
      <c r="AC85" s="35"/>
      <c r="AD85" s="35"/>
      <c r="AE85" s="35"/>
    </row>
    <row r="86" spans="1:31" s="1" customFormat="1" ht="12" customHeight="1">
      <c r="B86" s="22"/>
      <c r="C86" s="30" t="s">
        <v>125</v>
      </c>
      <c r="D86" s="23"/>
      <c r="E86" s="23"/>
      <c r="F86" s="23"/>
      <c r="G86" s="23"/>
      <c r="H86" s="23"/>
      <c r="I86" s="23"/>
      <c r="J86" s="23"/>
      <c r="K86" s="23"/>
      <c r="L86" s="21"/>
    </row>
    <row r="87" spans="1:31" s="2" customFormat="1" ht="16.5" customHeight="1">
      <c r="A87" s="35"/>
      <c r="B87" s="36"/>
      <c r="C87" s="37"/>
      <c r="D87" s="37"/>
      <c r="E87" s="323" t="s">
        <v>1262</v>
      </c>
      <c r="F87" s="325"/>
      <c r="G87" s="325"/>
      <c r="H87" s="325"/>
      <c r="I87" s="37"/>
      <c r="J87" s="37"/>
      <c r="K87" s="37"/>
      <c r="L87" s="52"/>
      <c r="S87" s="35"/>
      <c r="T87" s="35"/>
      <c r="U87" s="35"/>
      <c r="V87" s="35"/>
      <c r="W87" s="35"/>
      <c r="X87" s="35"/>
      <c r="Y87" s="35"/>
      <c r="Z87" s="35"/>
      <c r="AA87" s="35"/>
      <c r="AB87" s="35"/>
      <c r="AC87" s="35"/>
      <c r="AD87" s="35"/>
      <c r="AE87" s="35"/>
    </row>
    <row r="88" spans="1:31" s="2" customFormat="1" ht="12" customHeight="1">
      <c r="A88" s="35"/>
      <c r="B88" s="36"/>
      <c r="C88" s="30" t="s">
        <v>127</v>
      </c>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276" t="str">
        <f>E11</f>
        <v>D.1.4.1 - Zdravotně technické instalace</v>
      </c>
      <c r="F89" s="325"/>
      <c r="G89" s="325"/>
      <c r="H89" s="325"/>
      <c r="I89" s="37"/>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2" customHeight="1">
      <c r="A91" s="35"/>
      <c r="B91" s="36"/>
      <c r="C91" s="30" t="s">
        <v>20</v>
      </c>
      <c r="D91" s="37"/>
      <c r="E91" s="37"/>
      <c r="F91" s="28" t="str">
        <f>F14</f>
        <v>Kostelní 1300/44, Praha 7</v>
      </c>
      <c r="G91" s="37"/>
      <c r="H91" s="37"/>
      <c r="I91" s="30" t="s">
        <v>22</v>
      </c>
      <c r="J91" s="67" t="str">
        <f>IF(J14="","",J14)</f>
        <v>27. 4. 2021</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52"/>
      <c r="S92" s="35"/>
      <c r="T92" s="35"/>
      <c r="U92" s="35"/>
      <c r="V92" s="35"/>
      <c r="W92" s="35"/>
      <c r="X92" s="35"/>
      <c r="Y92" s="35"/>
      <c r="Z92" s="35"/>
      <c r="AA92" s="35"/>
      <c r="AB92" s="35"/>
      <c r="AC92" s="35"/>
      <c r="AD92" s="35"/>
      <c r="AE92" s="35"/>
    </row>
    <row r="93" spans="1:31" s="2" customFormat="1" ht="40.15" customHeight="1">
      <c r="A93" s="35"/>
      <c r="B93" s="36"/>
      <c r="C93" s="30" t="s">
        <v>24</v>
      </c>
      <c r="D93" s="37"/>
      <c r="E93" s="37"/>
      <c r="F93" s="28" t="str">
        <f>E17</f>
        <v>Národní zemědělské muzeum, Kostelní 44, Praha 7</v>
      </c>
      <c r="G93" s="37"/>
      <c r="H93" s="37"/>
      <c r="I93" s="30" t="s">
        <v>31</v>
      </c>
      <c r="J93" s="33" t="str">
        <f>E23</f>
        <v>ARCH TECH, K Noskovně 148, Praha 6</v>
      </c>
      <c r="K93" s="37"/>
      <c r="L93" s="52"/>
      <c r="S93" s="35"/>
      <c r="T93" s="35"/>
      <c r="U93" s="35"/>
      <c r="V93" s="35"/>
      <c r="W93" s="35"/>
      <c r="X93" s="35"/>
      <c r="Y93" s="35"/>
      <c r="Z93" s="35"/>
      <c r="AA93" s="35"/>
      <c r="AB93" s="35"/>
      <c r="AC93" s="35"/>
      <c r="AD93" s="35"/>
      <c r="AE93" s="35"/>
    </row>
    <row r="94" spans="1:31" s="2" customFormat="1" ht="40.15" customHeight="1">
      <c r="A94" s="35"/>
      <c r="B94" s="36"/>
      <c r="C94" s="30" t="s">
        <v>29</v>
      </c>
      <c r="D94" s="37"/>
      <c r="E94" s="37"/>
      <c r="F94" s="28" t="str">
        <f>IF(E20="","",E20)</f>
        <v>Vyplň údaj</v>
      </c>
      <c r="G94" s="37"/>
      <c r="H94" s="37"/>
      <c r="I94" s="30" t="s">
        <v>35</v>
      </c>
      <c r="J94" s="33" t="str">
        <f>E26</f>
        <v>Jiří Večerník, Wolkerova 1747/27, Jihlava</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31" s="2" customFormat="1" ht="29.25" customHeight="1">
      <c r="A96" s="35"/>
      <c r="B96" s="36"/>
      <c r="C96" s="150" t="s">
        <v>130</v>
      </c>
      <c r="D96" s="151"/>
      <c r="E96" s="151"/>
      <c r="F96" s="151"/>
      <c r="G96" s="151"/>
      <c r="H96" s="151"/>
      <c r="I96" s="151"/>
      <c r="J96" s="152" t="s">
        <v>131</v>
      </c>
      <c r="K96" s="151"/>
      <c r="L96" s="52"/>
      <c r="S96" s="35"/>
      <c r="T96" s="35"/>
      <c r="U96" s="35"/>
      <c r="V96" s="35"/>
      <c r="W96" s="35"/>
      <c r="X96" s="35"/>
      <c r="Y96" s="35"/>
      <c r="Z96" s="35"/>
      <c r="AA96" s="35"/>
      <c r="AB96" s="35"/>
      <c r="AC96" s="35"/>
      <c r="AD96" s="35"/>
      <c r="AE96" s="35"/>
    </row>
    <row r="97" spans="1:47" s="2" customFormat="1" ht="10.35" customHeight="1">
      <c r="A97" s="35"/>
      <c r="B97" s="36"/>
      <c r="C97" s="37"/>
      <c r="D97" s="37"/>
      <c r="E97" s="37"/>
      <c r="F97" s="37"/>
      <c r="G97" s="37"/>
      <c r="H97" s="37"/>
      <c r="I97" s="37"/>
      <c r="J97" s="37"/>
      <c r="K97" s="37"/>
      <c r="L97" s="52"/>
      <c r="S97" s="35"/>
      <c r="T97" s="35"/>
      <c r="U97" s="35"/>
      <c r="V97" s="35"/>
      <c r="W97" s="35"/>
      <c r="X97" s="35"/>
      <c r="Y97" s="35"/>
      <c r="Z97" s="35"/>
      <c r="AA97" s="35"/>
      <c r="AB97" s="35"/>
      <c r="AC97" s="35"/>
      <c r="AD97" s="35"/>
      <c r="AE97" s="35"/>
    </row>
    <row r="98" spans="1:47" s="2" customFormat="1" ht="22.9" customHeight="1">
      <c r="A98" s="35"/>
      <c r="B98" s="36"/>
      <c r="C98" s="153" t="s">
        <v>132</v>
      </c>
      <c r="D98" s="37"/>
      <c r="E98" s="37"/>
      <c r="F98" s="37"/>
      <c r="G98" s="37"/>
      <c r="H98" s="37"/>
      <c r="I98" s="37"/>
      <c r="J98" s="85">
        <f>J124</f>
        <v>0</v>
      </c>
      <c r="K98" s="37"/>
      <c r="L98" s="52"/>
      <c r="S98" s="35"/>
      <c r="T98" s="35"/>
      <c r="U98" s="35"/>
      <c r="V98" s="35"/>
      <c r="W98" s="35"/>
      <c r="X98" s="35"/>
      <c r="Y98" s="35"/>
      <c r="Z98" s="35"/>
      <c r="AA98" s="35"/>
      <c r="AB98" s="35"/>
      <c r="AC98" s="35"/>
      <c r="AD98" s="35"/>
      <c r="AE98" s="35"/>
      <c r="AU98" s="18" t="s">
        <v>133</v>
      </c>
    </row>
    <row r="99" spans="1:47" s="9" customFormat="1" ht="24.95" customHeight="1">
      <c r="B99" s="154"/>
      <c r="C99" s="155"/>
      <c r="D99" s="156" t="s">
        <v>142</v>
      </c>
      <c r="E99" s="157"/>
      <c r="F99" s="157"/>
      <c r="G99" s="157"/>
      <c r="H99" s="157"/>
      <c r="I99" s="157"/>
      <c r="J99" s="158">
        <f>J125</f>
        <v>0</v>
      </c>
      <c r="K99" s="155"/>
      <c r="L99" s="159"/>
    </row>
    <row r="100" spans="1:47" s="10" customFormat="1" ht="19.899999999999999" customHeight="1">
      <c r="B100" s="160"/>
      <c r="C100" s="105"/>
      <c r="D100" s="161" t="s">
        <v>1264</v>
      </c>
      <c r="E100" s="162"/>
      <c r="F100" s="162"/>
      <c r="G100" s="162"/>
      <c r="H100" s="162"/>
      <c r="I100" s="162"/>
      <c r="J100" s="163">
        <f>J126</f>
        <v>0</v>
      </c>
      <c r="K100" s="105"/>
      <c r="L100" s="164"/>
    </row>
    <row r="101" spans="1:47" s="10" customFormat="1" ht="19.899999999999999" customHeight="1">
      <c r="B101" s="160"/>
      <c r="C101" s="105"/>
      <c r="D101" s="161" t="s">
        <v>1265</v>
      </c>
      <c r="E101" s="162"/>
      <c r="F101" s="162"/>
      <c r="G101" s="162"/>
      <c r="H101" s="162"/>
      <c r="I101" s="162"/>
      <c r="J101" s="163">
        <f>J199</f>
        <v>0</v>
      </c>
      <c r="K101" s="105"/>
      <c r="L101" s="164"/>
    </row>
    <row r="102" spans="1:47" s="10" customFormat="1" ht="19.899999999999999" customHeight="1">
      <c r="B102" s="160"/>
      <c r="C102" s="105"/>
      <c r="D102" s="161" t="s">
        <v>1266</v>
      </c>
      <c r="E102" s="162"/>
      <c r="F102" s="162"/>
      <c r="G102" s="162"/>
      <c r="H102" s="162"/>
      <c r="I102" s="162"/>
      <c r="J102" s="163">
        <f>J270</f>
        <v>0</v>
      </c>
      <c r="K102" s="105"/>
      <c r="L102" s="164"/>
    </row>
    <row r="103" spans="1:47" s="2" customFormat="1" ht="21.75" customHeight="1">
      <c r="A103" s="35"/>
      <c r="B103" s="36"/>
      <c r="C103" s="37"/>
      <c r="D103" s="37"/>
      <c r="E103" s="37"/>
      <c r="F103" s="37"/>
      <c r="G103" s="37"/>
      <c r="H103" s="37"/>
      <c r="I103" s="37"/>
      <c r="J103" s="37"/>
      <c r="K103" s="37"/>
      <c r="L103" s="52"/>
      <c r="S103" s="35"/>
      <c r="T103" s="35"/>
      <c r="U103" s="35"/>
      <c r="V103" s="35"/>
      <c r="W103" s="35"/>
      <c r="X103" s="35"/>
      <c r="Y103" s="35"/>
      <c r="Z103" s="35"/>
      <c r="AA103" s="35"/>
      <c r="AB103" s="35"/>
      <c r="AC103" s="35"/>
      <c r="AD103" s="35"/>
      <c r="AE103" s="35"/>
    </row>
    <row r="104" spans="1:47" s="2" customFormat="1" ht="6.95" customHeight="1">
      <c r="A104" s="35"/>
      <c r="B104" s="55"/>
      <c r="C104" s="56"/>
      <c r="D104" s="56"/>
      <c r="E104" s="56"/>
      <c r="F104" s="56"/>
      <c r="G104" s="56"/>
      <c r="H104" s="56"/>
      <c r="I104" s="56"/>
      <c r="J104" s="56"/>
      <c r="K104" s="56"/>
      <c r="L104" s="52"/>
      <c r="S104" s="35"/>
      <c r="T104" s="35"/>
      <c r="U104" s="35"/>
      <c r="V104" s="35"/>
      <c r="W104" s="35"/>
      <c r="X104" s="35"/>
      <c r="Y104" s="35"/>
      <c r="Z104" s="35"/>
      <c r="AA104" s="35"/>
      <c r="AB104" s="35"/>
      <c r="AC104" s="35"/>
      <c r="AD104" s="35"/>
      <c r="AE104" s="35"/>
    </row>
    <row r="108" spans="1:47" s="2" customFormat="1" ht="6.95" customHeight="1">
      <c r="A108" s="35"/>
      <c r="B108" s="57"/>
      <c r="C108" s="58"/>
      <c r="D108" s="58"/>
      <c r="E108" s="58"/>
      <c r="F108" s="58"/>
      <c r="G108" s="58"/>
      <c r="H108" s="58"/>
      <c r="I108" s="58"/>
      <c r="J108" s="58"/>
      <c r="K108" s="58"/>
      <c r="L108" s="52"/>
      <c r="S108" s="35"/>
      <c r="T108" s="35"/>
      <c r="U108" s="35"/>
      <c r="V108" s="35"/>
      <c r="W108" s="35"/>
      <c r="X108" s="35"/>
      <c r="Y108" s="35"/>
      <c r="Z108" s="35"/>
      <c r="AA108" s="35"/>
      <c r="AB108" s="35"/>
      <c r="AC108" s="35"/>
      <c r="AD108" s="35"/>
      <c r="AE108" s="35"/>
    </row>
    <row r="109" spans="1:47" s="2" customFormat="1" ht="24.95" customHeight="1">
      <c r="A109" s="35"/>
      <c r="B109" s="36"/>
      <c r="C109" s="24" t="s">
        <v>154</v>
      </c>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47" s="2" customFormat="1" ht="6.95" customHeight="1">
      <c r="A110" s="35"/>
      <c r="B110" s="36"/>
      <c r="C110" s="37"/>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47" s="2" customFormat="1" ht="12" customHeight="1">
      <c r="A111" s="35"/>
      <c r="B111" s="36"/>
      <c r="C111" s="30" t="s">
        <v>16</v>
      </c>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47" s="2" customFormat="1" ht="16.5" customHeight="1">
      <c r="A112" s="35"/>
      <c r="B112" s="36"/>
      <c r="C112" s="37"/>
      <c r="D112" s="37"/>
      <c r="E112" s="323" t="str">
        <f>E7</f>
        <v>Rekonstrukce multifunkčního sálu v budově NZM</v>
      </c>
      <c r="F112" s="324"/>
      <c r="G112" s="324"/>
      <c r="H112" s="324"/>
      <c r="I112" s="37"/>
      <c r="J112" s="37"/>
      <c r="K112" s="37"/>
      <c r="L112" s="52"/>
      <c r="S112" s="35"/>
      <c r="T112" s="35"/>
      <c r="U112" s="35"/>
      <c r="V112" s="35"/>
      <c r="W112" s="35"/>
      <c r="X112" s="35"/>
      <c r="Y112" s="35"/>
      <c r="Z112" s="35"/>
      <c r="AA112" s="35"/>
      <c r="AB112" s="35"/>
      <c r="AC112" s="35"/>
      <c r="AD112" s="35"/>
      <c r="AE112" s="35"/>
    </row>
    <row r="113" spans="1:65" s="1" customFormat="1" ht="12" customHeight="1">
      <c r="B113" s="22"/>
      <c r="C113" s="30" t="s">
        <v>125</v>
      </c>
      <c r="D113" s="23"/>
      <c r="E113" s="23"/>
      <c r="F113" s="23"/>
      <c r="G113" s="23"/>
      <c r="H113" s="23"/>
      <c r="I113" s="23"/>
      <c r="J113" s="23"/>
      <c r="K113" s="23"/>
      <c r="L113" s="21"/>
    </row>
    <row r="114" spans="1:65" s="2" customFormat="1" ht="16.5" customHeight="1">
      <c r="A114" s="35"/>
      <c r="B114" s="36"/>
      <c r="C114" s="37"/>
      <c r="D114" s="37"/>
      <c r="E114" s="323" t="s">
        <v>1262</v>
      </c>
      <c r="F114" s="325"/>
      <c r="G114" s="325"/>
      <c r="H114" s="325"/>
      <c r="I114" s="37"/>
      <c r="J114" s="37"/>
      <c r="K114" s="37"/>
      <c r="L114" s="52"/>
      <c r="S114" s="35"/>
      <c r="T114" s="35"/>
      <c r="U114" s="35"/>
      <c r="V114" s="35"/>
      <c r="W114" s="35"/>
      <c r="X114" s="35"/>
      <c r="Y114" s="35"/>
      <c r="Z114" s="35"/>
      <c r="AA114" s="35"/>
      <c r="AB114" s="35"/>
      <c r="AC114" s="35"/>
      <c r="AD114" s="35"/>
      <c r="AE114" s="35"/>
    </row>
    <row r="115" spans="1:65" s="2" customFormat="1" ht="12" customHeight="1">
      <c r="A115" s="35"/>
      <c r="B115" s="36"/>
      <c r="C115" s="30" t="s">
        <v>127</v>
      </c>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65" s="2" customFormat="1" ht="16.5" customHeight="1">
      <c r="A116" s="35"/>
      <c r="B116" s="36"/>
      <c r="C116" s="37"/>
      <c r="D116" s="37"/>
      <c r="E116" s="276" t="str">
        <f>E11</f>
        <v>D.1.4.1 - Zdravotně technické instalace</v>
      </c>
      <c r="F116" s="325"/>
      <c r="G116" s="325"/>
      <c r="H116" s="325"/>
      <c r="I116" s="37"/>
      <c r="J116" s="37"/>
      <c r="K116" s="37"/>
      <c r="L116" s="52"/>
      <c r="S116" s="35"/>
      <c r="T116" s="35"/>
      <c r="U116" s="35"/>
      <c r="V116" s="35"/>
      <c r="W116" s="35"/>
      <c r="X116" s="35"/>
      <c r="Y116" s="35"/>
      <c r="Z116" s="35"/>
      <c r="AA116" s="35"/>
      <c r="AB116" s="35"/>
      <c r="AC116" s="35"/>
      <c r="AD116" s="35"/>
      <c r="AE116" s="35"/>
    </row>
    <row r="117" spans="1:65" s="2" customFormat="1" ht="6.95" customHeight="1">
      <c r="A117" s="35"/>
      <c r="B117" s="36"/>
      <c r="C117" s="37"/>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65" s="2" customFormat="1" ht="12" customHeight="1">
      <c r="A118" s="35"/>
      <c r="B118" s="36"/>
      <c r="C118" s="30" t="s">
        <v>20</v>
      </c>
      <c r="D118" s="37"/>
      <c r="E118" s="37"/>
      <c r="F118" s="28" t="str">
        <f>F14</f>
        <v>Kostelní 1300/44, Praha 7</v>
      </c>
      <c r="G118" s="37"/>
      <c r="H118" s="37"/>
      <c r="I118" s="30" t="s">
        <v>22</v>
      </c>
      <c r="J118" s="67" t="str">
        <f>IF(J14="","",J14)</f>
        <v>27. 4. 2021</v>
      </c>
      <c r="K118" s="37"/>
      <c r="L118" s="52"/>
      <c r="S118" s="35"/>
      <c r="T118" s="35"/>
      <c r="U118" s="35"/>
      <c r="V118" s="35"/>
      <c r="W118" s="35"/>
      <c r="X118" s="35"/>
      <c r="Y118" s="35"/>
      <c r="Z118" s="35"/>
      <c r="AA118" s="35"/>
      <c r="AB118" s="35"/>
      <c r="AC118" s="35"/>
      <c r="AD118" s="35"/>
      <c r="AE118" s="35"/>
    </row>
    <row r="119" spans="1:65" s="2" customFormat="1" ht="6.9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65" s="2" customFormat="1" ht="40.15" customHeight="1">
      <c r="A120" s="35"/>
      <c r="B120" s="36"/>
      <c r="C120" s="30" t="s">
        <v>24</v>
      </c>
      <c r="D120" s="37"/>
      <c r="E120" s="37"/>
      <c r="F120" s="28" t="str">
        <f>E17</f>
        <v>Národní zemědělské muzeum, Kostelní 44, Praha 7</v>
      </c>
      <c r="G120" s="37"/>
      <c r="H120" s="37"/>
      <c r="I120" s="30" t="s">
        <v>31</v>
      </c>
      <c r="J120" s="33" t="str">
        <f>E23</f>
        <v>ARCH TECH, K Noskovně 148, Praha 6</v>
      </c>
      <c r="K120" s="37"/>
      <c r="L120" s="52"/>
      <c r="S120" s="35"/>
      <c r="T120" s="35"/>
      <c r="U120" s="35"/>
      <c r="V120" s="35"/>
      <c r="W120" s="35"/>
      <c r="X120" s="35"/>
      <c r="Y120" s="35"/>
      <c r="Z120" s="35"/>
      <c r="AA120" s="35"/>
      <c r="AB120" s="35"/>
      <c r="AC120" s="35"/>
      <c r="AD120" s="35"/>
      <c r="AE120" s="35"/>
    </row>
    <row r="121" spans="1:65" s="2" customFormat="1" ht="40.15" customHeight="1">
      <c r="A121" s="35"/>
      <c r="B121" s="36"/>
      <c r="C121" s="30" t="s">
        <v>29</v>
      </c>
      <c r="D121" s="37"/>
      <c r="E121" s="37"/>
      <c r="F121" s="28" t="str">
        <f>IF(E20="","",E20)</f>
        <v>Vyplň údaj</v>
      </c>
      <c r="G121" s="37"/>
      <c r="H121" s="37"/>
      <c r="I121" s="30" t="s">
        <v>35</v>
      </c>
      <c r="J121" s="33" t="str">
        <f>E26</f>
        <v>Jiří Večerník, Wolkerova 1747/27, Jihlava</v>
      </c>
      <c r="K121" s="37"/>
      <c r="L121" s="52"/>
      <c r="S121" s="35"/>
      <c r="T121" s="35"/>
      <c r="U121" s="35"/>
      <c r="V121" s="35"/>
      <c r="W121" s="35"/>
      <c r="X121" s="35"/>
      <c r="Y121" s="35"/>
      <c r="Z121" s="35"/>
      <c r="AA121" s="35"/>
      <c r="AB121" s="35"/>
      <c r="AC121" s="35"/>
      <c r="AD121" s="35"/>
      <c r="AE121" s="35"/>
    </row>
    <row r="122" spans="1:65" s="2" customFormat="1" ht="10.35" customHeight="1">
      <c r="A122" s="35"/>
      <c r="B122" s="36"/>
      <c r="C122" s="37"/>
      <c r="D122" s="37"/>
      <c r="E122" s="37"/>
      <c r="F122" s="37"/>
      <c r="G122" s="37"/>
      <c r="H122" s="37"/>
      <c r="I122" s="37"/>
      <c r="J122" s="37"/>
      <c r="K122" s="37"/>
      <c r="L122" s="52"/>
      <c r="S122" s="35"/>
      <c r="T122" s="35"/>
      <c r="U122" s="35"/>
      <c r="V122" s="35"/>
      <c r="W122" s="35"/>
      <c r="X122" s="35"/>
      <c r="Y122" s="35"/>
      <c r="Z122" s="35"/>
      <c r="AA122" s="35"/>
      <c r="AB122" s="35"/>
      <c r="AC122" s="35"/>
      <c r="AD122" s="35"/>
      <c r="AE122" s="35"/>
    </row>
    <row r="123" spans="1:65" s="11" customFormat="1" ht="29.25" customHeight="1">
      <c r="A123" s="165"/>
      <c r="B123" s="166"/>
      <c r="C123" s="167" t="s">
        <v>155</v>
      </c>
      <c r="D123" s="168" t="s">
        <v>64</v>
      </c>
      <c r="E123" s="168" t="s">
        <v>60</v>
      </c>
      <c r="F123" s="168" t="s">
        <v>61</v>
      </c>
      <c r="G123" s="168" t="s">
        <v>156</v>
      </c>
      <c r="H123" s="168" t="s">
        <v>157</v>
      </c>
      <c r="I123" s="168" t="s">
        <v>158</v>
      </c>
      <c r="J123" s="168" t="s">
        <v>131</v>
      </c>
      <c r="K123" s="169" t="s">
        <v>159</v>
      </c>
      <c r="L123" s="170"/>
      <c r="M123" s="76" t="s">
        <v>1</v>
      </c>
      <c r="N123" s="77" t="s">
        <v>43</v>
      </c>
      <c r="O123" s="77" t="s">
        <v>160</v>
      </c>
      <c r="P123" s="77" t="s">
        <v>161</v>
      </c>
      <c r="Q123" s="77" t="s">
        <v>162</v>
      </c>
      <c r="R123" s="77" t="s">
        <v>163</v>
      </c>
      <c r="S123" s="77" t="s">
        <v>164</v>
      </c>
      <c r="T123" s="78" t="s">
        <v>165</v>
      </c>
      <c r="U123" s="165"/>
      <c r="V123" s="165"/>
      <c r="W123" s="165"/>
      <c r="X123" s="165"/>
      <c r="Y123" s="165"/>
      <c r="Z123" s="165"/>
      <c r="AA123" s="165"/>
      <c r="AB123" s="165"/>
      <c r="AC123" s="165"/>
      <c r="AD123" s="165"/>
      <c r="AE123" s="165"/>
    </row>
    <row r="124" spans="1:65" s="2" customFormat="1" ht="22.9" customHeight="1">
      <c r="A124" s="35"/>
      <c r="B124" s="36"/>
      <c r="C124" s="83" t="s">
        <v>166</v>
      </c>
      <c r="D124" s="37"/>
      <c r="E124" s="37"/>
      <c r="F124" s="37"/>
      <c r="G124" s="37"/>
      <c r="H124" s="37"/>
      <c r="I124" s="37"/>
      <c r="J124" s="171">
        <f>BK124</f>
        <v>0</v>
      </c>
      <c r="K124" s="37"/>
      <c r="L124" s="40"/>
      <c r="M124" s="79"/>
      <c r="N124" s="172"/>
      <c r="O124" s="80"/>
      <c r="P124" s="173">
        <f>P125</f>
        <v>0</v>
      </c>
      <c r="Q124" s="80"/>
      <c r="R124" s="173">
        <f>R125</f>
        <v>0.35936979899999999</v>
      </c>
      <c r="S124" s="80"/>
      <c r="T124" s="174">
        <f>T125</f>
        <v>9.8999999999999991E-3</v>
      </c>
      <c r="U124" s="35"/>
      <c r="V124" s="35"/>
      <c r="W124" s="35"/>
      <c r="X124" s="35"/>
      <c r="Y124" s="35"/>
      <c r="Z124" s="35"/>
      <c r="AA124" s="35"/>
      <c r="AB124" s="35"/>
      <c r="AC124" s="35"/>
      <c r="AD124" s="35"/>
      <c r="AE124" s="35"/>
      <c r="AT124" s="18" t="s">
        <v>78</v>
      </c>
      <c r="AU124" s="18" t="s">
        <v>133</v>
      </c>
      <c r="BK124" s="175">
        <f>BK125</f>
        <v>0</v>
      </c>
    </row>
    <row r="125" spans="1:65" s="12" customFormat="1" ht="25.9" customHeight="1">
      <c r="B125" s="176"/>
      <c r="C125" s="177"/>
      <c r="D125" s="178" t="s">
        <v>78</v>
      </c>
      <c r="E125" s="179" t="s">
        <v>580</v>
      </c>
      <c r="F125" s="179" t="s">
        <v>581</v>
      </c>
      <c r="G125" s="177"/>
      <c r="H125" s="177"/>
      <c r="I125" s="180"/>
      <c r="J125" s="181">
        <f>BK125</f>
        <v>0</v>
      </c>
      <c r="K125" s="177"/>
      <c r="L125" s="182"/>
      <c r="M125" s="183"/>
      <c r="N125" s="184"/>
      <c r="O125" s="184"/>
      <c r="P125" s="185">
        <f>P126+P199+P270</f>
        <v>0</v>
      </c>
      <c r="Q125" s="184"/>
      <c r="R125" s="185">
        <f>R126+R199+R270</f>
        <v>0.35936979899999999</v>
      </c>
      <c r="S125" s="184"/>
      <c r="T125" s="186">
        <f>T126+T199+T270</f>
        <v>9.8999999999999991E-3</v>
      </c>
      <c r="AR125" s="187" t="s">
        <v>88</v>
      </c>
      <c r="AT125" s="188" t="s">
        <v>78</v>
      </c>
      <c r="AU125" s="188" t="s">
        <v>79</v>
      </c>
      <c r="AY125" s="187" t="s">
        <v>169</v>
      </c>
      <c r="BK125" s="189">
        <f>BK126+BK199+BK270</f>
        <v>0</v>
      </c>
    </row>
    <row r="126" spans="1:65" s="12" customFormat="1" ht="22.9" customHeight="1">
      <c r="B126" s="176"/>
      <c r="C126" s="177"/>
      <c r="D126" s="178" t="s">
        <v>78</v>
      </c>
      <c r="E126" s="190" t="s">
        <v>1267</v>
      </c>
      <c r="F126" s="190" t="s">
        <v>1268</v>
      </c>
      <c r="G126" s="177"/>
      <c r="H126" s="177"/>
      <c r="I126" s="180"/>
      <c r="J126" s="191">
        <f>BK126</f>
        <v>0</v>
      </c>
      <c r="K126" s="177"/>
      <c r="L126" s="182"/>
      <c r="M126" s="183"/>
      <c r="N126" s="184"/>
      <c r="O126" s="184"/>
      <c r="P126" s="185">
        <f>SUM(P127:P198)</f>
        <v>0</v>
      </c>
      <c r="Q126" s="184"/>
      <c r="R126" s="185">
        <f>SUM(R127:R198)</f>
        <v>0.23282726000000004</v>
      </c>
      <c r="S126" s="184"/>
      <c r="T126" s="186">
        <f>SUM(T127:T198)</f>
        <v>9.8999999999999991E-3</v>
      </c>
      <c r="AR126" s="187" t="s">
        <v>88</v>
      </c>
      <c r="AT126" s="188" t="s">
        <v>78</v>
      </c>
      <c r="AU126" s="188" t="s">
        <v>86</v>
      </c>
      <c r="AY126" s="187" t="s">
        <v>169</v>
      </c>
      <c r="BK126" s="189">
        <f>SUM(BK127:BK198)</f>
        <v>0</v>
      </c>
    </row>
    <row r="127" spans="1:65" s="2" customFormat="1" ht="21.75" customHeight="1">
      <c r="A127" s="35"/>
      <c r="B127" s="36"/>
      <c r="C127" s="192" t="s">
        <v>86</v>
      </c>
      <c r="D127" s="192" t="s">
        <v>172</v>
      </c>
      <c r="E127" s="193" t="s">
        <v>1269</v>
      </c>
      <c r="F127" s="194" t="s">
        <v>1270</v>
      </c>
      <c r="G127" s="195" t="s">
        <v>368</v>
      </c>
      <c r="H127" s="196">
        <v>1</v>
      </c>
      <c r="I127" s="197"/>
      <c r="J127" s="198">
        <f>ROUND(I127*H127,2)</f>
        <v>0</v>
      </c>
      <c r="K127" s="194" t="s">
        <v>1</v>
      </c>
      <c r="L127" s="40"/>
      <c r="M127" s="199" t="s">
        <v>1</v>
      </c>
      <c r="N127" s="200" t="s">
        <v>44</v>
      </c>
      <c r="O127" s="72"/>
      <c r="P127" s="201">
        <f>O127*H127</f>
        <v>0</v>
      </c>
      <c r="Q127" s="201">
        <v>0</v>
      </c>
      <c r="R127" s="201">
        <f>Q127*H127</f>
        <v>0</v>
      </c>
      <c r="S127" s="201">
        <v>0</v>
      </c>
      <c r="T127" s="202">
        <f>S127*H127</f>
        <v>0</v>
      </c>
      <c r="U127" s="35"/>
      <c r="V127" s="35"/>
      <c r="W127" s="35"/>
      <c r="X127" s="35"/>
      <c r="Y127" s="35"/>
      <c r="Z127" s="35"/>
      <c r="AA127" s="35"/>
      <c r="AB127" s="35"/>
      <c r="AC127" s="35"/>
      <c r="AD127" s="35"/>
      <c r="AE127" s="35"/>
      <c r="AR127" s="203" t="s">
        <v>300</v>
      </c>
      <c r="AT127" s="203" t="s">
        <v>172</v>
      </c>
      <c r="AU127" s="203" t="s">
        <v>88</v>
      </c>
      <c r="AY127" s="18" t="s">
        <v>169</v>
      </c>
      <c r="BE127" s="204">
        <f>IF(N127="základní",J127,0)</f>
        <v>0</v>
      </c>
      <c r="BF127" s="204">
        <f>IF(N127="snížená",J127,0)</f>
        <v>0</v>
      </c>
      <c r="BG127" s="204">
        <f>IF(N127="zákl. přenesená",J127,0)</f>
        <v>0</v>
      </c>
      <c r="BH127" s="204">
        <f>IF(N127="sníž. přenesená",J127,0)</f>
        <v>0</v>
      </c>
      <c r="BI127" s="204">
        <f>IF(N127="nulová",J127,0)</f>
        <v>0</v>
      </c>
      <c r="BJ127" s="18" t="s">
        <v>86</v>
      </c>
      <c r="BK127" s="204">
        <f>ROUND(I127*H127,2)</f>
        <v>0</v>
      </c>
      <c r="BL127" s="18" t="s">
        <v>300</v>
      </c>
      <c r="BM127" s="203" t="s">
        <v>88</v>
      </c>
    </row>
    <row r="128" spans="1:65" s="2" customFormat="1" ht="11.25">
      <c r="A128" s="35"/>
      <c r="B128" s="36"/>
      <c r="C128" s="37"/>
      <c r="D128" s="205" t="s">
        <v>178</v>
      </c>
      <c r="E128" s="37"/>
      <c r="F128" s="206" t="s">
        <v>1270</v>
      </c>
      <c r="G128" s="37"/>
      <c r="H128" s="37"/>
      <c r="I128" s="207"/>
      <c r="J128" s="37"/>
      <c r="K128" s="37"/>
      <c r="L128" s="40"/>
      <c r="M128" s="208"/>
      <c r="N128" s="209"/>
      <c r="O128" s="72"/>
      <c r="P128" s="72"/>
      <c r="Q128" s="72"/>
      <c r="R128" s="72"/>
      <c r="S128" s="72"/>
      <c r="T128" s="73"/>
      <c r="U128" s="35"/>
      <c r="V128" s="35"/>
      <c r="W128" s="35"/>
      <c r="X128" s="35"/>
      <c r="Y128" s="35"/>
      <c r="Z128" s="35"/>
      <c r="AA128" s="35"/>
      <c r="AB128" s="35"/>
      <c r="AC128" s="35"/>
      <c r="AD128" s="35"/>
      <c r="AE128" s="35"/>
      <c r="AT128" s="18" t="s">
        <v>178</v>
      </c>
      <c r="AU128" s="18" t="s">
        <v>88</v>
      </c>
    </row>
    <row r="129" spans="1:65" s="2" customFormat="1" ht="16.5" customHeight="1">
      <c r="A129" s="35"/>
      <c r="B129" s="36"/>
      <c r="C129" s="192" t="s">
        <v>88</v>
      </c>
      <c r="D129" s="192" t="s">
        <v>172</v>
      </c>
      <c r="E129" s="193" t="s">
        <v>1271</v>
      </c>
      <c r="F129" s="194" t="s">
        <v>1272</v>
      </c>
      <c r="G129" s="195" t="s">
        <v>368</v>
      </c>
      <c r="H129" s="196">
        <v>25</v>
      </c>
      <c r="I129" s="197"/>
      <c r="J129" s="198">
        <f>ROUND(I129*H129,2)</f>
        <v>0</v>
      </c>
      <c r="K129" s="194" t="s">
        <v>176</v>
      </c>
      <c r="L129" s="40"/>
      <c r="M129" s="199" t="s">
        <v>1</v>
      </c>
      <c r="N129" s="200" t="s">
        <v>44</v>
      </c>
      <c r="O129" s="72"/>
      <c r="P129" s="201">
        <f>O129*H129</f>
        <v>0</v>
      </c>
      <c r="Q129" s="201">
        <v>4.1189999999999998E-4</v>
      </c>
      <c r="R129" s="201">
        <f>Q129*H129</f>
        <v>1.0297499999999999E-2</v>
      </c>
      <c r="S129" s="201">
        <v>0</v>
      </c>
      <c r="T129" s="202">
        <f>S129*H129</f>
        <v>0</v>
      </c>
      <c r="U129" s="35"/>
      <c r="V129" s="35"/>
      <c r="W129" s="35"/>
      <c r="X129" s="35"/>
      <c r="Y129" s="35"/>
      <c r="Z129" s="35"/>
      <c r="AA129" s="35"/>
      <c r="AB129" s="35"/>
      <c r="AC129" s="35"/>
      <c r="AD129" s="35"/>
      <c r="AE129" s="35"/>
      <c r="AR129" s="203" t="s">
        <v>300</v>
      </c>
      <c r="AT129" s="203" t="s">
        <v>172</v>
      </c>
      <c r="AU129" s="203" t="s">
        <v>88</v>
      </c>
      <c r="AY129" s="18" t="s">
        <v>169</v>
      </c>
      <c r="BE129" s="204">
        <f>IF(N129="základní",J129,0)</f>
        <v>0</v>
      </c>
      <c r="BF129" s="204">
        <f>IF(N129="snížená",J129,0)</f>
        <v>0</v>
      </c>
      <c r="BG129" s="204">
        <f>IF(N129="zákl. přenesená",J129,0)</f>
        <v>0</v>
      </c>
      <c r="BH129" s="204">
        <f>IF(N129="sníž. přenesená",J129,0)</f>
        <v>0</v>
      </c>
      <c r="BI129" s="204">
        <f>IF(N129="nulová",J129,0)</f>
        <v>0</v>
      </c>
      <c r="BJ129" s="18" t="s">
        <v>86</v>
      </c>
      <c r="BK129" s="204">
        <f>ROUND(I129*H129,2)</f>
        <v>0</v>
      </c>
      <c r="BL129" s="18" t="s">
        <v>300</v>
      </c>
      <c r="BM129" s="203" t="s">
        <v>170</v>
      </c>
    </row>
    <row r="130" spans="1:65" s="2" customFormat="1" ht="11.25">
      <c r="A130" s="35"/>
      <c r="B130" s="36"/>
      <c r="C130" s="37"/>
      <c r="D130" s="205" t="s">
        <v>178</v>
      </c>
      <c r="E130" s="37"/>
      <c r="F130" s="206" t="s">
        <v>1273</v>
      </c>
      <c r="G130" s="37"/>
      <c r="H130" s="37"/>
      <c r="I130" s="207"/>
      <c r="J130" s="37"/>
      <c r="K130" s="37"/>
      <c r="L130" s="40"/>
      <c r="M130" s="208"/>
      <c r="N130" s="209"/>
      <c r="O130" s="72"/>
      <c r="P130" s="72"/>
      <c r="Q130" s="72"/>
      <c r="R130" s="72"/>
      <c r="S130" s="72"/>
      <c r="T130" s="73"/>
      <c r="U130" s="35"/>
      <c r="V130" s="35"/>
      <c r="W130" s="35"/>
      <c r="X130" s="35"/>
      <c r="Y130" s="35"/>
      <c r="Z130" s="35"/>
      <c r="AA130" s="35"/>
      <c r="AB130" s="35"/>
      <c r="AC130" s="35"/>
      <c r="AD130" s="35"/>
      <c r="AE130" s="35"/>
      <c r="AT130" s="18" t="s">
        <v>178</v>
      </c>
      <c r="AU130" s="18" t="s">
        <v>88</v>
      </c>
    </row>
    <row r="131" spans="1:65" s="2" customFormat="1" ht="11.25">
      <c r="A131" s="35"/>
      <c r="B131" s="36"/>
      <c r="C131" s="37"/>
      <c r="D131" s="210" t="s">
        <v>180</v>
      </c>
      <c r="E131" s="37"/>
      <c r="F131" s="211" t="s">
        <v>1274</v>
      </c>
      <c r="G131" s="37"/>
      <c r="H131" s="37"/>
      <c r="I131" s="207"/>
      <c r="J131" s="37"/>
      <c r="K131" s="37"/>
      <c r="L131" s="40"/>
      <c r="M131" s="208"/>
      <c r="N131" s="209"/>
      <c r="O131" s="72"/>
      <c r="P131" s="72"/>
      <c r="Q131" s="72"/>
      <c r="R131" s="72"/>
      <c r="S131" s="72"/>
      <c r="T131" s="73"/>
      <c r="U131" s="35"/>
      <c r="V131" s="35"/>
      <c r="W131" s="35"/>
      <c r="X131" s="35"/>
      <c r="Y131" s="35"/>
      <c r="Z131" s="35"/>
      <c r="AA131" s="35"/>
      <c r="AB131" s="35"/>
      <c r="AC131" s="35"/>
      <c r="AD131" s="35"/>
      <c r="AE131" s="35"/>
      <c r="AT131" s="18" t="s">
        <v>180</v>
      </c>
      <c r="AU131" s="18" t="s">
        <v>88</v>
      </c>
    </row>
    <row r="132" spans="1:65" s="2" customFormat="1" ht="48.75">
      <c r="A132" s="35"/>
      <c r="B132" s="36"/>
      <c r="C132" s="37"/>
      <c r="D132" s="205" t="s">
        <v>182</v>
      </c>
      <c r="E132" s="37"/>
      <c r="F132" s="212" t="s">
        <v>1275</v>
      </c>
      <c r="G132" s="37"/>
      <c r="H132" s="37"/>
      <c r="I132" s="207"/>
      <c r="J132" s="37"/>
      <c r="K132" s="37"/>
      <c r="L132" s="40"/>
      <c r="M132" s="208"/>
      <c r="N132" s="209"/>
      <c r="O132" s="72"/>
      <c r="P132" s="72"/>
      <c r="Q132" s="72"/>
      <c r="R132" s="72"/>
      <c r="S132" s="72"/>
      <c r="T132" s="73"/>
      <c r="U132" s="35"/>
      <c r="V132" s="35"/>
      <c r="W132" s="35"/>
      <c r="X132" s="35"/>
      <c r="Y132" s="35"/>
      <c r="Z132" s="35"/>
      <c r="AA132" s="35"/>
      <c r="AB132" s="35"/>
      <c r="AC132" s="35"/>
      <c r="AD132" s="35"/>
      <c r="AE132" s="35"/>
      <c r="AT132" s="18" t="s">
        <v>182</v>
      </c>
      <c r="AU132" s="18" t="s">
        <v>88</v>
      </c>
    </row>
    <row r="133" spans="1:65" s="2" customFormat="1" ht="16.5" customHeight="1">
      <c r="A133" s="35"/>
      <c r="B133" s="36"/>
      <c r="C133" s="192" t="s">
        <v>195</v>
      </c>
      <c r="D133" s="192" t="s">
        <v>172</v>
      </c>
      <c r="E133" s="193" t="s">
        <v>1276</v>
      </c>
      <c r="F133" s="194" t="s">
        <v>1277</v>
      </c>
      <c r="G133" s="195" t="s">
        <v>368</v>
      </c>
      <c r="H133" s="196">
        <v>30</v>
      </c>
      <c r="I133" s="197"/>
      <c r="J133" s="198">
        <f>ROUND(I133*H133,2)</f>
        <v>0</v>
      </c>
      <c r="K133" s="194" t="s">
        <v>176</v>
      </c>
      <c r="L133" s="40"/>
      <c r="M133" s="199" t="s">
        <v>1</v>
      </c>
      <c r="N133" s="200" t="s">
        <v>44</v>
      </c>
      <c r="O133" s="72"/>
      <c r="P133" s="201">
        <f>O133*H133</f>
        <v>0</v>
      </c>
      <c r="Q133" s="201">
        <v>4.7649999999999998E-4</v>
      </c>
      <c r="R133" s="201">
        <f>Q133*H133</f>
        <v>1.4294999999999999E-2</v>
      </c>
      <c r="S133" s="201">
        <v>0</v>
      </c>
      <c r="T133" s="202">
        <f>S133*H133</f>
        <v>0</v>
      </c>
      <c r="U133" s="35"/>
      <c r="V133" s="35"/>
      <c r="W133" s="35"/>
      <c r="X133" s="35"/>
      <c r="Y133" s="35"/>
      <c r="Z133" s="35"/>
      <c r="AA133" s="35"/>
      <c r="AB133" s="35"/>
      <c r="AC133" s="35"/>
      <c r="AD133" s="35"/>
      <c r="AE133" s="35"/>
      <c r="AR133" s="203" t="s">
        <v>300</v>
      </c>
      <c r="AT133" s="203" t="s">
        <v>172</v>
      </c>
      <c r="AU133" s="203" t="s">
        <v>88</v>
      </c>
      <c r="AY133" s="18" t="s">
        <v>169</v>
      </c>
      <c r="BE133" s="204">
        <f>IF(N133="základní",J133,0)</f>
        <v>0</v>
      </c>
      <c r="BF133" s="204">
        <f>IF(N133="snížená",J133,0)</f>
        <v>0</v>
      </c>
      <c r="BG133" s="204">
        <f>IF(N133="zákl. přenesená",J133,0)</f>
        <v>0</v>
      </c>
      <c r="BH133" s="204">
        <f>IF(N133="sníž. přenesená",J133,0)</f>
        <v>0</v>
      </c>
      <c r="BI133" s="204">
        <f>IF(N133="nulová",J133,0)</f>
        <v>0</v>
      </c>
      <c r="BJ133" s="18" t="s">
        <v>86</v>
      </c>
      <c r="BK133" s="204">
        <f>ROUND(I133*H133,2)</f>
        <v>0</v>
      </c>
      <c r="BL133" s="18" t="s">
        <v>300</v>
      </c>
      <c r="BM133" s="203" t="s">
        <v>219</v>
      </c>
    </row>
    <row r="134" spans="1:65" s="2" customFormat="1" ht="11.25">
      <c r="A134" s="35"/>
      <c r="B134" s="36"/>
      <c r="C134" s="37"/>
      <c r="D134" s="205" t="s">
        <v>178</v>
      </c>
      <c r="E134" s="37"/>
      <c r="F134" s="206" t="s">
        <v>1278</v>
      </c>
      <c r="G134" s="37"/>
      <c r="H134" s="37"/>
      <c r="I134" s="207"/>
      <c r="J134" s="37"/>
      <c r="K134" s="37"/>
      <c r="L134" s="40"/>
      <c r="M134" s="208"/>
      <c r="N134" s="209"/>
      <c r="O134" s="72"/>
      <c r="P134" s="72"/>
      <c r="Q134" s="72"/>
      <c r="R134" s="72"/>
      <c r="S134" s="72"/>
      <c r="T134" s="73"/>
      <c r="U134" s="35"/>
      <c r="V134" s="35"/>
      <c r="W134" s="35"/>
      <c r="X134" s="35"/>
      <c r="Y134" s="35"/>
      <c r="Z134" s="35"/>
      <c r="AA134" s="35"/>
      <c r="AB134" s="35"/>
      <c r="AC134" s="35"/>
      <c r="AD134" s="35"/>
      <c r="AE134" s="35"/>
      <c r="AT134" s="18" t="s">
        <v>178</v>
      </c>
      <c r="AU134" s="18" t="s">
        <v>88</v>
      </c>
    </row>
    <row r="135" spans="1:65" s="2" customFormat="1" ht="11.25">
      <c r="A135" s="35"/>
      <c r="B135" s="36"/>
      <c r="C135" s="37"/>
      <c r="D135" s="210" t="s">
        <v>180</v>
      </c>
      <c r="E135" s="37"/>
      <c r="F135" s="211" t="s">
        <v>1279</v>
      </c>
      <c r="G135" s="37"/>
      <c r="H135" s="37"/>
      <c r="I135" s="207"/>
      <c r="J135" s="37"/>
      <c r="K135" s="37"/>
      <c r="L135" s="40"/>
      <c r="M135" s="208"/>
      <c r="N135" s="209"/>
      <c r="O135" s="72"/>
      <c r="P135" s="72"/>
      <c r="Q135" s="72"/>
      <c r="R135" s="72"/>
      <c r="S135" s="72"/>
      <c r="T135" s="73"/>
      <c r="U135" s="35"/>
      <c r="V135" s="35"/>
      <c r="W135" s="35"/>
      <c r="X135" s="35"/>
      <c r="Y135" s="35"/>
      <c r="Z135" s="35"/>
      <c r="AA135" s="35"/>
      <c r="AB135" s="35"/>
      <c r="AC135" s="35"/>
      <c r="AD135" s="35"/>
      <c r="AE135" s="35"/>
      <c r="AT135" s="18" t="s">
        <v>180</v>
      </c>
      <c r="AU135" s="18" t="s">
        <v>88</v>
      </c>
    </row>
    <row r="136" spans="1:65" s="2" customFormat="1" ht="48.75">
      <c r="A136" s="35"/>
      <c r="B136" s="36"/>
      <c r="C136" s="37"/>
      <c r="D136" s="205" t="s">
        <v>182</v>
      </c>
      <c r="E136" s="37"/>
      <c r="F136" s="212" t="s">
        <v>1275</v>
      </c>
      <c r="G136" s="37"/>
      <c r="H136" s="37"/>
      <c r="I136" s="207"/>
      <c r="J136" s="37"/>
      <c r="K136" s="37"/>
      <c r="L136" s="40"/>
      <c r="M136" s="208"/>
      <c r="N136" s="209"/>
      <c r="O136" s="72"/>
      <c r="P136" s="72"/>
      <c r="Q136" s="72"/>
      <c r="R136" s="72"/>
      <c r="S136" s="72"/>
      <c r="T136" s="73"/>
      <c r="U136" s="35"/>
      <c r="V136" s="35"/>
      <c r="W136" s="35"/>
      <c r="X136" s="35"/>
      <c r="Y136" s="35"/>
      <c r="Z136" s="35"/>
      <c r="AA136" s="35"/>
      <c r="AB136" s="35"/>
      <c r="AC136" s="35"/>
      <c r="AD136" s="35"/>
      <c r="AE136" s="35"/>
      <c r="AT136" s="18" t="s">
        <v>182</v>
      </c>
      <c r="AU136" s="18" t="s">
        <v>88</v>
      </c>
    </row>
    <row r="137" spans="1:65" s="2" customFormat="1" ht="16.5" customHeight="1">
      <c r="A137" s="35"/>
      <c r="B137" s="36"/>
      <c r="C137" s="192" t="s">
        <v>170</v>
      </c>
      <c r="D137" s="192" t="s">
        <v>172</v>
      </c>
      <c r="E137" s="193" t="s">
        <v>1280</v>
      </c>
      <c r="F137" s="194" t="s">
        <v>1281</v>
      </c>
      <c r="G137" s="195" t="s">
        <v>368</v>
      </c>
      <c r="H137" s="196">
        <v>1</v>
      </c>
      <c r="I137" s="197"/>
      <c r="J137" s="198">
        <f>ROUND(I137*H137,2)</f>
        <v>0</v>
      </c>
      <c r="K137" s="194" t="s">
        <v>176</v>
      </c>
      <c r="L137" s="40"/>
      <c r="M137" s="199" t="s">
        <v>1</v>
      </c>
      <c r="N137" s="200" t="s">
        <v>44</v>
      </c>
      <c r="O137" s="72"/>
      <c r="P137" s="201">
        <f>O137*H137</f>
        <v>0</v>
      </c>
      <c r="Q137" s="201">
        <v>2.2361999999999998E-3</v>
      </c>
      <c r="R137" s="201">
        <f>Q137*H137</f>
        <v>2.2361999999999998E-3</v>
      </c>
      <c r="S137" s="201">
        <v>0</v>
      </c>
      <c r="T137" s="202">
        <f>S137*H137</f>
        <v>0</v>
      </c>
      <c r="U137" s="35"/>
      <c r="V137" s="35"/>
      <c r="W137" s="35"/>
      <c r="X137" s="35"/>
      <c r="Y137" s="35"/>
      <c r="Z137" s="35"/>
      <c r="AA137" s="35"/>
      <c r="AB137" s="35"/>
      <c r="AC137" s="35"/>
      <c r="AD137" s="35"/>
      <c r="AE137" s="35"/>
      <c r="AR137" s="203" t="s">
        <v>300</v>
      </c>
      <c r="AT137" s="203" t="s">
        <v>172</v>
      </c>
      <c r="AU137" s="203" t="s">
        <v>88</v>
      </c>
      <c r="AY137" s="18" t="s">
        <v>169</v>
      </c>
      <c r="BE137" s="204">
        <f>IF(N137="základní",J137,0)</f>
        <v>0</v>
      </c>
      <c r="BF137" s="204">
        <f>IF(N137="snížená",J137,0)</f>
        <v>0</v>
      </c>
      <c r="BG137" s="204">
        <f>IF(N137="zákl. přenesená",J137,0)</f>
        <v>0</v>
      </c>
      <c r="BH137" s="204">
        <f>IF(N137="sníž. přenesená",J137,0)</f>
        <v>0</v>
      </c>
      <c r="BI137" s="204">
        <f>IF(N137="nulová",J137,0)</f>
        <v>0</v>
      </c>
      <c r="BJ137" s="18" t="s">
        <v>86</v>
      </c>
      <c r="BK137" s="204">
        <f>ROUND(I137*H137,2)</f>
        <v>0</v>
      </c>
      <c r="BL137" s="18" t="s">
        <v>300</v>
      </c>
      <c r="BM137" s="203" t="s">
        <v>230</v>
      </c>
    </row>
    <row r="138" spans="1:65" s="2" customFormat="1" ht="11.25">
      <c r="A138" s="35"/>
      <c r="B138" s="36"/>
      <c r="C138" s="37"/>
      <c r="D138" s="205" t="s">
        <v>178</v>
      </c>
      <c r="E138" s="37"/>
      <c r="F138" s="206" t="s">
        <v>1282</v>
      </c>
      <c r="G138" s="37"/>
      <c r="H138" s="37"/>
      <c r="I138" s="207"/>
      <c r="J138" s="37"/>
      <c r="K138" s="37"/>
      <c r="L138" s="40"/>
      <c r="M138" s="208"/>
      <c r="N138" s="209"/>
      <c r="O138" s="72"/>
      <c r="P138" s="72"/>
      <c r="Q138" s="72"/>
      <c r="R138" s="72"/>
      <c r="S138" s="72"/>
      <c r="T138" s="73"/>
      <c r="U138" s="35"/>
      <c r="V138" s="35"/>
      <c r="W138" s="35"/>
      <c r="X138" s="35"/>
      <c r="Y138" s="35"/>
      <c r="Z138" s="35"/>
      <c r="AA138" s="35"/>
      <c r="AB138" s="35"/>
      <c r="AC138" s="35"/>
      <c r="AD138" s="35"/>
      <c r="AE138" s="35"/>
      <c r="AT138" s="18" t="s">
        <v>178</v>
      </c>
      <c r="AU138" s="18" t="s">
        <v>88</v>
      </c>
    </row>
    <row r="139" spans="1:65" s="2" customFormat="1" ht="11.25">
      <c r="A139" s="35"/>
      <c r="B139" s="36"/>
      <c r="C139" s="37"/>
      <c r="D139" s="210" t="s">
        <v>180</v>
      </c>
      <c r="E139" s="37"/>
      <c r="F139" s="211" t="s">
        <v>1283</v>
      </c>
      <c r="G139" s="37"/>
      <c r="H139" s="37"/>
      <c r="I139" s="207"/>
      <c r="J139" s="37"/>
      <c r="K139" s="37"/>
      <c r="L139" s="40"/>
      <c r="M139" s="208"/>
      <c r="N139" s="209"/>
      <c r="O139" s="72"/>
      <c r="P139" s="72"/>
      <c r="Q139" s="72"/>
      <c r="R139" s="72"/>
      <c r="S139" s="72"/>
      <c r="T139" s="73"/>
      <c r="U139" s="35"/>
      <c r="V139" s="35"/>
      <c r="W139" s="35"/>
      <c r="X139" s="35"/>
      <c r="Y139" s="35"/>
      <c r="Z139" s="35"/>
      <c r="AA139" s="35"/>
      <c r="AB139" s="35"/>
      <c r="AC139" s="35"/>
      <c r="AD139" s="35"/>
      <c r="AE139" s="35"/>
      <c r="AT139" s="18" t="s">
        <v>180</v>
      </c>
      <c r="AU139" s="18" t="s">
        <v>88</v>
      </c>
    </row>
    <row r="140" spans="1:65" s="2" customFormat="1" ht="48.75">
      <c r="A140" s="35"/>
      <c r="B140" s="36"/>
      <c r="C140" s="37"/>
      <c r="D140" s="205" t="s">
        <v>182</v>
      </c>
      <c r="E140" s="37"/>
      <c r="F140" s="212" t="s">
        <v>1275</v>
      </c>
      <c r="G140" s="37"/>
      <c r="H140" s="37"/>
      <c r="I140" s="207"/>
      <c r="J140" s="37"/>
      <c r="K140" s="37"/>
      <c r="L140" s="40"/>
      <c r="M140" s="208"/>
      <c r="N140" s="209"/>
      <c r="O140" s="72"/>
      <c r="P140" s="72"/>
      <c r="Q140" s="72"/>
      <c r="R140" s="72"/>
      <c r="S140" s="72"/>
      <c r="T140" s="73"/>
      <c r="U140" s="35"/>
      <c r="V140" s="35"/>
      <c r="W140" s="35"/>
      <c r="X140" s="35"/>
      <c r="Y140" s="35"/>
      <c r="Z140" s="35"/>
      <c r="AA140" s="35"/>
      <c r="AB140" s="35"/>
      <c r="AC140" s="35"/>
      <c r="AD140" s="35"/>
      <c r="AE140" s="35"/>
      <c r="AT140" s="18" t="s">
        <v>182</v>
      </c>
      <c r="AU140" s="18" t="s">
        <v>88</v>
      </c>
    </row>
    <row r="141" spans="1:65" s="2" customFormat="1" ht="24.2" customHeight="1">
      <c r="A141" s="35"/>
      <c r="B141" s="36"/>
      <c r="C141" s="192" t="s">
        <v>209</v>
      </c>
      <c r="D141" s="192" t="s">
        <v>172</v>
      </c>
      <c r="E141" s="193" t="s">
        <v>1284</v>
      </c>
      <c r="F141" s="194" t="s">
        <v>1285</v>
      </c>
      <c r="G141" s="195" t="s">
        <v>368</v>
      </c>
      <c r="H141" s="196">
        <v>72</v>
      </c>
      <c r="I141" s="197"/>
      <c r="J141" s="198">
        <f>ROUND(I141*H141,2)</f>
        <v>0</v>
      </c>
      <c r="K141" s="194" t="s">
        <v>176</v>
      </c>
      <c r="L141" s="40"/>
      <c r="M141" s="199" t="s">
        <v>1</v>
      </c>
      <c r="N141" s="200" t="s">
        <v>44</v>
      </c>
      <c r="O141" s="72"/>
      <c r="P141" s="201">
        <f>O141*H141</f>
        <v>0</v>
      </c>
      <c r="Q141" s="201">
        <v>2.8100400000000002E-3</v>
      </c>
      <c r="R141" s="201">
        <f>Q141*H141</f>
        <v>0.20232288000000001</v>
      </c>
      <c r="S141" s="201">
        <v>0</v>
      </c>
      <c r="T141" s="202">
        <f>S141*H141</f>
        <v>0</v>
      </c>
      <c r="U141" s="35"/>
      <c r="V141" s="35"/>
      <c r="W141" s="35"/>
      <c r="X141" s="35"/>
      <c r="Y141" s="35"/>
      <c r="Z141" s="35"/>
      <c r="AA141" s="35"/>
      <c r="AB141" s="35"/>
      <c r="AC141" s="35"/>
      <c r="AD141" s="35"/>
      <c r="AE141" s="35"/>
      <c r="AR141" s="203" t="s">
        <v>300</v>
      </c>
      <c r="AT141" s="203" t="s">
        <v>172</v>
      </c>
      <c r="AU141" s="203" t="s">
        <v>88</v>
      </c>
      <c r="AY141" s="18" t="s">
        <v>169</v>
      </c>
      <c r="BE141" s="204">
        <f>IF(N141="základní",J141,0)</f>
        <v>0</v>
      </c>
      <c r="BF141" s="204">
        <f>IF(N141="snížená",J141,0)</f>
        <v>0</v>
      </c>
      <c r="BG141" s="204">
        <f>IF(N141="zákl. přenesená",J141,0)</f>
        <v>0</v>
      </c>
      <c r="BH141" s="204">
        <f>IF(N141="sníž. přenesená",J141,0)</f>
        <v>0</v>
      </c>
      <c r="BI141" s="204">
        <f>IF(N141="nulová",J141,0)</f>
        <v>0</v>
      </c>
      <c r="BJ141" s="18" t="s">
        <v>86</v>
      </c>
      <c r="BK141" s="204">
        <f>ROUND(I141*H141,2)</f>
        <v>0</v>
      </c>
      <c r="BL141" s="18" t="s">
        <v>300</v>
      </c>
      <c r="BM141" s="203" t="s">
        <v>249</v>
      </c>
    </row>
    <row r="142" spans="1:65" s="2" customFormat="1" ht="19.5">
      <c r="A142" s="35"/>
      <c r="B142" s="36"/>
      <c r="C142" s="37"/>
      <c r="D142" s="205" t="s">
        <v>178</v>
      </c>
      <c r="E142" s="37"/>
      <c r="F142" s="206" t="s">
        <v>1286</v>
      </c>
      <c r="G142" s="37"/>
      <c r="H142" s="37"/>
      <c r="I142" s="207"/>
      <c r="J142" s="37"/>
      <c r="K142" s="37"/>
      <c r="L142" s="40"/>
      <c r="M142" s="208"/>
      <c r="N142" s="209"/>
      <c r="O142" s="72"/>
      <c r="P142" s="72"/>
      <c r="Q142" s="72"/>
      <c r="R142" s="72"/>
      <c r="S142" s="72"/>
      <c r="T142" s="73"/>
      <c r="U142" s="35"/>
      <c r="V142" s="35"/>
      <c r="W142" s="35"/>
      <c r="X142" s="35"/>
      <c r="Y142" s="35"/>
      <c r="Z142" s="35"/>
      <c r="AA142" s="35"/>
      <c r="AB142" s="35"/>
      <c r="AC142" s="35"/>
      <c r="AD142" s="35"/>
      <c r="AE142" s="35"/>
      <c r="AT142" s="18" t="s">
        <v>178</v>
      </c>
      <c r="AU142" s="18" t="s">
        <v>88</v>
      </c>
    </row>
    <row r="143" spans="1:65" s="2" customFormat="1" ht="11.25">
      <c r="A143" s="35"/>
      <c r="B143" s="36"/>
      <c r="C143" s="37"/>
      <c r="D143" s="210" t="s">
        <v>180</v>
      </c>
      <c r="E143" s="37"/>
      <c r="F143" s="211" t="s">
        <v>1287</v>
      </c>
      <c r="G143" s="37"/>
      <c r="H143" s="37"/>
      <c r="I143" s="207"/>
      <c r="J143" s="37"/>
      <c r="K143" s="37"/>
      <c r="L143" s="40"/>
      <c r="M143" s="208"/>
      <c r="N143" s="209"/>
      <c r="O143" s="72"/>
      <c r="P143" s="72"/>
      <c r="Q143" s="72"/>
      <c r="R143" s="72"/>
      <c r="S143" s="72"/>
      <c r="T143" s="73"/>
      <c r="U143" s="35"/>
      <c r="V143" s="35"/>
      <c r="W143" s="35"/>
      <c r="X143" s="35"/>
      <c r="Y143" s="35"/>
      <c r="Z143" s="35"/>
      <c r="AA143" s="35"/>
      <c r="AB143" s="35"/>
      <c r="AC143" s="35"/>
      <c r="AD143" s="35"/>
      <c r="AE143" s="35"/>
      <c r="AT143" s="18" t="s">
        <v>180</v>
      </c>
      <c r="AU143" s="18" t="s">
        <v>88</v>
      </c>
    </row>
    <row r="144" spans="1:65" s="2" customFormat="1" ht="16.5" customHeight="1">
      <c r="A144" s="35"/>
      <c r="B144" s="36"/>
      <c r="C144" s="192" t="s">
        <v>219</v>
      </c>
      <c r="D144" s="192" t="s">
        <v>172</v>
      </c>
      <c r="E144" s="193" t="s">
        <v>1288</v>
      </c>
      <c r="F144" s="194" t="s">
        <v>1289</v>
      </c>
      <c r="G144" s="195" t="s">
        <v>252</v>
      </c>
      <c r="H144" s="196">
        <v>4</v>
      </c>
      <c r="I144" s="197"/>
      <c r="J144" s="198">
        <f>ROUND(I144*H144,2)</f>
        <v>0</v>
      </c>
      <c r="K144" s="194" t="s">
        <v>176</v>
      </c>
      <c r="L144" s="40"/>
      <c r="M144" s="199" t="s">
        <v>1</v>
      </c>
      <c r="N144" s="200" t="s">
        <v>44</v>
      </c>
      <c r="O144" s="72"/>
      <c r="P144" s="201">
        <f>O144*H144</f>
        <v>0</v>
      </c>
      <c r="Q144" s="201">
        <v>0</v>
      </c>
      <c r="R144" s="201">
        <f>Q144*H144</f>
        <v>0</v>
      </c>
      <c r="S144" s="201">
        <v>0</v>
      </c>
      <c r="T144" s="202">
        <f>S144*H144</f>
        <v>0</v>
      </c>
      <c r="U144" s="35"/>
      <c r="V144" s="35"/>
      <c r="W144" s="35"/>
      <c r="X144" s="35"/>
      <c r="Y144" s="35"/>
      <c r="Z144" s="35"/>
      <c r="AA144" s="35"/>
      <c r="AB144" s="35"/>
      <c r="AC144" s="35"/>
      <c r="AD144" s="35"/>
      <c r="AE144" s="35"/>
      <c r="AR144" s="203" t="s">
        <v>300</v>
      </c>
      <c r="AT144" s="203" t="s">
        <v>172</v>
      </c>
      <c r="AU144" s="203" t="s">
        <v>88</v>
      </c>
      <c r="AY144" s="18" t="s">
        <v>169</v>
      </c>
      <c r="BE144" s="204">
        <f>IF(N144="základní",J144,0)</f>
        <v>0</v>
      </c>
      <c r="BF144" s="204">
        <f>IF(N144="snížená",J144,0)</f>
        <v>0</v>
      </c>
      <c r="BG144" s="204">
        <f>IF(N144="zákl. přenesená",J144,0)</f>
        <v>0</v>
      </c>
      <c r="BH144" s="204">
        <f>IF(N144="sníž. přenesená",J144,0)</f>
        <v>0</v>
      </c>
      <c r="BI144" s="204">
        <f>IF(N144="nulová",J144,0)</f>
        <v>0</v>
      </c>
      <c r="BJ144" s="18" t="s">
        <v>86</v>
      </c>
      <c r="BK144" s="204">
        <f>ROUND(I144*H144,2)</f>
        <v>0</v>
      </c>
      <c r="BL144" s="18" t="s">
        <v>300</v>
      </c>
      <c r="BM144" s="203" t="s">
        <v>1290</v>
      </c>
    </row>
    <row r="145" spans="1:65" s="2" customFormat="1" ht="19.5">
      <c r="A145" s="35"/>
      <c r="B145" s="36"/>
      <c r="C145" s="37"/>
      <c r="D145" s="205" t="s">
        <v>178</v>
      </c>
      <c r="E145" s="37"/>
      <c r="F145" s="206" t="s">
        <v>1291</v>
      </c>
      <c r="G145" s="37"/>
      <c r="H145" s="37"/>
      <c r="I145" s="207"/>
      <c r="J145" s="37"/>
      <c r="K145" s="37"/>
      <c r="L145" s="40"/>
      <c r="M145" s="208"/>
      <c r="N145" s="209"/>
      <c r="O145" s="72"/>
      <c r="P145" s="72"/>
      <c r="Q145" s="72"/>
      <c r="R145" s="72"/>
      <c r="S145" s="72"/>
      <c r="T145" s="73"/>
      <c r="U145" s="35"/>
      <c r="V145" s="35"/>
      <c r="W145" s="35"/>
      <c r="X145" s="35"/>
      <c r="Y145" s="35"/>
      <c r="Z145" s="35"/>
      <c r="AA145" s="35"/>
      <c r="AB145" s="35"/>
      <c r="AC145" s="35"/>
      <c r="AD145" s="35"/>
      <c r="AE145" s="35"/>
      <c r="AT145" s="18" t="s">
        <v>178</v>
      </c>
      <c r="AU145" s="18" t="s">
        <v>88</v>
      </c>
    </row>
    <row r="146" spans="1:65" s="2" customFormat="1" ht="11.25">
      <c r="A146" s="35"/>
      <c r="B146" s="36"/>
      <c r="C146" s="37"/>
      <c r="D146" s="210" t="s">
        <v>180</v>
      </c>
      <c r="E146" s="37"/>
      <c r="F146" s="211" t="s">
        <v>1292</v>
      </c>
      <c r="G146" s="37"/>
      <c r="H146" s="37"/>
      <c r="I146" s="207"/>
      <c r="J146" s="37"/>
      <c r="K146" s="37"/>
      <c r="L146" s="40"/>
      <c r="M146" s="208"/>
      <c r="N146" s="209"/>
      <c r="O146" s="72"/>
      <c r="P146" s="72"/>
      <c r="Q146" s="72"/>
      <c r="R146" s="72"/>
      <c r="S146" s="72"/>
      <c r="T146" s="73"/>
      <c r="U146" s="35"/>
      <c r="V146" s="35"/>
      <c r="W146" s="35"/>
      <c r="X146" s="35"/>
      <c r="Y146" s="35"/>
      <c r="Z146" s="35"/>
      <c r="AA146" s="35"/>
      <c r="AB146" s="35"/>
      <c r="AC146" s="35"/>
      <c r="AD146" s="35"/>
      <c r="AE146" s="35"/>
      <c r="AT146" s="18" t="s">
        <v>180</v>
      </c>
      <c r="AU146" s="18" t="s">
        <v>88</v>
      </c>
    </row>
    <row r="147" spans="1:65" s="2" customFormat="1" ht="39">
      <c r="A147" s="35"/>
      <c r="B147" s="36"/>
      <c r="C147" s="37"/>
      <c r="D147" s="205" t="s">
        <v>182</v>
      </c>
      <c r="E147" s="37"/>
      <c r="F147" s="212" t="s">
        <v>1293</v>
      </c>
      <c r="G147" s="37"/>
      <c r="H147" s="37"/>
      <c r="I147" s="207"/>
      <c r="J147" s="37"/>
      <c r="K147" s="37"/>
      <c r="L147" s="40"/>
      <c r="M147" s="208"/>
      <c r="N147" s="209"/>
      <c r="O147" s="72"/>
      <c r="P147" s="72"/>
      <c r="Q147" s="72"/>
      <c r="R147" s="72"/>
      <c r="S147" s="72"/>
      <c r="T147" s="73"/>
      <c r="U147" s="35"/>
      <c r="V147" s="35"/>
      <c r="W147" s="35"/>
      <c r="X147" s="35"/>
      <c r="Y147" s="35"/>
      <c r="Z147" s="35"/>
      <c r="AA147" s="35"/>
      <c r="AB147" s="35"/>
      <c r="AC147" s="35"/>
      <c r="AD147" s="35"/>
      <c r="AE147" s="35"/>
      <c r="AT147" s="18" t="s">
        <v>182</v>
      </c>
      <c r="AU147" s="18" t="s">
        <v>88</v>
      </c>
    </row>
    <row r="148" spans="1:65" s="2" customFormat="1" ht="16.5" customHeight="1">
      <c r="A148" s="35"/>
      <c r="B148" s="36"/>
      <c r="C148" s="192" t="s">
        <v>226</v>
      </c>
      <c r="D148" s="192" t="s">
        <v>172</v>
      </c>
      <c r="E148" s="193" t="s">
        <v>1294</v>
      </c>
      <c r="F148" s="194" t="s">
        <v>1295</v>
      </c>
      <c r="G148" s="195" t="s">
        <v>252</v>
      </c>
      <c r="H148" s="196">
        <v>2</v>
      </c>
      <c r="I148" s="197"/>
      <c r="J148" s="198">
        <f>ROUND(I148*H148,2)</f>
        <v>0</v>
      </c>
      <c r="K148" s="194" t="s">
        <v>176</v>
      </c>
      <c r="L148" s="40"/>
      <c r="M148" s="199" t="s">
        <v>1</v>
      </c>
      <c r="N148" s="200" t="s">
        <v>44</v>
      </c>
      <c r="O148" s="72"/>
      <c r="P148" s="201">
        <f>O148*H148</f>
        <v>0</v>
      </c>
      <c r="Q148" s="201">
        <v>0</v>
      </c>
      <c r="R148" s="201">
        <f>Q148*H148</f>
        <v>0</v>
      </c>
      <c r="S148" s="201">
        <v>0</v>
      </c>
      <c r="T148" s="202">
        <f>S148*H148</f>
        <v>0</v>
      </c>
      <c r="U148" s="35"/>
      <c r="V148" s="35"/>
      <c r="W148" s="35"/>
      <c r="X148" s="35"/>
      <c r="Y148" s="35"/>
      <c r="Z148" s="35"/>
      <c r="AA148" s="35"/>
      <c r="AB148" s="35"/>
      <c r="AC148" s="35"/>
      <c r="AD148" s="35"/>
      <c r="AE148" s="35"/>
      <c r="AR148" s="203" t="s">
        <v>300</v>
      </c>
      <c r="AT148" s="203" t="s">
        <v>172</v>
      </c>
      <c r="AU148" s="203" t="s">
        <v>88</v>
      </c>
      <c r="AY148" s="18" t="s">
        <v>169</v>
      </c>
      <c r="BE148" s="204">
        <f>IF(N148="základní",J148,0)</f>
        <v>0</v>
      </c>
      <c r="BF148" s="204">
        <f>IF(N148="snížená",J148,0)</f>
        <v>0</v>
      </c>
      <c r="BG148" s="204">
        <f>IF(N148="zákl. přenesená",J148,0)</f>
        <v>0</v>
      </c>
      <c r="BH148" s="204">
        <f>IF(N148="sníž. přenesená",J148,0)</f>
        <v>0</v>
      </c>
      <c r="BI148" s="204">
        <f>IF(N148="nulová",J148,0)</f>
        <v>0</v>
      </c>
      <c r="BJ148" s="18" t="s">
        <v>86</v>
      </c>
      <c r="BK148" s="204">
        <f>ROUND(I148*H148,2)</f>
        <v>0</v>
      </c>
      <c r="BL148" s="18" t="s">
        <v>300</v>
      </c>
      <c r="BM148" s="203" t="s">
        <v>287</v>
      </c>
    </row>
    <row r="149" spans="1:65" s="2" customFormat="1" ht="19.5">
      <c r="A149" s="35"/>
      <c r="B149" s="36"/>
      <c r="C149" s="37"/>
      <c r="D149" s="205" t="s">
        <v>178</v>
      </c>
      <c r="E149" s="37"/>
      <c r="F149" s="206" t="s">
        <v>1296</v>
      </c>
      <c r="G149" s="37"/>
      <c r="H149" s="37"/>
      <c r="I149" s="207"/>
      <c r="J149" s="37"/>
      <c r="K149" s="37"/>
      <c r="L149" s="40"/>
      <c r="M149" s="208"/>
      <c r="N149" s="209"/>
      <c r="O149" s="72"/>
      <c r="P149" s="72"/>
      <c r="Q149" s="72"/>
      <c r="R149" s="72"/>
      <c r="S149" s="72"/>
      <c r="T149" s="73"/>
      <c r="U149" s="35"/>
      <c r="V149" s="35"/>
      <c r="W149" s="35"/>
      <c r="X149" s="35"/>
      <c r="Y149" s="35"/>
      <c r="Z149" s="35"/>
      <c r="AA149" s="35"/>
      <c r="AB149" s="35"/>
      <c r="AC149" s="35"/>
      <c r="AD149" s="35"/>
      <c r="AE149" s="35"/>
      <c r="AT149" s="18" t="s">
        <v>178</v>
      </c>
      <c r="AU149" s="18" t="s">
        <v>88</v>
      </c>
    </row>
    <row r="150" spans="1:65" s="2" customFormat="1" ht="11.25">
      <c r="A150" s="35"/>
      <c r="B150" s="36"/>
      <c r="C150" s="37"/>
      <c r="D150" s="210" t="s">
        <v>180</v>
      </c>
      <c r="E150" s="37"/>
      <c r="F150" s="211" t="s">
        <v>1297</v>
      </c>
      <c r="G150" s="37"/>
      <c r="H150" s="37"/>
      <c r="I150" s="207"/>
      <c r="J150" s="37"/>
      <c r="K150" s="37"/>
      <c r="L150" s="40"/>
      <c r="M150" s="208"/>
      <c r="N150" s="209"/>
      <c r="O150" s="72"/>
      <c r="P150" s="72"/>
      <c r="Q150" s="72"/>
      <c r="R150" s="72"/>
      <c r="S150" s="72"/>
      <c r="T150" s="73"/>
      <c r="U150" s="35"/>
      <c r="V150" s="35"/>
      <c r="W150" s="35"/>
      <c r="X150" s="35"/>
      <c r="Y150" s="35"/>
      <c r="Z150" s="35"/>
      <c r="AA150" s="35"/>
      <c r="AB150" s="35"/>
      <c r="AC150" s="35"/>
      <c r="AD150" s="35"/>
      <c r="AE150" s="35"/>
      <c r="AT150" s="18" t="s">
        <v>180</v>
      </c>
      <c r="AU150" s="18" t="s">
        <v>88</v>
      </c>
    </row>
    <row r="151" spans="1:65" s="2" customFormat="1" ht="39">
      <c r="A151" s="35"/>
      <c r="B151" s="36"/>
      <c r="C151" s="37"/>
      <c r="D151" s="205" t="s">
        <v>182</v>
      </c>
      <c r="E151" s="37"/>
      <c r="F151" s="212" t="s">
        <v>1293</v>
      </c>
      <c r="G151" s="37"/>
      <c r="H151" s="37"/>
      <c r="I151" s="207"/>
      <c r="J151" s="37"/>
      <c r="K151" s="37"/>
      <c r="L151" s="40"/>
      <c r="M151" s="208"/>
      <c r="N151" s="209"/>
      <c r="O151" s="72"/>
      <c r="P151" s="72"/>
      <c r="Q151" s="72"/>
      <c r="R151" s="72"/>
      <c r="S151" s="72"/>
      <c r="T151" s="73"/>
      <c r="U151" s="35"/>
      <c r="V151" s="35"/>
      <c r="W151" s="35"/>
      <c r="X151" s="35"/>
      <c r="Y151" s="35"/>
      <c r="Z151" s="35"/>
      <c r="AA151" s="35"/>
      <c r="AB151" s="35"/>
      <c r="AC151" s="35"/>
      <c r="AD151" s="35"/>
      <c r="AE151" s="35"/>
      <c r="AT151" s="18" t="s">
        <v>182</v>
      </c>
      <c r="AU151" s="18" t="s">
        <v>88</v>
      </c>
    </row>
    <row r="152" spans="1:65" s="2" customFormat="1" ht="19.5">
      <c r="A152" s="35"/>
      <c r="B152" s="36"/>
      <c r="C152" s="37"/>
      <c r="D152" s="205" t="s">
        <v>233</v>
      </c>
      <c r="E152" s="37"/>
      <c r="F152" s="212" t="s">
        <v>1298</v>
      </c>
      <c r="G152" s="37"/>
      <c r="H152" s="37"/>
      <c r="I152" s="207"/>
      <c r="J152" s="37"/>
      <c r="K152" s="37"/>
      <c r="L152" s="40"/>
      <c r="M152" s="208"/>
      <c r="N152" s="209"/>
      <c r="O152" s="72"/>
      <c r="P152" s="72"/>
      <c r="Q152" s="72"/>
      <c r="R152" s="72"/>
      <c r="S152" s="72"/>
      <c r="T152" s="73"/>
      <c r="U152" s="35"/>
      <c r="V152" s="35"/>
      <c r="W152" s="35"/>
      <c r="X152" s="35"/>
      <c r="Y152" s="35"/>
      <c r="Z152" s="35"/>
      <c r="AA152" s="35"/>
      <c r="AB152" s="35"/>
      <c r="AC152" s="35"/>
      <c r="AD152" s="35"/>
      <c r="AE152" s="35"/>
      <c r="AT152" s="18" t="s">
        <v>233</v>
      </c>
      <c r="AU152" s="18" t="s">
        <v>88</v>
      </c>
    </row>
    <row r="153" spans="1:65" s="2" customFormat="1" ht="16.5" customHeight="1">
      <c r="A153" s="35"/>
      <c r="B153" s="36"/>
      <c r="C153" s="192" t="s">
        <v>230</v>
      </c>
      <c r="D153" s="192" t="s">
        <v>172</v>
      </c>
      <c r="E153" s="193" t="s">
        <v>1299</v>
      </c>
      <c r="F153" s="194" t="s">
        <v>1300</v>
      </c>
      <c r="G153" s="195" t="s">
        <v>252</v>
      </c>
      <c r="H153" s="196">
        <v>1</v>
      </c>
      <c r="I153" s="197"/>
      <c r="J153" s="198">
        <f>ROUND(I153*H153,2)</f>
        <v>0</v>
      </c>
      <c r="K153" s="194" t="s">
        <v>1</v>
      </c>
      <c r="L153" s="40"/>
      <c r="M153" s="199" t="s">
        <v>1</v>
      </c>
      <c r="N153" s="200" t="s">
        <v>44</v>
      </c>
      <c r="O153" s="72"/>
      <c r="P153" s="201">
        <f>O153*H153</f>
        <v>0</v>
      </c>
      <c r="Q153" s="201">
        <v>0</v>
      </c>
      <c r="R153" s="201">
        <f>Q153*H153</f>
        <v>0</v>
      </c>
      <c r="S153" s="201">
        <v>0</v>
      </c>
      <c r="T153" s="202">
        <f>S153*H153</f>
        <v>0</v>
      </c>
      <c r="U153" s="35"/>
      <c r="V153" s="35"/>
      <c r="W153" s="35"/>
      <c r="X153" s="35"/>
      <c r="Y153" s="35"/>
      <c r="Z153" s="35"/>
      <c r="AA153" s="35"/>
      <c r="AB153" s="35"/>
      <c r="AC153" s="35"/>
      <c r="AD153" s="35"/>
      <c r="AE153" s="35"/>
      <c r="AR153" s="203" t="s">
        <v>300</v>
      </c>
      <c r="AT153" s="203" t="s">
        <v>172</v>
      </c>
      <c r="AU153" s="203" t="s">
        <v>88</v>
      </c>
      <c r="AY153" s="18" t="s">
        <v>169</v>
      </c>
      <c r="BE153" s="204">
        <f>IF(N153="základní",J153,0)</f>
        <v>0</v>
      </c>
      <c r="BF153" s="204">
        <f>IF(N153="snížená",J153,0)</f>
        <v>0</v>
      </c>
      <c r="BG153" s="204">
        <f>IF(N153="zákl. přenesená",J153,0)</f>
        <v>0</v>
      </c>
      <c r="BH153" s="204">
        <f>IF(N153="sníž. přenesená",J153,0)</f>
        <v>0</v>
      </c>
      <c r="BI153" s="204">
        <f>IF(N153="nulová",J153,0)</f>
        <v>0</v>
      </c>
      <c r="BJ153" s="18" t="s">
        <v>86</v>
      </c>
      <c r="BK153" s="204">
        <f>ROUND(I153*H153,2)</f>
        <v>0</v>
      </c>
      <c r="BL153" s="18" t="s">
        <v>300</v>
      </c>
      <c r="BM153" s="203" t="s">
        <v>1301</v>
      </c>
    </row>
    <row r="154" spans="1:65" s="2" customFormat="1" ht="11.25">
      <c r="A154" s="35"/>
      <c r="B154" s="36"/>
      <c r="C154" s="37"/>
      <c r="D154" s="205" t="s">
        <v>178</v>
      </c>
      <c r="E154" s="37"/>
      <c r="F154" s="206" t="s">
        <v>1300</v>
      </c>
      <c r="G154" s="37"/>
      <c r="H154" s="37"/>
      <c r="I154" s="207"/>
      <c r="J154" s="37"/>
      <c r="K154" s="37"/>
      <c r="L154" s="40"/>
      <c r="M154" s="208"/>
      <c r="N154" s="209"/>
      <c r="O154" s="72"/>
      <c r="P154" s="72"/>
      <c r="Q154" s="72"/>
      <c r="R154" s="72"/>
      <c r="S154" s="72"/>
      <c r="T154" s="73"/>
      <c r="U154" s="35"/>
      <c r="V154" s="35"/>
      <c r="W154" s="35"/>
      <c r="X154" s="35"/>
      <c r="Y154" s="35"/>
      <c r="Z154" s="35"/>
      <c r="AA154" s="35"/>
      <c r="AB154" s="35"/>
      <c r="AC154" s="35"/>
      <c r="AD154" s="35"/>
      <c r="AE154" s="35"/>
      <c r="AT154" s="18" t="s">
        <v>178</v>
      </c>
      <c r="AU154" s="18" t="s">
        <v>88</v>
      </c>
    </row>
    <row r="155" spans="1:65" s="2" customFormat="1" ht="16.5" customHeight="1">
      <c r="A155" s="35"/>
      <c r="B155" s="36"/>
      <c r="C155" s="192" t="s">
        <v>244</v>
      </c>
      <c r="D155" s="192" t="s">
        <v>172</v>
      </c>
      <c r="E155" s="193" t="s">
        <v>1302</v>
      </c>
      <c r="F155" s="194" t="s">
        <v>1303</v>
      </c>
      <c r="G155" s="195" t="s">
        <v>252</v>
      </c>
      <c r="H155" s="196">
        <v>8</v>
      </c>
      <c r="I155" s="197"/>
      <c r="J155" s="198">
        <f>ROUND(I155*H155,2)</f>
        <v>0</v>
      </c>
      <c r="K155" s="194" t="s">
        <v>1</v>
      </c>
      <c r="L155" s="40"/>
      <c r="M155" s="199" t="s">
        <v>1</v>
      </c>
      <c r="N155" s="200" t="s">
        <v>44</v>
      </c>
      <c r="O155" s="72"/>
      <c r="P155" s="201">
        <f>O155*H155</f>
        <v>0</v>
      </c>
      <c r="Q155" s="201">
        <v>0</v>
      </c>
      <c r="R155" s="201">
        <f>Q155*H155</f>
        <v>0</v>
      </c>
      <c r="S155" s="201">
        <v>0</v>
      </c>
      <c r="T155" s="202">
        <f>S155*H155</f>
        <v>0</v>
      </c>
      <c r="U155" s="35"/>
      <c r="V155" s="35"/>
      <c r="W155" s="35"/>
      <c r="X155" s="35"/>
      <c r="Y155" s="35"/>
      <c r="Z155" s="35"/>
      <c r="AA155" s="35"/>
      <c r="AB155" s="35"/>
      <c r="AC155" s="35"/>
      <c r="AD155" s="35"/>
      <c r="AE155" s="35"/>
      <c r="AR155" s="203" t="s">
        <v>300</v>
      </c>
      <c r="AT155" s="203" t="s">
        <v>172</v>
      </c>
      <c r="AU155" s="203" t="s">
        <v>88</v>
      </c>
      <c r="AY155" s="18" t="s">
        <v>169</v>
      </c>
      <c r="BE155" s="204">
        <f>IF(N155="základní",J155,0)</f>
        <v>0</v>
      </c>
      <c r="BF155" s="204">
        <f>IF(N155="snížená",J155,0)</f>
        <v>0</v>
      </c>
      <c r="BG155" s="204">
        <f>IF(N155="zákl. přenesená",J155,0)</f>
        <v>0</v>
      </c>
      <c r="BH155" s="204">
        <f>IF(N155="sníž. přenesená",J155,0)</f>
        <v>0</v>
      </c>
      <c r="BI155" s="204">
        <f>IF(N155="nulová",J155,0)</f>
        <v>0</v>
      </c>
      <c r="BJ155" s="18" t="s">
        <v>86</v>
      </c>
      <c r="BK155" s="204">
        <f>ROUND(I155*H155,2)</f>
        <v>0</v>
      </c>
      <c r="BL155" s="18" t="s">
        <v>300</v>
      </c>
      <c r="BM155" s="203" t="s">
        <v>300</v>
      </c>
    </row>
    <row r="156" spans="1:65" s="2" customFormat="1" ht="11.25">
      <c r="A156" s="35"/>
      <c r="B156" s="36"/>
      <c r="C156" s="37"/>
      <c r="D156" s="205" t="s">
        <v>178</v>
      </c>
      <c r="E156" s="37"/>
      <c r="F156" s="206" t="s">
        <v>1303</v>
      </c>
      <c r="G156" s="37"/>
      <c r="H156" s="37"/>
      <c r="I156" s="207"/>
      <c r="J156" s="37"/>
      <c r="K156" s="37"/>
      <c r="L156" s="40"/>
      <c r="M156" s="208"/>
      <c r="N156" s="209"/>
      <c r="O156" s="72"/>
      <c r="P156" s="72"/>
      <c r="Q156" s="72"/>
      <c r="R156" s="72"/>
      <c r="S156" s="72"/>
      <c r="T156" s="73"/>
      <c r="U156" s="35"/>
      <c r="V156" s="35"/>
      <c r="W156" s="35"/>
      <c r="X156" s="35"/>
      <c r="Y156" s="35"/>
      <c r="Z156" s="35"/>
      <c r="AA156" s="35"/>
      <c r="AB156" s="35"/>
      <c r="AC156" s="35"/>
      <c r="AD156" s="35"/>
      <c r="AE156" s="35"/>
      <c r="AT156" s="18" t="s">
        <v>178</v>
      </c>
      <c r="AU156" s="18" t="s">
        <v>88</v>
      </c>
    </row>
    <row r="157" spans="1:65" s="2" customFormat="1" ht="16.5" customHeight="1">
      <c r="A157" s="35"/>
      <c r="B157" s="36"/>
      <c r="C157" s="192" t="s">
        <v>249</v>
      </c>
      <c r="D157" s="192" t="s">
        <v>172</v>
      </c>
      <c r="E157" s="193" t="s">
        <v>1304</v>
      </c>
      <c r="F157" s="194" t="s">
        <v>1305</v>
      </c>
      <c r="G157" s="195" t="s">
        <v>252</v>
      </c>
      <c r="H157" s="196">
        <v>2</v>
      </c>
      <c r="I157" s="197"/>
      <c r="J157" s="198">
        <f>ROUND(I157*H157,2)</f>
        <v>0</v>
      </c>
      <c r="K157" s="194" t="s">
        <v>1</v>
      </c>
      <c r="L157" s="40"/>
      <c r="M157" s="199" t="s">
        <v>1</v>
      </c>
      <c r="N157" s="200" t="s">
        <v>44</v>
      </c>
      <c r="O157" s="72"/>
      <c r="P157" s="201">
        <f>O157*H157</f>
        <v>0</v>
      </c>
      <c r="Q157" s="201">
        <v>0</v>
      </c>
      <c r="R157" s="201">
        <f>Q157*H157</f>
        <v>0</v>
      </c>
      <c r="S157" s="201">
        <v>0</v>
      </c>
      <c r="T157" s="202">
        <f>S157*H157</f>
        <v>0</v>
      </c>
      <c r="U157" s="35"/>
      <c r="V157" s="35"/>
      <c r="W157" s="35"/>
      <c r="X157" s="35"/>
      <c r="Y157" s="35"/>
      <c r="Z157" s="35"/>
      <c r="AA157" s="35"/>
      <c r="AB157" s="35"/>
      <c r="AC157" s="35"/>
      <c r="AD157" s="35"/>
      <c r="AE157" s="35"/>
      <c r="AR157" s="203" t="s">
        <v>300</v>
      </c>
      <c r="AT157" s="203" t="s">
        <v>172</v>
      </c>
      <c r="AU157" s="203" t="s">
        <v>88</v>
      </c>
      <c r="AY157" s="18" t="s">
        <v>169</v>
      </c>
      <c r="BE157" s="204">
        <f>IF(N157="základní",J157,0)</f>
        <v>0</v>
      </c>
      <c r="BF157" s="204">
        <f>IF(N157="snížená",J157,0)</f>
        <v>0</v>
      </c>
      <c r="BG157" s="204">
        <f>IF(N157="zákl. přenesená",J157,0)</f>
        <v>0</v>
      </c>
      <c r="BH157" s="204">
        <f>IF(N157="sníž. přenesená",J157,0)</f>
        <v>0</v>
      </c>
      <c r="BI157" s="204">
        <f>IF(N157="nulová",J157,0)</f>
        <v>0</v>
      </c>
      <c r="BJ157" s="18" t="s">
        <v>86</v>
      </c>
      <c r="BK157" s="204">
        <f>ROUND(I157*H157,2)</f>
        <v>0</v>
      </c>
      <c r="BL157" s="18" t="s">
        <v>300</v>
      </c>
      <c r="BM157" s="203" t="s">
        <v>1306</v>
      </c>
    </row>
    <row r="158" spans="1:65" s="2" customFormat="1" ht="11.25">
      <c r="A158" s="35"/>
      <c r="B158" s="36"/>
      <c r="C158" s="37"/>
      <c r="D158" s="205" t="s">
        <v>178</v>
      </c>
      <c r="E158" s="37"/>
      <c r="F158" s="206" t="s">
        <v>1305</v>
      </c>
      <c r="G158" s="37"/>
      <c r="H158" s="37"/>
      <c r="I158" s="207"/>
      <c r="J158" s="37"/>
      <c r="K158" s="37"/>
      <c r="L158" s="40"/>
      <c r="M158" s="208"/>
      <c r="N158" s="209"/>
      <c r="O158" s="72"/>
      <c r="P158" s="72"/>
      <c r="Q158" s="72"/>
      <c r="R158" s="72"/>
      <c r="S158" s="72"/>
      <c r="T158" s="73"/>
      <c r="U158" s="35"/>
      <c r="V158" s="35"/>
      <c r="W158" s="35"/>
      <c r="X158" s="35"/>
      <c r="Y158" s="35"/>
      <c r="Z158" s="35"/>
      <c r="AA158" s="35"/>
      <c r="AB158" s="35"/>
      <c r="AC158" s="35"/>
      <c r="AD158" s="35"/>
      <c r="AE158" s="35"/>
      <c r="AT158" s="18" t="s">
        <v>178</v>
      </c>
      <c r="AU158" s="18" t="s">
        <v>88</v>
      </c>
    </row>
    <row r="159" spans="1:65" s="2" customFormat="1" ht="16.5" customHeight="1">
      <c r="A159" s="35"/>
      <c r="B159" s="36"/>
      <c r="C159" s="192" t="s">
        <v>259</v>
      </c>
      <c r="D159" s="192" t="s">
        <v>172</v>
      </c>
      <c r="E159" s="193" t="s">
        <v>1307</v>
      </c>
      <c r="F159" s="194" t="s">
        <v>1308</v>
      </c>
      <c r="G159" s="195" t="s">
        <v>252</v>
      </c>
      <c r="H159" s="196">
        <v>2</v>
      </c>
      <c r="I159" s="197"/>
      <c r="J159" s="198">
        <f>ROUND(I159*H159,2)</f>
        <v>0</v>
      </c>
      <c r="K159" s="194" t="s">
        <v>1</v>
      </c>
      <c r="L159" s="40"/>
      <c r="M159" s="199" t="s">
        <v>1</v>
      </c>
      <c r="N159" s="200" t="s">
        <v>44</v>
      </c>
      <c r="O159" s="72"/>
      <c r="P159" s="201">
        <f>O159*H159</f>
        <v>0</v>
      </c>
      <c r="Q159" s="201">
        <v>0</v>
      </c>
      <c r="R159" s="201">
        <f>Q159*H159</f>
        <v>0</v>
      </c>
      <c r="S159" s="201">
        <v>0</v>
      </c>
      <c r="T159" s="202">
        <f>S159*H159</f>
        <v>0</v>
      </c>
      <c r="U159" s="35"/>
      <c r="V159" s="35"/>
      <c r="W159" s="35"/>
      <c r="X159" s="35"/>
      <c r="Y159" s="35"/>
      <c r="Z159" s="35"/>
      <c r="AA159" s="35"/>
      <c r="AB159" s="35"/>
      <c r="AC159" s="35"/>
      <c r="AD159" s="35"/>
      <c r="AE159" s="35"/>
      <c r="AR159" s="203" t="s">
        <v>300</v>
      </c>
      <c r="AT159" s="203" t="s">
        <v>172</v>
      </c>
      <c r="AU159" s="203" t="s">
        <v>88</v>
      </c>
      <c r="AY159" s="18" t="s">
        <v>169</v>
      </c>
      <c r="BE159" s="204">
        <f>IF(N159="základní",J159,0)</f>
        <v>0</v>
      </c>
      <c r="BF159" s="204">
        <f>IF(N159="snížená",J159,0)</f>
        <v>0</v>
      </c>
      <c r="BG159" s="204">
        <f>IF(N159="zákl. přenesená",J159,0)</f>
        <v>0</v>
      </c>
      <c r="BH159" s="204">
        <f>IF(N159="sníž. přenesená",J159,0)</f>
        <v>0</v>
      </c>
      <c r="BI159" s="204">
        <f>IF(N159="nulová",J159,0)</f>
        <v>0</v>
      </c>
      <c r="BJ159" s="18" t="s">
        <v>86</v>
      </c>
      <c r="BK159" s="204">
        <f>ROUND(I159*H159,2)</f>
        <v>0</v>
      </c>
      <c r="BL159" s="18" t="s">
        <v>300</v>
      </c>
      <c r="BM159" s="203" t="s">
        <v>335</v>
      </c>
    </row>
    <row r="160" spans="1:65" s="2" customFormat="1" ht="11.25">
      <c r="A160" s="35"/>
      <c r="B160" s="36"/>
      <c r="C160" s="37"/>
      <c r="D160" s="205" t="s">
        <v>178</v>
      </c>
      <c r="E160" s="37"/>
      <c r="F160" s="206" t="s">
        <v>1308</v>
      </c>
      <c r="G160" s="37"/>
      <c r="H160" s="37"/>
      <c r="I160" s="207"/>
      <c r="J160" s="37"/>
      <c r="K160" s="37"/>
      <c r="L160" s="40"/>
      <c r="M160" s="208"/>
      <c r="N160" s="209"/>
      <c r="O160" s="72"/>
      <c r="P160" s="72"/>
      <c r="Q160" s="72"/>
      <c r="R160" s="72"/>
      <c r="S160" s="72"/>
      <c r="T160" s="73"/>
      <c r="U160" s="35"/>
      <c r="V160" s="35"/>
      <c r="W160" s="35"/>
      <c r="X160" s="35"/>
      <c r="Y160" s="35"/>
      <c r="Z160" s="35"/>
      <c r="AA160" s="35"/>
      <c r="AB160" s="35"/>
      <c r="AC160" s="35"/>
      <c r="AD160" s="35"/>
      <c r="AE160" s="35"/>
      <c r="AT160" s="18" t="s">
        <v>178</v>
      </c>
      <c r="AU160" s="18" t="s">
        <v>88</v>
      </c>
    </row>
    <row r="161" spans="1:65" s="2" customFormat="1" ht="16.5" customHeight="1">
      <c r="A161" s="35"/>
      <c r="B161" s="36"/>
      <c r="C161" s="192" t="s">
        <v>267</v>
      </c>
      <c r="D161" s="192" t="s">
        <v>172</v>
      </c>
      <c r="E161" s="193" t="s">
        <v>1309</v>
      </c>
      <c r="F161" s="194" t="s">
        <v>1310</v>
      </c>
      <c r="G161" s="195" t="s">
        <v>252</v>
      </c>
      <c r="H161" s="196">
        <v>1</v>
      </c>
      <c r="I161" s="197"/>
      <c r="J161" s="198">
        <f>ROUND(I161*H161,2)</f>
        <v>0</v>
      </c>
      <c r="K161" s="194" t="s">
        <v>1</v>
      </c>
      <c r="L161" s="40"/>
      <c r="M161" s="199" t="s">
        <v>1</v>
      </c>
      <c r="N161" s="200" t="s">
        <v>44</v>
      </c>
      <c r="O161" s="72"/>
      <c r="P161" s="201">
        <f>O161*H161</f>
        <v>0</v>
      </c>
      <c r="Q161" s="201">
        <v>0</v>
      </c>
      <c r="R161" s="201">
        <f>Q161*H161</f>
        <v>0</v>
      </c>
      <c r="S161" s="201">
        <v>0</v>
      </c>
      <c r="T161" s="202">
        <f>S161*H161</f>
        <v>0</v>
      </c>
      <c r="U161" s="35"/>
      <c r="V161" s="35"/>
      <c r="W161" s="35"/>
      <c r="X161" s="35"/>
      <c r="Y161" s="35"/>
      <c r="Z161" s="35"/>
      <c r="AA161" s="35"/>
      <c r="AB161" s="35"/>
      <c r="AC161" s="35"/>
      <c r="AD161" s="35"/>
      <c r="AE161" s="35"/>
      <c r="AR161" s="203" t="s">
        <v>300</v>
      </c>
      <c r="AT161" s="203" t="s">
        <v>172</v>
      </c>
      <c r="AU161" s="203" t="s">
        <v>88</v>
      </c>
      <c r="AY161" s="18" t="s">
        <v>169</v>
      </c>
      <c r="BE161" s="204">
        <f>IF(N161="základní",J161,0)</f>
        <v>0</v>
      </c>
      <c r="BF161" s="204">
        <f>IF(N161="snížená",J161,0)</f>
        <v>0</v>
      </c>
      <c r="BG161" s="204">
        <f>IF(N161="zákl. přenesená",J161,0)</f>
        <v>0</v>
      </c>
      <c r="BH161" s="204">
        <f>IF(N161="sníž. přenesená",J161,0)</f>
        <v>0</v>
      </c>
      <c r="BI161" s="204">
        <f>IF(N161="nulová",J161,0)</f>
        <v>0</v>
      </c>
      <c r="BJ161" s="18" t="s">
        <v>86</v>
      </c>
      <c r="BK161" s="204">
        <f>ROUND(I161*H161,2)</f>
        <v>0</v>
      </c>
      <c r="BL161" s="18" t="s">
        <v>300</v>
      </c>
      <c r="BM161" s="203" t="s">
        <v>350</v>
      </c>
    </row>
    <row r="162" spans="1:65" s="2" customFormat="1" ht="11.25">
      <c r="A162" s="35"/>
      <c r="B162" s="36"/>
      <c r="C162" s="37"/>
      <c r="D162" s="205" t="s">
        <v>178</v>
      </c>
      <c r="E162" s="37"/>
      <c r="F162" s="206" t="s">
        <v>1310</v>
      </c>
      <c r="G162" s="37"/>
      <c r="H162" s="37"/>
      <c r="I162" s="207"/>
      <c r="J162" s="37"/>
      <c r="K162" s="37"/>
      <c r="L162" s="40"/>
      <c r="M162" s="208"/>
      <c r="N162" s="209"/>
      <c r="O162" s="72"/>
      <c r="P162" s="72"/>
      <c r="Q162" s="72"/>
      <c r="R162" s="72"/>
      <c r="S162" s="72"/>
      <c r="T162" s="73"/>
      <c r="U162" s="35"/>
      <c r="V162" s="35"/>
      <c r="W162" s="35"/>
      <c r="X162" s="35"/>
      <c r="Y162" s="35"/>
      <c r="Z162" s="35"/>
      <c r="AA162" s="35"/>
      <c r="AB162" s="35"/>
      <c r="AC162" s="35"/>
      <c r="AD162" s="35"/>
      <c r="AE162" s="35"/>
      <c r="AT162" s="18" t="s">
        <v>178</v>
      </c>
      <c r="AU162" s="18" t="s">
        <v>88</v>
      </c>
    </row>
    <row r="163" spans="1:65" s="2" customFormat="1" ht="16.5" customHeight="1">
      <c r="A163" s="35"/>
      <c r="B163" s="36"/>
      <c r="C163" s="192" t="s">
        <v>278</v>
      </c>
      <c r="D163" s="192" t="s">
        <v>172</v>
      </c>
      <c r="E163" s="193" t="s">
        <v>1311</v>
      </c>
      <c r="F163" s="194" t="s">
        <v>1312</v>
      </c>
      <c r="G163" s="195" t="s">
        <v>252</v>
      </c>
      <c r="H163" s="196">
        <v>1</v>
      </c>
      <c r="I163" s="197"/>
      <c r="J163" s="198">
        <f>ROUND(I163*H163,2)</f>
        <v>0</v>
      </c>
      <c r="K163" s="194" t="s">
        <v>1</v>
      </c>
      <c r="L163" s="40"/>
      <c r="M163" s="199" t="s">
        <v>1</v>
      </c>
      <c r="N163" s="200" t="s">
        <v>44</v>
      </c>
      <c r="O163" s="72"/>
      <c r="P163" s="201">
        <f>O163*H163</f>
        <v>0</v>
      </c>
      <c r="Q163" s="201">
        <v>0</v>
      </c>
      <c r="R163" s="201">
        <f>Q163*H163</f>
        <v>0</v>
      </c>
      <c r="S163" s="201">
        <v>0</v>
      </c>
      <c r="T163" s="202">
        <f>S163*H163</f>
        <v>0</v>
      </c>
      <c r="U163" s="35"/>
      <c r="V163" s="35"/>
      <c r="W163" s="35"/>
      <c r="X163" s="35"/>
      <c r="Y163" s="35"/>
      <c r="Z163" s="35"/>
      <c r="AA163" s="35"/>
      <c r="AB163" s="35"/>
      <c r="AC163" s="35"/>
      <c r="AD163" s="35"/>
      <c r="AE163" s="35"/>
      <c r="AR163" s="203" t="s">
        <v>300</v>
      </c>
      <c r="AT163" s="203" t="s">
        <v>172</v>
      </c>
      <c r="AU163" s="203" t="s">
        <v>88</v>
      </c>
      <c r="AY163" s="18" t="s">
        <v>169</v>
      </c>
      <c r="BE163" s="204">
        <f>IF(N163="základní",J163,0)</f>
        <v>0</v>
      </c>
      <c r="BF163" s="204">
        <f>IF(N163="snížená",J163,0)</f>
        <v>0</v>
      </c>
      <c r="BG163" s="204">
        <f>IF(N163="zákl. přenesená",J163,0)</f>
        <v>0</v>
      </c>
      <c r="BH163" s="204">
        <f>IF(N163="sníž. přenesená",J163,0)</f>
        <v>0</v>
      </c>
      <c r="BI163" s="204">
        <f>IF(N163="nulová",J163,0)</f>
        <v>0</v>
      </c>
      <c r="BJ163" s="18" t="s">
        <v>86</v>
      </c>
      <c r="BK163" s="204">
        <f>ROUND(I163*H163,2)</f>
        <v>0</v>
      </c>
      <c r="BL163" s="18" t="s">
        <v>300</v>
      </c>
      <c r="BM163" s="203" t="s">
        <v>365</v>
      </c>
    </row>
    <row r="164" spans="1:65" s="2" customFormat="1" ht="11.25">
      <c r="A164" s="35"/>
      <c r="B164" s="36"/>
      <c r="C164" s="37"/>
      <c r="D164" s="205" t="s">
        <v>178</v>
      </c>
      <c r="E164" s="37"/>
      <c r="F164" s="206" t="s">
        <v>1312</v>
      </c>
      <c r="G164" s="37"/>
      <c r="H164" s="37"/>
      <c r="I164" s="207"/>
      <c r="J164" s="37"/>
      <c r="K164" s="37"/>
      <c r="L164" s="40"/>
      <c r="M164" s="208"/>
      <c r="N164" s="209"/>
      <c r="O164" s="72"/>
      <c r="P164" s="72"/>
      <c r="Q164" s="72"/>
      <c r="R164" s="72"/>
      <c r="S164" s="72"/>
      <c r="T164" s="73"/>
      <c r="U164" s="35"/>
      <c r="V164" s="35"/>
      <c r="W164" s="35"/>
      <c r="X164" s="35"/>
      <c r="Y164" s="35"/>
      <c r="Z164" s="35"/>
      <c r="AA164" s="35"/>
      <c r="AB164" s="35"/>
      <c r="AC164" s="35"/>
      <c r="AD164" s="35"/>
      <c r="AE164" s="35"/>
      <c r="AT164" s="18" t="s">
        <v>178</v>
      </c>
      <c r="AU164" s="18" t="s">
        <v>88</v>
      </c>
    </row>
    <row r="165" spans="1:65" s="2" customFormat="1" ht="16.5" customHeight="1">
      <c r="A165" s="35"/>
      <c r="B165" s="36"/>
      <c r="C165" s="192" t="s">
        <v>287</v>
      </c>
      <c r="D165" s="192" t="s">
        <v>172</v>
      </c>
      <c r="E165" s="193" t="s">
        <v>1313</v>
      </c>
      <c r="F165" s="194" t="s">
        <v>1314</v>
      </c>
      <c r="G165" s="195" t="s">
        <v>252</v>
      </c>
      <c r="H165" s="196">
        <v>2</v>
      </c>
      <c r="I165" s="197"/>
      <c r="J165" s="198">
        <f>ROUND(I165*H165,2)</f>
        <v>0</v>
      </c>
      <c r="K165" s="194" t="s">
        <v>1</v>
      </c>
      <c r="L165" s="40"/>
      <c r="M165" s="199" t="s">
        <v>1</v>
      </c>
      <c r="N165" s="200" t="s">
        <v>44</v>
      </c>
      <c r="O165" s="72"/>
      <c r="P165" s="201">
        <f>O165*H165</f>
        <v>0</v>
      </c>
      <c r="Q165" s="201">
        <v>0</v>
      </c>
      <c r="R165" s="201">
        <f>Q165*H165</f>
        <v>0</v>
      </c>
      <c r="S165" s="201">
        <v>0</v>
      </c>
      <c r="T165" s="202">
        <f>S165*H165</f>
        <v>0</v>
      </c>
      <c r="U165" s="35"/>
      <c r="V165" s="35"/>
      <c r="W165" s="35"/>
      <c r="X165" s="35"/>
      <c r="Y165" s="35"/>
      <c r="Z165" s="35"/>
      <c r="AA165" s="35"/>
      <c r="AB165" s="35"/>
      <c r="AC165" s="35"/>
      <c r="AD165" s="35"/>
      <c r="AE165" s="35"/>
      <c r="AR165" s="203" t="s">
        <v>300</v>
      </c>
      <c r="AT165" s="203" t="s">
        <v>172</v>
      </c>
      <c r="AU165" s="203" t="s">
        <v>88</v>
      </c>
      <c r="AY165" s="18" t="s">
        <v>169</v>
      </c>
      <c r="BE165" s="204">
        <f>IF(N165="základní",J165,0)</f>
        <v>0</v>
      </c>
      <c r="BF165" s="204">
        <f>IF(N165="snížená",J165,0)</f>
        <v>0</v>
      </c>
      <c r="BG165" s="204">
        <f>IF(N165="zákl. přenesená",J165,0)</f>
        <v>0</v>
      </c>
      <c r="BH165" s="204">
        <f>IF(N165="sníž. přenesená",J165,0)</f>
        <v>0</v>
      </c>
      <c r="BI165" s="204">
        <f>IF(N165="nulová",J165,0)</f>
        <v>0</v>
      </c>
      <c r="BJ165" s="18" t="s">
        <v>86</v>
      </c>
      <c r="BK165" s="204">
        <f>ROUND(I165*H165,2)</f>
        <v>0</v>
      </c>
      <c r="BL165" s="18" t="s">
        <v>300</v>
      </c>
      <c r="BM165" s="203" t="s">
        <v>381</v>
      </c>
    </row>
    <row r="166" spans="1:65" s="2" customFormat="1" ht="11.25">
      <c r="A166" s="35"/>
      <c r="B166" s="36"/>
      <c r="C166" s="37"/>
      <c r="D166" s="205" t="s">
        <v>178</v>
      </c>
      <c r="E166" s="37"/>
      <c r="F166" s="206" t="s">
        <v>1314</v>
      </c>
      <c r="G166" s="37"/>
      <c r="H166" s="37"/>
      <c r="I166" s="207"/>
      <c r="J166" s="37"/>
      <c r="K166" s="37"/>
      <c r="L166" s="40"/>
      <c r="M166" s="208"/>
      <c r="N166" s="209"/>
      <c r="O166" s="72"/>
      <c r="P166" s="72"/>
      <c r="Q166" s="72"/>
      <c r="R166" s="72"/>
      <c r="S166" s="72"/>
      <c r="T166" s="73"/>
      <c r="U166" s="35"/>
      <c r="V166" s="35"/>
      <c r="W166" s="35"/>
      <c r="X166" s="35"/>
      <c r="Y166" s="35"/>
      <c r="Z166" s="35"/>
      <c r="AA166" s="35"/>
      <c r="AB166" s="35"/>
      <c r="AC166" s="35"/>
      <c r="AD166" s="35"/>
      <c r="AE166" s="35"/>
      <c r="AT166" s="18" t="s">
        <v>178</v>
      </c>
      <c r="AU166" s="18" t="s">
        <v>88</v>
      </c>
    </row>
    <row r="167" spans="1:65" s="2" customFormat="1" ht="24.2" customHeight="1">
      <c r="A167" s="35"/>
      <c r="B167" s="36"/>
      <c r="C167" s="192" t="s">
        <v>8</v>
      </c>
      <c r="D167" s="192" t="s">
        <v>172</v>
      </c>
      <c r="E167" s="193" t="s">
        <v>1315</v>
      </c>
      <c r="F167" s="194" t="s">
        <v>1316</v>
      </c>
      <c r="G167" s="195" t="s">
        <v>252</v>
      </c>
      <c r="H167" s="196">
        <v>1</v>
      </c>
      <c r="I167" s="197"/>
      <c r="J167" s="198">
        <f>ROUND(I167*H167,2)</f>
        <v>0</v>
      </c>
      <c r="K167" s="194" t="s">
        <v>1</v>
      </c>
      <c r="L167" s="40"/>
      <c r="M167" s="199" t="s">
        <v>1</v>
      </c>
      <c r="N167" s="200" t="s">
        <v>44</v>
      </c>
      <c r="O167" s="72"/>
      <c r="P167" s="201">
        <f>O167*H167</f>
        <v>0</v>
      </c>
      <c r="Q167" s="201">
        <v>0</v>
      </c>
      <c r="R167" s="201">
        <f>Q167*H167</f>
        <v>0</v>
      </c>
      <c r="S167" s="201">
        <v>0</v>
      </c>
      <c r="T167" s="202">
        <f>S167*H167</f>
        <v>0</v>
      </c>
      <c r="U167" s="35"/>
      <c r="V167" s="35"/>
      <c r="W167" s="35"/>
      <c r="X167" s="35"/>
      <c r="Y167" s="35"/>
      <c r="Z167" s="35"/>
      <c r="AA167" s="35"/>
      <c r="AB167" s="35"/>
      <c r="AC167" s="35"/>
      <c r="AD167" s="35"/>
      <c r="AE167" s="35"/>
      <c r="AR167" s="203" t="s">
        <v>300</v>
      </c>
      <c r="AT167" s="203" t="s">
        <v>172</v>
      </c>
      <c r="AU167" s="203" t="s">
        <v>88</v>
      </c>
      <c r="AY167" s="18" t="s">
        <v>169</v>
      </c>
      <c r="BE167" s="204">
        <f>IF(N167="základní",J167,0)</f>
        <v>0</v>
      </c>
      <c r="BF167" s="204">
        <f>IF(N167="snížená",J167,0)</f>
        <v>0</v>
      </c>
      <c r="BG167" s="204">
        <f>IF(N167="zákl. přenesená",J167,0)</f>
        <v>0</v>
      </c>
      <c r="BH167" s="204">
        <f>IF(N167="sníž. přenesená",J167,0)</f>
        <v>0</v>
      </c>
      <c r="BI167" s="204">
        <f>IF(N167="nulová",J167,0)</f>
        <v>0</v>
      </c>
      <c r="BJ167" s="18" t="s">
        <v>86</v>
      </c>
      <c r="BK167" s="204">
        <f>ROUND(I167*H167,2)</f>
        <v>0</v>
      </c>
      <c r="BL167" s="18" t="s">
        <v>300</v>
      </c>
      <c r="BM167" s="203" t="s">
        <v>402</v>
      </c>
    </row>
    <row r="168" spans="1:65" s="2" customFormat="1" ht="19.5">
      <c r="A168" s="35"/>
      <c r="B168" s="36"/>
      <c r="C168" s="37"/>
      <c r="D168" s="205" t="s">
        <v>178</v>
      </c>
      <c r="E168" s="37"/>
      <c r="F168" s="206" t="s">
        <v>1316</v>
      </c>
      <c r="G168" s="37"/>
      <c r="H168" s="37"/>
      <c r="I168" s="207"/>
      <c r="J168" s="37"/>
      <c r="K168" s="37"/>
      <c r="L168" s="40"/>
      <c r="M168" s="208"/>
      <c r="N168" s="209"/>
      <c r="O168" s="72"/>
      <c r="P168" s="72"/>
      <c r="Q168" s="72"/>
      <c r="R168" s="72"/>
      <c r="S168" s="72"/>
      <c r="T168" s="73"/>
      <c r="U168" s="35"/>
      <c r="V168" s="35"/>
      <c r="W168" s="35"/>
      <c r="X168" s="35"/>
      <c r="Y168" s="35"/>
      <c r="Z168" s="35"/>
      <c r="AA168" s="35"/>
      <c r="AB168" s="35"/>
      <c r="AC168" s="35"/>
      <c r="AD168" s="35"/>
      <c r="AE168" s="35"/>
      <c r="AT168" s="18" t="s">
        <v>178</v>
      </c>
      <c r="AU168" s="18" t="s">
        <v>88</v>
      </c>
    </row>
    <row r="169" spans="1:65" s="2" customFormat="1" ht="24.2" customHeight="1">
      <c r="A169" s="35"/>
      <c r="B169" s="36"/>
      <c r="C169" s="192" t="s">
        <v>300</v>
      </c>
      <c r="D169" s="192" t="s">
        <v>172</v>
      </c>
      <c r="E169" s="193" t="s">
        <v>1317</v>
      </c>
      <c r="F169" s="194" t="s">
        <v>1318</v>
      </c>
      <c r="G169" s="195" t="s">
        <v>252</v>
      </c>
      <c r="H169" s="196">
        <v>1</v>
      </c>
      <c r="I169" s="197"/>
      <c r="J169" s="198">
        <f>ROUND(I169*H169,2)</f>
        <v>0</v>
      </c>
      <c r="K169" s="194" t="s">
        <v>1</v>
      </c>
      <c r="L169" s="40"/>
      <c r="M169" s="199" t="s">
        <v>1</v>
      </c>
      <c r="N169" s="200" t="s">
        <v>44</v>
      </c>
      <c r="O169" s="72"/>
      <c r="P169" s="201">
        <f>O169*H169</f>
        <v>0</v>
      </c>
      <c r="Q169" s="201">
        <v>0</v>
      </c>
      <c r="R169" s="201">
        <f>Q169*H169</f>
        <v>0</v>
      </c>
      <c r="S169" s="201">
        <v>0</v>
      </c>
      <c r="T169" s="202">
        <f>S169*H169</f>
        <v>0</v>
      </c>
      <c r="U169" s="35"/>
      <c r="V169" s="35"/>
      <c r="W169" s="35"/>
      <c r="X169" s="35"/>
      <c r="Y169" s="35"/>
      <c r="Z169" s="35"/>
      <c r="AA169" s="35"/>
      <c r="AB169" s="35"/>
      <c r="AC169" s="35"/>
      <c r="AD169" s="35"/>
      <c r="AE169" s="35"/>
      <c r="AR169" s="203" t="s">
        <v>300</v>
      </c>
      <c r="AT169" s="203" t="s">
        <v>172</v>
      </c>
      <c r="AU169" s="203" t="s">
        <v>88</v>
      </c>
      <c r="AY169" s="18" t="s">
        <v>169</v>
      </c>
      <c r="BE169" s="204">
        <f>IF(N169="základní",J169,0)</f>
        <v>0</v>
      </c>
      <c r="BF169" s="204">
        <f>IF(N169="snížená",J169,0)</f>
        <v>0</v>
      </c>
      <c r="BG169" s="204">
        <f>IF(N169="zákl. přenesená",J169,0)</f>
        <v>0</v>
      </c>
      <c r="BH169" s="204">
        <f>IF(N169="sníž. přenesená",J169,0)</f>
        <v>0</v>
      </c>
      <c r="BI169" s="204">
        <f>IF(N169="nulová",J169,0)</f>
        <v>0</v>
      </c>
      <c r="BJ169" s="18" t="s">
        <v>86</v>
      </c>
      <c r="BK169" s="204">
        <f>ROUND(I169*H169,2)</f>
        <v>0</v>
      </c>
      <c r="BL169" s="18" t="s">
        <v>300</v>
      </c>
      <c r="BM169" s="203" t="s">
        <v>419</v>
      </c>
    </row>
    <row r="170" spans="1:65" s="2" customFormat="1" ht="19.5">
      <c r="A170" s="35"/>
      <c r="B170" s="36"/>
      <c r="C170" s="37"/>
      <c r="D170" s="205" t="s">
        <v>178</v>
      </c>
      <c r="E170" s="37"/>
      <c r="F170" s="206" t="s">
        <v>1318</v>
      </c>
      <c r="G170" s="37"/>
      <c r="H170" s="37"/>
      <c r="I170" s="207"/>
      <c r="J170" s="37"/>
      <c r="K170" s="37"/>
      <c r="L170" s="40"/>
      <c r="M170" s="208"/>
      <c r="N170" s="209"/>
      <c r="O170" s="72"/>
      <c r="P170" s="72"/>
      <c r="Q170" s="72"/>
      <c r="R170" s="72"/>
      <c r="S170" s="72"/>
      <c r="T170" s="73"/>
      <c r="U170" s="35"/>
      <c r="V170" s="35"/>
      <c r="W170" s="35"/>
      <c r="X170" s="35"/>
      <c r="Y170" s="35"/>
      <c r="Z170" s="35"/>
      <c r="AA170" s="35"/>
      <c r="AB170" s="35"/>
      <c r="AC170" s="35"/>
      <c r="AD170" s="35"/>
      <c r="AE170" s="35"/>
      <c r="AT170" s="18" t="s">
        <v>178</v>
      </c>
      <c r="AU170" s="18" t="s">
        <v>88</v>
      </c>
    </row>
    <row r="171" spans="1:65" s="2" customFormat="1" ht="16.5" customHeight="1">
      <c r="A171" s="35"/>
      <c r="B171" s="36"/>
      <c r="C171" s="192" t="s">
        <v>314</v>
      </c>
      <c r="D171" s="192" t="s">
        <v>172</v>
      </c>
      <c r="E171" s="193" t="s">
        <v>1319</v>
      </c>
      <c r="F171" s="194" t="s">
        <v>1320</v>
      </c>
      <c r="G171" s="195" t="s">
        <v>252</v>
      </c>
      <c r="H171" s="196">
        <v>1</v>
      </c>
      <c r="I171" s="197"/>
      <c r="J171" s="198">
        <f>ROUND(I171*H171,2)</f>
        <v>0</v>
      </c>
      <c r="K171" s="194" t="s">
        <v>176</v>
      </c>
      <c r="L171" s="40"/>
      <c r="M171" s="199" t="s">
        <v>1</v>
      </c>
      <c r="N171" s="200" t="s">
        <v>44</v>
      </c>
      <c r="O171" s="72"/>
      <c r="P171" s="201">
        <f>O171*H171</f>
        <v>0</v>
      </c>
      <c r="Q171" s="201">
        <v>3.1E-4</v>
      </c>
      <c r="R171" s="201">
        <f>Q171*H171</f>
        <v>3.1E-4</v>
      </c>
      <c r="S171" s="201">
        <v>0</v>
      </c>
      <c r="T171" s="202">
        <f>S171*H171</f>
        <v>0</v>
      </c>
      <c r="U171" s="35"/>
      <c r="V171" s="35"/>
      <c r="W171" s="35"/>
      <c r="X171" s="35"/>
      <c r="Y171" s="35"/>
      <c r="Z171" s="35"/>
      <c r="AA171" s="35"/>
      <c r="AB171" s="35"/>
      <c r="AC171" s="35"/>
      <c r="AD171" s="35"/>
      <c r="AE171" s="35"/>
      <c r="AR171" s="203" t="s">
        <v>300</v>
      </c>
      <c r="AT171" s="203" t="s">
        <v>172</v>
      </c>
      <c r="AU171" s="203" t="s">
        <v>88</v>
      </c>
      <c r="AY171" s="18" t="s">
        <v>169</v>
      </c>
      <c r="BE171" s="204">
        <f>IF(N171="základní",J171,0)</f>
        <v>0</v>
      </c>
      <c r="BF171" s="204">
        <f>IF(N171="snížená",J171,0)</f>
        <v>0</v>
      </c>
      <c r="BG171" s="204">
        <f>IF(N171="zákl. přenesená",J171,0)</f>
        <v>0</v>
      </c>
      <c r="BH171" s="204">
        <f>IF(N171="sníž. přenesená",J171,0)</f>
        <v>0</v>
      </c>
      <c r="BI171" s="204">
        <f>IF(N171="nulová",J171,0)</f>
        <v>0</v>
      </c>
      <c r="BJ171" s="18" t="s">
        <v>86</v>
      </c>
      <c r="BK171" s="204">
        <f>ROUND(I171*H171,2)</f>
        <v>0</v>
      </c>
      <c r="BL171" s="18" t="s">
        <v>300</v>
      </c>
      <c r="BM171" s="203" t="s">
        <v>431</v>
      </c>
    </row>
    <row r="172" spans="1:65" s="2" customFormat="1" ht="11.25">
      <c r="A172" s="35"/>
      <c r="B172" s="36"/>
      <c r="C172" s="37"/>
      <c r="D172" s="205" t="s">
        <v>178</v>
      </c>
      <c r="E172" s="37"/>
      <c r="F172" s="206" t="s">
        <v>1321</v>
      </c>
      <c r="G172" s="37"/>
      <c r="H172" s="37"/>
      <c r="I172" s="207"/>
      <c r="J172" s="37"/>
      <c r="K172" s="37"/>
      <c r="L172" s="40"/>
      <c r="M172" s="208"/>
      <c r="N172" s="209"/>
      <c r="O172" s="72"/>
      <c r="P172" s="72"/>
      <c r="Q172" s="72"/>
      <c r="R172" s="72"/>
      <c r="S172" s="72"/>
      <c r="T172" s="73"/>
      <c r="U172" s="35"/>
      <c r="V172" s="35"/>
      <c r="W172" s="35"/>
      <c r="X172" s="35"/>
      <c r="Y172" s="35"/>
      <c r="Z172" s="35"/>
      <c r="AA172" s="35"/>
      <c r="AB172" s="35"/>
      <c r="AC172" s="35"/>
      <c r="AD172" s="35"/>
      <c r="AE172" s="35"/>
      <c r="AT172" s="18" t="s">
        <v>178</v>
      </c>
      <c r="AU172" s="18" t="s">
        <v>88</v>
      </c>
    </row>
    <row r="173" spans="1:65" s="2" customFormat="1" ht="11.25">
      <c r="A173" s="35"/>
      <c r="B173" s="36"/>
      <c r="C173" s="37"/>
      <c r="D173" s="210" t="s">
        <v>180</v>
      </c>
      <c r="E173" s="37"/>
      <c r="F173" s="211" t="s">
        <v>1322</v>
      </c>
      <c r="G173" s="37"/>
      <c r="H173" s="37"/>
      <c r="I173" s="207"/>
      <c r="J173" s="37"/>
      <c r="K173" s="37"/>
      <c r="L173" s="40"/>
      <c r="M173" s="208"/>
      <c r="N173" s="209"/>
      <c r="O173" s="72"/>
      <c r="P173" s="72"/>
      <c r="Q173" s="72"/>
      <c r="R173" s="72"/>
      <c r="S173" s="72"/>
      <c r="T173" s="73"/>
      <c r="U173" s="35"/>
      <c r="V173" s="35"/>
      <c r="W173" s="35"/>
      <c r="X173" s="35"/>
      <c r="Y173" s="35"/>
      <c r="Z173" s="35"/>
      <c r="AA173" s="35"/>
      <c r="AB173" s="35"/>
      <c r="AC173" s="35"/>
      <c r="AD173" s="35"/>
      <c r="AE173" s="35"/>
      <c r="AT173" s="18" t="s">
        <v>180</v>
      </c>
      <c r="AU173" s="18" t="s">
        <v>88</v>
      </c>
    </row>
    <row r="174" spans="1:65" s="2" customFormat="1" ht="16.5" customHeight="1">
      <c r="A174" s="35"/>
      <c r="B174" s="36"/>
      <c r="C174" s="192" t="s">
        <v>335</v>
      </c>
      <c r="D174" s="192" t="s">
        <v>172</v>
      </c>
      <c r="E174" s="193" t="s">
        <v>1323</v>
      </c>
      <c r="F174" s="194" t="s">
        <v>1324</v>
      </c>
      <c r="G174" s="195" t="s">
        <v>252</v>
      </c>
      <c r="H174" s="196">
        <v>1</v>
      </c>
      <c r="I174" s="197"/>
      <c r="J174" s="198">
        <f>ROUND(I174*H174,2)</f>
        <v>0</v>
      </c>
      <c r="K174" s="194" t="s">
        <v>1</v>
      </c>
      <c r="L174" s="40"/>
      <c r="M174" s="199" t="s">
        <v>1</v>
      </c>
      <c r="N174" s="200" t="s">
        <v>44</v>
      </c>
      <c r="O174" s="72"/>
      <c r="P174" s="201">
        <f>O174*H174</f>
        <v>0</v>
      </c>
      <c r="Q174" s="201">
        <v>3.1E-4</v>
      </c>
      <c r="R174" s="201">
        <f>Q174*H174</f>
        <v>3.1E-4</v>
      </c>
      <c r="S174" s="201">
        <v>0</v>
      </c>
      <c r="T174" s="202">
        <f>S174*H174</f>
        <v>0</v>
      </c>
      <c r="U174" s="35"/>
      <c r="V174" s="35"/>
      <c r="W174" s="35"/>
      <c r="X174" s="35"/>
      <c r="Y174" s="35"/>
      <c r="Z174" s="35"/>
      <c r="AA174" s="35"/>
      <c r="AB174" s="35"/>
      <c r="AC174" s="35"/>
      <c r="AD174" s="35"/>
      <c r="AE174" s="35"/>
      <c r="AR174" s="203" t="s">
        <v>300</v>
      </c>
      <c r="AT174" s="203" t="s">
        <v>172</v>
      </c>
      <c r="AU174" s="203" t="s">
        <v>88</v>
      </c>
      <c r="AY174" s="18" t="s">
        <v>169</v>
      </c>
      <c r="BE174" s="204">
        <f>IF(N174="základní",J174,0)</f>
        <v>0</v>
      </c>
      <c r="BF174" s="204">
        <f>IF(N174="snížená",J174,0)</f>
        <v>0</v>
      </c>
      <c r="BG174" s="204">
        <f>IF(N174="zákl. přenesená",J174,0)</f>
        <v>0</v>
      </c>
      <c r="BH174" s="204">
        <f>IF(N174="sníž. přenesená",J174,0)</f>
        <v>0</v>
      </c>
      <c r="BI174" s="204">
        <f>IF(N174="nulová",J174,0)</f>
        <v>0</v>
      </c>
      <c r="BJ174" s="18" t="s">
        <v>86</v>
      </c>
      <c r="BK174" s="204">
        <f>ROUND(I174*H174,2)</f>
        <v>0</v>
      </c>
      <c r="BL174" s="18" t="s">
        <v>300</v>
      </c>
      <c r="BM174" s="203" t="s">
        <v>446</v>
      </c>
    </row>
    <row r="175" spans="1:65" s="2" customFormat="1" ht="11.25">
      <c r="A175" s="35"/>
      <c r="B175" s="36"/>
      <c r="C175" s="37"/>
      <c r="D175" s="205" t="s">
        <v>178</v>
      </c>
      <c r="E175" s="37"/>
      <c r="F175" s="206" t="s">
        <v>1325</v>
      </c>
      <c r="G175" s="37"/>
      <c r="H175" s="37"/>
      <c r="I175" s="207"/>
      <c r="J175" s="37"/>
      <c r="K175" s="37"/>
      <c r="L175" s="40"/>
      <c r="M175" s="208"/>
      <c r="N175" s="209"/>
      <c r="O175" s="72"/>
      <c r="P175" s="72"/>
      <c r="Q175" s="72"/>
      <c r="R175" s="72"/>
      <c r="S175" s="72"/>
      <c r="T175" s="73"/>
      <c r="U175" s="35"/>
      <c r="V175" s="35"/>
      <c r="W175" s="35"/>
      <c r="X175" s="35"/>
      <c r="Y175" s="35"/>
      <c r="Z175" s="35"/>
      <c r="AA175" s="35"/>
      <c r="AB175" s="35"/>
      <c r="AC175" s="35"/>
      <c r="AD175" s="35"/>
      <c r="AE175" s="35"/>
      <c r="AT175" s="18" t="s">
        <v>178</v>
      </c>
      <c r="AU175" s="18" t="s">
        <v>88</v>
      </c>
    </row>
    <row r="176" spans="1:65" s="2" customFormat="1" ht="24.2" customHeight="1">
      <c r="A176" s="35"/>
      <c r="B176" s="36"/>
      <c r="C176" s="192" t="s">
        <v>342</v>
      </c>
      <c r="D176" s="192" t="s">
        <v>172</v>
      </c>
      <c r="E176" s="193" t="s">
        <v>1326</v>
      </c>
      <c r="F176" s="194" t="s">
        <v>1327</v>
      </c>
      <c r="G176" s="195" t="s">
        <v>252</v>
      </c>
      <c r="H176" s="196">
        <v>1</v>
      </c>
      <c r="I176" s="197"/>
      <c r="J176" s="198">
        <f>ROUND(I176*H176,2)</f>
        <v>0</v>
      </c>
      <c r="K176" s="194" t="s">
        <v>1</v>
      </c>
      <c r="L176" s="40"/>
      <c r="M176" s="199" t="s">
        <v>1</v>
      </c>
      <c r="N176" s="200" t="s">
        <v>44</v>
      </c>
      <c r="O176" s="72"/>
      <c r="P176" s="201">
        <f>O176*H176</f>
        <v>0</v>
      </c>
      <c r="Q176" s="201">
        <v>0</v>
      </c>
      <c r="R176" s="201">
        <f>Q176*H176</f>
        <v>0</v>
      </c>
      <c r="S176" s="201">
        <v>0</v>
      </c>
      <c r="T176" s="202">
        <f>S176*H176</f>
        <v>0</v>
      </c>
      <c r="U176" s="35"/>
      <c r="V176" s="35"/>
      <c r="W176" s="35"/>
      <c r="X176" s="35"/>
      <c r="Y176" s="35"/>
      <c r="Z176" s="35"/>
      <c r="AA176" s="35"/>
      <c r="AB176" s="35"/>
      <c r="AC176" s="35"/>
      <c r="AD176" s="35"/>
      <c r="AE176" s="35"/>
      <c r="AR176" s="203" t="s">
        <v>300</v>
      </c>
      <c r="AT176" s="203" t="s">
        <v>172</v>
      </c>
      <c r="AU176" s="203" t="s">
        <v>88</v>
      </c>
      <c r="AY176" s="18" t="s">
        <v>169</v>
      </c>
      <c r="BE176" s="204">
        <f>IF(N176="základní",J176,0)</f>
        <v>0</v>
      </c>
      <c r="BF176" s="204">
        <f>IF(N176="snížená",J176,0)</f>
        <v>0</v>
      </c>
      <c r="BG176" s="204">
        <f>IF(N176="zákl. přenesená",J176,0)</f>
        <v>0</v>
      </c>
      <c r="BH176" s="204">
        <f>IF(N176="sníž. přenesená",J176,0)</f>
        <v>0</v>
      </c>
      <c r="BI176" s="204">
        <f>IF(N176="nulová",J176,0)</f>
        <v>0</v>
      </c>
      <c r="BJ176" s="18" t="s">
        <v>86</v>
      </c>
      <c r="BK176" s="204">
        <f>ROUND(I176*H176,2)</f>
        <v>0</v>
      </c>
      <c r="BL176" s="18" t="s">
        <v>300</v>
      </c>
      <c r="BM176" s="203" t="s">
        <v>467</v>
      </c>
    </row>
    <row r="177" spans="1:65" s="2" customFormat="1" ht="19.5">
      <c r="A177" s="35"/>
      <c r="B177" s="36"/>
      <c r="C177" s="37"/>
      <c r="D177" s="205" t="s">
        <v>178</v>
      </c>
      <c r="E177" s="37"/>
      <c r="F177" s="206" t="s">
        <v>1327</v>
      </c>
      <c r="G177" s="37"/>
      <c r="H177" s="37"/>
      <c r="I177" s="207"/>
      <c r="J177" s="37"/>
      <c r="K177" s="37"/>
      <c r="L177" s="40"/>
      <c r="M177" s="208"/>
      <c r="N177" s="209"/>
      <c r="O177" s="72"/>
      <c r="P177" s="72"/>
      <c r="Q177" s="72"/>
      <c r="R177" s="72"/>
      <c r="S177" s="72"/>
      <c r="T177" s="73"/>
      <c r="U177" s="35"/>
      <c r="V177" s="35"/>
      <c r="W177" s="35"/>
      <c r="X177" s="35"/>
      <c r="Y177" s="35"/>
      <c r="Z177" s="35"/>
      <c r="AA177" s="35"/>
      <c r="AB177" s="35"/>
      <c r="AC177" s="35"/>
      <c r="AD177" s="35"/>
      <c r="AE177" s="35"/>
      <c r="AT177" s="18" t="s">
        <v>178</v>
      </c>
      <c r="AU177" s="18" t="s">
        <v>88</v>
      </c>
    </row>
    <row r="178" spans="1:65" s="2" customFormat="1" ht="24.2" customHeight="1">
      <c r="A178" s="35"/>
      <c r="B178" s="36"/>
      <c r="C178" s="192" t="s">
        <v>350</v>
      </c>
      <c r="D178" s="192" t="s">
        <v>172</v>
      </c>
      <c r="E178" s="193" t="s">
        <v>1328</v>
      </c>
      <c r="F178" s="194" t="s">
        <v>1329</v>
      </c>
      <c r="G178" s="195" t="s">
        <v>252</v>
      </c>
      <c r="H178" s="196">
        <v>1</v>
      </c>
      <c r="I178" s="197"/>
      <c r="J178" s="198">
        <f>ROUND(I178*H178,2)</f>
        <v>0</v>
      </c>
      <c r="K178" s="194" t="s">
        <v>1</v>
      </c>
      <c r="L178" s="40"/>
      <c r="M178" s="199" t="s">
        <v>1</v>
      </c>
      <c r="N178" s="200" t="s">
        <v>44</v>
      </c>
      <c r="O178" s="72"/>
      <c r="P178" s="201">
        <f>O178*H178</f>
        <v>0</v>
      </c>
      <c r="Q178" s="201">
        <v>0</v>
      </c>
      <c r="R178" s="201">
        <f>Q178*H178</f>
        <v>0</v>
      </c>
      <c r="S178" s="201">
        <v>0</v>
      </c>
      <c r="T178" s="202">
        <f>S178*H178</f>
        <v>0</v>
      </c>
      <c r="U178" s="35"/>
      <c r="V178" s="35"/>
      <c r="W178" s="35"/>
      <c r="X178" s="35"/>
      <c r="Y178" s="35"/>
      <c r="Z178" s="35"/>
      <c r="AA178" s="35"/>
      <c r="AB178" s="35"/>
      <c r="AC178" s="35"/>
      <c r="AD178" s="35"/>
      <c r="AE178" s="35"/>
      <c r="AR178" s="203" t="s">
        <v>300</v>
      </c>
      <c r="AT178" s="203" t="s">
        <v>172</v>
      </c>
      <c r="AU178" s="203" t="s">
        <v>88</v>
      </c>
      <c r="AY178" s="18" t="s">
        <v>169</v>
      </c>
      <c r="BE178" s="204">
        <f>IF(N178="základní",J178,0)</f>
        <v>0</v>
      </c>
      <c r="BF178" s="204">
        <f>IF(N178="snížená",J178,0)</f>
        <v>0</v>
      </c>
      <c r="BG178" s="204">
        <f>IF(N178="zákl. přenesená",J178,0)</f>
        <v>0</v>
      </c>
      <c r="BH178" s="204">
        <f>IF(N178="sníž. přenesená",J178,0)</f>
        <v>0</v>
      </c>
      <c r="BI178" s="204">
        <f>IF(N178="nulová",J178,0)</f>
        <v>0</v>
      </c>
      <c r="BJ178" s="18" t="s">
        <v>86</v>
      </c>
      <c r="BK178" s="204">
        <f>ROUND(I178*H178,2)</f>
        <v>0</v>
      </c>
      <c r="BL178" s="18" t="s">
        <v>300</v>
      </c>
      <c r="BM178" s="203" t="s">
        <v>478</v>
      </c>
    </row>
    <row r="179" spans="1:65" s="2" customFormat="1" ht="19.5">
      <c r="A179" s="35"/>
      <c r="B179" s="36"/>
      <c r="C179" s="37"/>
      <c r="D179" s="205" t="s">
        <v>178</v>
      </c>
      <c r="E179" s="37"/>
      <c r="F179" s="206" t="s">
        <v>1329</v>
      </c>
      <c r="G179" s="37"/>
      <c r="H179" s="37"/>
      <c r="I179" s="207"/>
      <c r="J179" s="37"/>
      <c r="K179" s="37"/>
      <c r="L179" s="40"/>
      <c r="M179" s="208"/>
      <c r="N179" s="209"/>
      <c r="O179" s="72"/>
      <c r="P179" s="72"/>
      <c r="Q179" s="72"/>
      <c r="R179" s="72"/>
      <c r="S179" s="72"/>
      <c r="T179" s="73"/>
      <c r="U179" s="35"/>
      <c r="V179" s="35"/>
      <c r="W179" s="35"/>
      <c r="X179" s="35"/>
      <c r="Y179" s="35"/>
      <c r="Z179" s="35"/>
      <c r="AA179" s="35"/>
      <c r="AB179" s="35"/>
      <c r="AC179" s="35"/>
      <c r="AD179" s="35"/>
      <c r="AE179" s="35"/>
      <c r="AT179" s="18" t="s">
        <v>178</v>
      </c>
      <c r="AU179" s="18" t="s">
        <v>88</v>
      </c>
    </row>
    <row r="180" spans="1:65" s="2" customFormat="1" ht="21.75" customHeight="1">
      <c r="A180" s="35"/>
      <c r="B180" s="36"/>
      <c r="C180" s="192" t="s">
        <v>7</v>
      </c>
      <c r="D180" s="192" t="s">
        <v>172</v>
      </c>
      <c r="E180" s="193" t="s">
        <v>1330</v>
      </c>
      <c r="F180" s="194" t="s">
        <v>1331</v>
      </c>
      <c r="G180" s="195" t="s">
        <v>368</v>
      </c>
      <c r="H180" s="196">
        <v>129</v>
      </c>
      <c r="I180" s="197"/>
      <c r="J180" s="198">
        <f>ROUND(I180*H180,2)</f>
        <v>0</v>
      </c>
      <c r="K180" s="194" t="s">
        <v>176</v>
      </c>
      <c r="L180" s="40"/>
      <c r="M180" s="199" t="s">
        <v>1</v>
      </c>
      <c r="N180" s="200" t="s">
        <v>44</v>
      </c>
      <c r="O180" s="72"/>
      <c r="P180" s="201">
        <f>O180*H180</f>
        <v>0</v>
      </c>
      <c r="Q180" s="201">
        <v>0</v>
      </c>
      <c r="R180" s="201">
        <f>Q180*H180</f>
        <v>0</v>
      </c>
      <c r="S180" s="201">
        <v>0</v>
      </c>
      <c r="T180" s="202">
        <f>S180*H180</f>
        <v>0</v>
      </c>
      <c r="U180" s="35"/>
      <c r="V180" s="35"/>
      <c r="W180" s="35"/>
      <c r="X180" s="35"/>
      <c r="Y180" s="35"/>
      <c r="Z180" s="35"/>
      <c r="AA180" s="35"/>
      <c r="AB180" s="35"/>
      <c r="AC180" s="35"/>
      <c r="AD180" s="35"/>
      <c r="AE180" s="35"/>
      <c r="AR180" s="203" t="s">
        <v>300</v>
      </c>
      <c r="AT180" s="203" t="s">
        <v>172</v>
      </c>
      <c r="AU180" s="203" t="s">
        <v>88</v>
      </c>
      <c r="AY180" s="18" t="s">
        <v>169</v>
      </c>
      <c r="BE180" s="204">
        <f>IF(N180="základní",J180,0)</f>
        <v>0</v>
      </c>
      <c r="BF180" s="204">
        <f>IF(N180="snížená",J180,0)</f>
        <v>0</v>
      </c>
      <c r="BG180" s="204">
        <f>IF(N180="zákl. přenesená",J180,0)</f>
        <v>0</v>
      </c>
      <c r="BH180" s="204">
        <f>IF(N180="sníž. přenesená",J180,0)</f>
        <v>0</v>
      </c>
      <c r="BI180" s="204">
        <f>IF(N180="nulová",J180,0)</f>
        <v>0</v>
      </c>
      <c r="BJ180" s="18" t="s">
        <v>86</v>
      </c>
      <c r="BK180" s="204">
        <f>ROUND(I180*H180,2)</f>
        <v>0</v>
      </c>
      <c r="BL180" s="18" t="s">
        <v>300</v>
      </c>
      <c r="BM180" s="203" t="s">
        <v>491</v>
      </c>
    </row>
    <row r="181" spans="1:65" s="2" customFormat="1" ht="11.25">
      <c r="A181" s="35"/>
      <c r="B181" s="36"/>
      <c r="C181" s="37"/>
      <c r="D181" s="205" t="s">
        <v>178</v>
      </c>
      <c r="E181" s="37"/>
      <c r="F181" s="206" t="s">
        <v>1332</v>
      </c>
      <c r="G181" s="37"/>
      <c r="H181" s="37"/>
      <c r="I181" s="207"/>
      <c r="J181" s="37"/>
      <c r="K181" s="37"/>
      <c r="L181" s="40"/>
      <c r="M181" s="208"/>
      <c r="N181" s="209"/>
      <c r="O181" s="72"/>
      <c r="P181" s="72"/>
      <c r="Q181" s="72"/>
      <c r="R181" s="72"/>
      <c r="S181" s="72"/>
      <c r="T181" s="73"/>
      <c r="U181" s="35"/>
      <c r="V181" s="35"/>
      <c r="W181" s="35"/>
      <c r="X181" s="35"/>
      <c r="Y181" s="35"/>
      <c r="Z181" s="35"/>
      <c r="AA181" s="35"/>
      <c r="AB181" s="35"/>
      <c r="AC181" s="35"/>
      <c r="AD181" s="35"/>
      <c r="AE181" s="35"/>
      <c r="AT181" s="18" t="s">
        <v>178</v>
      </c>
      <c r="AU181" s="18" t="s">
        <v>88</v>
      </c>
    </row>
    <row r="182" spans="1:65" s="2" customFormat="1" ht="11.25">
      <c r="A182" s="35"/>
      <c r="B182" s="36"/>
      <c r="C182" s="37"/>
      <c r="D182" s="210" t="s">
        <v>180</v>
      </c>
      <c r="E182" s="37"/>
      <c r="F182" s="211" t="s">
        <v>1333</v>
      </c>
      <c r="G182" s="37"/>
      <c r="H182" s="37"/>
      <c r="I182" s="207"/>
      <c r="J182" s="37"/>
      <c r="K182" s="37"/>
      <c r="L182" s="40"/>
      <c r="M182" s="208"/>
      <c r="N182" s="209"/>
      <c r="O182" s="72"/>
      <c r="P182" s="72"/>
      <c r="Q182" s="72"/>
      <c r="R182" s="72"/>
      <c r="S182" s="72"/>
      <c r="T182" s="73"/>
      <c r="U182" s="35"/>
      <c r="V182" s="35"/>
      <c r="W182" s="35"/>
      <c r="X182" s="35"/>
      <c r="Y182" s="35"/>
      <c r="Z182" s="35"/>
      <c r="AA182" s="35"/>
      <c r="AB182" s="35"/>
      <c r="AC182" s="35"/>
      <c r="AD182" s="35"/>
      <c r="AE182" s="35"/>
      <c r="AT182" s="18" t="s">
        <v>180</v>
      </c>
      <c r="AU182" s="18" t="s">
        <v>88</v>
      </c>
    </row>
    <row r="183" spans="1:65" s="2" customFormat="1" ht="37.9" customHeight="1">
      <c r="A183" s="35"/>
      <c r="B183" s="36"/>
      <c r="C183" s="192" t="s">
        <v>365</v>
      </c>
      <c r="D183" s="192" t="s">
        <v>172</v>
      </c>
      <c r="E183" s="193" t="s">
        <v>1334</v>
      </c>
      <c r="F183" s="194" t="s">
        <v>1335</v>
      </c>
      <c r="G183" s="195" t="s">
        <v>368</v>
      </c>
      <c r="H183" s="196">
        <v>72</v>
      </c>
      <c r="I183" s="197"/>
      <c r="J183" s="198">
        <f>ROUND(I183*H183,2)</f>
        <v>0</v>
      </c>
      <c r="K183" s="194" t="s">
        <v>176</v>
      </c>
      <c r="L183" s="40"/>
      <c r="M183" s="199" t="s">
        <v>1</v>
      </c>
      <c r="N183" s="200" t="s">
        <v>44</v>
      </c>
      <c r="O183" s="72"/>
      <c r="P183" s="201">
        <f>O183*H183</f>
        <v>0</v>
      </c>
      <c r="Q183" s="201">
        <v>4.244E-5</v>
      </c>
      <c r="R183" s="201">
        <f>Q183*H183</f>
        <v>3.0556799999999999E-3</v>
      </c>
      <c r="S183" s="201">
        <v>0</v>
      </c>
      <c r="T183" s="202">
        <f>S183*H183</f>
        <v>0</v>
      </c>
      <c r="U183" s="35"/>
      <c r="V183" s="35"/>
      <c r="W183" s="35"/>
      <c r="X183" s="35"/>
      <c r="Y183" s="35"/>
      <c r="Z183" s="35"/>
      <c r="AA183" s="35"/>
      <c r="AB183" s="35"/>
      <c r="AC183" s="35"/>
      <c r="AD183" s="35"/>
      <c r="AE183" s="35"/>
      <c r="AR183" s="203" t="s">
        <v>300</v>
      </c>
      <c r="AT183" s="203" t="s">
        <v>172</v>
      </c>
      <c r="AU183" s="203" t="s">
        <v>88</v>
      </c>
      <c r="AY183" s="18" t="s">
        <v>169</v>
      </c>
      <c r="BE183" s="204">
        <f>IF(N183="základní",J183,0)</f>
        <v>0</v>
      </c>
      <c r="BF183" s="204">
        <f>IF(N183="snížená",J183,0)</f>
        <v>0</v>
      </c>
      <c r="BG183" s="204">
        <f>IF(N183="zákl. přenesená",J183,0)</f>
        <v>0</v>
      </c>
      <c r="BH183" s="204">
        <f>IF(N183="sníž. přenesená",J183,0)</f>
        <v>0</v>
      </c>
      <c r="BI183" s="204">
        <f>IF(N183="nulová",J183,0)</f>
        <v>0</v>
      </c>
      <c r="BJ183" s="18" t="s">
        <v>86</v>
      </c>
      <c r="BK183" s="204">
        <f>ROUND(I183*H183,2)</f>
        <v>0</v>
      </c>
      <c r="BL183" s="18" t="s">
        <v>300</v>
      </c>
      <c r="BM183" s="203" t="s">
        <v>506</v>
      </c>
    </row>
    <row r="184" spans="1:65" s="2" customFormat="1" ht="29.25">
      <c r="A184" s="35"/>
      <c r="B184" s="36"/>
      <c r="C184" s="37"/>
      <c r="D184" s="205" t="s">
        <v>178</v>
      </c>
      <c r="E184" s="37"/>
      <c r="F184" s="206" t="s">
        <v>1336</v>
      </c>
      <c r="G184" s="37"/>
      <c r="H184" s="37"/>
      <c r="I184" s="207"/>
      <c r="J184" s="37"/>
      <c r="K184" s="37"/>
      <c r="L184" s="40"/>
      <c r="M184" s="208"/>
      <c r="N184" s="209"/>
      <c r="O184" s="72"/>
      <c r="P184" s="72"/>
      <c r="Q184" s="72"/>
      <c r="R184" s="72"/>
      <c r="S184" s="72"/>
      <c r="T184" s="73"/>
      <c r="U184" s="35"/>
      <c r="V184" s="35"/>
      <c r="W184" s="35"/>
      <c r="X184" s="35"/>
      <c r="Y184" s="35"/>
      <c r="Z184" s="35"/>
      <c r="AA184" s="35"/>
      <c r="AB184" s="35"/>
      <c r="AC184" s="35"/>
      <c r="AD184" s="35"/>
      <c r="AE184" s="35"/>
      <c r="AT184" s="18" t="s">
        <v>178</v>
      </c>
      <c r="AU184" s="18" t="s">
        <v>88</v>
      </c>
    </row>
    <row r="185" spans="1:65" s="2" customFormat="1" ht="11.25">
      <c r="A185" s="35"/>
      <c r="B185" s="36"/>
      <c r="C185" s="37"/>
      <c r="D185" s="210" t="s">
        <v>180</v>
      </c>
      <c r="E185" s="37"/>
      <c r="F185" s="211" t="s">
        <v>1337</v>
      </c>
      <c r="G185" s="37"/>
      <c r="H185" s="37"/>
      <c r="I185" s="207"/>
      <c r="J185" s="37"/>
      <c r="K185" s="37"/>
      <c r="L185" s="40"/>
      <c r="M185" s="208"/>
      <c r="N185" s="209"/>
      <c r="O185" s="72"/>
      <c r="P185" s="72"/>
      <c r="Q185" s="72"/>
      <c r="R185" s="72"/>
      <c r="S185" s="72"/>
      <c r="T185" s="73"/>
      <c r="U185" s="35"/>
      <c r="V185" s="35"/>
      <c r="W185" s="35"/>
      <c r="X185" s="35"/>
      <c r="Y185" s="35"/>
      <c r="Z185" s="35"/>
      <c r="AA185" s="35"/>
      <c r="AB185" s="35"/>
      <c r="AC185" s="35"/>
      <c r="AD185" s="35"/>
      <c r="AE185" s="35"/>
      <c r="AT185" s="18" t="s">
        <v>180</v>
      </c>
      <c r="AU185" s="18" t="s">
        <v>88</v>
      </c>
    </row>
    <row r="186" spans="1:65" s="2" customFormat="1" ht="29.25">
      <c r="A186" s="35"/>
      <c r="B186" s="36"/>
      <c r="C186" s="37"/>
      <c r="D186" s="205" t="s">
        <v>182</v>
      </c>
      <c r="E186" s="37"/>
      <c r="F186" s="212" t="s">
        <v>1338</v>
      </c>
      <c r="G186" s="37"/>
      <c r="H186" s="37"/>
      <c r="I186" s="207"/>
      <c r="J186" s="37"/>
      <c r="K186" s="37"/>
      <c r="L186" s="40"/>
      <c r="M186" s="208"/>
      <c r="N186" s="209"/>
      <c r="O186" s="72"/>
      <c r="P186" s="72"/>
      <c r="Q186" s="72"/>
      <c r="R186" s="72"/>
      <c r="S186" s="72"/>
      <c r="T186" s="73"/>
      <c r="U186" s="35"/>
      <c r="V186" s="35"/>
      <c r="W186" s="35"/>
      <c r="X186" s="35"/>
      <c r="Y186" s="35"/>
      <c r="Z186" s="35"/>
      <c r="AA186" s="35"/>
      <c r="AB186" s="35"/>
      <c r="AC186" s="35"/>
      <c r="AD186" s="35"/>
      <c r="AE186" s="35"/>
      <c r="AT186" s="18" t="s">
        <v>182</v>
      </c>
      <c r="AU186" s="18" t="s">
        <v>88</v>
      </c>
    </row>
    <row r="187" spans="1:65" s="2" customFormat="1" ht="21.75" customHeight="1">
      <c r="A187" s="35"/>
      <c r="B187" s="36"/>
      <c r="C187" s="192" t="s">
        <v>373</v>
      </c>
      <c r="D187" s="192" t="s">
        <v>172</v>
      </c>
      <c r="E187" s="193" t="s">
        <v>1339</v>
      </c>
      <c r="F187" s="194" t="s">
        <v>1340</v>
      </c>
      <c r="G187" s="195" t="s">
        <v>1341</v>
      </c>
      <c r="H187" s="196">
        <v>2</v>
      </c>
      <c r="I187" s="197"/>
      <c r="J187" s="198">
        <f>ROUND(I187*H187,2)</f>
        <v>0</v>
      </c>
      <c r="K187" s="194" t="s">
        <v>1</v>
      </c>
      <c r="L187" s="40"/>
      <c r="M187" s="199" t="s">
        <v>1</v>
      </c>
      <c r="N187" s="200" t="s">
        <v>44</v>
      </c>
      <c r="O187" s="72"/>
      <c r="P187" s="201">
        <f>O187*H187</f>
        <v>0</v>
      </c>
      <c r="Q187" s="201">
        <v>0</v>
      </c>
      <c r="R187" s="201">
        <f>Q187*H187</f>
        <v>0</v>
      </c>
      <c r="S187" s="201">
        <v>0</v>
      </c>
      <c r="T187" s="202">
        <f>S187*H187</f>
        <v>0</v>
      </c>
      <c r="U187" s="35"/>
      <c r="V187" s="35"/>
      <c r="W187" s="35"/>
      <c r="X187" s="35"/>
      <c r="Y187" s="35"/>
      <c r="Z187" s="35"/>
      <c r="AA187" s="35"/>
      <c r="AB187" s="35"/>
      <c r="AC187" s="35"/>
      <c r="AD187" s="35"/>
      <c r="AE187" s="35"/>
      <c r="AR187" s="203" t="s">
        <v>300</v>
      </c>
      <c r="AT187" s="203" t="s">
        <v>172</v>
      </c>
      <c r="AU187" s="203" t="s">
        <v>88</v>
      </c>
      <c r="AY187" s="18" t="s">
        <v>169</v>
      </c>
      <c r="BE187" s="204">
        <f>IF(N187="základní",J187,0)</f>
        <v>0</v>
      </c>
      <c r="BF187" s="204">
        <f>IF(N187="snížená",J187,0)</f>
        <v>0</v>
      </c>
      <c r="BG187" s="204">
        <f>IF(N187="zákl. přenesená",J187,0)</f>
        <v>0</v>
      </c>
      <c r="BH187" s="204">
        <f>IF(N187="sníž. přenesená",J187,0)</f>
        <v>0</v>
      </c>
      <c r="BI187" s="204">
        <f>IF(N187="nulová",J187,0)</f>
        <v>0</v>
      </c>
      <c r="BJ187" s="18" t="s">
        <v>86</v>
      </c>
      <c r="BK187" s="204">
        <f>ROUND(I187*H187,2)</f>
        <v>0</v>
      </c>
      <c r="BL187" s="18" t="s">
        <v>300</v>
      </c>
      <c r="BM187" s="203" t="s">
        <v>519</v>
      </c>
    </row>
    <row r="188" spans="1:65" s="2" customFormat="1" ht="11.25">
      <c r="A188" s="35"/>
      <c r="B188" s="36"/>
      <c r="C188" s="37"/>
      <c r="D188" s="205" t="s">
        <v>178</v>
      </c>
      <c r="E188" s="37"/>
      <c r="F188" s="206" t="s">
        <v>1340</v>
      </c>
      <c r="G188" s="37"/>
      <c r="H188" s="37"/>
      <c r="I188" s="207"/>
      <c r="J188" s="37"/>
      <c r="K188" s="37"/>
      <c r="L188" s="40"/>
      <c r="M188" s="208"/>
      <c r="N188" s="209"/>
      <c r="O188" s="72"/>
      <c r="P188" s="72"/>
      <c r="Q188" s="72"/>
      <c r="R188" s="72"/>
      <c r="S188" s="72"/>
      <c r="T188" s="73"/>
      <c r="U188" s="35"/>
      <c r="V188" s="35"/>
      <c r="W188" s="35"/>
      <c r="X188" s="35"/>
      <c r="Y188" s="35"/>
      <c r="Z188" s="35"/>
      <c r="AA188" s="35"/>
      <c r="AB188" s="35"/>
      <c r="AC188" s="35"/>
      <c r="AD188" s="35"/>
      <c r="AE188" s="35"/>
      <c r="AT188" s="18" t="s">
        <v>178</v>
      </c>
      <c r="AU188" s="18" t="s">
        <v>88</v>
      </c>
    </row>
    <row r="189" spans="1:65" s="2" customFormat="1" ht="21.75" customHeight="1">
      <c r="A189" s="35"/>
      <c r="B189" s="36"/>
      <c r="C189" s="192" t="s">
        <v>381</v>
      </c>
      <c r="D189" s="192" t="s">
        <v>172</v>
      </c>
      <c r="E189" s="193" t="s">
        <v>1342</v>
      </c>
      <c r="F189" s="194" t="s">
        <v>1343</v>
      </c>
      <c r="G189" s="195" t="s">
        <v>1341</v>
      </c>
      <c r="H189" s="196">
        <v>2</v>
      </c>
      <c r="I189" s="197"/>
      <c r="J189" s="198">
        <f>ROUND(I189*H189,2)</f>
        <v>0</v>
      </c>
      <c r="K189" s="194" t="s">
        <v>1</v>
      </c>
      <c r="L189" s="40"/>
      <c r="M189" s="199" t="s">
        <v>1</v>
      </c>
      <c r="N189" s="200" t="s">
        <v>44</v>
      </c>
      <c r="O189" s="72"/>
      <c r="P189" s="201">
        <f>O189*H189</f>
        <v>0</v>
      </c>
      <c r="Q189" s="201">
        <v>0</v>
      </c>
      <c r="R189" s="201">
        <f>Q189*H189</f>
        <v>0</v>
      </c>
      <c r="S189" s="201">
        <v>0</v>
      </c>
      <c r="T189" s="202">
        <f>S189*H189</f>
        <v>0</v>
      </c>
      <c r="U189" s="35"/>
      <c r="V189" s="35"/>
      <c r="W189" s="35"/>
      <c r="X189" s="35"/>
      <c r="Y189" s="35"/>
      <c r="Z189" s="35"/>
      <c r="AA189" s="35"/>
      <c r="AB189" s="35"/>
      <c r="AC189" s="35"/>
      <c r="AD189" s="35"/>
      <c r="AE189" s="35"/>
      <c r="AR189" s="203" t="s">
        <v>300</v>
      </c>
      <c r="AT189" s="203" t="s">
        <v>172</v>
      </c>
      <c r="AU189" s="203" t="s">
        <v>88</v>
      </c>
      <c r="AY189" s="18" t="s">
        <v>169</v>
      </c>
      <c r="BE189" s="204">
        <f>IF(N189="základní",J189,0)</f>
        <v>0</v>
      </c>
      <c r="BF189" s="204">
        <f>IF(N189="snížená",J189,0)</f>
        <v>0</v>
      </c>
      <c r="BG189" s="204">
        <f>IF(N189="zákl. přenesená",J189,0)</f>
        <v>0</v>
      </c>
      <c r="BH189" s="204">
        <f>IF(N189="sníž. přenesená",J189,0)</f>
        <v>0</v>
      </c>
      <c r="BI189" s="204">
        <f>IF(N189="nulová",J189,0)</f>
        <v>0</v>
      </c>
      <c r="BJ189" s="18" t="s">
        <v>86</v>
      </c>
      <c r="BK189" s="204">
        <f>ROUND(I189*H189,2)</f>
        <v>0</v>
      </c>
      <c r="BL189" s="18" t="s">
        <v>300</v>
      </c>
      <c r="BM189" s="203" t="s">
        <v>535</v>
      </c>
    </row>
    <row r="190" spans="1:65" s="2" customFormat="1" ht="11.25">
      <c r="A190" s="35"/>
      <c r="B190" s="36"/>
      <c r="C190" s="37"/>
      <c r="D190" s="205" t="s">
        <v>178</v>
      </c>
      <c r="E190" s="37"/>
      <c r="F190" s="206" t="s">
        <v>1343</v>
      </c>
      <c r="G190" s="37"/>
      <c r="H190" s="37"/>
      <c r="I190" s="207"/>
      <c r="J190" s="37"/>
      <c r="K190" s="37"/>
      <c r="L190" s="40"/>
      <c r="M190" s="208"/>
      <c r="N190" s="209"/>
      <c r="O190" s="72"/>
      <c r="P190" s="72"/>
      <c r="Q190" s="72"/>
      <c r="R190" s="72"/>
      <c r="S190" s="72"/>
      <c r="T190" s="73"/>
      <c r="U190" s="35"/>
      <c r="V190" s="35"/>
      <c r="W190" s="35"/>
      <c r="X190" s="35"/>
      <c r="Y190" s="35"/>
      <c r="Z190" s="35"/>
      <c r="AA190" s="35"/>
      <c r="AB190" s="35"/>
      <c r="AC190" s="35"/>
      <c r="AD190" s="35"/>
      <c r="AE190" s="35"/>
      <c r="AT190" s="18" t="s">
        <v>178</v>
      </c>
      <c r="AU190" s="18" t="s">
        <v>88</v>
      </c>
    </row>
    <row r="191" spans="1:65" s="2" customFormat="1" ht="16.5" customHeight="1">
      <c r="A191" s="35"/>
      <c r="B191" s="36"/>
      <c r="C191" s="192" t="s">
        <v>389</v>
      </c>
      <c r="D191" s="192" t="s">
        <v>172</v>
      </c>
      <c r="E191" s="193" t="s">
        <v>1344</v>
      </c>
      <c r="F191" s="194" t="s">
        <v>1345</v>
      </c>
      <c r="G191" s="195" t="s">
        <v>368</v>
      </c>
      <c r="H191" s="196">
        <v>5</v>
      </c>
      <c r="I191" s="197"/>
      <c r="J191" s="198">
        <f>ROUND(I191*H191,2)</f>
        <v>0</v>
      </c>
      <c r="K191" s="194" t="s">
        <v>176</v>
      </c>
      <c r="L191" s="40"/>
      <c r="M191" s="199" t="s">
        <v>1</v>
      </c>
      <c r="N191" s="200" t="s">
        <v>44</v>
      </c>
      <c r="O191" s="72"/>
      <c r="P191" s="201">
        <f>O191*H191</f>
        <v>0</v>
      </c>
      <c r="Q191" s="201">
        <v>0</v>
      </c>
      <c r="R191" s="201">
        <f>Q191*H191</f>
        <v>0</v>
      </c>
      <c r="S191" s="201">
        <v>1.98E-3</v>
      </c>
      <c r="T191" s="202">
        <f>S191*H191</f>
        <v>9.8999999999999991E-3</v>
      </c>
      <c r="U191" s="35"/>
      <c r="V191" s="35"/>
      <c r="W191" s="35"/>
      <c r="X191" s="35"/>
      <c r="Y191" s="35"/>
      <c r="Z191" s="35"/>
      <c r="AA191" s="35"/>
      <c r="AB191" s="35"/>
      <c r="AC191" s="35"/>
      <c r="AD191" s="35"/>
      <c r="AE191" s="35"/>
      <c r="AR191" s="203" t="s">
        <v>300</v>
      </c>
      <c r="AT191" s="203" t="s">
        <v>172</v>
      </c>
      <c r="AU191" s="203" t="s">
        <v>88</v>
      </c>
      <c r="AY191" s="18" t="s">
        <v>169</v>
      </c>
      <c r="BE191" s="204">
        <f>IF(N191="základní",J191,0)</f>
        <v>0</v>
      </c>
      <c r="BF191" s="204">
        <f>IF(N191="snížená",J191,0)</f>
        <v>0</v>
      </c>
      <c r="BG191" s="204">
        <f>IF(N191="zákl. přenesená",J191,0)</f>
        <v>0</v>
      </c>
      <c r="BH191" s="204">
        <f>IF(N191="sníž. přenesená",J191,0)</f>
        <v>0</v>
      </c>
      <c r="BI191" s="204">
        <f>IF(N191="nulová",J191,0)</f>
        <v>0</v>
      </c>
      <c r="BJ191" s="18" t="s">
        <v>86</v>
      </c>
      <c r="BK191" s="204">
        <f>ROUND(I191*H191,2)</f>
        <v>0</v>
      </c>
      <c r="BL191" s="18" t="s">
        <v>300</v>
      </c>
      <c r="BM191" s="203" t="s">
        <v>549</v>
      </c>
    </row>
    <row r="192" spans="1:65" s="2" customFormat="1" ht="19.5">
      <c r="A192" s="35"/>
      <c r="B192" s="36"/>
      <c r="C192" s="37"/>
      <c r="D192" s="205" t="s">
        <v>178</v>
      </c>
      <c r="E192" s="37"/>
      <c r="F192" s="206" t="s">
        <v>1346</v>
      </c>
      <c r="G192" s="37"/>
      <c r="H192" s="37"/>
      <c r="I192" s="207"/>
      <c r="J192" s="37"/>
      <c r="K192" s="37"/>
      <c r="L192" s="40"/>
      <c r="M192" s="208"/>
      <c r="N192" s="209"/>
      <c r="O192" s="72"/>
      <c r="P192" s="72"/>
      <c r="Q192" s="72"/>
      <c r="R192" s="72"/>
      <c r="S192" s="72"/>
      <c r="T192" s="73"/>
      <c r="U192" s="35"/>
      <c r="V192" s="35"/>
      <c r="W192" s="35"/>
      <c r="X192" s="35"/>
      <c r="Y192" s="35"/>
      <c r="Z192" s="35"/>
      <c r="AA192" s="35"/>
      <c r="AB192" s="35"/>
      <c r="AC192" s="35"/>
      <c r="AD192" s="35"/>
      <c r="AE192" s="35"/>
      <c r="AT192" s="18" t="s">
        <v>178</v>
      </c>
      <c r="AU192" s="18" t="s">
        <v>88</v>
      </c>
    </row>
    <row r="193" spans="1:65" s="2" customFormat="1" ht="11.25">
      <c r="A193" s="35"/>
      <c r="B193" s="36"/>
      <c r="C193" s="37"/>
      <c r="D193" s="210" t="s">
        <v>180</v>
      </c>
      <c r="E193" s="37"/>
      <c r="F193" s="211" t="s">
        <v>1347</v>
      </c>
      <c r="G193" s="37"/>
      <c r="H193" s="37"/>
      <c r="I193" s="207"/>
      <c r="J193" s="37"/>
      <c r="K193" s="37"/>
      <c r="L193" s="40"/>
      <c r="M193" s="208"/>
      <c r="N193" s="209"/>
      <c r="O193" s="72"/>
      <c r="P193" s="72"/>
      <c r="Q193" s="72"/>
      <c r="R193" s="72"/>
      <c r="S193" s="72"/>
      <c r="T193" s="73"/>
      <c r="U193" s="35"/>
      <c r="V193" s="35"/>
      <c r="W193" s="35"/>
      <c r="X193" s="35"/>
      <c r="Y193" s="35"/>
      <c r="Z193" s="35"/>
      <c r="AA193" s="35"/>
      <c r="AB193" s="35"/>
      <c r="AC193" s="35"/>
      <c r="AD193" s="35"/>
      <c r="AE193" s="35"/>
      <c r="AT193" s="18" t="s">
        <v>180</v>
      </c>
      <c r="AU193" s="18" t="s">
        <v>88</v>
      </c>
    </row>
    <row r="194" spans="1:65" s="2" customFormat="1" ht="29.25">
      <c r="A194" s="35"/>
      <c r="B194" s="36"/>
      <c r="C194" s="37"/>
      <c r="D194" s="205" t="s">
        <v>182</v>
      </c>
      <c r="E194" s="37"/>
      <c r="F194" s="212" t="s">
        <v>1348</v>
      </c>
      <c r="G194" s="37"/>
      <c r="H194" s="37"/>
      <c r="I194" s="207"/>
      <c r="J194" s="37"/>
      <c r="K194" s="37"/>
      <c r="L194" s="40"/>
      <c r="M194" s="208"/>
      <c r="N194" s="209"/>
      <c r="O194" s="72"/>
      <c r="P194" s="72"/>
      <c r="Q194" s="72"/>
      <c r="R194" s="72"/>
      <c r="S194" s="72"/>
      <c r="T194" s="73"/>
      <c r="U194" s="35"/>
      <c r="V194" s="35"/>
      <c r="W194" s="35"/>
      <c r="X194" s="35"/>
      <c r="Y194" s="35"/>
      <c r="Z194" s="35"/>
      <c r="AA194" s="35"/>
      <c r="AB194" s="35"/>
      <c r="AC194" s="35"/>
      <c r="AD194" s="35"/>
      <c r="AE194" s="35"/>
      <c r="AT194" s="18" t="s">
        <v>182</v>
      </c>
      <c r="AU194" s="18" t="s">
        <v>88</v>
      </c>
    </row>
    <row r="195" spans="1:65" s="2" customFormat="1" ht="24.2" customHeight="1">
      <c r="A195" s="35"/>
      <c r="B195" s="36"/>
      <c r="C195" s="192" t="s">
        <v>402</v>
      </c>
      <c r="D195" s="192" t="s">
        <v>172</v>
      </c>
      <c r="E195" s="193" t="s">
        <v>1349</v>
      </c>
      <c r="F195" s="194" t="s">
        <v>1350</v>
      </c>
      <c r="G195" s="195" t="s">
        <v>595</v>
      </c>
      <c r="H195" s="266"/>
      <c r="I195" s="197"/>
      <c r="J195" s="198">
        <f>ROUND(I195*H195,2)</f>
        <v>0</v>
      </c>
      <c r="K195" s="194" t="s">
        <v>176</v>
      </c>
      <c r="L195" s="40"/>
      <c r="M195" s="199" t="s">
        <v>1</v>
      </c>
      <c r="N195" s="200" t="s">
        <v>44</v>
      </c>
      <c r="O195" s="72"/>
      <c r="P195" s="201">
        <f>O195*H195</f>
        <v>0</v>
      </c>
      <c r="Q195" s="201">
        <v>0</v>
      </c>
      <c r="R195" s="201">
        <f>Q195*H195</f>
        <v>0</v>
      </c>
      <c r="S195" s="201">
        <v>0</v>
      </c>
      <c r="T195" s="202">
        <f>S195*H195</f>
        <v>0</v>
      </c>
      <c r="U195" s="35"/>
      <c r="V195" s="35"/>
      <c r="W195" s="35"/>
      <c r="X195" s="35"/>
      <c r="Y195" s="35"/>
      <c r="Z195" s="35"/>
      <c r="AA195" s="35"/>
      <c r="AB195" s="35"/>
      <c r="AC195" s="35"/>
      <c r="AD195" s="35"/>
      <c r="AE195" s="35"/>
      <c r="AR195" s="203" t="s">
        <v>300</v>
      </c>
      <c r="AT195" s="203" t="s">
        <v>172</v>
      </c>
      <c r="AU195" s="203" t="s">
        <v>88</v>
      </c>
      <c r="AY195" s="18" t="s">
        <v>169</v>
      </c>
      <c r="BE195" s="204">
        <f>IF(N195="základní",J195,0)</f>
        <v>0</v>
      </c>
      <c r="BF195" s="204">
        <f>IF(N195="snížená",J195,0)</f>
        <v>0</v>
      </c>
      <c r="BG195" s="204">
        <f>IF(N195="zákl. přenesená",J195,0)</f>
        <v>0</v>
      </c>
      <c r="BH195" s="204">
        <f>IF(N195="sníž. přenesená",J195,0)</f>
        <v>0</v>
      </c>
      <c r="BI195" s="204">
        <f>IF(N195="nulová",J195,0)</f>
        <v>0</v>
      </c>
      <c r="BJ195" s="18" t="s">
        <v>86</v>
      </c>
      <c r="BK195" s="204">
        <f>ROUND(I195*H195,2)</f>
        <v>0</v>
      </c>
      <c r="BL195" s="18" t="s">
        <v>300</v>
      </c>
      <c r="BM195" s="203" t="s">
        <v>1351</v>
      </c>
    </row>
    <row r="196" spans="1:65" s="2" customFormat="1" ht="29.25">
      <c r="A196" s="35"/>
      <c r="B196" s="36"/>
      <c r="C196" s="37"/>
      <c r="D196" s="205" t="s">
        <v>178</v>
      </c>
      <c r="E196" s="37"/>
      <c r="F196" s="206" t="s">
        <v>1352</v>
      </c>
      <c r="G196" s="37"/>
      <c r="H196" s="37"/>
      <c r="I196" s="207"/>
      <c r="J196" s="37"/>
      <c r="K196" s="37"/>
      <c r="L196" s="40"/>
      <c r="M196" s="208"/>
      <c r="N196" s="209"/>
      <c r="O196" s="72"/>
      <c r="P196" s="72"/>
      <c r="Q196" s="72"/>
      <c r="R196" s="72"/>
      <c r="S196" s="72"/>
      <c r="T196" s="73"/>
      <c r="U196" s="35"/>
      <c r="V196" s="35"/>
      <c r="W196" s="35"/>
      <c r="X196" s="35"/>
      <c r="Y196" s="35"/>
      <c r="Z196" s="35"/>
      <c r="AA196" s="35"/>
      <c r="AB196" s="35"/>
      <c r="AC196" s="35"/>
      <c r="AD196" s="35"/>
      <c r="AE196" s="35"/>
      <c r="AT196" s="18" t="s">
        <v>178</v>
      </c>
      <c r="AU196" s="18" t="s">
        <v>88</v>
      </c>
    </row>
    <row r="197" spans="1:65" s="2" customFormat="1" ht="11.25">
      <c r="A197" s="35"/>
      <c r="B197" s="36"/>
      <c r="C197" s="37"/>
      <c r="D197" s="210" t="s">
        <v>180</v>
      </c>
      <c r="E197" s="37"/>
      <c r="F197" s="211" t="s">
        <v>1353</v>
      </c>
      <c r="G197" s="37"/>
      <c r="H197" s="37"/>
      <c r="I197" s="207"/>
      <c r="J197" s="37"/>
      <c r="K197" s="37"/>
      <c r="L197" s="40"/>
      <c r="M197" s="208"/>
      <c r="N197" s="209"/>
      <c r="O197" s="72"/>
      <c r="P197" s="72"/>
      <c r="Q197" s="72"/>
      <c r="R197" s="72"/>
      <c r="S197" s="72"/>
      <c r="T197" s="73"/>
      <c r="U197" s="35"/>
      <c r="V197" s="35"/>
      <c r="W197" s="35"/>
      <c r="X197" s="35"/>
      <c r="Y197" s="35"/>
      <c r="Z197" s="35"/>
      <c r="AA197" s="35"/>
      <c r="AB197" s="35"/>
      <c r="AC197" s="35"/>
      <c r="AD197" s="35"/>
      <c r="AE197" s="35"/>
      <c r="AT197" s="18" t="s">
        <v>180</v>
      </c>
      <c r="AU197" s="18" t="s">
        <v>88</v>
      </c>
    </row>
    <row r="198" spans="1:65" s="2" customFormat="1" ht="107.25">
      <c r="A198" s="35"/>
      <c r="B198" s="36"/>
      <c r="C198" s="37"/>
      <c r="D198" s="205" t="s">
        <v>182</v>
      </c>
      <c r="E198" s="37"/>
      <c r="F198" s="212" t="s">
        <v>599</v>
      </c>
      <c r="G198" s="37"/>
      <c r="H198" s="37"/>
      <c r="I198" s="207"/>
      <c r="J198" s="37"/>
      <c r="K198" s="37"/>
      <c r="L198" s="40"/>
      <c r="M198" s="208"/>
      <c r="N198" s="209"/>
      <c r="O198" s="72"/>
      <c r="P198" s="72"/>
      <c r="Q198" s="72"/>
      <c r="R198" s="72"/>
      <c r="S198" s="72"/>
      <c r="T198" s="73"/>
      <c r="U198" s="35"/>
      <c r="V198" s="35"/>
      <c r="W198" s="35"/>
      <c r="X198" s="35"/>
      <c r="Y198" s="35"/>
      <c r="Z198" s="35"/>
      <c r="AA198" s="35"/>
      <c r="AB198" s="35"/>
      <c r="AC198" s="35"/>
      <c r="AD198" s="35"/>
      <c r="AE198" s="35"/>
      <c r="AT198" s="18" t="s">
        <v>182</v>
      </c>
      <c r="AU198" s="18" t="s">
        <v>88</v>
      </c>
    </row>
    <row r="199" spans="1:65" s="12" customFormat="1" ht="22.9" customHeight="1">
      <c r="B199" s="176"/>
      <c r="C199" s="177"/>
      <c r="D199" s="178" t="s">
        <v>78</v>
      </c>
      <c r="E199" s="190" t="s">
        <v>1354</v>
      </c>
      <c r="F199" s="190" t="s">
        <v>1355</v>
      </c>
      <c r="G199" s="177"/>
      <c r="H199" s="177"/>
      <c r="I199" s="180"/>
      <c r="J199" s="191">
        <f>BK199</f>
        <v>0</v>
      </c>
      <c r="K199" s="177"/>
      <c r="L199" s="182"/>
      <c r="M199" s="183"/>
      <c r="N199" s="184"/>
      <c r="O199" s="184"/>
      <c r="P199" s="185">
        <f>SUM(P200:P269)</f>
        <v>0</v>
      </c>
      <c r="Q199" s="184"/>
      <c r="R199" s="185">
        <f>SUM(R200:R269)</f>
        <v>9.9191002499999972E-2</v>
      </c>
      <c r="S199" s="184"/>
      <c r="T199" s="186">
        <f>SUM(T200:T269)</f>
        <v>0</v>
      </c>
      <c r="AR199" s="187" t="s">
        <v>88</v>
      </c>
      <c r="AT199" s="188" t="s">
        <v>78</v>
      </c>
      <c r="AU199" s="188" t="s">
        <v>86</v>
      </c>
      <c r="AY199" s="187" t="s">
        <v>169</v>
      </c>
      <c r="BK199" s="189">
        <f>SUM(BK200:BK269)</f>
        <v>0</v>
      </c>
    </row>
    <row r="200" spans="1:65" s="2" customFormat="1" ht="24.2" customHeight="1">
      <c r="A200" s="35"/>
      <c r="B200" s="36"/>
      <c r="C200" s="192" t="s">
        <v>411</v>
      </c>
      <c r="D200" s="192" t="s">
        <v>172</v>
      </c>
      <c r="E200" s="193" t="s">
        <v>1356</v>
      </c>
      <c r="F200" s="194" t="s">
        <v>1357</v>
      </c>
      <c r="G200" s="195" t="s">
        <v>368</v>
      </c>
      <c r="H200" s="196">
        <v>5</v>
      </c>
      <c r="I200" s="197"/>
      <c r="J200" s="198">
        <f>ROUND(I200*H200,2)</f>
        <v>0</v>
      </c>
      <c r="K200" s="194" t="s">
        <v>176</v>
      </c>
      <c r="L200" s="40"/>
      <c r="M200" s="199" t="s">
        <v>1</v>
      </c>
      <c r="N200" s="200" t="s">
        <v>44</v>
      </c>
      <c r="O200" s="72"/>
      <c r="P200" s="201">
        <f>O200*H200</f>
        <v>0</v>
      </c>
      <c r="Q200" s="201">
        <v>8.4230000000000004E-4</v>
      </c>
      <c r="R200" s="201">
        <f>Q200*H200</f>
        <v>4.2115E-3</v>
      </c>
      <c r="S200" s="201">
        <v>0</v>
      </c>
      <c r="T200" s="202">
        <f>S200*H200</f>
        <v>0</v>
      </c>
      <c r="U200" s="35"/>
      <c r="V200" s="35"/>
      <c r="W200" s="35"/>
      <c r="X200" s="35"/>
      <c r="Y200" s="35"/>
      <c r="Z200" s="35"/>
      <c r="AA200" s="35"/>
      <c r="AB200" s="35"/>
      <c r="AC200" s="35"/>
      <c r="AD200" s="35"/>
      <c r="AE200" s="35"/>
      <c r="AR200" s="203" t="s">
        <v>300</v>
      </c>
      <c r="AT200" s="203" t="s">
        <v>172</v>
      </c>
      <c r="AU200" s="203" t="s">
        <v>88</v>
      </c>
      <c r="AY200" s="18" t="s">
        <v>169</v>
      </c>
      <c r="BE200" s="204">
        <f>IF(N200="základní",J200,0)</f>
        <v>0</v>
      </c>
      <c r="BF200" s="204">
        <f>IF(N200="snížená",J200,0)</f>
        <v>0</v>
      </c>
      <c r="BG200" s="204">
        <f>IF(N200="zákl. přenesená",J200,0)</f>
        <v>0</v>
      </c>
      <c r="BH200" s="204">
        <f>IF(N200="sníž. přenesená",J200,0)</f>
        <v>0</v>
      </c>
      <c r="BI200" s="204">
        <f>IF(N200="nulová",J200,0)</f>
        <v>0</v>
      </c>
      <c r="BJ200" s="18" t="s">
        <v>86</v>
      </c>
      <c r="BK200" s="204">
        <f>ROUND(I200*H200,2)</f>
        <v>0</v>
      </c>
      <c r="BL200" s="18" t="s">
        <v>300</v>
      </c>
      <c r="BM200" s="203" t="s">
        <v>564</v>
      </c>
    </row>
    <row r="201" spans="1:65" s="2" customFormat="1" ht="19.5">
      <c r="A201" s="35"/>
      <c r="B201" s="36"/>
      <c r="C201" s="37"/>
      <c r="D201" s="205" t="s">
        <v>178</v>
      </c>
      <c r="E201" s="37"/>
      <c r="F201" s="206" t="s">
        <v>1358</v>
      </c>
      <c r="G201" s="37"/>
      <c r="H201" s="37"/>
      <c r="I201" s="207"/>
      <c r="J201" s="37"/>
      <c r="K201" s="37"/>
      <c r="L201" s="40"/>
      <c r="M201" s="208"/>
      <c r="N201" s="209"/>
      <c r="O201" s="72"/>
      <c r="P201" s="72"/>
      <c r="Q201" s="72"/>
      <c r="R201" s="72"/>
      <c r="S201" s="72"/>
      <c r="T201" s="73"/>
      <c r="U201" s="35"/>
      <c r="V201" s="35"/>
      <c r="W201" s="35"/>
      <c r="X201" s="35"/>
      <c r="Y201" s="35"/>
      <c r="Z201" s="35"/>
      <c r="AA201" s="35"/>
      <c r="AB201" s="35"/>
      <c r="AC201" s="35"/>
      <c r="AD201" s="35"/>
      <c r="AE201" s="35"/>
      <c r="AT201" s="18" t="s">
        <v>178</v>
      </c>
      <c r="AU201" s="18" t="s">
        <v>88</v>
      </c>
    </row>
    <row r="202" spans="1:65" s="2" customFormat="1" ht="11.25">
      <c r="A202" s="35"/>
      <c r="B202" s="36"/>
      <c r="C202" s="37"/>
      <c r="D202" s="210" t="s">
        <v>180</v>
      </c>
      <c r="E202" s="37"/>
      <c r="F202" s="211" t="s">
        <v>1359</v>
      </c>
      <c r="G202" s="37"/>
      <c r="H202" s="37"/>
      <c r="I202" s="207"/>
      <c r="J202" s="37"/>
      <c r="K202" s="37"/>
      <c r="L202" s="40"/>
      <c r="M202" s="208"/>
      <c r="N202" s="209"/>
      <c r="O202" s="72"/>
      <c r="P202" s="72"/>
      <c r="Q202" s="72"/>
      <c r="R202" s="72"/>
      <c r="S202" s="72"/>
      <c r="T202" s="73"/>
      <c r="U202" s="35"/>
      <c r="V202" s="35"/>
      <c r="W202" s="35"/>
      <c r="X202" s="35"/>
      <c r="Y202" s="35"/>
      <c r="Z202" s="35"/>
      <c r="AA202" s="35"/>
      <c r="AB202" s="35"/>
      <c r="AC202" s="35"/>
      <c r="AD202" s="35"/>
      <c r="AE202" s="35"/>
      <c r="AT202" s="18" t="s">
        <v>180</v>
      </c>
      <c r="AU202" s="18" t="s">
        <v>88</v>
      </c>
    </row>
    <row r="203" spans="1:65" s="2" customFormat="1" ht="24.2" customHeight="1">
      <c r="A203" s="35"/>
      <c r="B203" s="36"/>
      <c r="C203" s="192" t="s">
        <v>419</v>
      </c>
      <c r="D203" s="192" t="s">
        <v>172</v>
      </c>
      <c r="E203" s="193" t="s">
        <v>1360</v>
      </c>
      <c r="F203" s="194" t="s">
        <v>1361</v>
      </c>
      <c r="G203" s="195" t="s">
        <v>368</v>
      </c>
      <c r="H203" s="196">
        <v>30</v>
      </c>
      <c r="I203" s="197"/>
      <c r="J203" s="198">
        <f>ROUND(I203*H203,2)</f>
        <v>0</v>
      </c>
      <c r="K203" s="194" t="s">
        <v>176</v>
      </c>
      <c r="L203" s="40"/>
      <c r="M203" s="199" t="s">
        <v>1</v>
      </c>
      <c r="N203" s="200" t="s">
        <v>44</v>
      </c>
      <c r="O203" s="72"/>
      <c r="P203" s="201">
        <f>O203*H203</f>
        <v>0</v>
      </c>
      <c r="Q203" s="201">
        <v>1.1590999999999999E-3</v>
      </c>
      <c r="R203" s="201">
        <f>Q203*H203</f>
        <v>3.4772999999999998E-2</v>
      </c>
      <c r="S203" s="201">
        <v>0</v>
      </c>
      <c r="T203" s="202">
        <f>S203*H203</f>
        <v>0</v>
      </c>
      <c r="U203" s="35"/>
      <c r="V203" s="35"/>
      <c r="W203" s="35"/>
      <c r="X203" s="35"/>
      <c r="Y203" s="35"/>
      <c r="Z203" s="35"/>
      <c r="AA203" s="35"/>
      <c r="AB203" s="35"/>
      <c r="AC203" s="35"/>
      <c r="AD203" s="35"/>
      <c r="AE203" s="35"/>
      <c r="AR203" s="203" t="s">
        <v>300</v>
      </c>
      <c r="AT203" s="203" t="s">
        <v>172</v>
      </c>
      <c r="AU203" s="203" t="s">
        <v>88</v>
      </c>
      <c r="AY203" s="18" t="s">
        <v>169</v>
      </c>
      <c r="BE203" s="204">
        <f>IF(N203="základní",J203,0)</f>
        <v>0</v>
      </c>
      <c r="BF203" s="204">
        <f>IF(N203="snížená",J203,0)</f>
        <v>0</v>
      </c>
      <c r="BG203" s="204">
        <f>IF(N203="zákl. přenesená",J203,0)</f>
        <v>0</v>
      </c>
      <c r="BH203" s="204">
        <f>IF(N203="sníž. přenesená",J203,0)</f>
        <v>0</v>
      </c>
      <c r="BI203" s="204">
        <f>IF(N203="nulová",J203,0)</f>
        <v>0</v>
      </c>
      <c r="BJ203" s="18" t="s">
        <v>86</v>
      </c>
      <c r="BK203" s="204">
        <f>ROUND(I203*H203,2)</f>
        <v>0</v>
      </c>
      <c r="BL203" s="18" t="s">
        <v>300</v>
      </c>
      <c r="BM203" s="203" t="s">
        <v>584</v>
      </c>
    </row>
    <row r="204" spans="1:65" s="2" customFormat="1" ht="19.5">
      <c r="A204" s="35"/>
      <c r="B204" s="36"/>
      <c r="C204" s="37"/>
      <c r="D204" s="205" t="s">
        <v>178</v>
      </c>
      <c r="E204" s="37"/>
      <c r="F204" s="206" t="s">
        <v>1362</v>
      </c>
      <c r="G204" s="37"/>
      <c r="H204" s="37"/>
      <c r="I204" s="207"/>
      <c r="J204" s="37"/>
      <c r="K204" s="37"/>
      <c r="L204" s="40"/>
      <c r="M204" s="208"/>
      <c r="N204" s="209"/>
      <c r="O204" s="72"/>
      <c r="P204" s="72"/>
      <c r="Q204" s="72"/>
      <c r="R204" s="72"/>
      <c r="S204" s="72"/>
      <c r="T204" s="73"/>
      <c r="U204" s="35"/>
      <c r="V204" s="35"/>
      <c r="W204" s="35"/>
      <c r="X204" s="35"/>
      <c r="Y204" s="35"/>
      <c r="Z204" s="35"/>
      <c r="AA204" s="35"/>
      <c r="AB204" s="35"/>
      <c r="AC204" s="35"/>
      <c r="AD204" s="35"/>
      <c r="AE204" s="35"/>
      <c r="AT204" s="18" t="s">
        <v>178</v>
      </c>
      <c r="AU204" s="18" t="s">
        <v>88</v>
      </c>
    </row>
    <row r="205" spans="1:65" s="2" customFormat="1" ht="11.25">
      <c r="A205" s="35"/>
      <c r="B205" s="36"/>
      <c r="C205" s="37"/>
      <c r="D205" s="210" t="s">
        <v>180</v>
      </c>
      <c r="E205" s="37"/>
      <c r="F205" s="211" t="s">
        <v>1363</v>
      </c>
      <c r="G205" s="37"/>
      <c r="H205" s="37"/>
      <c r="I205" s="207"/>
      <c r="J205" s="37"/>
      <c r="K205" s="37"/>
      <c r="L205" s="40"/>
      <c r="M205" s="208"/>
      <c r="N205" s="209"/>
      <c r="O205" s="72"/>
      <c r="P205" s="72"/>
      <c r="Q205" s="72"/>
      <c r="R205" s="72"/>
      <c r="S205" s="72"/>
      <c r="T205" s="73"/>
      <c r="U205" s="35"/>
      <c r="V205" s="35"/>
      <c r="W205" s="35"/>
      <c r="X205" s="35"/>
      <c r="Y205" s="35"/>
      <c r="Z205" s="35"/>
      <c r="AA205" s="35"/>
      <c r="AB205" s="35"/>
      <c r="AC205" s="35"/>
      <c r="AD205" s="35"/>
      <c r="AE205" s="35"/>
      <c r="AT205" s="18" t="s">
        <v>180</v>
      </c>
      <c r="AU205" s="18" t="s">
        <v>88</v>
      </c>
    </row>
    <row r="206" spans="1:65" s="2" customFormat="1" ht="24.2" customHeight="1">
      <c r="A206" s="35"/>
      <c r="B206" s="36"/>
      <c r="C206" s="192" t="s">
        <v>426</v>
      </c>
      <c r="D206" s="192" t="s">
        <v>172</v>
      </c>
      <c r="E206" s="193" t="s">
        <v>1364</v>
      </c>
      <c r="F206" s="194" t="s">
        <v>1365</v>
      </c>
      <c r="G206" s="195" t="s">
        <v>368</v>
      </c>
      <c r="H206" s="196">
        <v>20</v>
      </c>
      <c r="I206" s="197"/>
      <c r="J206" s="198">
        <f>ROUND(I206*H206,2)</f>
        <v>0</v>
      </c>
      <c r="K206" s="194" t="s">
        <v>176</v>
      </c>
      <c r="L206" s="40"/>
      <c r="M206" s="199" t="s">
        <v>1</v>
      </c>
      <c r="N206" s="200" t="s">
        <v>44</v>
      </c>
      <c r="O206" s="72"/>
      <c r="P206" s="201">
        <f>O206*H206</f>
        <v>0</v>
      </c>
      <c r="Q206" s="201">
        <v>1.4411999999999999E-3</v>
      </c>
      <c r="R206" s="201">
        <f>Q206*H206</f>
        <v>2.8823999999999999E-2</v>
      </c>
      <c r="S206" s="201">
        <v>0</v>
      </c>
      <c r="T206" s="202">
        <f>S206*H206</f>
        <v>0</v>
      </c>
      <c r="U206" s="35"/>
      <c r="V206" s="35"/>
      <c r="W206" s="35"/>
      <c r="X206" s="35"/>
      <c r="Y206" s="35"/>
      <c r="Z206" s="35"/>
      <c r="AA206" s="35"/>
      <c r="AB206" s="35"/>
      <c r="AC206" s="35"/>
      <c r="AD206" s="35"/>
      <c r="AE206" s="35"/>
      <c r="AR206" s="203" t="s">
        <v>300</v>
      </c>
      <c r="AT206" s="203" t="s">
        <v>172</v>
      </c>
      <c r="AU206" s="203" t="s">
        <v>88</v>
      </c>
      <c r="AY206" s="18" t="s">
        <v>169</v>
      </c>
      <c r="BE206" s="204">
        <f>IF(N206="základní",J206,0)</f>
        <v>0</v>
      </c>
      <c r="BF206" s="204">
        <f>IF(N206="snížená",J206,0)</f>
        <v>0</v>
      </c>
      <c r="BG206" s="204">
        <f>IF(N206="zákl. přenesená",J206,0)</f>
        <v>0</v>
      </c>
      <c r="BH206" s="204">
        <f>IF(N206="sníž. přenesená",J206,0)</f>
        <v>0</v>
      </c>
      <c r="BI206" s="204">
        <f>IF(N206="nulová",J206,0)</f>
        <v>0</v>
      </c>
      <c r="BJ206" s="18" t="s">
        <v>86</v>
      </c>
      <c r="BK206" s="204">
        <f>ROUND(I206*H206,2)</f>
        <v>0</v>
      </c>
      <c r="BL206" s="18" t="s">
        <v>300</v>
      </c>
      <c r="BM206" s="203" t="s">
        <v>602</v>
      </c>
    </row>
    <row r="207" spans="1:65" s="2" customFormat="1" ht="19.5">
      <c r="A207" s="35"/>
      <c r="B207" s="36"/>
      <c r="C207" s="37"/>
      <c r="D207" s="205" t="s">
        <v>178</v>
      </c>
      <c r="E207" s="37"/>
      <c r="F207" s="206" t="s">
        <v>1366</v>
      </c>
      <c r="G207" s="37"/>
      <c r="H207" s="37"/>
      <c r="I207" s="207"/>
      <c r="J207" s="37"/>
      <c r="K207" s="37"/>
      <c r="L207" s="40"/>
      <c r="M207" s="208"/>
      <c r="N207" s="209"/>
      <c r="O207" s="72"/>
      <c r="P207" s="72"/>
      <c r="Q207" s="72"/>
      <c r="R207" s="72"/>
      <c r="S207" s="72"/>
      <c r="T207" s="73"/>
      <c r="U207" s="35"/>
      <c r="V207" s="35"/>
      <c r="W207" s="35"/>
      <c r="X207" s="35"/>
      <c r="Y207" s="35"/>
      <c r="Z207" s="35"/>
      <c r="AA207" s="35"/>
      <c r="AB207" s="35"/>
      <c r="AC207" s="35"/>
      <c r="AD207" s="35"/>
      <c r="AE207" s="35"/>
      <c r="AT207" s="18" t="s">
        <v>178</v>
      </c>
      <c r="AU207" s="18" t="s">
        <v>88</v>
      </c>
    </row>
    <row r="208" spans="1:65" s="2" customFormat="1" ht="11.25">
      <c r="A208" s="35"/>
      <c r="B208" s="36"/>
      <c r="C208" s="37"/>
      <c r="D208" s="210" t="s">
        <v>180</v>
      </c>
      <c r="E208" s="37"/>
      <c r="F208" s="211" t="s">
        <v>1367</v>
      </c>
      <c r="G208" s="37"/>
      <c r="H208" s="37"/>
      <c r="I208" s="207"/>
      <c r="J208" s="37"/>
      <c r="K208" s="37"/>
      <c r="L208" s="40"/>
      <c r="M208" s="208"/>
      <c r="N208" s="209"/>
      <c r="O208" s="72"/>
      <c r="P208" s="72"/>
      <c r="Q208" s="72"/>
      <c r="R208" s="72"/>
      <c r="S208" s="72"/>
      <c r="T208" s="73"/>
      <c r="U208" s="35"/>
      <c r="V208" s="35"/>
      <c r="W208" s="35"/>
      <c r="X208" s="35"/>
      <c r="Y208" s="35"/>
      <c r="Z208" s="35"/>
      <c r="AA208" s="35"/>
      <c r="AB208" s="35"/>
      <c r="AC208" s="35"/>
      <c r="AD208" s="35"/>
      <c r="AE208" s="35"/>
      <c r="AT208" s="18" t="s">
        <v>180</v>
      </c>
      <c r="AU208" s="18" t="s">
        <v>88</v>
      </c>
    </row>
    <row r="209" spans="1:65" s="2" customFormat="1" ht="37.9" customHeight="1">
      <c r="A209" s="35"/>
      <c r="B209" s="36"/>
      <c r="C209" s="192" t="s">
        <v>431</v>
      </c>
      <c r="D209" s="192" t="s">
        <v>172</v>
      </c>
      <c r="E209" s="193" t="s">
        <v>1368</v>
      </c>
      <c r="F209" s="194" t="s">
        <v>1369</v>
      </c>
      <c r="G209" s="195" t="s">
        <v>368</v>
      </c>
      <c r="H209" s="196">
        <v>4</v>
      </c>
      <c r="I209" s="197"/>
      <c r="J209" s="198">
        <f>ROUND(I209*H209,2)</f>
        <v>0</v>
      </c>
      <c r="K209" s="194" t="s">
        <v>176</v>
      </c>
      <c r="L209" s="40"/>
      <c r="M209" s="199" t="s">
        <v>1</v>
      </c>
      <c r="N209" s="200" t="s">
        <v>44</v>
      </c>
      <c r="O209" s="72"/>
      <c r="P209" s="201">
        <f>O209*H209</f>
        <v>0</v>
      </c>
      <c r="Q209" s="201">
        <v>7.3860000000000001E-5</v>
      </c>
      <c r="R209" s="201">
        <f>Q209*H209</f>
        <v>2.9544E-4</v>
      </c>
      <c r="S209" s="201">
        <v>0</v>
      </c>
      <c r="T209" s="202">
        <f>S209*H209</f>
        <v>0</v>
      </c>
      <c r="U209" s="35"/>
      <c r="V209" s="35"/>
      <c r="W209" s="35"/>
      <c r="X209" s="35"/>
      <c r="Y209" s="35"/>
      <c r="Z209" s="35"/>
      <c r="AA209" s="35"/>
      <c r="AB209" s="35"/>
      <c r="AC209" s="35"/>
      <c r="AD209" s="35"/>
      <c r="AE209" s="35"/>
      <c r="AR209" s="203" t="s">
        <v>300</v>
      </c>
      <c r="AT209" s="203" t="s">
        <v>172</v>
      </c>
      <c r="AU209" s="203" t="s">
        <v>88</v>
      </c>
      <c r="AY209" s="18" t="s">
        <v>169</v>
      </c>
      <c r="BE209" s="204">
        <f>IF(N209="základní",J209,0)</f>
        <v>0</v>
      </c>
      <c r="BF209" s="204">
        <f>IF(N209="snížená",J209,0)</f>
        <v>0</v>
      </c>
      <c r="BG209" s="204">
        <f>IF(N209="zákl. přenesená",J209,0)</f>
        <v>0</v>
      </c>
      <c r="BH209" s="204">
        <f>IF(N209="sníž. přenesená",J209,0)</f>
        <v>0</v>
      </c>
      <c r="BI209" s="204">
        <f>IF(N209="nulová",J209,0)</f>
        <v>0</v>
      </c>
      <c r="BJ209" s="18" t="s">
        <v>86</v>
      </c>
      <c r="BK209" s="204">
        <f>ROUND(I209*H209,2)</f>
        <v>0</v>
      </c>
      <c r="BL209" s="18" t="s">
        <v>300</v>
      </c>
      <c r="BM209" s="203" t="s">
        <v>619</v>
      </c>
    </row>
    <row r="210" spans="1:65" s="2" customFormat="1" ht="29.25">
      <c r="A210" s="35"/>
      <c r="B210" s="36"/>
      <c r="C210" s="37"/>
      <c r="D210" s="205" t="s">
        <v>178</v>
      </c>
      <c r="E210" s="37"/>
      <c r="F210" s="206" t="s">
        <v>1370</v>
      </c>
      <c r="G210" s="37"/>
      <c r="H210" s="37"/>
      <c r="I210" s="207"/>
      <c r="J210" s="37"/>
      <c r="K210" s="37"/>
      <c r="L210" s="40"/>
      <c r="M210" s="208"/>
      <c r="N210" s="209"/>
      <c r="O210" s="72"/>
      <c r="P210" s="72"/>
      <c r="Q210" s="72"/>
      <c r="R210" s="72"/>
      <c r="S210" s="72"/>
      <c r="T210" s="73"/>
      <c r="U210" s="35"/>
      <c r="V210" s="35"/>
      <c r="W210" s="35"/>
      <c r="X210" s="35"/>
      <c r="Y210" s="35"/>
      <c r="Z210" s="35"/>
      <c r="AA210" s="35"/>
      <c r="AB210" s="35"/>
      <c r="AC210" s="35"/>
      <c r="AD210" s="35"/>
      <c r="AE210" s="35"/>
      <c r="AT210" s="18" t="s">
        <v>178</v>
      </c>
      <c r="AU210" s="18" t="s">
        <v>88</v>
      </c>
    </row>
    <row r="211" spans="1:65" s="2" customFormat="1" ht="11.25">
      <c r="A211" s="35"/>
      <c r="B211" s="36"/>
      <c r="C211" s="37"/>
      <c r="D211" s="210" t="s">
        <v>180</v>
      </c>
      <c r="E211" s="37"/>
      <c r="F211" s="211" t="s">
        <v>1371</v>
      </c>
      <c r="G211" s="37"/>
      <c r="H211" s="37"/>
      <c r="I211" s="207"/>
      <c r="J211" s="37"/>
      <c r="K211" s="37"/>
      <c r="L211" s="40"/>
      <c r="M211" s="208"/>
      <c r="N211" s="209"/>
      <c r="O211" s="72"/>
      <c r="P211" s="72"/>
      <c r="Q211" s="72"/>
      <c r="R211" s="72"/>
      <c r="S211" s="72"/>
      <c r="T211" s="73"/>
      <c r="U211" s="35"/>
      <c r="V211" s="35"/>
      <c r="W211" s="35"/>
      <c r="X211" s="35"/>
      <c r="Y211" s="35"/>
      <c r="Z211" s="35"/>
      <c r="AA211" s="35"/>
      <c r="AB211" s="35"/>
      <c r="AC211" s="35"/>
      <c r="AD211" s="35"/>
      <c r="AE211" s="35"/>
      <c r="AT211" s="18" t="s">
        <v>180</v>
      </c>
      <c r="AU211" s="18" t="s">
        <v>88</v>
      </c>
    </row>
    <row r="212" spans="1:65" s="2" customFormat="1" ht="29.25">
      <c r="A212" s="35"/>
      <c r="B212" s="36"/>
      <c r="C212" s="37"/>
      <c r="D212" s="205" t="s">
        <v>182</v>
      </c>
      <c r="E212" s="37"/>
      <c r="F212" s="212" t="s">
        <v>1338</v>
      </c>
      <c r="G212" s="37"/>
      <c r="H212" s="37"/>
      <c r="I212" s="207"/>
      <c r="J212" s="37"/>
      <c r="K212" s="37"/>
      <c r="L212" s="40"/>
      <c r="M212" s="208"/>
      <c r="N212" s="209"/>
      <c r="O212" s="72"/>
      <c r="P212" s="72"/>
      <c r="Q212" s="72"/>
      <c r="R212" s="72"/>
      <c r="S212" s="72"/>
      <c r="T212" s="73"/>
      <c r="U212" s="35"/>
      <c r="V212" s="35"/>
      <c r="W212" s="35"/>
      <c r="X212" s="35"/>
      <c r="Y212" s="35"/>
      <c r="Z212" s="35"/>
      <c r="AA212" s="35"/>
      <c r="AB212" s="35"/>
      <c r="AC212" s="35"/>
      <c r="AD212" s="35"/>
      <c r="AE212" s="35"/>
      <c r="AT212" s="18" t="s">
        <v>182</v>
      </c>
      <c r="AU212" s="18" t="s">
        <v>88</v>
      </c>
    </row>
    <row r="213" spans="1:65" s="2" customFormat="1" ht="37.9" customHeight="1">
      <c r="A213" s="35"/>
      <c r="B213" s="36"/>
      <c r="C213" s="192" t="s">
        <v>436</v>
      </c>
      <c r="D213" s="192" t="s">
        <v>172</v>
      </c>
      <c r="E213" s="193" t="s">
        <v>1372</v>
      </c>
      <c r="F213" s="194" t="s">
        <v>1373</v>
      </c>
      <c r="G213" s="195" t="s">
        <v>368</v>
      </c>
      <c r="H213" s="196">
        <v>25</v>
      </c>
      <c r="I213" s="197"/>
      <c r="J213" s="198">
        <f>ROUND(I213*H213,2)</f>
        <v>0</v>
      </c>
      <c r="K213" s="194" t="s">
        <v>176</v>
      </c>
      <c r="L213" s="40"/>
      <c r="M213" s="199" t="s">
        <v>1</v>
      </c>
      <c r="N213" s="200" t="s">
        <v>44</v>
      </c>
      <c r="O213" s="72"/>
      <c r="P213" s="201">
        <f>O213*H213</f>
        <v>0</v>
      </c>
      <c r="Q213" s="201">
        <v>2.4078000000000001E-4</v>
      </c>
      <c r="R213" s="201">
        <f>Q213*H213</f>
        <v>6.0195000000000005E-3</v>
      </c>
      <c r="S213" s="201">
        <v>0</v>
      </c>
      <c r="T213" s="202">
        <f>S213*H213</f>
        <v>0</v>
      </c>
      <c r="U213" s="35"/>
      <c r="V213" s="35"/>
      <c r="W213" s="35"/>
      <c r="X213" s="35"/>
      <c r="Y213" s="35"/>
      <c r="Z213" s="35"/>
      <c r="AA213" s="35"/>
      <c r="AB213" s="35"/>
      <c r="AC213" s="35"/>
      <c r="AD213" s="35"/>
      <c r="AE213" s="35"/>
      <c r="AR213" s="203" t="s">
        <v>300</v>
      </c>
      <c r="AT213" s="203" t="s">
        <v>172</v>
      </c>
      <c r="AU213" s="203" t="s">
        <v>88</v>
      </c>
      <c r="AY213" s="18" t="s">
        <v>169</v>
      </c>
      <c r="BE213" s="204">
        <f>IF(N213="základní",J213,0)</f>
        <v>0</v>
      </c>
      <c r="BF213" s="204">
        <f>IF(N213="snížená",J213,0)</f>
        <v>0</v>
      </c>
      <c r="BG213" s="204">
        <f>IF(N213="zákl. přenesená",J213,0)</f>
        <v>0</v>
      </c>
      <c r="BH213" s="204">
        <f>IF(N213="sníž. přenesená",J213,0)</f>
        <v>0</v>
      </c>
      <c r="BI213" s="204">
        <f>IF(N213="nulová",J213,0)</f>
        <v>0</v>
      </c>
      <c r="BJ213" s="18" t="s">
        <v>86</v>
      </c>
      <c r="BK213" s="204">
        <f>ROUND(I213*H213,2)</f>
        <v>0</v>
      </c>
      <c r="BL213" s="18" t="s">
        <v>300</v>
      </c>
      <c r="BM213" s="203" t="s">
        <v>636</v>
      </c>
    </row>
    <row r="214" spans="1:65" s="2" customFormat="1" ht="29.25">
      <c r="A214" s="35"/>
      <c r="B214" s="36"/>
      <c r="C214" s="37"/>
      <c r="D214" s="205" t="s">
        <v>178</v>
      </c>
      <c r="E214" s="37"/>
      <c r="F214" s="206" t="s">
        <v>1374</v>
      </c>
      <c r="G214" s="37"/>
      <c r="H214" s="37"/>
      <c r="I214" s="207"/>
      <c r="J214" s="37"/>
      <c r="K214" s="37"/>
      <c r="L214" s="40"/>
      <c r="M214" s="208"/>
      <c r="N214" s="209"/>
      <c r="O214" s="72"/>
      <c r="P214" s="72"/>
      <c r="Q214" s="72"/>
      <c r="R214" s="72"/>
      <c r="S214" s="72"/>
      <c r="T214" s="73"/>
      <c r="U214" s="35"/>
      <c r="V214" s="35"/>
      <c r="W214" s="35"/>
      <c r="X214" s="35"/>
      <c r="Y214" s="35"/>
      <c r="Z214" s="35"/>
      <c r="AA214" s="35"/>
      <c r="AB214" s="35"/>
      <c r="AC214" s="35"/>
      <c r="AD214" s="35"/>
      <c r="AE214" s="35"/>
      <c r="AT214" s="18" t="s">
        <v>178</v>
      </c>
      <c r="AU214" s="18" t="s">
        <v>88</v>
      </c>
    </row>
    <row r="215" spans="1:65" s="2" customFormat="1" ht="11.25">
      <c r="A215" s="35"/>
      <c r="B215" s="36"/>
      <c r="C215" s="37"/>
      <c r="D215" s="210" t="s">
        <v>180</v>
      </c>
      <c r="E215" s="37"/>
      <c r="F215" s="211" t="s">
        <v>1375</v>
      </c>
      <c r="G215" s="37"/>
      <c r="H215" s="37"/>
      <c r="I215" s="207"/>
      <c r="J215" s="37"/>
      <c r="K215" s="37"/>
      <c r="L215" s="40"/>
      <c r="M215" s="208"/>
      <c r="N215" s="209"/>
      <c r="O215" s="72"/>
      <c r="P215" s="72"/>
      <c r="Q215" s="72"/>
      <c r="R215" s="72"/>
      <c r="S215" s="72"/>
      <c r="T215" s="73"/>
      <c r="U215" s="35"/>
      <c r="V215" s="35"/>
      <c r="W215" s="35"/>
      <c r="X215" s="35"/>
      <c r="Y215" s="35"/>
      <c r="Z215" s="35"/>
      <c r="AA215" s="35"/>
      <c r="AB215" s="35"/>
      <c r="AC215" s="35"/>
      <c r="AD215" s="35"/>
      <c r="AE215" s="35"/>
      <c r="AT215" s="18" t="s">
        <v>180</v>
      </c>
      <c r="AU215" s="18" t="s">
        <v>88</v>
      </c>
    </row>
    <row r="216" spans="1:65" s="2" customFormat="1" ht="29.25">
      <c r="A216" s="35"/>
      <c r="B216" s="36"/>
      <c r="C216" s="37"/>
      <c r="D216" s="205" t="s">
        <v>182</v>
      </c>
      <c r="E216" s="37"/>
      <c r="F216" s="212" t="s">
        <v>1338</v>
      </c>
      <c r="G216" s="37"/>
      <c r="H216" s="37"/>
      <c r="I216" s="207"/>
      <c r="J216" s="37"/>
      <c r="K216" s="37"/>
      <c r="L216" s="40"/>
      <c r="M216" s="208"/>
      <c r="N216" s="209"/>
      <c r="O216" s="72"/>
      <c r="P216" s="72"/>
      <c r="Q216" s="72"/>
      <c r="R216" s="72"/>
      <c r="S216" s="72"/>
      <c r="T216" s="73"/>
      <c r="U216" s="35"/>
      <c r="V216" s="35"/>
      <c r="W216" s="35"/>
      <c r="X216" s="35"/>
      <c r="Y216" s="35"/>
      <c r="Z216" s="35"/>
      <c r="AA216" s="35"/>
      <c r="AB216" s="35"/>
      <c r="AC216" s="35"/>
      <c r="AD216" s="35"/>
      <c r="AE216" s="35"/>
      <c r="AT216" s="18" t="s">
        <v>182</v>
      </c>
      <c r="AU216" s="18" t="s">
        <v>88</v>
      </c>
    </row>
    <row r="217" spans="1:65" s="2" customFormat="1" ht="37.9" customHeight="1">
      <c r="A217" s="35"/>
      <c r="B217" s="36"/>
      <c r="C217" s="192" t="s">
        <v>446</v>
      </c>
      <c r="D217" s="192" t="s">
        <v>172</v>
      </c>
      <c r="E217" s="193" t="s">
        <v>1376</v>
      </c>
      <c r="F217" s="194" t="s">
        <v>1377</v>
      </c>
      <c r="G217" s="195" t="s">
        <v>368</v>
      </c>
      <c r="H217" s="196">
        <v>1</v>
      </c>
      <c r="I217" s="197"/>
      <c r="J217" s="198">
        <f>ROUND(I217*H217,2)</f>
        <v>0</v>
      </c>
      <c r="K217" s="194" t="s">
        <v>176</v>
      </c>
      <c r="L217" s="40"/>
      <c r="M217" s="199" t="s">
        <v>1</v>
      </c>
      <c r="N217" s="200" t="s">
        <v>44</v>
      </c>
      <c r="O217" s="72"/>
      <c r="P217" s="201">
        <f>O217*H217</f>
        <v>0</v>
      </c>
      <c r="Q217" s="201">
        <v>1.9656E-4</v>
      </c>
      <c r="R217" s="201">
        <f>Q217*H217</f>
        <v>1.9656E-4</v>
      </c>
      <c r="S217" s="201">
        <v>0</v>
      </c>
      <c r="T217" s="202">
        <f>S217*H217</f>
        <v>0</v>
      </c>
      <c r="U217" s="35"/>
      <c r="V217" s="35"/>
      <c r="W217" s="35"/>
      <c r="X217" s="35"/>
      <c r="Y217" s="35"/>
      <c r="Z217" s="35"/>
      <c r="AA217" s="35"/>
      <c r="AB217" s="35"/>
      <c r="AC217" s="35"/>
      <c r="AD217" s="35"/>
      <c r="AE217" s="35"/>
      <c r="AR217" s="203" t="s">
        <v>300</v>
      </c>
      <c r="AT217" s="203" t="s">
        <v>172</v>
      </c>
      <c r="AU217" s="203" t="s">
        <v>88</v>
      </c>
      <c r="AY217" s="18" t="s">
        <v>169</v>
      </c>
      <c r="BE217" s="204">
        <f>IF(N217="základní",J217,0)</f>
        <v>0</v>
      </c>
      <c r="BF217" s="204">
        <f>IF(N217="snížená",J217,0)</f>
        <v>0</v>
      </c>
      <c r="BG217" s="204">
        <f>IF(N217="zákl. přenesená",J217,0)</f>
        <v>0</v>
      </c>
      <c r="BH217" s="204">
        <f>IF(N217="sníž. přenesená",J217,0)</f>
        <v>0</v>
      </c>
      <c r="BI217" s="204">
        <f>IF(N217="nulová",J217,0)</f>
        <v>0</v>
      </c>
      <c r="BJ217" s="18" t="s">
        <v>86</v>
      </c>
      <c r="BK217" s="204">
        <f>ROUND(I217*H217,2)</f>
        <v>0</v>
      </c>
      <c r="BL217" s="18" t="s">
        <v>300</v>
      </c>
      <c r="BM217" s="203" t="s">
        <v>654</v>
      </c>
    </row>
    <row r="218" spans="1:65" s="2" customFormat="1" ht="29.25">
      <c r="A218" s="35"/>
      <c r="B218" s="36"/>
      <c r="C218" s="37"/>
      <c r="D218" s="205" t="s">
        <v>178</v>
      </c>
      <c r="E218" s="37"/>
      <c r="F218" s="206" t="s">
        <v>1378</v>
      </c>
      <c r="G218" s="37"/>
      <c r="H218" s="37"/>
      <c r="I218" s="207"/>
      <c r="J218" s="37"/>
      <c r="K218" s="37"/>
      <c r="L218" s="40"/>
      <c r="M218" s="208"/>
      <c r="N218" s="209"/>
      <c r="O218" s="72"/>
      <c r="P218" s="72"/>
      <c r="Q218" s="72"/>
      <c r="R218" s="72"/>
      <c r="S218" s="72"/>
      <c r="T218" s="73"/>
      <c r="U218" s="35"/>
      <c r="V218" s="35"/>
      <c r="W218" s="35"/>
      <c r="X218" s="35"/>
      <c r="Y218" s="35"/>
      <c r="Z218" s="35"/>
      <c r="AA218" s="35"/>
      <c r="AB218" s="35"/>
      <c r="AC218" s="35"/>
      <c r="AD218" s="35"/>
      <c r="AE218" s="35"/>
      <c r="AT218" s="18" t="s">
        <v>178</v>
      </c>
      <c r="AU218" s="18" t="s">
        <v>88</v>
      </c>
    </row>
    <row r="219" spans="1:65" s="2" customFormat="1" ht="11.25">
      <c r="A219" s="35"/>
      <c r="B219" s="36"/>
      <c r="C219" s="37"/>
      <c r="D219" s="210" t="s">
        <v>180</v>
      </c>
      <c r="E219" s="37"/>
      <c r="F219" s="211" t="s">
        <v>1379</v>
      </c>
      <c r="G219" s="37"/>
      <c r="H219" s="37"/>
      <c r="I219" s="207"/>
      <c r="J219" s="37"/>
      <c r="K219" s="37"/>
      <c r="L219" s="40"/>
      <c r="M219" s="208"/>
      <c r="N219" s="209"/>
      <c r="O219" s="72"/>
      <c r="P219" s="72"/>
      <c r="Q219" s="72"/>
      <c r="R219" s="72"/>
      <c r="S219" s="72"/>
      <c r="T219" s="73"/>
      <c r="U219" s="35"/>
      <c r="V219" s="35"/>
      <c r="W219" s="35"/>
      <c r="X219" s="35"/>
      <c r="Y219" s="35"/>
      <c r="Z219" s="35"/>
      <c r="AA219" s="35"/>
      <c r="AB219" s="35"/>
      <c r="AC219" s="35"/>
      <c r="AD219" s="35"/>
      <c r="AE219" s="35"/>
      <c r="AT219" s="18" t="s">
        <v>180</v>
      </c>
      <c r="AU219" s="18" t="s">
        <v>88</v>
      </c>
    </row>
    <row r="220" spans="1:65" s="2" customFormat="1" ht="29.25">
      <c r="A220" s="35"/>
      <c r="B220" s="36"/>
      <c r="C220" s="37"/>
      <c r="D220" s="205" t="s">
        <v>182</v>
      </c>
      <c r="E220" s="37"/>
      <c r="F220" s="212" t="s">
        <v>1338</v>
      </c>
      <c r="G220" s="37"/>
      <c r="H220" s="37"/>
      <c r="I220" s="207"/>
      <c r="J220" s="37"/>
      <c r="K220" s="37"/>
      <c r="L220" s="40"/>
      <c r="M220" s="208"/>
      <c r="N220" s="209"/>
      <c r="O220" s="72"/>
      <c r="P220" s="72"/>
      <c r="Q220" s="72"/>
      <c r="R220" s="72"/>
      <c r="S220" s="72"/>
      <c r="T220" s="73"/>
      <c r="U220" s="35"/>
      <c r="V220" s="35"/>
      <c r="W220" s="35"/>
      <c r="X220" s="35"/>
      <c r="Y220" s="35"/>
      <c r="Z220" s="35"/>
      <c r="AA220" s="35"/>
      <c r="AB220" s="35"/>
      <c r="AC220" s="35"/>
      <c r="AD220" s="35"/>
      <c r="AE220" s="35"/>
      <c r="AT220" s="18" t="s">
        <v>182</v>
      </c>
      <c r="AU220" s="18" t="s">
        <v>88</v>
      </c>
    </row>
    <row r="221" spans="1:65" s="2" customFormat="1" ht="37.9" customHeight="1">
      <c r="A221" s="35"/>
      <c r="B221" s="36"/>
      <c r="C221" s="192" t="s">
        <v>455</v>
      </c>
      <c r="D221" s="192" t="s">
        <v>172</v>
      </c>
      <c r="E221" s="193" t="s">
        <v>1372</v>
      </c>
      <c r="F221" s="194" t="s">
        <v>1373</v>
      </c>
      <c r="G221" s="195" t="s">
        <v>368</v>
      </c>
      <c r="H221" s="196">
        <v>25</v>
      </c>
      <c r="I221" s="197"/>
      <c r="J221" s="198">
        <f>ROUND(I221*H221,2)</f>
        <v>0</v>
      </c>
      <c r="K221" s="194" t="s">
        <v>176</v>
      </c>
      <c r="L221" s="40"/>
      <c r="M221" s="199" t="s">
        <v>1</v>
      </c>
      <c r="N221" s="200" t="s">
        <v>44</v>
      </c>
      <c r="O221" s="72"/>
      <c r="P221" s="201">
        <f>O221*H221</f>
        <v>0</v>
      </c>
      <c r="Q221" s="201">
        <v>2.4078000000000001E-4</v>
      </c>
      <c r="R221" s="201">
        <f>Q221*H221</f>
        <v>6.0195000000000005E-3</v>
      </c>
      <c r="S221" s="201">
        <v>0</v>
      </c>
      <c r="T221" s="202">
        <f>S221*H221</f>
        <v>0</v>
      </c>
      <c r="U221" s="35"/>
      <c r="V221" s="35"/>
      <c r="W221" s="35"/>
      <c r="X221" s="35"/>
      <c r="Y221" s="35"/>
      <c r="Z221" s="35"/>
      <c r="AA221" s="35"/>
      <c r="AB221" s="35"/>
      <c r="AC221" s="35"/>
      <c r="AD221" s="35"/>
      <c r="AE221" s="35"/>
      <c r="AR221" s="203" t="s">
        <v>300</v>
      </c>
      <c r="AT221" s="203" t="s">
        <v>172</v>
      </c>
      <c r="AU221" s="203" t="s">
        <v>88</v>
      </c>
      <c r="AY221" s="18" t="s">
        <v>169</v>
      </c>
      <c r="BE221" s="204">
        <f>IF(N221="základní",J221,0)</f>
        <v>0</v>
      </c>
      <c r="BF221" s="204">
        <f>IF(N221="snížená",J221,0)</f>
        <v>0</v>
      </c>
      <c r="BG221" s="204">
        <f>IF(N221="zákl. přenesená",J221,0)</f>
        <v>0</v>
      </c>
      <c r="BH221" s="204">
        <f>IF(N221="sníž. přenesená",J221,0)</f>
        <v>0</v>
      </c>
      <c r="BI221" s="204">
        <f>IF(N221="nulová",J221,0)</f>
        <v>0</v>
      </c>
      <c r="BJ221" s="18" t="s">
        <v>86</v>
      </c>
      <c r="BK221" s="204">
        <f>ROUND(I221*H221,2)</f>
        <v>0</v>
      </c>
      <c r="BL221" s="18" t="s">
        <v>300</v>
      </c>
      <c r="BM221" s="203" t="s">
        <v>666</v>
      </c>
    </row>
    <row r="222" spans="1:65" s="2" customFormat="1" ht="29.25">
      <c r="A222" s="35"/>
      <c r="B222" s="36"/>
      <c r="C222" s="37"/>
      <c r="D222" s="205" t="s">
        <v>178</v>
      </c>
      <c r="E222" s="37"/>
      <c r="F222" s="206" t="s">
        <v>1374</v>
      </c>
      <c r="G222" s="37"/>
      <c r="H222" s="37"/>
      <c r="I222" s="207"/>
      <c r="J222" s="37"/>
      <c r="K222" s="37"/>
      <c r="L222" s="40"/>
      <c r="M222" s="208"/>
      <c r="N222" s="209"/>
      <c r="O222" s="72"/>
      <c r="P222" s="72"/>
      <c r="Q222" s="72"/>
      <c r="R222" s="72"/>
      <c r="S222" s="72"/>
      <c r="T222" s="73"/>
      <c r="U222" s="35"/>
      <c r="V222" s="35"/>
      <c r="W222" s="35"/>
      <c r="X222" s="35"/>
      <c r="Y222" s="35"/>
      <c r="Z222" s="35"/>
      <c r="AA222" s="35"/>
      <c r="AB222" s="35"/>
      <c r="AC222" s="35"/>
      <c r="AD222" s="35"/>
      <c r="AE222" s="35"/>
      <c r="AT222" s="18" t="s">
        <v>178</v>
      </c>
      <c r="AU222" s="18" t="s">
        <v>88</v>
      </c>
    </row>
    <row r="223" spans="1:65" s="2" customFormat="1" ht="11.25">
      <c r="A223" s="35"/>
      <c r="B223" s="36"/>
      <c r="C223" s="37"/>
      <c r="D223" s="210" t="s">
        <v>180</v>
      </c>
      <c r="E223" s="37"/>
      <c r="F223" s="211" t="s">
        <v>1375</v>
      </c>
      <c r="G223" s="37"/>
      <c r="H223" s="37"/>
      <c r="I223" s="207"/>
      <c r="J223" s="37"/>
      <c r="K223" s="37"/>
      <c r="L223" s="40"/>
      <c r="M223" s="208"/>
      <c r="N223" s="209"/>
      <c r="O223" s="72"/>
      <c r="P223" s="72"/>
      <c r="Q223" s="72"/>
      <c r="R223" s="72"/>
      <c r="S223" s="72"/>
      <c r="T223" s="73"/>
      <c r="U223" s="35"/>
      <c r="V223" s="35"/>
      <c r="W223" s="35"/>
      <c r="X223" s="35"/>
      <c r="Y223" s="35"/>
      <c r="Z223" s="35"/>
      <c r="AA223" s="35"/>
      <c r="AB223" s="35"/>
      <c r="AC223" s="35"/>
      <c r="AD223" s="35"/>
      <c r="AE223" s="35"/>
      <c r="AT223" s="18" t="s">
        <v>180</v>
      </c>
      <c r="AU223" s="18" t="s">
        <v>88</v>
      </c>
    </row>
    <row r="224" spans="1:65" s="2" customFormat="1" ht="29.25">
      <c r="A224" s="35"/>
      <c r="B224" s="36"/>
      <c r="C224" s="37"/>
      <c r="D224" s="205" t="s">
        <v>182</v>
      </c>
      <c r="E224" s="37"/>
      <c r="F224" s="212" t="s">
        <v>1338</v>
      </c>
      <c r="G224" s="37"/>
      <c r="H224" s="37"/>
      <c r="I224" s="207"/>
      <c r="J224" s="37"/>
      <c r="K224" s="37"/>
      <c r="L224" s="40"/>
      <c r="M224" s="208"/>
      <c r="N224" s="209"/>
      <c r="O224" s="72"/>
      <c r="P224" s="72"/>
      <c r="Q224" s="72"/>
      <c r="R224" s="72"/>
      <c r="S224" s="72"/>
      <c r="T224" s="73"/>
      <c r="U224" s="35"/>
      <c r="V224" s="35"/>
      <c r="W224" s="35"/>
      <c r="X224" s="35"/>
      <c r="Y224" s="35"/>
      <c r="Z224" s="35"/>
      <c r="AA224" s="35"/>
      <c r="AB224" s="35"/>
      <c r="AC224" s="35"/>
      <c r="AD224" s="35"/>
      <c r="AE224" s="35"/>
      <c r="AT224" s="18" t="s">
        <v>182</v>
      </c>
      <c r="AU224" s="18" t="s">
        <v>88</v>
      </c>
    </row>
    <row r="225" spans="1:65" s="2" customFormat="1" ht="16.5" customHeight="1">
      <c r="A225" s="35"/>
      <c r="B225" s="36"/>
      <c r="C225" s="192" t="s">
        <v>467</v>
      </c>
      <c r="D225" s="192" t="s">
        <v>172</v>
      </c>
      <c r="E225" s="193" t="s">
        <v>1380</v>
      </c>
      <c r="F225" s="194" t="s">
        <v>1381</v>
      </c>
      <c r="G225" s="195" t="s">
        <v>252</v>
      </c>
      <c r="H225" s="196">
        <v>11</v>
      </c>
      <c r="I225" s="197"/>
      <c r="J225" s="198">
        <f>ROUND(I225*H225,2)</f>
        <v>0</v>
      </c>
      <c r="K225" s="194" t="s">
        <v>176</v>
      </c>
      <c r="L225" s="40"/>
      <c r="M225" s="199" t="s">
        <v>1</v>
      </c>
      <c r="N225" s="200" t="s">
        <v>44</v>
      </c>
      <c r="O225" s="72"/>
      <c r="P225" s="201">
        <f>O225*H225</f>
        <v>0</v>
      </c>
      <c r="Q225" s="201">
        <v>0</v>
      </c>
      <c r="R225" s="201">
        <f>Q225*H225</f>
        <v>0</v>
      </c>
      <c r="S225" s="201">
        <v>0</v>
      </c>
      <c r="T225" s="202">
        <f>S225*H225</f>
        <v>0</v>
      </c>
      <c r="U225" s="35"/>
      <c r="V225" s="35"/>
      <c r="W225" s="35"/>
      <c r="X225" s="35"/>
      <c r="Y225" s="35"/>
      <c r="Z225" s="35"/>
      <c r="AA225" s="35"/>
      <c r="AB225" s="35"/>
      <c r="AC225" s="35"/>
      <c r="AD225" s="35"/>
      <c r="AE225" s="35"/>
      <c r="AR225" s="203" t="s">
        <v>300</v>
      </c>
      <c r="AT225" s="203" t="s">
        <v>172</v>
      </c>
      <c r="AU225" s="203" t="s">
        <v>88</v>
      </c>
      <c r="AY225" s="18" t="s">
        <v>169</v>
      </c>
      <c r="BE225" s="204">
        <f>IF(N225="základní",J225,0)</f>
        <v>0</v>
      </c>
      <c r="BF225" s="204">
        <f>IF(N225="snížená",J225,0)</f>
        <v>0</v>
      </c>
      <c r="BG225" s="204">
        <f>IF(N225="zákl. přenesená",J225,0)</f>
        <v>0</v>
      </c>
      <c r="BH225" s="204">
        <f>IF(N225="sníž. přenesená",J225,0)</f>
        <v>0</v>
      </c>
      <c r="BI225" s="204">
        <f>IF(N225="nulová",J225,0)</f>
        <v>0</v>
      </c>
      <c r="BJ225" s="18" t="s">
        <v>86</v>
      </c>
      <c r="BK225" s="204">
        <f>ROUND(I225*H225,2)</f>
        <v>0</v>
      </c>
      <c r="BL225" s="18" t="s">
        <v>300</v>
      </c>
      <c r="BM225" s="203" t="s">
        <v>677</v>
      </c>
    </row>
    <row r="226" spans="1:65" s="2" customFormat="1" ht="19.5">
      <c r="A226" s="35"/>
      <c r="B226" s="36"/>
      <c r="C226" s="37"/>
      <c r="D226" s="205" t="s">
        <v>178</v>
      </c>
      <c r="E226" s="37"/>
      <c r="F226" s="206" t="s">
        <v>1382</v>
      </c>
      <c r="G226" s="37"/>
      <c r="H226" s="37"/>
      <c r="I226" s="207"/>
      <c r="J226" s="37"/>
      <c r="K226" s="37"/>
      <c r="L226" s="40"/>
      <c r="M226" s="208"/>
      <c r="N226" s="209"/>
      <c r="O226" s="72"/>
      <c r="P226" s="72"/>
      <c r="Q226" s="72"/>
      <c r="R226" s="72"/>
      <c r="S226" s="72"/>
      <c r="T226" s="73"/>
      <c r="U226" s="35"/>
      <c r="V226" s="35"/>
      <c r="W226" s="35"/>
      <c r="X226" s="35"/>
      <c r="Y226" s="35"/>
      <c r="Z226" s="35"/>
      <c r="AA226" s="35"/>
      <c r="AB226" s="35"/>
      <c r="AC226" s="35"/>
      <c r="AD226" s="35"/>
      <c r="AE226" s="35"/>
      <c r="AT226" s="18" t="s">
        <v>178</v>
      </c>
      <c r="AU226" s="18" t="s">
        <v>88</v>
      </c>
    </row>
    <row r="227" spans="1:65" s="2" customFormat="1" ht="11.25">
      <c r="A227" s="35"/>
      <c r="B227" s="36"/>
      <c r="C227" s="37"/>
      <c r="D227" s="210" t="s">
        <v>180</v>
      </c>
      <c r="E227" s="37"/>
      <c r="F227" s="211" t="s">
        <v>1383</v>
      </c>
      <c r="G227" s="37"/>
      <c r="H227" s="37"/>
      <c r="I227" s="207"/>
      <c r="J227" s="37"/>
      <c r="K227" s="37"/>
      <c r="L227" s="40"/>
      <c r="M227" s="208"/>
      <c r="N227" s="209"/>
      <c r="O227" s="72"/>
      <c r="P227" s="72"/>
      <c r="Q227" s="72"/>
      <c r="R227" s="72"/>
      <c r="S227" s="72"/>
      <c r="T227" s="73"/>
      <c r="U227" s="35"/>
      <c r="V227" s="35"/>
      <c r="W227" s="35"/>
      <c r="X227" s="35"/>
      <c r="Y227" s="35"/>
      <c r="Z227" s="35"/>
      <c r="AA227" s="35"/>
      <c r="AB227" s="35"/>
      <c r="AC227" s="35"/>
      <c r="AD227" s="35"/>
      <c r="AE227" s="35"/>
      <c r="AT227" s="18" t="s">
        <v>180</v>
      </c>
      <c r="AU227" s="18" t="s">
        <v>88</v>
      </c>
    </row>
    <row r="228" spans="1:65" s="2" customFormat="1" ht="58.5">
      <c r="A228" s="35"/>
      <c r="B228" s="36"/>
      <c r="C228" s="37"/>
      <c r="D228" s="205" t="s">
        <v>182</v>
      </c>
      <c r="E228" s="37"/>
      <c r="F228" s="212" t="s">
        <v>1384</v>
      </c>
      <c r="G228" s="37"/>
      <c r="H228" s="37"/>
      <c r="I228" s="207"/>
      <c r="J228" s="37"/>
      <c r="K228" s="37"/>
      <c r="L228" s="40"/>
      <c r="M228" s="208"/>
      <c r="N228" s="209"/>
      <c r="O228" s="72"/>
      <c r="P228" s="72"/>
      <c r="Q228" s="72"/>
      <c r="R228" s="72"/>
      <c r="S228" s="72"/>
      <c r="T228" s="73"/>
      <c r="U228" s="35"/>
      <c r="V228" s="35"/>
      <c r="W228" s="35"/>
      <c r="X228" s="35"/>
      <c r="Y228" s="35"/>
      <c r="Z228" s="35"/>
      <c r="AA228" s="35"/>
      <c r="AB228" s="35"/>
      <c r="AC228" s="35"/>
      <c r="AD228" s="35"/>
      <c r="AE228" s="35"/>
      <c r="AT228" s="18" t="s">
        <v>182</v>
      </c>
      <c r="AU228" s="18" t="s">
        <v>88</v>
      </c>
    </row>
    <row r="229" spans="1:65" s="2" customFormat="1" ht="21.75" customHeight="1">
      <c r="A229" s="35"/>
      <c r="B229" s="36"/>
      <c r="C229" s="192" t="s">
        <v>474</v>
      </c>
      <c r="D229" s="192" t="s">
        <v>172</v>
      </c>
      <c r="E229" s="193" t="s">
        <v>1385</v>
      </c>
      <c r="F229" s="194" t="s">
        <v>1386</v>
      </c>
      <c r="G229" s="195" t="s">
        <v>252</v>
      </c>
      <c r="H229" s="196">
        <v>1</v>
      </c>
      <c r="I229" s="197"/>
      <c r="J229" s="198">
        <f>ROUND(I229*H229,2)</f>
        <v>0</v>
      </c>
      <c r="K229" s="194" t="s">
        <v>176</v>
      </c>
      <c r="L229" s="40"/>
      <c r="M229" s="199" t="s">
        <v>1</v>
      </c>
      <c r="N229" s="200" t="s">
        <v>44</v>
      </c>
      <c r="O229" s="72"/>
      <c r="P229" s="201">
        <f>O229*H229</f>
        <v>0</v>
      </c>
      <c r="Q229" s="201">
        <v>2.0956999999999999E-4</v>
      </c>
      <c r="R229" s="201">
        <f>Q229*H229</f>
        <v>2.0956999999999999E-4</v>
      </c>
      <c r="S229" s="201">
        <v>0</v>
      </c>
      <c r="T229" s="202">
        <f>S229*H229</f>
        <v>0</v>
      </c>
      <c r="U229" s="35"/>
      <c r="V229" s="35"/>
      <c r="W229" s="35"/>
      <c r="X229" s="35"/>
      <c r="Y229" s="35"/>
      <c r="Z229" s="35"/>
      <c r="AA229" s="35"/>
      <c r="AB229" s="35"/>
      <c r="AC229" s="35"/>
      <c r="AD229" s="35"/>
      <c r="AE229" s="35"/>
      <c r="AR229" s="203" t="s">
        <v>300</v>
      </c>
      <c r="AT229" s="203" t="s">
        <v>172</v>
      </c>
      <c r="AU229" s="203" t="s">
        <v>88</v>
      </c>
      <c r="AY229" s="18" t="s">
        <v>169</v>
      </c>
      <c r="BE229" s="204">
        <f>IF(N229="základní",J229,0)</f>
        <v>0</v>
      </c>
      <c r="BF229" s="204">
        <f>IF(N229="snížená",J229,0)</f>
        <v>0</v>
      </c>
      <c r="BG229" s="204">
        <f>IF(N229="zákl. přenesená",J229,0)</f>
        <v>0</v>
      </c>
      <c r="BH229" s="204">
        <f>IF(N229="sníž. přenesená",J229,0)</f>
        <v>0</v>
      </c>
      <c r="BI229" s="204">
        <f>IF(N229="nulová",J229,0)</f>
        <v>0</v>
      </c>
      <c r="BJ229" s="18" t="s">
        <v>86</v>
      </c>
      <c r="BK229" s="204">
        <f>ROUND(I229*H229,2)</f>
        <v>0</v>
      </c>
      <c r="BL229" s="18" t="s">
        <v>300</v>
      </c>
      <c r="BM229" s="203" t="s">
        <v>694</v>
      </c>
    </row>
    <row r="230" spans="1:65" s="2" customFormat="1" ht="19.5">
      <c r="A230" s="35"/>
      <c r="B230" s="36"/>
      <c r="C230" s="37"/>
      <c r="D230" s="205" t="s">
        <v>178</v>
      </c>
      <c r="E230" s="37"/>
      <c r="F230" s="206" t="s">
        <v>1387</v>
      </c>
      <c r="G230" s="37"/>
      <c r="H230" s="37"/>
      <c r="I230" s="207"/>
      <c r="J230" s="37"/>
      <c r="K230" s="37"/>
      <c r="L230" s="40"/>
      <c r="M230" s="208"/>
      <c r="N230" s="209"/>
      <c r="O230" s="72"/>
      <c r="P230" s="72"/>
      <c r="Q230" s="72"/>
      <c r="R230" s="72"/>
      <c r="S230" s="72"/>
      <c r="T230" s="73"/>
      <c r="U230" s="35"/>
      <c r="V230" s="35"/>
      <c r="W230" s="35"/>
      <c r="X230" s="35"/>
      <c r="Y230" s="35"/>
      <c r="Z230" s="35"/>
      <c r="AA230" s="35"/>
      <c r="AB230" s="35"/>
      <c r="AC230" s="35"/>
      <c r="AD230" s="35"/>
      <c r="AE230" s="35"/>
      <c r="AT230" s="18" t="s">
        <v>178</v>
      </c>
      <c r="AU230" s="18" t="s">
        <v>88</v>
      </c>
    </row>
    <row r="231" spans="1:65" s="2" customFormat="1" ht="11.25">
      <c r="A231" s="35"/>
      <c r="B231" s="36"/>
      <c r="C231" s="37"/>
      <c r="D231" s="210" t="s">
        <v>180</v>
      </c>
      <c r="E231" s="37"/>
      <c r="F231" s="211" t="s">
        <v>1388</v>
      </c>
      <c r="G231" s="37"/>
      <c r="H231" s="37"/>
      <c r="I231" s="207"/>
      <c r="J231" s="37"/>
      <c r="K231" s="37"/>
      <c r="L231" s="40"/>
      <c r="M231" s="208"/>
      <c r="N231" s="209"/>
      <c r="O231" s="72"/>
      <c r="P231" s="72"/>
      <c r="Q231" s="72"/>
      <c r="R231" s="72"/>
      <c r="S231" s="72"/>
      <c r="T231" s="73"/>
      <c r="U231" s="35"/>
      <c r="V231" s="35"/>
      <c r="W231" s="35"/>
      <c r="X231" s="35"/>
      <c r="Y231" s="35"/>
      <c r="Z231" s="35"/>
      <c r="AA231" s="35"/>
      <c r="AB231" s="35"/>
      <c r="AC231" s="35"/>
      <c r="AD231" s="35"/>
      <c r="AE231" s="35"/>
      <c r="AT231" s="18" t="s">
        <v>180</v>
      </c>
      <c r="AU231" s="18" t="s">
        <v>88</v>
      </c>
    </row>
    <row r="232" spans="1:65" s="2" customFormat="1" ht="21.75" customHeight="1">
      <c r="A232" s="35"/>
      <c r="B232" s="36"/>
      <c r="C232" s="192" t="s">
        <v>478</v>
      </c>
      <c r="D232" s="192" t="s">
        <v>172</v>
      </c>
      <c r="E232" s="193" t="s">
        <v>1389</v>
      </c>
      <c r="F232" s="194" t="s">
        <v>1390</v>
      </c>
      <c r="G232" s="195" t="s">
        <v>252</v>
      </c>
      <c r="H232" s="196">
        <v>1</v>
      </c>
      <c r="I232" s="197"/>
      <c r="J232" s="198">
        <f>ROUND(I232*H232,2)</f>
        <v>0</v>
      </c>
      <c r="K232" s="194" t="s">
        <v>176</v>
      </c>
      <c r="L232" s="40"/>
      <c r="M232" s="199" t="s">
        <v>1</v>
      </c>
      <c r="N232" s="200" t="s">
        <v>44</v>
      </c>
      <c r="O232" s="72"/>
      <c r="P232" s="201">
        <f>O232*H232</f>
        <v>0</v>
      </c>
      <c r="Q232" s="201">
        <v>3.3956999999999998E-4</v>
      </c>
      <c r="R232" s="201">
        <f>Q232*H232</f>
        <v>3.3956999999999998E-4</v>
      </c>
      <c r="S232" s="201">
        <v>0</v>
      </c>
      <c r="T232" s="202">
        <f>S232*H232</f>
        <v>0</v>
      </c>
      <c r="U232" s="35"/>
      <c r="V232" s="35"/>
      <c r="W232" s="35"/>
      <c r="X232" s="35"/>
      <c r="Y232" s="35"/>
      <c r="Z232" s="35"/>
      <c r="AA232" s="35"/>
      <c r="AB232" s="35"/>
      <c r="AC232" s="35"/>
      <c r="AD232" s="35"/>
      <c r="AE232" s="35"/>
      <c r="AR232" s="203" t="s">
        <v>300</v>
      </c>
      <c r="AT232" s="203" t="s">
        <v>172</v>
      </c>
      <c r="AU232" s="203" t="s">
        <v>88</v>
      </c>
      <c r="AY232" s="18" t="s">
        <v>169</v>
      </c>
      <c r="BE232" s="204">
        <f>IF(N232="základní",J232,0)</f>
        <v>0</v>
      </c>
      <c r="BF232" s="204">
        <f>IF(N232="snížená",J232,0)</f>
        <v>0</v>
      </c>
      <c r="BG232" s="204">
        <f>IF(N232="zákl. přenesená",J232,0)</f>
        <v>0</v>
      </c>
      <c r="BH232" s="204">
        <f>IF(N232="sníž. přenesená",J232,0)</f>
        <v>0</v>
      </c>
      <c r="BI232" s="204">
        <f>IF(N232="nulová",J232,0)</f>
        <v>0</v>
      </c>
      <c r="BJ232" s="18" t="s">
        <v>86</v>
      </c>
      <c r="BK232" s="204">
        <f>ROUND(I232*H232,2)</f>
        <v>0</v>
      </c>
      <c r="BL232" s="18" t="s">
        <v>300</v>
      </c>
      <c r="BM232" s="203" t="s">
        <v>707</v>
      </c>
    </row>
    <row r="233" spans="1:65" s="2" customFormat="1" ht="19.5">
      <c r="A233" s="35"/>
      <c r="B233" s="36"/>
      <c r="C233" s="37"/>
      <c r="D233" s="205" t="s">
        <v>178</v>
      </c>
      <c r="E233" s="37"/>
      <c r="F233" s="206" t="s">
        <v>1391</v>
      </c>
      <c r="G233" s="37"/>
      <c r="H233" s="37"/>
      <c r="I233" s="207"/>
      <c r="J233" s="37"/>
      <c r="K233" s="37"/>
      <c r="L233" s="40"/>
      <c r="M233" s="208"/>
      <c r="N233" s="209"/>
      <c r="O233" s="72"/>
      <c r="P233" s="72"/>
      <c r="Q233" s="72"/>
      <c r="R233" s="72"/>
      <c r="S233" s="72"/>
      <c r="T233" s="73"/>
      <c r="U233" s="35"/>
      <c r="V233" s="35"/>
      <c r="W233" s="35"/>
      <c r="X233" s="35"/>
      <c r="Y233" s="35"/>
      <c r="Z233" s="35"/>
      <c r="AA233" s="35"/>
      <c r="AB233" s="35"/>
      <c r="AC233" s="35"/>
      <c r="AD233" s="35"/>
      <c r="AE233" s="35"/>
      <c r="AT233" s="18" t="s">
        <v>178</v>
      </c>
      <c r="AU233" s="18" t="s">
        <v>88</v>
      </c>
    </row>
    <row r="234" spans="1:65" s="2" customFormat="1" ht="11.25">
      <c r="A234" s="35"/>
      <c r="B234" s="36"/>
      <c r="C234" s="37"/>
      <c r="D234" s="210" t="s">
        <v>180</v>
      </c>
      <c r="E234" s="37"/>
      <c r="F234" s="211" t="s">
        <v>1392</v>
      </c>
      <c r="G234" s="37"/>
      <c r="H234" s="37"/>
      <c r="I234" s="207"/>
      <c r="J234" s="37"/>
      <c r="K234" s="37"/>
      <c r="L234" s="40"/>
      <c r="M234" s="208"/>
      <c r="N234" s="209"/>
      <c r="O234" s="72"/>
      <c r="P234" s="72"/>
      <c r="Q234" s="72"/>
      <c r="R234" s="72"/>
      <c r="S234" s="72"/>
      <c r="T234" s="73"/>
      <c r="U234" s="35"/>
      <c r="V234" s="35"/>
      <c r="W234" s="35"/>
      <c r="X234" s="35"/>
      <c r="Y234" s="35"/>
      <c r="Z234" s="35"/>
      <c r="AA234" s="35"/>
      <c r="AB234" s="35"/>
      <c r="AC234" s="35"/>
      <c r="AD234" s="35"/>
      <c r="AE234" s="35"/>
      <c r="AT234" s="18" t="s">
        <v>180</v>
      </c>
      <c r="AU234" s="18" t="s">
        <v>88</v>
      </c>
    </row>
    <row r="235" spans="1:65" s="2" customFormat="1" ht="24.2" customHeight="1">
      <c r="A235" s="35"/>
      <c r="B235" s="36"/>
      <c r="C235" s="192" t="s">
        <v>484</v>
      </c>
      <c r="D235" s="192" t="s">
        <v>172</v>
      </c>
      <c r="E235" s="193" t="s">
        <v>1393</v>
      </c>
      <c r="F235" s="194" t="s">
        <v>1394</v>
      </c>
      <c r="G235" s="195" t="s">
        <v>252</v>
      </c>
      <c r="H235" s="196">
        <v>1</v>
      </c>
      <c r="I235" s="197"/>
      <c r="J235" s="198">
        <f>ROUND(I235*H235,2)</f>
        <v>0</v>
      </c>
      <c r="K235" s="194" t="s">
        <v>1</v>
      </c>
      <c r="L235" s="40"/>
      <c r="M235" s="199" t="s">
        <v>1</v>
      </c>
      <c r="N235" s="200" t="s">
        <v>44</v>
      </c>
      <c r="O235" s="72"/>
      <c r="P235" s="201">
        <f>O235*H235</f>
        <v>0</v>
      </c>
      <c r="Q235" s="201">
        <v>0</v>
      </c>
      <c r="R235" s="201">
        <f>Q235*H235</f>
        <v>0</v>
      </c>
      <c r="S235" s="201">
        <v>0</v>
      </c>
      <c r="T235" s="202">
        <f>S235*H235</f>
        <v>0</v>
      </c>
      <c r="U235" s="35"/>
      <c r="V235" s="35"/>
      <c r="W235" s="35"/>
      <c r="X235" s="35"/>
      <c r="Y235" s="35"/>
      <c r="Z235" s="35"/>
      <c r="AA235" s="35"/>
      <c r="AB235" s="35"/>
      <c r="AC235" s="35"/>
      <c r="AD235" s="35"/>
      <c r="AE235" s="35"/>
      <c r="AR235" s="203" t="s">
        <v>300</v>
      </c>
      <c r="AT235" s="203" t="s">
        <v>172</v>
      </c>
      <c r="AU235" s="203" t="s">
        <v>88</v>
      </c>
      <c r="AY235" s="18" t="s">
        <v>169</v>
      </c>
      <c r="BE235" s="204">
        <f>IF(N235="základní",J235,0)</f>
        <v>0</v>
      </c>
      <c r="BF235" s="204">
        <f>IF(N235="snížená",J235,0)</f>
        <v>0</v>
      </c>
      <c r="BG235" s="204">
        <f>IF(N235="zákl. přenesená",J235,0)</f>
        <v>0</v>
      </c>
      <c r="BH235" s="204">
        <f>IF(N235="sníž. přenesená",J235,0)</f>
        <v>0</v>
      </c>
      <c r="BI235" s="204">
        <f>IF(N235="nulová",J235,0)</f>
        <v>0</v>
      </c>
      <c r="BJ235" s="18" t="s">
        <v>86</v>
      </c>
      <c r="BK235" s="204">
        <f>ROUND(I235*H235,2)</f>
        <v>0</v>
      </c>
      <c r="BL235" s="18" t="s">
        <v>300</v>
      </c>
      <c r="BM235" s="203" t="s">
        <v>722</v>
      </c>
    </row>
    <row r="236" spans="1:65" s="2" customFormat="1" ht="11.25">
      <c r="A236" s="35"/>
      <c r="B236" s="36"/>
      <c r="C236" s="37"/>
      <c r="D236" s="205" t="s">
        <v>178</v>
      </c>
      <c r="E236" s="37"/>
      <c r="F236" s="206" t="s">
        <v>1394</v>
      </c>
      <c r="G236" s="37"/>
      <c r="H236" s="37"/>
      <c r="I236" s="207"/>
      <c r="J236" s="37"/>
      <c r="K236" s="37"/>
      <c r="L236" s="40"/>
      <c r="M236" s="208"/>
      <c r="N236" s="209"/>
      <c r="O236" s="72"/>
      <c r="P236" s="72"/>
      <c r="Q236" s="72"/>
      <c r="R236" s="72"/>
      <c r="S236" s="72"/>
      <c r="T236" s="73"/>
      <c r="U236" s="35"/>
      <c r="V236" s="35"/>
      <c r="W236" s="35"/>
      <c r="X236" s="35"/>
      <c r="Y236" s="35"/>
      <c r="Z236" s="35"/>
      <c r="AA236" s="35"/>
      <c r="AB236" s="35"/>
      <c r="AC236" s="35"/>
      <c r="AD236" s="35"/>
      <c r="AE236" s="35"/>
      <c r="AT236" s="18" t="s">
        <v>178</v>
      </c>
      <c r="AU236" s="18" t="s">
        <v>88</v>
      </c>
    </row>
    <row r="237" spans="1:65" s="2" customFormat="1" ht="21.75" customHeight="1">
      <c r="A237" s="35"/>
      <c r="B237" s="36"/>
      <c r="C237" s="192" t="s">
        <v>491</v>
      </c>
      <c r="D237" s="192" t="s">
        <v>172</v>
      </c>
      <c r="E237" s="193" t="s">
        <v>1395</v>
      </c>
      <c r="F237" s="194" t="s">
        <v>1396</v>
      </c>
      <c r="G237" s="195" t="s">
        <v>252</v>
      </c>
      <c r="H237" s="196">
        <v>2</v>
      </c>
      <c r="I237" s="197"/>
      <c r="J237" s="198">
        <f>ROUND(I237*H237,2)</f>
        <v>0</v>
      </c>
      <c r="K237" s="194" t="s">
        <v>176</v>
      </c>
      <c r="L237" s="40"/>
      <c r="M237" s="199" t="s">
        <v>1</v>
      </c>
      <c r="N237" s="200" t="s">
        <v>44</v>
      </c>
      <c r="O237" s="72"/>
      <c r="P237" s="201">
        <f>O237*H237</f>
        <v>0</v>
      </c>
      <c r="Q237" s="201">
        <v>4.9956999999999996E-4</v>
      </c>
      <c r="R237" s="201">
        <f>Q237*H237</f>
        <v>9.9913999999999992E-4</v>
      </c>
      <c r="S237" s="201">
        <v>0</v>
      </c>
      <c r="T237" s="202">
        <f>S237*H237</f>
        <v>0</v>
      </c>
      <c r="U237" s="35"/>
      <c r="V237" s="35"/>
      <c r="W237" s="35"/>
      <c r="X237" s="35"/>
      <c r="Y237" s="35"/>
      <c r="Z237" s="35"/>
      <c r="AA237" s="35"/>
      <c r="AB237" s="35"/>
      <c r="AC237" s="35"/>
      <c r="AD237" s="35"/>
      <c r="AE237" s="35"/>
      <c r="AR237" s="203" t="s">
        <v>300</v>
      </c>
      <c r="AT237" s="203" t="s">
        <v>172</v>
      </c>
      <c r="AU237" s="203" t="s">
        <v>88</v>
      </c>
      <c r="AY237" s="18" t="s">
        <v>169</v>
      </c>
      <c r="BE237" s="204">
        <f>IF(N237="základní",J237,0)</f>
        <v>0</v>
      </c>
      <c r="BF237" s="204">
        <f>IF(N237="snížená",J237,0)</f>
        <v>0</v>
      </c>
      <c r="BG237" s="204">
        <f>IF(N237="zákl. přenesená",J237,0)</f>
        <v>0</v>
      </c>
      <c r="BH237" s="204">
        <f>IF(N237="sníž. přenesená",J237,0)</f>
        <v>0</v>
      </c>
      <c r="BI237" s="204">
        <f>IF(N237="nulová",J237,0)</f>
        <v>0</v>
      </c>
      <c r="BJ237" s="18" t="s">
        <v>86</v>
      </c>
      <c r="BK237" s="204">
        <f>ROUND(I237*H237,2)</f>
        <v>0</v>
      </c>
      <c r="BL237" s="18" t="s">
        <v>300</v>
      </c>
      <c r="BM237" s="203" t="s">
        <v>737</v>
      </c>
    </row>
    <row r="238" spans="1:65" s="2" customFormat="1" ht="19.5">
      <c r="A238" s="35"/>
      <c r="B238" s="36"/>
      <c r="C238" s="37"/>
      <c r="D238" s="205" t="s">
        <v>178</v>
      </c>
      <c r="E238" s="37"/>
      <c r="F238" s="206" t="s">
        <v>1397</v>
      </c>
      <c r="G238" s="37"/>
      <c r="H238" s="37"/>
      <c r="I238" s="207"/>
      <c r="J238" s="37"/>
      <c r="K238" s="37"/>
      <c r="L238" s="40"/>
      <c r="M238" s="208"/>
      <c r="N238" s="209"/>
      <c r="O238" s="72"/>
      <c r="P238" s="72"/>
      <c r="Q238" s="72"/>
      <c r="R238" s="72"/>
      <c r="S238" s="72"/>
      <c r="T238" s="73"/>
      <c r="U238" s="35"/>
      <c r="V238" s="35"/>
      <c r="W238" s="35"/>
      <c r="X238" s="35"/>
      <c r="Y238" s="35"/>
      <c r="Z238" s="35"/>
      <c r="AA238" s="35"/>
      <c r="AB238" s="35"/>
      <c r="AC238" s="35"/>
      <c r="AD238" s="35"/>
      <c r="AE238" s="35"/>
      <c r="AT238" s="18" t="s">
        <v>178</v>
      </c>
      <c r="AU238" s="18" t="s">
        <v>88</v>
      </c>
    </row>
    <row r="239" spans="1:65" s="2" customFormat="1" ht="11.25">
      <c r="A239" s="35"/>
      <c r="B239" s="36"/>
      <c r="C239" s="37"/>
      <c r="D239" s="210" t="s">
        <v>180</v>
      </c>
      <c r="E239" s="37"/>
      <c r="F239" s="211" t="s">
        <v>1398</v>
      </c>
      <c r="G239" s="37"/>
      <c r="H239" s="37"/>
      <c r="I239" s="207"/>
      <c r="J239" s="37"/>
      <c r="K239" s="37"/>
      <c r="L239" s="40"/>
      <c r="M239" s="208"/>
      <c r="N239" s="209"/>
      <c r="O239" s="72"/>
      <c r="P239" s="72"/>
      <c r="Q239" s="72"/>
      <c r="R239" s="72"/>
      <c r="S239" s="72"/>
      <c r="T239" s="73"/>
      <c r="U239" s="35"/>
      <c r="V239" s="35"/>
      <c r="W239" s="35"/>
      <c r="X239" s="35"/>
      <c r="Y239" s="35"/>
      <c r="Z239" s="35"/>
      <c r="AA239" s="35"/>
      <c r="AB239" s="35"/>
      <c r="AC239" s="35"/>
      <c r="AD239" s="35"/>
      <c r="AE239" s="35"/>
      <c r="AT239" s="18" t="s">
        <v>180</v>
      </c>
      <c r="AU239" s="18" t="s">
        <v>88</v>
      </c>
    </row>
    <row r="240" spans="1:65" s="2" customFormat="1" ht="24.2" customHeight="1">
      <c r="A240" s="35"/>
      <c r="B240" s="36"/>
      <c r="C240" s="192" t="s">
        <v>499</v>
      </c>
      <c r="D240" s="192" t="s">
        <v>172</v>
      </c>
      <c r="E240" s="193" t="s">
        <v>1399</v>
      </c>
      <c r="F240" s="194" t="s">
        <v>1400</v>
      </c>
      <c r="G240" s="195" t="s">
        <v>252</v>
      </c>
      <c r="H240" s="196">
        <v>2</v>
      </c>
      <c r="I240" s="197"/>
      <c r="J240" s="198">
        <f>ROUND(I240*H240,2)</f>
        <v>0</v>
      </c>
      <c r="K240" s="194" t="s">
        <v>1</v>
      </c>
      <c r="L240" s="40"/>
      <c r="M240" s="199" t="s">
        <v>1</v>
      </c>
      <c r="N240" s="200" t="s">
        <v>44</v>
      </c>
      <c r="O240" s="72"/>
      <c r="P240" s="201">
        <f>O240*H240</f>
        <v>0</v>
      </c>
      <c r="Q240" s="201">
        <v>0</v>
      </c>
      <c r="R240" s="201">
        <f>Q240*H240</f>
        <v>0</v>
      </c>
      <c r="S240" s="201">
        <v>0</v>
      </c>
      <c r="T240" s="202">
        <f>S240*H240</f>
        <v>0</v>
      </c>
      <c r="U240" s="35"/>
      <c r="V240" s="35"/>
      <c r="W240" s="35"/>
      <c r="X240" s="35"/>
      <c r="Y240" s="35"/>
      <c r="Z240" s="35"/>
      <c r="AA240" s="35"/>
      <c r="AB240" s="35"/>
      <c r="AC240" s="35"/>
      <c r="AD240" s="35"/>
      <c r="AE240" s="35"/>
      <c r="AR240" s="203" t="s">
        <v>300</v>
      </c>
      <c r="AT240" s="203" t="s">
        <v>172</v>
      </c>
      <c r="AU240" s="203" t="s">
        <v>88</v>
      </c>
      <c r="AY240" s="18" t="s">
        <v>169</v>
      </c>
      <c r="BE240" s="204">
        <f>IF(N240="základní",J240,0)</f>
        <v>0</v>
      </c>
      <c r="BF240" s="204">
        <f>IF(N240="snížená",J240,0)</f>
        <v>0</v>
      </c>
      <c r="BG240" s="204">
        <f>IF(N240="zákl. přenesená",J240,0)</f>
        <v>0</v>
      </c>
      <c r="BH240" s="204">
        <f>IF(N240="sníž. přenesená",J240,0)</f>
        <v>0</v>
      </c>
      <c r="BI240" s="204">
        <f>IF(N240="nulová",J240,0)</f>
        <v>0</v>
      </c>
      <c r="BJ240" s="18" t="s">
        <v>86</v>
      </c>
      <c r="BK240" s="204">
        <f>ROUND(I240*H240,2)</f>
        <v>0</v>
      </c>
      <c r="BL240" s="18" t="s">
        <v>300</v>
      </c>
      <c r="BM240" s="203" t="s">
        <v>753</v>
      </c>
    </row>
    <row r="241" spans="1:65" s="2" customFormat="1" ht="11.25">
      <c r="A241" s="35"/>
      <c r="B241" s="36"/>
      <c r="C241" s="37"/>
      <c r="D241" s="205" t="s">
        <v>178</v>
      </c>
      <c r="E241" s="37"/>
      <c r="F241" s="206" t="s">
        <v>1400</v>
      </c>
      <c r="G241" s="37"/>
      <c r="H241" s="37"/>
      <c r="I241" s="207"/>
      <c r="J241" s="37"/>
      <c r="K241" s="37"/>
      <c r="L241" s="40"/>
      <c r="M241" s="208"/>
      <c r="N241" s="209"/>
      <c r="O241" s="72"/>
      <c r="P241" s="72"/>
      <c r="Q241" s="72"/>
      <c r="R241" s="72"/>
      <c r="S241" s="72"/>
      <c r="T241" s="73"/>
      <c r="U241" s="35"/>
      <c r="V241" s="35"/>
      <c r="W241" s="35"/>
      <c r="X241" s="35"/>
      <c r="Y241" s="35"/>
      <c r="Z241" s="35"/>
      <c r="AA241" s="35"/>
      <c r="AB241" s="35"/>
      <c r="AC241" s="35"/>
      <c r="AD241" s="35"/>
      <c r="AE241" s="35"/>
      <c r="AT241" s="18" t="s">
        <v>178</v>
      </c>
      <c r="AU241" s="18" t="s">
        <v>88</v>
      </c>
    </row>
    <row r="242" spans="1:65" s="2" customFormat="1" ht="16.5" customHeight="1">
      <c r="A242" s="35"/>
      <c r="B242" s="36"/>
      <c r="C242" s="192" t="s">
        <v>506</v>
      </c>
      <c r="D242" s="192" t="s">
        <v>172</v>
      </c>
      <c r="E242" s="193" t="s">
        <v>1401</v>
      </c>
      <c r="F242" s="194" t="s">
        <v>1402</v>
      </c>
      <c r="G242" s="195" t="s">
        <v>252</v>
      </c>
      <c r="H242" s="196">
        <v>3</v>
      </c>
      <c r="I242" s="197"/>
      <c r="J242" s="198">
        <f>ROUND(I242*H242,2)</f>
        <v>0</v>
      </c>
      <c r="K242" s="194" t="s">
        <v>176</v>
      </c>
      <c r="L242" s="40"/>
      <c r="M242" s="199" t="s">
        <v>1</v>
      </c>
      <c r="N242" s="200" t="s">
        <v>44</v>
      </c>
      <c r="O242" s="72"/>
      <c r="P242" s="201">
        <f>O242*H242</f>
        <v>0</v>
      </c>
      <c r="Q242" s="201">
        <v>4.9570000000000001E-5</v>
      </c>
      <c r="R242" s="201">
        <f>Q242*H242</f>
        <v>1.4871E-4</v>
      </c>
      <c r="S242" s="201">
        <v>0</v>
      </c>
      <c r="T242" s="202">
        <f>S242*H242</f>
        <v>0</v>
      </c>
      <c r="U242" s="35"/>
      <c r="V242" s="35"/>
      <c r="W242" s="35"/>
      <c r="X242" s="35"/>
      <c r="Y242" s="35"/>
      <c r="Z242" s="35"/>
      <c r="AA242" s="35"/>
      <c r="AB242" s="35"/>
      <c r="AC242" s="35"/>
      <c r="AD242" s="35"/>
      <c r="AE242" s="35"/>
      <c r="AR242" s="203" t="s">
        <v>300</v>
      </c>
      <c r="AT242" s="203" t="s">
        <v>172</v>
      </c>
      <c r="AU242" s="203" t="s">
        <v>88</v>
      </c>
      <c r="AY242" s="18" t="s">
        <v>169</v>
      </c>
      <c r="BE242" s="204">
        <f>IF(N242="základní",J242,0)</f>
        <v>0</v>
      </c>
      <c r="BF242" s="204">
        <f>IF(N242="snížená",J242,0)</f>
        <v>0</v>
      </c>
      <c r="BG242" s="204">
        <f>IF(N242="zákl. přenesená",J242,0)</f>
        <v>0</v>
      </c>
      <c r="BH242" s="204">
        <f>IF(N242="sníž. přenesená",J242,0)</f>
        <v>0</v>
      </c>
      <c r="BI242" s="204">
        <f>IF(N242="nulová",J242,0)</f>
        <v>0</v>
      </c>
      <c r="BJ242" s="18" t="s">
        <v>86</v>
      </c>
      <c r="BK242" s="204">
        <f>ROUND(I242*H242,2)</f>
        <v>0</v>
      </c>
      <c r="BL242" s="18" t="s">
        <v>300</v>
      </c>
      <c r="BM242" s="203" t="s">
        <v>767</v>
      </c>
    </row>
    <row r="243" spans="1:65" s="2" customFormat="1" ht="11.25">
      <c r="A243" s="35"/>
      <c r="B243" s="36"/>
      <c r="C243" s="37"/>
      <c r="D243" s="205" t="s">
        <v>178</v>
      </c>
      <c r="E243" s="37"/>
      <c r="F243" s="206" t="s">
        <v>1403</v>
      </c>
      <c r="G243" s="37"/>
      <c r="H243" s="37"/>
      <c r="I243" s="207"/>
      <c r="J243" s="37"/>
      <c r="K243" s="37"/>
      <c r="L243" s="40"/>
      <c r="M243" s="208"/>
      <c r="N243" s="209"/>
      <c r="O243" s="72"/>
      <c r="P243" s="72"/>
      <c r="Q243" s="72"/>
      <c r="R243" s="72"/>
      <c r="S243" s="72"/>
      <c r="T243" s="73"/>
      <c r="U243" s="35"/>
      <c r="V243" s="35"/>
      <c r="W243" s="35"/>
      <c r="X243" s="35"/>
      <c r="Y243" s="35"/>
      <c r="Z243" s="35"/>
      <c r="AA243" s="35"/>
      <c r="AB243" s="35"/>
      <c r="AC243" s="35"/>
      <c r="AD243" s="35"/>
      <c r="AE243" s="35"/>
      <c r="AT243" s="18" t="s">
        <v>178</v>
      </c>
      <c r="AU243" s="18" t="s">
        <v>88</v>
      </c>
    </row>
    <row r="244" spans="1:65" s="2" customFormat="1" ht="11.25">
      <c r="A244" s="35"/>
      <c r="B244" s="36"/>
      <c r="C244" s="37"/>
      <c r="D244" s="210" t="s">
        <v>180</v>
      </c>
      <c r="E244" s="37"/>
      <c r="F244" s="211" t="s">
        <v>1404</v>
      </c>
      <c r="G244" s="37"/>
      <c r="H244" s="37"/>
      <c r="I244" s="207"/>
      <c r="J244" s="37"/>
      <c r="K244" s="37"/>
      <c r="L244" s="40"/>
      <c r="M244" s="208"/>
      <c r="N244" s="209"/>
      <c r="O244" s="72"/>
      <c r="P244" s="72"/>
      <c r="Q244" s="72"/>
      <c r="R244" s="72"/>
      <c r="S244" s="72"/>
      <c r="T244" s="73"/>
      <c r="U244" s="35"/>
      <c r="V244" s="35"/>
      <c r="W244" s="35"/>
      <c r="X244" s="35"/>
      <c r="Y244" s="35"/>
      <c r="Z244" s="35"/>
      <c r="AA244" s="35"/>
      <c r="AB244" s="35"/>
      <c r="AC244" s="35"/>
      <c r="AD244" s="35"/>
      <c r="AE244" s="35"/>
      <c r="AT244" s="18" t="s">
        <v>180</v>
      </c>
      <c r="AU244" s="18" t="s">
        <v>88</v>
      </c>
    </row>
    <row r="245" spans="1:65" s="2" customFormat="1" ht="39">
      <c r="A245" s="35"/>
      <c r="B245" s="36"/>
      <c r="C245" s="37"/>
      <c r="D245" s="205" t="s">
        <v>182</v>
      </c>
      <c r="E245" s="37"/>
      <c r="F245" s="212" t="s">
        <v>1405</v>
      </c>
      <c r="G245" s="37"/>
      <c r="H245" s="37"/>
      <c r="I245" s="207"/>
      <c r="J245" s="37"/>
      <c r="K245" s="37"/>
      <c r="L245" s="40"/>
      <c r="M245" s="208"/>
      <c r="N245" s="209"/>
      <c r="O245" s="72"/>
      <c r="P245" s="72"/>
      <c r="Q245" s="72"/>
      <c r="R245" s="72"/>
      <c r="S245" s="72"/>
      <c r="T245" s="73"/>
      <c r="U245" s="35"/>
      <c r="V245" s="35"/>
      <c r="W245" s="35"/>
      <c r="X245" s="35"/>
      <c r="Y245" s="35"/>
      <c r="Z245" s="35"/>
      <c r="AA245" s="35"/>
      <c r="AB245" s="35"/>
      <c r="AC245" s="35"/>
      <c r="AD245" s="35"/>
      <c r="AE245" s="35"/>
      <c r="AT245" s="18" t="s">
        <v>182</v>
      </c>
      <c r="AU245" s="18" t="s">
        <v>88</v>
      </c>
    </row>
    <row r="246" spans="1:65" s="2" customFormat="1" ht="24.2" customHeight="1">
      <c r="A246" s="35"/>
      <c r="B246" s="36"/>
      <c r="C246" s="192" t="s">
        <v>510</v>
      </c>
      <c r="D246" s="192" t="s">
        <v>172</v>
      </c>
      <c r="E246" s="193" t="s">
        <v>1406</v>
      </c>
      <c r="F246" s="194" t="s">
        <v>1407</v>
      </c>
      <c r="G246" s="195" t="s">
        <v>252</v>
      </c>
      <c r="H246" s="196">
        <v>2</v>
      </c>
      <c r="I246" s="197"/>
      <c r="J246" s="198">
        <f>ROUND(I246*H246,2)</f>
        <v>0</v>
      </c>
      <c r="K246" s="194" t="s">
        <v>176</v>
      </c>
      <c r="L246" s="40"/>
      <c r="M246" s="199" t="s">
        <v>1</v>
      </c>
      <c r="N246" s="200" t="s">
        <v>44</v>
      </c>
      <c r="O246" s="72"/>
      <c r="P246" s="201">
        <f>O246*H246</f>
        <v>0</v>
      </c>
      <c r="Q246" s="201">
        <v>3.08486E-3</v>
      </c>
      <c r="R246" s="201">
        <f>Q246*H246</f>
        <v>6.1697200000000001E-3</v>
      </c>
      <c r="S246" s="201">
        <v>0</v>
      </c>
      <c r="T246" s="202">
        <f>S246*H246</f>
        <v>0</v>
      </c>
      <c r="U246" s="35"/>
      <c r="V246" s="35"/>
      <c r="W246" s="35"/>
      <c r="X246" s="35"/>
      <c r="Y246" s="35"/>
      <c r="Z246" s="35"/>
      <c r="AA246" s="35"/>
      <c r="AB246" s="35"/>
      <c r="AC246" s="35"/>
      <c r="AD246" s="35"/>
      <c r="AE246" s="35"/>
      <c r="AR246" s="203" t="s">
        <v>300</v>
      </c>
      <c r="AT246" s="203" t="s">
        <v>172</v>
      </c>
      <c r="AU246" s="203" t="s">
        <v>88</v>
      </c>
      <c r="AY246" s="18" t="s">
        <v>169</v>
      </c>
      <c r="BE246" s="204">
        <f>IF(N246="základní",J246,0)</f>
        <v>0</v>
      </c>
      <c r="BF246" s="204">
        <f>IF(N246="snížená",J246,0)</f>
        <v>0</v>
      </c>
      <c r="BG246" s="204">
        <f>IF(N246="zákl. přenesená",J246,0)</f>
        <v>0</v>
      </c>
      <c r="BH246" s="204">
        <f>IF(N246="sníž. přenesená",J246,0)</f>
        <v>0</v>
      </c>
      <c r="BI246" s="204">
        <f>IF(N246="nulová",J246,0)</f>
        <v>0</v>
      </c>
      <c r="BJ246" s="18" t="s">
        <v>86</v>
      </c>
      <c r="BK246" s="204">
        <f>ROUND(I246*H246,2)</f>
        <v>0</v>
      </c>
      <c r="BL246" s="18" t="s">
        <v>300</v>
      </c>
      <c r="BM246" s="203" t="s">
        <v>779</v>
      </c>
    </row>
    <row r="247" spans="1:65" s="2" customFormat="1" ht="19.5">
      <c r="A247" s="35"/>
      <c r="B247" s="36"/>
      <c r="C247" s="37"/>
      <c r="D247" s="205" t="s">
        <v>178</v>
      </c>
      <c r="E247" s="37"/>
      <c r="F247" s="206" t="s">
        <v>1408</v>
      </c>
      <c r="G247" s="37"/>
      <c r="H247" s="37"/>
      <c r="I247" s="207"/>
      <c r="J247" s="37"/>
      <c r="K247" s="37"/>
      <c r="L247" s="40"/>
      <c r="M247" s="208"/>
      <c r="N247" s="209"/>
      <c r="O247" s="72"/>
      <c r="P247" s="72"/>
      <c r="Q247" s="72"/>
      <c r="R247" s="72"/>
      <c r="S247" s="72"/>
      <c r="T247" s="73"/>
      <c r="U247" s="35"/>
      <c r="V247" s="35"/>
      <c r="W247" s="35"/>
      <c r="X247" s="35"/>
      <c r="Y247" s="35"/>
      <c r="Z247" s="35"/>
      <c r="AA247" s="35"/>
      <c r="AB247" s="35"/>
      <c r="AC247" s="35"/>
      <c r="AD247" s="35"/>
      <c r="AE247" s="35"/>
      <c r="AT247" s="18" t="s">
        <v>178</v>
      </c>
      <c r="AU247" s="18" t="s">
        <v>88</v>
      </c>
    </row>
    <row r="248" spans="1:65" s="2" customFormat="1" ht="11.25">
      <c r="A248" s="35"/>
      <c r="B248" s="36"/>
      <c r="C248" s="37"/>
      <c r="D248" s="210" t="s">
        <v>180</v>
      </c>
      <c r="E248" s="37"/>
      <c r="F248" s="211" t="s">
        <v>1409</v>
      </c>
      <c r="G248" s="37"/>
      <c r="H248" s="37"/>
      <c r="I248" s="207"/>
      <c r="J248" s="37"/>
      <c r="K248" s="37"/>
      <c r="L248" s="40"/>
      <c r="M248" s="208"/>
      <c r="N248" s="209"/>
      <c r="O248" s="72"/>
      <c r="P248" s="72"/>
      <c r="Q248" s="72"/>
      <c r="R248" s="72"/>
      <c r="S248" s="72"/>
      <c r="T248" s="73"/>
      <c r="U248" s="35"/>
      <c r="V248" s="35"/>
      <c r="W248" s="35"/>
      <c r="X248" s="35"/>
      <c r="Y248" s="35"/>
      <c r="Z248" s="35"/>
      <c r="AA248" s="35"/>
      <c r="AB248" s="35"/>
      <c r="AC248" s="35"/>
      <c r="AD248" s="35"/>
      <c r="AE248" s="35"/>
      <c r="AT248" s="18" t="s">
        <v>180</v>
      </c>
      <c r="AU248" s="18" t="s">
        <v>88</v>
      </c>
    </row>
    <row r="249" spans="1:65" s="2" customFormat="1" ht="39">
      <c r="A249" s="35"/>
      <c r="B249" s="36"/>
      <c r="C249" s="37"/>
      <c r="D249" s="205" t="s">
        <v>182</v>
      </c>
      <c r="E249" s="37"/>
      <c r="F249" s="212" t="s">
        <v>1410</v>
      </c>
      <c r="G249" s="37"/>
      <c r="H249" s="37"/>
      <c r="I249" s="207"/>
      <c r="J249" s="37"/>
      <c r="K249" s="37"/>
      <c r="L249" s="40"/>
      <c r="M249" s="208"/>
      <c r="N249" s="209"/>
      <c r="O249" s="72"/>
      <c r="P249" s="72"/>
      <c r="Q249" s="72"/>
      <c r="R249" s="72"/>
      <c r="S249" s="72"/>
      <c r="T249" s="73"/>
      <c r="U249" s="35"/>
      <c r="V249" s="35"/>
      <c r="W249" s="35"/>
      <c r="X249" s="35"/>
      <c r="Y249" s="35"/>
      <c r="Z249" s="35"/>
      <c r="AA249" s="35"/>
      <c r="AB249" s="35"/>
      <c r="AC249" s="35"/>
      <c r="AD249" s="35"/>
      <c r="AE249" s="35"/>
      <c r="AT249" s="18" t="s">
        <v>182</v>
      </c>
      <c r="AU249" s="18" t="s">
        <v>88</v>
      </c>
    </row>
    <row r="250" spans="1:65" s="13" customFormat="1" ht="11.25">
      <c r="B250" s="213"/>
      <c r="C250" s="214"/>
      <c r="D250" s="205" t="s">
        <v>184</v>
      </c>
      <c r="E250" s="215" t="s">
        <v>1</v>
      </c>
      <c r="F250" s="216" t="s">
        <v>1411</v>
      </c>
      <c r="G250" s="214"/>
      <c r="H250" s="215" t="s">
        <v>1</v>
      </c>
      <c r="I250" s="217"/>
      <c r="J250" s="214"/>
      <c r="K250" s="214"/>
      <c r="L250" s="218"/>
      <c r="M250" s="219"/>
      <c r="N250" s="220"/>
      <c r="O250" s="220"/>
      <c r="P250" s="220"/>
      <c r="Q250" s="220"/>
      <c r="R250" s="220"/>
      <c r="S250" s="220"/>
      <c r="T250" s="221"/>
      <c r="AT250" s="222" t="s">
        <v>184</v>
      </c>
      <c r="AU250" s="222" t="s">
        <v>88</v>
      </c>
      <c r="AV250" s="13" t="s">
        <v>86</v>
      </c>
      <c r="AW250" s="13" t="s">
        <v>34</v>
      </c>
      <c r="AX250" s="13" t="s">
        <v>79</v>
      </c>
      <c r="AY250" s="222" t="s">
        <v>169</v>
      </c>
    </row>
    <row r="251" spans="1:65" s="14" customFormat="1" ht="11.25">
      <c r="B251" s="223"/>
      <c r="C251" s="224"/>
      <c r="D251" s="205" t="s">
        <v>184</v>
      </c>
      <c r="E251" s="225" t="s">
        <v>1</v>
      </c>
      <c r="F251" s="226" t="s">
        <v>86</v>
      </c>
      <c r="G251" s="224"/>
      <c r="H251" s="227">
        <v>1</v>
      </c>
      <c r="I251" s="228"/>
      <c r="J251" s="224"/>
      <c r="K251" s="224"/>
      <c r="L251" s="229"/>
      <c r="M251" s="230"/>
      <c r="N251" s="231"/>
      <c r="O251" s="231"/>
      <c r="P251" s="231"/>
      <c r="Q251" s="231"/>
      <c r="R251" s="231"/>
      <c r="S251" s="231"/>
      <c r="T251" s="232"/>
      <c r="AT251" s="233" t="s">
        <v>184</v>
      </c>
      <c r="AU251" s="233" t="s">
        <v>88</v>
      </c>
      <c r="AV251" s="14" t="s">
        <v>88</v>
      </c>
      <c r="AW251" s="14" t="s">
        <v>34</v>
      </c>
      <c r="AX251" s="14" t="s">
        <v>79</v>
      </c>
      <c r="AY251" s="233" t="s">
        <v>169</v>
      </c>
    </row>
    <row r="252" spans="1:65" s="13" customFormat="1" ht="11.25">
      <c r="B252" s="213"/>
      <c r="C252" s="214"/>
      <c r="D252" s="205" t="s">
        <v>184</v>
      </c>
      <c r="E252" s="215" t="s">
        <v>1</v>
      </c>
      <c r="F252" s="216" t="s">
        <v>1412</v>
      </c>
      <c r="G252" s="214"/>
      <c r="H252" s="215" t="s">
        <v>1</v>
      </c>
      <c r="I252" s="217"/>
      <c r="J252" s="214"/>
      <c r="K252" s="214"/>
      <c r="L252" s="218"/>
      <c r="M252" s="219"/>
      <c r="N252" s="220"/>
      <c r="O252" s="220"/>
      <c r="P252" s="220"/>
      <c r="Q252" s="220"/>
      <c r="R252" s="220"/>
      <c r="S252" s="220"/>
      <c r="T252" s="221"/>
      <c r="AT252" s="222" t="s">
        <v>184</v>
      </c>
      <c r="AU252" s="222" t="s">
        <v>88</v>
      </c>
      <c r="AV252" s="13" t="s">
        <v>86</v>
      </c>
      <c r="AW252" s="13" t="s">
        <v>34</v>
      </c>
      <c r="AX252" s="13" t="s">
        <v>79</v>
      </c>
      <c r="AY252" s="222" t="s">
        <v>169</v>
      </c>
    </row>
    <row r="253" spans="1:65" s="14" customFormat="1" ht="11.25">
      <c r="B253" s="223"/>
      <c r="C253" s="224"/>
      <c r="D253" s="205" t="s">
        <v>184</v>
      </c>
      <c r="E253" s="225" t="s">
        <v>1</v>
      </c>
      <c r="F253" s="226" t="s">
        <v>86</v>
      </c>
      <c r="G253" s="224"/>
      <c r="H253" s="227">
        <v>1</v>
      </c>
      <c r="I253" s="228"/>
      <c r="J253" s="224"/>
      <c r="K253" s="224"/>
      <c r="L253" s="229"/>
      <c r="M253" s="230"/>
      <c r="N253" s="231"/>
      <c r="O253" s="231"/>
      <c r="P253" s="231"/>
      <c r="Q253" s="231"/>
      <c r="R253" s="231"/>
      <c r="S253" s="231"/>
      <c r="T253" s="232"/>
      <c r="AT253" s="233" t="s">
        <v>184</v>
      </c>
      <c r="AU253" s="233" t="s">
        <v>88</v>
      </c>
      <c r="AV253" s="14" t="s">
        <v>88</v>
      </c>
      <c r="AW253" s="14" t="s">
        <v>34</v>
      </c>
      <c r="AX253" s="14" t="s">
        <v>79</v>
      </c>
      <c r="AY253" s="233" t="s">
        <v>169</v>
      </c>
    </row>
    <row r="254" spans="1:65" s="15" customFormat="1" ht="11.25">
      <c r="B254" s="234"/>
      <c r="C254" s="235"/>
      <c r="D254" s="205" t="s">
        <v>184</v>
      </c>
      <c r="E254" s="236" t="s">
        <v>1</v>
      </c>
      <c r="F254" s="237" t="s">
        <v>218</v>
      </c>
      <c r="G254" s="235"/>
      <c r="H254" s="238">
        <v>2</v>
      </c>
      <c r="I254" s="239"/>
      <c r="J254" s="235"/>
      <c r="K254" s="235"/>
      <c r="L254" s="240"/>
      <c r="M254" s="241"/>
      <c r="N254" s="242"/>
      <c r="O254" s="242"/>
      <c r="P254" s="242"/>
      <c r="Q254" s="242"/>
      <c r="R254" s="242"/>
      <c r="S254" s="242"/>
      <c r="T254" s="243"/>
      <c r="AT254" s="244" t="s">
        <v>184</v>
      </c>
      <c r="AU254" s="244" t="s">
        <v>88</v>
      </c>
      <c r="AV254" s="15" t="s">
        <v>170</v>
      </c>
      <c r="AW254" s="15" t="s">
        <v>34</v>
      </c>
      <c r="AX254" s="15" t="s">
        <v>86</v>
      </c>
      <c r="AY254" s="244" t="s">
        <v>169</v>
      </c>
    </row>
    <row r="255" spans="1:65" s="2" customFormat="1" ht="16.5" customHeight="1">
      <c r="A255" s="35"/>
      <c r="B255" s="36"/>
      <c r="C255" s="192" t="s">
        <v>519</v>
      </c>
      <c r="D255" s="192" t="s">
        <v>172</v>
      </c>
      <c r="E255" s="193" t="s">
        <v>1413</v>
      </c>
      <c r="F255" s="194" t="s">
        <v>1414</v>
      </c>
      <c r="G255" s="195" t="s">
        <v>252</v>
      </c>
      <c r="H255" s="196">
        <v>1</v>
      </c>
      <c r="I255" s="197"/>
      <c r="J255" s="198">
        <f>ROUND(I255*H255,2)</f>
        <v>0</v>
      </c>
      <c r="K255" s="194" t="s">
        <v>1</v>
      </c>
      <c r="L255" s="40"/>
      <c r="M255" s="199" t="s">
        <v>1</v>
      </c>
      <c r="N255" s="200" t="s">
        <v>44</v>
      </c>
      <c r="O255" s="72"/>
      <c r="P255" s="201">
        <f>O255*H255</f>
        <v>0</v>
      </c>
      <c r="Q255" s="201">
        <v>0</v>
      </c>
      <c r="R255" s="201">
        <f>Q255*H255</f>
        <v>0</v>
      </c>
      <c r="S255" s="201">
        <v>0</v>
      </c>
      <c r="T255" s="202">
        <f>S255*H255</f>
        <v>0</v>
      </c>
      <c r="U255" s="35"/>
      <c r="V255" s="35"/>
      <c r="W255" s="35"/>
      <c r="X255" s="35"/>
      <c r="Y255" s="35"/>
      <c r="Z255" s="35"/>
      <c r="AA255" s="35"/>
      <c r="AB255" s="35"/>
      <c r="AC255" s="35"/>
      <c r="AD255" s="35"/>
      <c r="AE255" s="35"/>
      <c r="AR255" s="203" t="s">
        <v>300</v>
      </c>
      <c r="AT255" s="203" t="s">
        <v>172</v>
      </c>
      <c r="AU255" s="203" t="s">
        <v>88</v>
      </c>
      <c r="AY255" s="18" t="s">
        <v>169</v>
      </c>
      <c r="BE255" s="204">
        <f>IF(N255="základní",J255,0)</f>
        <v>0</v>
      </c>
      <c r="BF255" s="204">
        <f>IF(N255="snížená",J255,0)</f>
        <v>0</v>
      </c>
      <c r="BG255" s="204">
        <f>IF(N255="zákl. přenesená",J255,0)</f>
        <v>0</v>
      </c>
      <c r="BH255" s="204">
        <f>IF(N255="sníž. přenesená",J255,0)</f>
        <v>0</v>
      </c>
      <c r="BI255" s="204">
        <f>IF(N255="nulová",J255,0)</f>
        <v>0</v>
      </c>
      <c r="BJ255" s="18" t="s">
        <v>86</v>
      </c>
      <c r="BK255" s="204">
        <f>ROUND(I255*H255,2)</f>
        <v>0</v>
      </c>
      <c r="BL255" s="18" t="s">
        <v>300</v>
      </c>
      <c r="BM255" s="203" t="s">
        <v>1415</v>
      </c>
    </row>
    <row r="256" spans="1:65" s="2" customFormat="1" ht="11.25">
      <c r="A256" s="35"/>
      <c r="B256" s="36"/>
      <c r="C256" s="37"/>
      <c r="D256" s="205" t="s">
        <v>178</v>
      </c>
      <c r="E256" s="37"/>
      <c r="F256" s="206" t="s">
        <v>1414</v>
      </c>
      <c r="G256" s="37"/>
      <c r="H256" s="37"/>
      <c r="I256" s="207"/>
      <c r="J256" s="37"/>
      <c r="K256" s="37"/>
      <c r="L256" s="40"/>
      <c r="M256" s="208"/>
      <c r="N256" s="209"/>
      <c r="O256" s="72"/>
      <c r="P256" s="72"/>
      <c r="Q256" s="72"/>
      <c r="R256" s="72"/>
      <c r="S256" s="72"/>
      <c r="T256" s="73"/>
      <c r="U256" s="35"/>
      <c r="V256" s="35"/>
      <c r="W256" s="35"/>
      <c r="X256" s="35"/>
      <c r="Y256" s="35"/>
      <c r="Z256" s="35"/>
      <c r="AA256" s="35"/>
      <c r="AB256" s="35"/>
      <c r="AC256" s="35"/>
      <c r="AD256" s="35"/>
      <c r="AE256" s="35"/>
      <c r="AT256" s="18" t="s">
        <v>178</v>
      </c>
      <c r="AU256" s="18" t="s">
        <v>88</v>
      </c>
    </row>
    <row r="257" spans="1:65" s="2" customFormat="1" ht="24.2" customHeight="1">
      <c r="A257" s="35"/>
      <c r="B257" s="36"/>
      <c r="C257" s="192" t="s">
        <v>528</v>
      </c>
      <c r="D257" s="192" t="s">
        <v>172</v>
      </c>
      <c r="E257" s="193" t="s">
        <v>1416</v>
      </c>
      <c r="F257" s="194" t="s">
        <v>1417</v>
      </c>
      <c r="G257" s="195" t="s">
        <v>252</v>
      </c>
      <c r="H257" s="196">
        <v>4</v>
      </c>
      <c r="I257" s="197"/>
      <c r="J257" s="198">
        <f>ROUND(I257*H257,2)</f>
        <v>0</v>
      </c>
      <c r="K257" s="194" t="s">
        <v>1</v>
      </c>
      <c r="L257" s="40"/>
      <c r="M257" s="199" t="s">
        <v>1</v>
      </c>
      <c r="N257" s="200" t="s">
        <v>44</v>
      </c>
      <c r="O257" s="72"/>
      <c r="P257" s="201">
        <f>O257*H257</f>
        <v>0</v>
      </c>
      <c r="Q257" s="201">
        <v>0</v>
      </c>
      <c r="R257" s="201">
        <f>Q257*H257</f>
        <v>0</v>
      </c>
      <c r="S257" s="201">
        <v>0</v>
      </c>
      <c r="T257" s="202">
        <f>S257*H257</f>
        <v>0</v>
      </c>
      <c r="U257" s="35"/>
      <c r="V257" s="35"/>
      <c r="W257" s="35"/>
      <c r="X257" s="35"/>
      <c r="Y257" s="35"/>
      <c r="Z257" s="35"/>
      <c r="AA257" s="35"/>
      <c r="AB257" s="35"/>
      <c r="AC257" s="35"/>
      <c r="AD257" s="35"/>
      <c r="AE257" s="35"/>
      <c r="AR257" s="203" t="s">
        <v>300</v>
      </c>
      <c r="AT257" s="203" t="s">
        <v>172</v>
      </c>
      <c r="AU257" s="203" t="s">
        <v>88</v>
      </c>
      <c r="AY257" s="18" t="s">
        <v>169</v>
      </c>
      <c r="BE257" s="204">
        <f>IF(N257="základní",J257,0)</f>
        <v>0</v>
      </c>
      <c r="BF257" s="204">
        <f>IF(N257="snížená",J257,0)</f>
        <v>0</v>
      </c>
      <c r="BG257" s="204">
        <f>IF(N257="zákl. přenesená",J257,0)</f>
        <v>0</v>
      </c>
      <c r="BH257" s="204">
        <f>IF(N257="sníž. přenesená",J257,0)</f>
        <v>0</v>
      </c>
      <c r="BI257" s="204">
        <f>IF(N257="nulová",J257,0)</f>
        <v>0</v>
      </c>
      <c r="BJ257" s="18" t="s">
        <v>86</v>
      </c>
      <c r="BK257" s="204">
        <f>ROUND(I257*H257,2)</f>
        <v>0</v>
      </c>
      <c r="BL257" s="18" t="s">
        <v>300</v>
      </c>
      <c r="BM257" s="203" t="s">
        <v>1418</v>
      </c>
    </row>
    <row r="258" spans="1:65" s="2" customFormat="1" ht="19.5">
      <c r="A258" s="35"/>
      <c r="B258" s="36"/>
      <c r="C258" s="37"/>
      <c r="D258" s="205" t="s">
        <v>178</v>
      </c>
      <c r="E258" s="37"/>
      <c r="F258" s="206" t="s">
        <v>1417</v>
      </c>
      <c r="G258" s="37"/>
      <c r="H258" s="37"/>
      <c r="I258" s="207"/>
      <c r="J258" s="37"/>
      <c r="K258" s="37"/>
      <c r="L258" s="40"/>
      <c r="M258" s="208"/>
      <c r="N258" s="209"/>
      <c r="O258" s="72"/>
      <c r="P258" s="72"/>
      <c r="Q258" s="72"/>
      <c r="R258" s="72"/>
      <c r="S258" s="72"/>
      <c r="T258" s="73"/>
      <c r="U258" s="35"/>
      <c r="V258" s="35"/>
      <c r="W258" s="35"/>
      <c r="X258" s="35"/>
      <c r="Y258" s="35"/>
      <c r="Z258" s="35"/>
      <c r="AA258" s="35"/>
      <c r="AB258" s="35"/>
      <c r="AC258" s="35"/>
      <c r="AD258" s="35"/>
      <c r="AE258" s="35"/>
      <c r="AT258" s="18" t="s">
        <v>178</v>
      </c>
      <c r="AU258" s="18" t="s">
        <v>88</v>
      </c>
    </row>
    <row r="259" spans="1:65" s="2" customFormat="1" ht="24.2" customHeight="1">
      <c r="A259" s="35"/>
      <c r="B259" s="36"/>
      <c r="C259" s="192" t="s">
        <v>535</v>
      </c>
      <c r="D259" s="192" t="s">
        <v>172</v>
      </c>
      <c r="E259" s="193" t="s">
        <v>1419</v>
      </c>
      <c r="F259" s="194" t="s">
        <v>1420</v>
      </c>
      <c r="G259" s="195" t="s">
        <v>368</v>
      </c>
      <c r="H259" s="196">
        <v>55</v>
      </c>
      <c r="I259" s="197"/>
      <c r="J259" s="198">
        <f>ROUND(I259*H259,2)</f>
        <v>0</v>
      </c>
      <c r="K259" s="194" t="s">
        <v>176</v>
      </c>
      <c r="L259" s="40"/>
      <c r="M259" s="199" t="s">
        <v>1</v>
      </c>
      <c r="N259" s="200" t="s">
        <v>44</v>
      </c>
      <c r="O259" s="72"/>
      <c r="P259" s="201">
        <f>O259*H259</f>
        <v>0</v>
      </c>
      <c r="Q259" s="201">
        <v>1.8972349999999999E-4</v>
      </c>
      <c r="R259" s="201">
        <f>Q259*H259</f>
        <v>1.04347925E-2</v>
      </c>
      <c r="S259" s="201">
        <v>0</v>
      </c>
      <c r="T259" s="202">
        <f>S259*H259</f>
        <v>0</v>
      </c>
      <c r="U259" s="35"/>
      <c r="V259" s="35"/>
      <c r="W259" s="35"/>
      <c r="X259" s="35"/>
      <c r="Y259" s="35"/>
      <c r="Z259" s="35"/>
      <c r="AA259" s="35"/>
      <c r="AB259" s="35"/>
      <c r="AC259" s="35"/>
      <c r="AD259" s="35"/>
      <c r="AE259" s="35"/>
      <c r="AR259" s="203" t="s">
        <v>300</v>
      </c>
      <c r="AT259" s="203" t="s">
        <v>172</v>
      </c>
      <c r="AU259" s="203" t="s">
        <v>88</v>
      </c>
      <c r="AY259" s="18" t="s">
        <v>169</v>
      </c>
      <c r="BE259" s="204">
        <f>IF(N259="základní",J259,0)</f>
        <v>0</v>
      </c>
      <c r="BF259" s="204">
        <f>IF(N259="snížená",J259,0)</f>
        <v>0</v>
      </c>
      <c r="BG259" s="204">
        <f>IF(N259="zákl. přenesená",J259,0)</f>
        <v>0</v>
      </c>
      <c r="BH259" s="204">
        <f>IF(N259="sníž. přenesená",J259,0)</f>
        <v>0</v>
      </c>
      <c r="BI259" s="204">
        <f>IF(N259="nulová",J259,0)</f>
        <v>0</v>
      </c>
      <c r="BJ259" s="18" t="s">
        <v>86</v>
      </c>
      <c r="BK259" s="204">
        <f>ROUND(I259*H259,2)</f>
        <v>0</v>
      </c>
      <c r="BL259" s="18" t="s">
        <v>300</v>
      </c>
      <c r="BM259" s="203" t="s">
        <v>1421</v>
      </c>
    </row>
    <row r="260" spans="1:65" s="2" customFormat="1" ht="19.5">
      <c r="A260" s="35"/>
      <c r="B260" s="36"/>
      <c r="C260" s="37"/>
      <c r="D260" s="205" t="s">
        <v>178</v>
      </c>
      <c r="E260" s="37"/>
      <c r="F260" s="206" t="s">
        <v>1422</v>
      </c>
      <c r="G260" s="37"/>
      <c r="H260" s="37"/>
      <c r="I260" s="207"/>
      <c r="J260" s="37"/>
      <c r="K260" s="37"/>
      <c r="L260" s="40"/>
      <c r="M260" s="208"/>
      <c r="N260" s="209"/>
      <c r="O260" s="72"/>
      <c r="P260" s="72"/>
      <c r="Q260" s="72"/>
      <c r="R260" s="72"/>
      <c r="S260" s="72"/>
      <c r="T260" s="73"/>
      <c r="U260" s="35"/>
      <c r="V260" s="35"/>
      <c r="W260" s="35"/>
      <c r="X260" s="35"/>
      <c r="Y260" s="35"/>
      <c r="Z260" s="35"/>
      <c r="AA260" s="35"/>
      <c r="AB260" s="35"/>
      <c r="AC260" s="35"/>
      <c r="AD260" s="35"/>
      <c r="AE260" s="35"/>
      <c r="AT260" s="18" t="s">
        <v>178</v>
      </c>
      <c r="AU260" s="18" t="s">
        <v>88</v>
      </c>
    </row>
    <row r="261" spans="1:65" s="2" customFormat="1" ht="11.25">
      <c r="A261" s="35"/>
      <c r="B261" s="36"/>
      <c r="C261" s="37"/>
      <c r="D261" s="210" t="s">
        <v>180</v>
      </c>
      <c r="E261" s="37"/>
      <c r="F261" s="211" t="s">
        <v>1423</v>
      </c>
      <c r="G261" s="37"/>
      <c r="H261" s="37"/>
      <c r="I261" s="207"/>
      <c r="J261" s="37"/>
      <c r="K261" s="37"/>
      <c r="L261" s="40"/>
      <c r="M261" s="208"/>
      <c r="N261" s="209"/>
      <c r="O261" s="72"/>
      <c r="P261" s="72"/>
      <c r="Q261" s="72"/>
      <c r="R261" s="72"/>
      <c r="S261" s="72"/>
      <c r="T261" s="73"/>
      <c r="U261" s="35"/>
      <c r="V261" s="35"/>
      <c r="W261" s="35"/>
      <c r="X261" s="35"/>
      <c r="Y261" s="35"/>
      <c r="Z261" s="35"/>
      <c r="AA261" s="35"/>
      <c r="AB261" s="35"/>
      <c r="AC261" s="35"/>
      <c r="AD261" s="35"/>
      <c r="AE261" s="35"/>
      <c r="AT261" s="18" t="s">
        <v>180</v>
      </c>
      <c r="AU261" s="18" t="s">
        <v>88</v>
      </c>
    </row>
    <row r="262" spans="1:65" s="2" customFormat="1" ht="68.25">
      <c r="A262" s="35"/>
      <c r="B262" s="36"/>
      <c r="C262" s="37"/>
      <c r="D262" s="205" t="s">
        <v>182</v>
      </c>
      <c r="E262" s="37"/>
      <c r="F262" s="212" t="s">
        <v>1424</v>
      </c>
      <c r="G262" s="37"/>
      <c r="H262" s="37"/>
      <c r="I262" s="207"/>
      <c r="J262" s="37"/>
      <c r="K262" s="37"/>
      <c r="L262" s="40"/>
      <c r="M262" s="208"/>
      <c r="N262" s="209"/>
      <c r="O262" s="72"/>
      <c r="P262" s="72"/>
      <c r="Q262" s="72"/>
      <c r="R262" s="72"/>
      <c r="S262" s="72"/>
      <c r="T262" s="73"/>
      <c r="U262" s="35"/>
      <c r="V262" s="35"/>
      <c r="W262" s="35"/>
      <c r="X262" s="35"/>
      <c r="Y262" s="35"/>
      <c r="Z262" s="35"/>
      <c r="AA262" s="35"/>
      <c r="AB262" s="35"/>
      <c r="AC262" s="35"/>
      <c r="AD262" s="35"/>
      <c r="AE262" s="35"/>
      <c r="AT262" s="18" t="s">
        <v>182</v>
      </c>
      <c r="AU262" s="18" t="s">
        <v>88</v>
      </c>
    </row>
    <row r="263" spans="1:65" s="2" customFormat="1" ht="21.75" customHeight="1">
      <c r="A263" s="35"/>
      <c r="B263" s="36"/>
      <c r="C263" s="192" t="s">
        <v>542</v>
      </c>
      <c r="D263" s="192" t="s">
        <v>172</v>
      </c>
      <c r="E263" s="193" t="s">
        <v>1425</v>
      </c>
      <c r="F263" s="194" t="s">
        <v>1426</v>
      </c>
      <c r="G263" s="195" t="s">
        <v>368</v>
      </c>
      <c r="H263" s="196">
        <v>55</v>
      </c>
      <c r="I263" s="197"/>
      <c r="J263" s="198">
        <f>ROUND(I263*H263,2)</f>
        <v>0</v>
      </c>
      <c r="K263" s="194" t="s">
        <v>176</v>
      </c>
      <c r="L263" s="40"/>
      <c r="M263" s="199" t="s">
        <v>1</v>
      </c>
      <c r="N263" s="200" t="s">
        <v>44</v>
      </c>
      <c r="O263" s="72"/>
      <c r="P263" s="201">
        <f>O263*H263</f>
        <v>0</v>
      </c>
      <c r="Q263" s="201">
        <v>1.0000000000000001E-5</v>
      </c>
      <c r="R263" s="201">
        <f>Q263*H263</f>
        <v>5.5000000000000003E-4</v>
      </c>
      <c r="S263" s="201">
        <v>0</v>
      </c>
      <c r="T263" s="202">
        <f>S263*H263</f>
        <v>0</v>
      </c>
      <c r="U263" s="35"/>
      <c r="V263" s="35"/>
      <c r="W263" s="35"/>
      <c r="X263" s="35"/>
      <c r="Y263" s="35"/>
      <c r="Z263" s="35"/>
      <c r="AA263" s="35"/>
      <c r="AB263" s="35"/>
      <c r="AC263" s="35"/>
      <c r="AD263" s="35"/>
      <c r="AE263" s="35"/>
      <c r="AR263" s="203" t="s">
        <v>300</v>
      </c>
      <c r="AT263" s="203" t="s">
        <v>172</v>
      </c>
      <c r="AU263" s="203" t="s">
        <v>88</v>
      </c>
      <c r="AY263" s="18" t="s">
        <v>169</v>
      </c>
      <c r="BE263" s="204">
        <f>IF(N263="základní",J263,0)</f>
        <v>0</v>
      </c>
      <c r="BF263" s="204">
        <f>IF(N263="snížená",J263,0)</f>
        <v>0</v>
      </c>
      <c r="BG263" s="204">
        <f>IF(N263="zákl. přenesená",J263,0)</f>
        <v>0</v>
      </c>
      <c r="BH263" s="204">
        <f>IF(N263="sníž. přenesená",J263,0)</f>
        <v>0</v>
      </c>
      <c r="BI263" s="204">
        <f>IF(N263="nulová",J263,0)</f>
        <v>0</v>
      </c>
      <c r="BJ263" s="18" t="s">
        <v>86</v>
      </c>
      <c r="BK263" s="204">
        <f>ROUND(I263*H263,2)</f>
        <v>0</v>
      </c>
      <c r="BL263" s="18" t="s">
        <v>300</v>
      </c>
      <c r="BM263" s="203" t="s">
        <v>1427</v>
      </c>
    </row>
    <row r="264" spans="1:65" s="2" customFormat="1" ht="19.5">
      <c r="A264" s="35"/>
      <c r="B264" s="36"/>
      <c r="C264" s="37"/>
      <c r="D264" s="205" t="s">
        <v>178</v>
      </c>
      <c r="E264" s="37"/>
      <c r="F264" s="206" t="s">
        <v>1428</v>
      </c>
      <c r="G264" s="37"/>
      <c r="H264" s="37"/>
      <c r="I264" s="207"/>
      <c r="J264" s="37"/>
      <c r="K264" s="37"/>
      <c r="L264" s="40"/>
      <c r="M264" s="208"/>
      <c r="N264" s="209"/>
      <c r="O264" s="72"/>
      <c r="P264" s="72"/>
      <c r="Q264" s="72"/>
      <c r="R264" s="72"/>
      <c r="S264" s="72"/>
      <c r="T264" s="73"/>
      <c r="U264" s="35"/>
      <c r="V264" s="35"/>
      <c r="W264" s="35"/>
      <c r="X264" s="35"/>
      <c r="Y264" s="35"/>
      <c r="Z264" s="35"/>
      <c r="AA264" s="35"/>
      <c r="AB264" s="35"/>
      <c r="AC264" s="35"/>
      <c r="AD264" s="35"/>
      <c r="AE264" s="35"/>
      <c r="AT264" s="18" t="s">
        <v>178</v>
      </c>
      <c r="AU264" s="18" t="s">
        <v>88</v>
      </c>
    </row>
    <row r="265" spans="1:65" s="2" customFormat="1" ht="11.25">
      <c r="A265" s="35"/>
      <c r="B265" s="36"/>
      <c r="C265" s="37"/>
      <c r="D265" s="210" t="s">
        <v>180</v>
      </c>
      <c r="E265" s="37"/>
      <c r="F265" s="211" t="s">
        <v>1429</v>
      </c>
      <c r="G265" s="37"/>
      <c r="H265" s="37"/>
      <c r="I265" s="207"/>
      <c r="J265" s="37"/>
      <c r="K265" s="37"/>
      <c r="L265" s="40"/>
      <c r="M265" s="208"/>
      <c r="N265" s="209"/>
      <c r="O265" s="72"/>
      <c r="P265" s="72"/>
      <c r="Q265" s="72"/>
      <c r="R265" s="72"/>
      <c r="S265" s="72"/>
      <c r="T265" s="73"/>
      <c r="U265" s="35"/>
      <c r="V265" s="35"/>
      <c r="W265" s="35"/>
      <c r="X265" s="35"/>
      <c r="Y265" s="35"/>
      <c r="Z265" s="35"/>
      <c r="AA265" s="35"/>
      <c r="AB265" s="35"/>
      <c r="AC265" s="35"/>
      <c r="AD265" s="35"/>
      <c r="AE265" s="35"/>
      <c r="AT265" s="18" t="s">
        <v>180</v>
      </c>
      <c r="AU265" s="18" t="s">
        <v>88</v>
      </c>
    </row>
    <row r="266" spans="1:65" s="2" customFormat="1" ht="68.25">
      <c r="A266" s="35"/>
      <c r="B266" s="36"/>
      <c r="C266" s="37"/>
      <c r="D266" s="205" t="s">
        <v>182</v>
      </c>
      <c r="E266" s="37"/>
      <c r="F266" s="212" t="s">
        <v>1424</v>
      </c>
      <c r="G266" s="37"/>
      <c r="H266" s="37"/>
      <c r="I266" s="207"/>
      <c r="J266" s="37"/>
      <c r="K266" s="37"/>
      <c r="L266" s="40"/>
      <c r="M266" s="208"/>
      <c r="N266" s="209"/>
      <c r="O266" s="72"/>
      <c r="P266" s="72"/>
      <c r="Q266" s="72"/>
      <c r="R266" s="72"/>
      <c r="S266" s="72"/>
      <c r="T266" s="73"/>
      <c r="U266" s="35"/>
      <c r="V266" s="35"/>
      <c r="W266" s="35"/>
      <c r="X266" s="35"/>
      <c r="Y266" s="35"/>
      <c r="Z266" s="35"/>
      <c r="AA266" s="35"/>
      <c r="AB266" s="35"/>
      <c r="AC266" s="35"/>
      <c r="AD266" s="35"/>
      <c r="AE266" s="35"/>
      <c r="AT266" s="18" t="s">
        <v>182</v>
      </c>
      <c r="AU266" s="18" t="s">
        <v>88</v>
      </c>
    </row>
    <row r="267" spans="1:65" s="2" customFormat="1" ht="24.2" customHeight="1">
      <c r="A267" s="35"/>
      <c r="B267" s="36"/>
      <c r="C267" s="192" t="s">
        <v>549</v>
      </c>
      <c r="D267" s="192" t="s">
        <v>172</v>
      </c>
      <c r="E267" s="193" t="s">
        <v>1430</v>
      </c>
      <c r="F267" s="194" t="s">
        <v>1431</v>
      </c>
      <c r="G267" s="195" t="s">
        <v>595</v>
      </c>
      <c r="H267" s="266"/>
      <c r="I267" s="197"/>
      <c r="J267" s="198">
        <f>ROUND(I267*H267,2)</f>
        <v>0</v>
      </c>
      <c r="K267" s="194" t="s">
        <v>176</v>
      </c>
      <c r="L267" s="40"/>
      <c r="M267" s="199" t="s">
        <v>1</v>
      </c>
      <c r="N267" s="200" t="s">
        <v>44</v>
      </c>
      <c r="O267" s="72"/>
      <c r="P267" s="201">
        <f>O267*H267</f>
        <v>0</v>
      </c>
      <c r="Q267" s="201">
        <v>0</v>
      </c>
      <c r="R267" s="201">
        <f>Q267*H267</f>
        <v>0</v>
      </c>
      <c r="S267" s="201">
        <v>0</v>
      </c>
      <c r="T267" s="202">
        <f>S267*H267</f>
        <v>0</v>
      </c>
      <c r="U267" s="35"/>
      <c r="V267" s="35"/>
      <c r="W267" s="35"/>
      <c r="X267" s="35"/>
      <c r="Y267" s="35"/>
      <c r="Z267" s="35"/>
      <c r="AA267" s="35"/>
      <c r="AB267" s="35"/>
      <c r="AC267" s="35"/>
      <c r="AD267" s="35"/>
      <c r="AE267" s="35"/>
      <c r="AR267" s="203" t="s">
        <v>300</v>
      </c>
      <c r="AT267" s="203" t="s">
        <v>172</v>
      </c>
      <c r="AU267" s="203" t="s">
        <v>88</v>
      </c>
      <c r="AY267" s="18" t="s">
        <v>169</v>
      </c>
      <c r="BE267" s="204">
        <f>IF(N267="základní",J267,0)</f>
        <v>0</v>
      </c>
      <c r="BF267" s="204">
        <f>IF(N267="snížená",J267,0)</f>
        <v>0</v>
      </c>
      <c r="BG267" s="204">
        <f>IF(N267="zákl. přenesená",J267,0)</f>
        <v>0</v>
      </c>
      <c r="BH267" s="204">
        <f>IF(N267="sníž. přenesená",J267,0)</f>
        <v>0</v>
      </c>
      <c r="BI267" s="204">
        <f>IF(N267="nulová",J267,0)</f>
        <v>0</v>
      </c>
      <c r="BJ267" s="18" t="s">
        <v>86</v>
      </c>
      <c r="BK267" s="204">
        <f>ROUND(I267*H267,2)</f>
        <v>0</v>
      </c>
      <c r="BL267" s="18" t="s">
        <v>300</v>
      </c>
      <c r="BM267" s="203" t="s">
        <v>1432</v>
      </c>
    </row>
    <row r="268" spans="1:65" s="2" customFormat="1" ht="29.25">
      <c r="A268" s="35"/>
      <c r="B268" s="36"/>
      <c r="C268" s="37"/>
      <c r="D268" s="205" t="s">
        <v>178</v>
      </c>
      <c r="E268" s="37"/>
      <c r="F268" s="206" t="s">
        <v>1433</v>
      </c>
      <c r="G268" s="37"/>
      <c r="H268" s="37"/>
      <c r="I268" s="207"/>
      <c r="J268" s="37"/>
      <c r="K268" s="37"/>
      <c r="L268" s="40"/>
      <c r="M268" s="208"/>
      <c r="N268" s="209"/>
      <c r="O268" s="72"/>
      <c r="P268" s="72"/>
      <c r="Q268" s="72"/>
      <c r="R268" s="72"/>
      <c r="S268" s="72"/>
      <c r="T268" s="73"/>
      <c r="U268" s="35"/>
      <c r="V268" s="35"/>
      <c r="W268" s="35"/>
      <c r="X268" s="35"/>
      <c r="Y268" s="35"/>
      <c r="Z268" s="35"/>
      <c r="AA268" s="35"/>
      <c r="AB268" s="35"/>
      <c r="AC268" s="35"/>
      <c r="AD268" s="35"/>
      <c r="AE268" s="35"/>
      <c r="AT268" s="18" t="s">
        <v>178</v>
      </c>
      <c r="AU268" s="18" t="s">
        <v>88</v>
      </c>
    </row>
    <row r="269" spans="1:65" s="2" customFormat="1" ht="11.25">
      <c r="A269" s="35"/>
      <c r="B269" s="36"/>
      <c r="C269" s="37"/>
      <c r="D269" s="210" t="s">
        <v>180</v>
      </c>
      <c r="E269" s="37"/>
      <c r="F269" s="211" t="s">
        <v>1434</v>
      </c>
      <c r="G269" s="37"/>
      <c r="H269" s="37"/>
      <c r="I269" s="207"/>
      <c r="J269" s="37"/>
      <c r="K269" s="37"/>
      <c r="L269" s="40"/>
      <c r="M269" s="208"/>
      <c r="N269" s="209"/>
      <c r="O269" s="72"/>
      <c r="P269" s="72"/>
      <c r="Q269" s="72"/>
      <c r="R269" s="72"/>
      <c r="S269" s="72"/>
      <c r="T269" s="73"/>
      <c r="U269" s="35"/>
      <c r="V269" s="35"/>
      <c r="W269" s="35"/>
      <c r="X269" s="35"/>
      <c r="Y269" s="35"/>
      <c r="Z269" s="35"/>
      <c r="AA269" s="35"/>
      <c r="AB269" s="35"/>
      <c r="AC269" s="35"/>
      <c r="AD269" s="35"/>
      <c r="AE269" s="35"/>
      <c r="AT269" s="18" t="s">
        <v>180</v>
      </c>
      <c r="AU269" s="18" t="s">
        <v>88</v>
      </c>
    </row>
    <row r="270" spans="1:65" s="12" customFormat="1" ht="22.9" customHeight="1">
      <c r="B270" s="176"/>
      <c r="C270" s="177"/>
      <c r="D270" s="178" t="s">
        <v>78</v>
      </c>
      <c r="E270" s="190" t="s">
        <v>1435</v>
      </c>
      <c r="F270" s="190" t="s">
        <v>1436</v>
      </c>
      <c r="G270" s="177"/>
      <c r="H270" s="177"/>
      <c r="I270" s="180"/>
      <c r="J270" s="191">
        <f>BK270</f>
        <v>0</v>
      </c>
      <c r="K270" s="177"/>
      <c r="L270" s="182"/>
      <c r="M270" s="183"/>
      <c r="N270" s="184"/>
      <c r="O270" s="184"/>
      <c r="P270" s="185">
        <f>SUM(P271:P300)</f>
        <v>0</v>
      </c>
      <c r="Q270" s="184"/>
      <c r="R270" s="185">
        <f>SUM(R271:R300)</f>
        <v>2.7351536499999999E-2</v>
      </c>
      <c r="S270" s="184"/>
      <c r="T270" s="186">
        <f>SUM(T271:T300)</f>
        <v>0</v>
      </c>
      <c r="AR270" s="187" t="s">
        <v>88</v>
      </c>
      <c r="AT270" s="188" t="s">
        <v>78</v>
      </c>
      <c r="AU270" s="188" t="s">
        <v>86</v>
      </c>
      <c r="AY270" s="187" t="s">
        <v>169</v>
      </c>
      <c r="BK270" s="189">
        <f>SUM(BK271:BK300)</f>
        <v>0</v>
      </c>
    </row>
    <row r="271" spans="1:65" s="2" customFormat="1" ht="24.2" customHeight="1">
      <c r="A271" s="35"/>
      <c r="B271" s="36"/>
      <c r="C271" s="192" t="s">
        <v>557</v>
      </c>
      <c r="D271" s="192" t="s">
        <v>172</v>
      </c>
      <c r="E271" s="193" t="s">
        <v>1437</v>
      </c>
      <c r="F271" s="194" t="s">
        <v>1438</v>
      </c>
      <c r="G271" s="195" t="s">
        <v>345</v>
      </c>
      <c r="H271" s="196">
        <v>1</v>
      </c>
      <c r="I271" s="197"/>
      <c r="J271" s="198">
        <f>ROUND(I271*H271,2)</f>
        <v>0</v>
      </c>
      <c r="K271" s="194" t="s">
        <v>176</v>
      </c>
      <c r="L271" s="40"/>
      <c r="M271" s="199" t="s">
        <v>1</v>
      </c>
      <c r="N271" s="200" t="s">
        <v>44</v>
      </c>
      <c r="O271" s="72"/>
      <c r="P271" s="201">
        <f>O271*H271</f>
        <v>0</v>
      </c>
      <c r="Q271" s="201">
        <v>1.6469276500000001E-2</v>
      </c>
      <c r="R271" s="201">
        <f>Q271*H271</f>
        <v>1.6469276500000001E-2</v>
      </c>
      <c r="S271" s="201">
        <v>0</v>
      </c>
      <c r="T271" s="202">
        <f>S271*H271</f>
        <v>0</v>
      </c>
      <c r="U271" s="35"/>
      <c r="V271" s="35"/>
      <c r="W271" s="35"/>
      <c r="X271" s="35"/>
      <c r="Y271" s="35"/>
      <c r="Z271" s="35"/>
      <c r="AA271" s="35"/>
      <c r="AB271" s="35"/>
      <c r="AC271" s="35"/>
      <c r="AD271" s="35"/>
      <c r="AE271" s="35"/>
      <c r="AR271" s="203" t="s">
        <v>300</v>
      </c>
      <c r="AT271" s="203" t="s">
        <v>172</v>
      </c>
      <c r="AU271" s="203" t="s">
        <v>88</v>
      </c>
      <c r="AY271" s="18" t="s">
        <v>169</v>
      </c>
      <c r="BE271" s="204">
        <f>IF(N271="základní",J271,0)</f>
        <v>0</v>
      </c>
      <c r="BF271" s="204">
        <f>IF(N271="snížená",J271,0)</f>
        <v>0</v>
      </c>
      <c r="BG271" s="204">
        <f>IF(N271="zákl. přenesená",J271,0)</f>
        <v>0</v>
      </c>
      <c r="BH271" s="204">
        <f>IF(N271="sníž. přenesená",J271,0)</f>
        <v>0</v>
      </c>
      <c r="BI271" s="204">
        <f>IF(N271="nulová",J271,0)</f>
        <v>0</v>
      </c>
      <c r="BJ271" s="18" t="s">
        <v>86</v>
      </c>
      <c r="BK271" s="204">
        <f>ROUND(I271*H271,2)</f>
        <v>0</v>
      </c>
      <c r="BL271" s="18" t="s">
        <v>300</v>
      </c>
      <c r="BM271" s="203" t="s">
        <v>1439</v>
      </c>
    </row>
    <row r="272" spans="1:65" s="2" customFormat="1" ht="29.25">
      <c r="A272" s="35"/>
      <c r="B272" s="36"/>
      <c r="C272" s="37"/>
      <c r="D272" s="205" t="s">
        <v>178</v>
      </c>
      <c r="E272" s="37"/>
      <c r="F272" s="206" t="s">
        <v>1440</v>
      </c>
      <c r="G272" s="37"/>
      <c r="H272" s="37"/>
      <c r="I272" s="207"/>
      <c r="J272" s="37"/>
      <c r="K272" s="37"/>
      <c r="L272" s="40"/>
      <c r="M272" s="208"/>
      <c r="N272" s="209"/>
      <c r="O272" s="72"/>
      <c r="P272" s="72"/>
      <c r="Q272" s="72"/>
      <c r="R272" s="72"/>
      <c r="S272" s="72"/>
      <c r="T272" s="73"/>
      <c r="U272" s="35"/>
      <c r="V272" s="35"/>
      <c r="W272" s="35"/>
      <c r="X272" s="35"/>
      <c r="Y272" s="35"/>
      <c r="Z272" s="35"/>
      <c r="AA272" s="35"/>
      <c r="AB272" s="35"/>
      <c r="AC272" s="35"/>
      <c r="AD272" s="35"/>
      <c r="AE272" s="35"/>
      <c r="AT272" s="18" t="s">
        <v>178</v>
      </c>
      <c r="AU272" s="18" t="s">
        <v>88</v>
      </c>
    </row>
    <row r="273" spans="1:65" s="2" customFormat="1" ht="11.25">
      <c r="A273" s="35"/>
      <c r="B273" s="36"/>
      <c r="C273" s="37"/>
      <c r="D273" s="210" t="s">
        <v>180</v>
      </c>
      <c r="E273" s="37"/>
      <c r="F273" s="211" t="s">
        <v>1441</v>
      </c>
      <c r="G273" s="37"/>
      <c r="H273" s="37"/>
      <c r="I273" s="207"/>
      <c r="J273" s="37"/>
      <c r="K273" s="37"/>
      <c r="L273" s="40"/>
      <c r="M273" s="208"/>
      <c r="N273" s="209"/>
      <c r="O273" s="72"/>
      <c r="P273" s="72"/>
      <c r="Q273" s="72"/>
      <c r="R273" s="72"/>
      <c r="S273" s="72"/>
      <c r="T273" s="73"/>
      <c r="U273" s="35"/>
      <c r="V273" s="35"/>
      <c r="W273" s="35"/>
      <c r="X273" s="35"/>
      <c r="Y273" s="35"/>
      <c r="Z273" s="35"/>
      <c r="AA273" s="35"/>
      <c r="AB273" s="35"/>
      <c r="AC273" s="35"/>
      <c r="AD273" s="35"/>
      <c r="AE273" s="35"/>
      <c r="AT273" s="18" t="s">
        <v>180</v>
      </c>
      <c r="AU273" s="18" t="s">
        <v>88</v>
      </c>
    </row>
    <row r="274" spans="1:65" s="2" customFormat="1" ht="78">
      <c r="A274" s="35"/>
      <c r="B274" s="36"/>
      <c r="C274" s="37"/>
      <c r="D274" s="205" t="s">
        <v>182</v>
      </c>
      <c r="E274" s="37"/>
      <c r="F274" s="212" t="s">
        <v>1442</v>
      </c>
      <c r="G274" s="37"/>
      <c r="H274" s="37"/>
      <c r="I274" s="207"/>
      <c r="J274" s="37"/>
      <c r="K274" s="37"/>
      <c r="L274" s="40"/>
      <c r="M274" s="208"/>
      <c r="N274" s="209"/>
      <c r="O274" s="72"/>
      <c r="P274" s="72"/>
      <c r="Q274" s="72"/>
      <c r="R274" s="72"/>
      <c r="S274" s="72"/>
      <c r="T274" s="73"/>
      <c r="U274" s="35"/>
      <c r="V274" s="35"/>
      <c r="W274" s="35"/>
      <c r="X274" s="35"/>
      <c r="Y274" s="35"/>
      <c r="Z274" s="35"/>
      <c r="AA274" s="35"/>
      <c r="AB274" s="35"/>
      <c r="AC274" s="35"/>
      <c r="AD274" s="35"/>
      <c r="AE274" s="35"/>
      <c r="AT274" s="18" t="s">
        <v>182</v>
      </c>
      <c r="AU274" s="18" t="s">
        <v>88</v>
      </c>
    </row>
    <row r="275" spans="1:65" s="2" customFormat="1" ht="24.2" customHeight="1">
      <c r="A275" s="35"/>
      <c r="B275" s="36"/>
      <c r="C275" s="192" t="s">
        <v>564</v>
      </c>
      <c r="D275" s="192" t="s">
        <v>172</v>
      </c>
      <c r="E275" s="193" t="s">
        <v>1443</v>
      </c>
      <c r="F275" s="194" t="s">
        <v>1444</v>
      </c>
      <c r="G275" s="195" t="s">
        <v>345</v>
      </c>
      <c r="H275" s="196">
        <v>6</v>
      </c>
      <c r="I275" s="197"/>
      <c r="J275" s="198">
        <f>ROUND(I275*H275,2)</f>
        <v>0</v>
      </c>
      <c r="K275" s="194" t="s">
        <v>176</v>
      </c>
      <c r="L275" s="40"/>
      <c r="M275" s="199" t="s">
        <v>1</v>
      </c>
      <c r="N275" s="200" t="s">
        <v>44</v>
      </c>
      <c r="O275" s="72"/>
      <c r="P275" s="201">
        <f>O275*H275</f>
        <v>0</v>
      </c>
      <c r="Q275" s="201">
        <v>2.3913999999999999E-4</v>
      </c>
      <c r="R275" s="201">
        <f>Q275*H275</f>
        <v>1.4348399999999999E-3</v>
      </c>
      <c r="S275" s="201">
        <v>0</v>
      </c>
      <c r="T275" s="202">
        <f>S275*H275</f>
        <v>0</v>
      </c>
      <c r="U275" s="35"/>
      <c r="V275" s="35"/>
      <c r="W275" s="35"/>
      <c r="X275" s="35"/>
      <c r="Y275" s="35"/>
      <c r="Z275" s="35"/>
      <c r="AA275" s="35"/>
      <c r="AB275" s="35"/>
      <c r="AC275" s="35"/>
      <c r="AD275" s="35"/>
      <c r="AE275" s="35"/>
      <c r="AR275" s="203" t="s">
        <v>300</v>
      </c>
      <c r="AT275" s="203" t="s">
        <v>172</v>
      </c>
      <c r="AU275" s="203" t="s">
        <v>88</v>
      </c>
      <c r="AY275" s="18" t="s">
        <v>169</v>
      </c>
      <c r="BE275" s="204">
        <f>IF(N275="základní",J275,0)</f>
        <v>0</v>
      </c>
      <c r="BF275" s="204">
        <f>IF(N275="snížená",J275,0)</f>
        <v>0</v>
      </c>
      <c r="BG275" s="204">
        <f>IF(N275="zákl. přenesená",J275,0)</f>
        <v>0</v>
      </c>
      <c r="BH275" s="204">
        <f>IF(N275="sníž. přenesená",J275,0)</f>
        <v>0</v>
      </c>
      <c r="BI275" s="204">
        <f>IF(N275="nulová",J275,0)</f>
        <v>0</v>
      </c>
      <c r="BJ275" s="18" t="s">
        <v>86</v>
      </c>
      <c r="BK275" s="204">
        <f>ROUND(I275*H275,2)</f>
        <v>0</v>
      </c>
      <c r="BL275" s="18" t="s">
        <v>300</v>
      </c>
      <c r="BM275" s="203" t="s">
        <v>1445</v>
      </c>
    </row>
    <row r="276" spans="1:65" s="2" customFormat="1" ht="11.25">
      <c r="A276" s="35"/>
      <c r="B276" s="36"/>
      <c r="C276" s="37"/>
      <c r="D276" s="205" t="s">
        <v>178</v>
      </c>
      <c r="E276" s="37"/>
      <c r="F276" s="206" t="s">
        <v>1446</v>
      </c>
      <c r="G276" s="37"/>
      <c r="H276" s="37"/>
      <c r="I276" s="207"/>
      <c r="J276" s="37"/>
      <c r="K276" s="37"/>
      <c r="L276" s="40"/>
      <c r="M276" s="208"/>
      <c r="N276" s="209"/>
      <c r="O276" s="72"/>
      <c r="P276" s="72"/>
      <c r="Q276" s="72"/>
      <c r="R276" s="72"/>
      <c r="S276" s="72"/>
      <c r="T276" s="73"/>
      <c r="U276" s="35"/>
      <c r="V276" s="35"/>
      <c r="W276" s="35"/>
      <c r="X276" s="35"/>
      <c r="Y276" s="35"/>
      <c r="Z276" s="35"/>
      <c r="AA276" s="35"/>
      <c r="AB276" s="35"/>
      <c r="AC276" s="35"/>
      <c r="AD276" s="35"/>
      <c r="AE276" s="35"/>
      <c r="AT276" s="18" t="s">
        <v>178</v>
      </c>
      <c r="AU276" s="18" t="s">
        <v>88</v>
      </c>
    </row>
    <row r="277" spans="1:65" s="2" customFormat="1" ht="11.25">
      <c r="A277" s="35"/>
      <c r="B277" s="36"/>
      <c r="C277" s="37"/>
      <c r="D277" s="210" t="s">
        <v>180</v>
      </c>
      <c r="E277" s="37"/>
      <c r="F277" s="211" t="s">
        <v>1447</v>
      </c>
      <c r="G277" s="37"/>
      <c r="H277" s="37"/>
      <c r="I277" s="207"/>
      <c r="J277" s="37"/>
      <c r="K277" s="37"/>
      <c r="L277" s="40"/>
      <c r="M277" s="208"/>
      <c r="N277" s="209"/>
      <c r="O277" s="72"/>
      <c r="P277" s="72"/>
      <c r="Q277" s="72"/>
      <c r="R277" s="72"/>
      <c r="S277" s="72"/>
      <c r="T277" s="73"/>
      <c r="U277" s="35"/>
      <c r="V277" s="35"/>
      <c r="W277" s="35"/>
      <c r="X277" s="35"/>
      <c r="Y277" s="35"/>
      <c r="Z277" s="35"/>
      <c r="AA277" s="35"/>
      <c r="AB277" s="35"/>
      <c r="AC277" s="35"/>
      <c r="AD277" s="35"/>
      <c r="AE277" s="35"/>
      <c r="AT277" s="18" t="s">
        <v>180</v>
      </c>
      <c r="AU277" s="18" t="s">
        <v>88</v>
      </c>
    </row>
    <row r="278" spans="1:65" s="2" customFormat="1" ht="16.5" customHeight="1">
      <c r="A278" s="35"/>
      <c r="B278" s="36"/>
      <c r="C278" s="192" t="s">
        <v>573</v>
      </c>
      <c r="D278" s="192" t="s">
        <v>172</v>
      </c>
      <c r="E278" s="193" t="s">
        <v>1448</v>
      </c>
      <c r="F278" s="194" t="s">
        <v>1449</v>
      </c>
      <c r="G278" s="195" t="s">
        <v>252</v>
      </c>
      <c r="H278" s="196">
        <v>3</v>
      </c>
      <c r="I278" s="197"/>
      <c r="J278" s="198">
        <f>ROUND(I278*H278,2)</f>
        <v>0</v>
      </c>
      <c r="K278" s="194" t="s">
        <v>176</v>
      </c>
      <c r="L278" s="40"/>
      <c r="M278" s="199" t="s">
        <v>1</v>
      </c>
      <c r="N278" s="200" t="s">
        <v>44</v>
      </c>
      <c r="O278" s="72"/>
      <c r="P278" s="201">
        <f>O278*H278</f>
        <v>0</v>
      </c>
      <c r="Q278" s="201">
        <v>1.0891399999999999E-3</v>
      </c>
      <c r="R278" s="201">
        <f>Q278*H278</f>
        <v>3.26742E-3</v>
      </c>
      <c r="S278" s="201">
        <v>0</v>
      </c>
      <c r="T278" s="202">
        <f>S278*H278</f>
        <v>0</v>
      </c>
      <c r="U278" s="35"/>
      <c r="V278" s="35"/>
      <c r="W278" s="35"/>
      <c r="X278" s="35"/>
      <c r="Y278" s="35"/>
      <c r="Z278" s="35"/>
      <c r="AA278" s="35"/>
      <c r="AB278" s="35"/>
      <c r="AC278" s="35"/>
      <c r="AD278" s="35"/>
      <c r="AE278" s="35"/>
      <c r="AR278" s="203" t="s">
        <v>300</v>
      </c>
      <c r="AT278" s="203" t="s">
        <v>172</v>
      </c>
      <c r="AU278" s="203" t="s">
        <v>88</v>
      </c>
      <c r="AY278" s="18" t="s">
        <v>169</v>
      </c>
      <c r="BE278" s="204">
        <f>IF(N278="základní",J278,0)</f>
        <v>0</v>
      </c>
      <c r="BF278" s="204">
        <f>IF(N278="snížená",J278,0)</f>
        <v>0</v>
      </c>
      <c r="BG278" s="204">
        <f>IF(N278="zákl. přenesená",J278,0)</f>
        <v>0</v>
      </c>
      <c r="BH278" s="204">
        <f>IF(N278="sníž. přenesená",J278,0)</f>
        <v>0</v>
      </c>
      <c r="BI278" s="204">
        <f>IF(N278="nulová",J278,0)</f>
        <v>0</v>
      </c>
      <c r="BJ278" s="18" t="s">
        <v>86</v>
      </c>
      <c r="BK278" s="204">
        <f>ROUND(I278*H278,2)</f>
        <v>0</v>
      </c>
      <c r="BL278" s="18" t="s">
        <v>300</v>
      </c>
      <c r="BM278" s="203" t="s">
        <v>1450</v>
      </c>
    </row>
    <row r="279" spans="1:65" s="2" customFormat="1" ht="19.5">
      <c r="A279" s="35"/>
      <c r="B279" s="36"/>
      <c r="C279" s="37"/>
      <c r="D279" s="205" t="s">
        <v>178</v>
      </c>
      <c r="E279" s="37"/>
      <c r="F279" s="206" t="s">
        <v>1451</v>
      </c>
      <c r="G279" s="37"/>
      <c r="H279" s="37"/>
      <c r="I279" s="207"/>
      <c r="J279" s="37"/>
      <c r="K279" s="37"/>
      <c r="L279" s="40"/>
      <c r="M279" s="208"/>
      <c r="N279" s="209"/>
      <c r="O279" s="72"/>
      <c r="P279" s="72"/>
      <c r="Q279" s="72"/>
      <c r="R279" s="72"/>
      <c r="S279" s="72"/>
      <c r="T279" s="73"/>
      <c r="U279" s="35"/>
      <c r="V279" s="35"/>
      <c r="W279" s="35"/>
      <c r="X279" s="35"/>
      <c r="Y279" s="35"/>
      <c r="Z279" s="35"/>
      <c r="AA279" s="35"/>
      <c r="AB279" s="35"/>
      <c r="AC279" s="35"/>
      <c r="AD279" s="35"/>
      <c r="AE279" s="35"/>
      <c r="AT279" s="18" t="s">
        <v>178</v>
      </c>
      <c r="AU279" s="18" t="s">
        <v>88</v>
      </c>
    </row>
    <row r="280" spans="1:65" s="2" customFormat="1" ht="11.25">
      <c r="A280" s="35"/>
      <c r="B280" s="36"/>
      <c r="C280" s="37"/>
      <c r="D280" s="210" t="s">
        <v>180</v>
      </c>
      <c r="E280" s="37"/>
      <c r="F280" s="211" t="s">
        <v>1452</v>
      </c>
      <c r="G280" s="37"/>
      <c r="H280" s="37"/>
      <c r="I280" s="207"/>
      <c r="J280" s="37"/>
      <c r="K280" s="37"/>
      <c r="L280" s="40"/>
      <c r="M280" s="208"/>
      <c r="N280" s="209"/>
      <c r="O280" s="72"/>
      <c r="P280" s="72"/>
      <c r="Q280" s="72"/>
      <c r="R280" s="72"/>
      <c r="S280" s="72"/>
      <c r="T280" s="73"/>
      <c r="U280" s="35"/>
      <c r="V280" s="35"/>
      <c r="W280" s="35"/>
      <c r="X280" s="35"/>
      <c r="Y280" s="35"/>
      <c r="Z280" s="35"/>
      <c r="AA280" s="35"/>
      <c r="AB280" s="35"/>
      <c r="AC280" s="35"/>
      <c r="AD280" s="35"/>
      <c r="AE280" s="35"/>
      <c r="AT280" s="18" t="s">
        <v>180</v>
      </c>
      <c r="AU280" s="18" t="s">
        <v>88</v>
      </c>
    </row>
    <row r="281" spans="1:65" s="2" customFormat="1" ht="21.75" customHeight="1">
      <c r="A281" s="35"/>
      <c r="B281" s="36"/>
      <c r="C281" s="192" t="s">
        <v>584</v>
      </c>
      <c r="D281" s="192" t="s">
        <v>172</v>
      </c>
      <c r="E281" s="193" t="s">
        <v>1453</v>
      </c>
      <c r="F281" s="194" t="s">
        <v>1454</v>
      </c>
      <c r="G281" s="195" t="s">
        <v>345</v>
      </c>
      <c r="H281" s="196">
        <v>1</v>
      </c>
      <c r="I281" s="197"/>
      <c r="J281" s="198">
        <f>ROUND(I281*H281,2)</f>
        <v>0</v>
      </c>
      <c r="K281" s="194" t="s">
        <v>176</v>
      </c>
      <c r="L281" s="40"/>
      <c r="M281" s="199" t="s">
        <v>1</v>
      </c>
      <c r="N281" s="200" t="s">
        <v>44</v>
      </c>
      <c r="O281" s="72"/>
      <c r="P281" s="201">
        <f>O281*H281</f>
        <v>0</v>
      </c>
      <c r="Q281" s="201">
        <v>1.8E-3</v>
      </c>
      <c r="R281" s="201">
        <f>Q281*H281</f>
        <v>1.8E-3</v>
      </c>
      <c r="S281" s="201">
        <v>0</v>
      </c>
      <c r="T281" s="202">
        <f>S281*H281</f>
        <v>0</v>
      </c>
      <c r="U281" s="35"/>
      <c r="V281" s="35"/>
      <c r="W281" s="35"/>
      <c r="X281" s="35"/>
      <c r="Y281" s="35"/>
      <c r="Z281" s="35"/>
      <c r="AA281" s="35"/>
      <c r="AB281" s="35"/>
      <c r="AC281" s="35"/>
      <c r="AD281" s="35"/>
      <c r="AE281" s="35"/>
      <c r="AR281" s="203" t="s">
        <v>300</v>
      </c>
      <c r="AT281" s="203" t="s">
        <v>172</v>
      </c>
      <c r="AU281" s="203" t="s">
        <v>88</v>
      </c>
      <c r="AY281" s="18" t="s">
        <v>169</v>
      </c>
      <c r="BE281" s="204">
        <f>IF(N281="základní",J281,0)</f>
        <v>0</v>
      </c>
      <c r="BF281" s="204">
        <f>IF(N281="snížená",J281,0)</f>
        <v>0</v>
      </c>
      <c r="BG281" s="204">
        <f>IF(N281="zákl. přenesená",J281,0)</f>
        <v>0</v>
      </c>
      <c r="BH281" s="204">
        <f>IF(N281="sníž. přenesená",J281,0)</f>
        <v>0</v>
      </c>
      <c r="BI281" s="204">
        <f>IF(N281="nulová",J281,0)</f>
        <v>0</v>
      </c>
      <c r="BJ281" s="18" t="s">
        <v>86</v>
      </c>
      <c r="BK281" s="204">
        <f>ROUND(I281*H281,2)</f>
        <v>0</v>
      </c>
      <c r="BL281" s="18" t="s">
        <v>300</v>
      </c>
      <c r="BM281" s="203" t="s">
        <v>312</v>
      </c>
    </row>
    <row r="282" spans="1:65" s="2" customFormat="1" ht="11.25">
      <c r="A282" s="35"/>
      <c r="B282" s="36"/>
      <c r="C282" s="37"/>
      <c r="D282" s="205" t="s">
        <v>178</v>
      </c>
      <c r="E282" s="37"/>
      <c r="F282" s="206" t="s">
        <v>1455</v>
      </c>
      <c r="G282" s="37"/>
      <c r="H282" s="37"/>
      <c r="I282" s="207"/>
      <c r="J282" s="37"/>
      <c r="K282" s="37"/>
      <c r="L282" s="40"/>
      <c r="M282" s="208"/>
      <c r="N282" s="209"/>
      <c r="O282" s="72"/>
      <c r="P282" s="72"/>
      <c r="Q282" s="72"/>
      <c r="R282" s="72"/>
      <c r="S282" s="72"/>
      <c r="T282" s="73"/>
      <c r="U282" s="35"/>
      <c r="V282" s="35"/>
      <c r="W282" s="35"/>
      <c r="X282" s="35"/>
      <c r="Y282" s="35"/>
      <c r="Z282" s="35"/>
      <c r="AA282" s="35"/>
      <c r="AB282" s="35"/>
      <c r="AC282" s="35"/>
      <c r="AD282" s="35"/>
      <c r="AE282" s="35"/>
      <c r="AT282" s="18" t="s">
        <v>178</v>
      </c>
      <c r="AU282" s="18" t="s">
        <v>88</v>
      </c>
    </row>
    <row r="283" spans="1:65" s="2" customFormat="1" ht="11.25">
      <c r="A283" s="35"/>
      <c r="B283" s="36"/>
      <c r="C283" s="37"/>
      <c r="D283" s="210" t="s">
        <v>180</v>
      </c>
      <c r="E283" s="37"/>
      <c r="F283" s="211" t="s">
        <v>1456</v>
      </c>
      <c r="G283" s="37"/>
      <c r="H283" s="37"/>
      <c r="I283" s="207"/>
      <c r="J283" s="37"/>
      <c r="K283" s="37"/>
      <c r="L283" s="40"/>
      <c r="M283" s="208"/>
      <c r="N283" s="209"/>
      <c r="O283" s="72"/>
      <c r="P283" s="72"/>
      <c r="Q283" s="72"/>
      <c r="R283" s="72"/>
      <c r="S283" s="72"/>
      <c r="T283" s="73"/>
      <c r="U283" s="35"/>
      <c r="V283" s="35"/>
      <c r="W283" s="35"/>
      <c r="X283" s="35"/>
      <c r="Y283" s="35"/>
      <c r="Z283" s="35"/>
      <c r="AA283" s="35"/>
      <c r="AB283" s="35"/>
      <c r="AC283" s="35"/>
      <c r="AD283" s="35"/>
      <c r="AE283" s="35"/>
      <c r="AT283" s="18" t="s">
        <v>180</v>
      </c>
      <c r="AU283" s="18" t="s">
        <v>88</v>
      </c>
    </row>
    <row r="284" spans="1:65" s="2" customFormat="1" ht="19.5">
      <c r="A284" s="35"/>
      <c r="B284" s="36"/>
      <c r="C284" s="37"/>
      <c r="D284" s="205" t="s">
        <v>182</v>
      </c>
      <c r="E284" s="37"/>
      <c r="F284" s="212" t="s">
        <v>1457</v>
      </c>
      <c r="G284" s="37"/>
      <c r="H284" s="37"/>
      <c r="I284" s="207"/>
      <c r="J284" s="37"/>
      <c r="K284" s="37"/>
      <c r="L284" s="40"/>
      <c r="M284" s="208"/>
      <c r="N284" s="209"/>
      <c r="O284" s="72"/>
      <c r="P284" s="72"/>
      <c r="Q284" s="72"/>
      <c r="R284" s="72"/>
      <c r="S284" s="72"/>
      <c r="T284" s="73"/>
      <c r="U284" s="35"/>
      <c r="V284" s="35"/>
      <c r="W284" s="35"/>
      <c r="X284" s="35"/>
      <c r="Y284" s="35"/>
      <c r="Z284" s="35"/>
      <c r="AA284" s="35"/>
      <c r="AB284" s="35"/>
      <c r="AC284" s="35"/>
      <c r="AD284" s="35"/>
      <c r="AE284" s="35"/>
      <c r="AT284" s="18" t="s">
        <v>182</v>
      </c>
      <c r="AU284" s="18" t="s">
        <v>88</v>
      </c>
    </row>
    <row r="285" spans="1:65" s="2" customFormat="1" ht="24.2" customHeight="1">
      <c r="A285" s="35"/>
      <c r="B285" s="36"/>
      <c r="C285" s="192" t="s">
        <v>592</v>
      </c>
      <c r="D285" s="192" t="s">
        <v>172</v>
      </c>
      <c r="E285" s="193" t="s">
        <v>1458</v>
      </c>
      <c r="F285" s="194" t="s">
        <v>1459</v>
      </c>
      <c r="G285" s="195" t="s">
        <v>345</v>
      </c>
      <c r="H285" s="196">
        <v>2</v>
      </c>
      <c r="I285" s="197"/>
      <c r="J285" s="198">
        <f>ROUND(I285*H285,2)</f>
        <v>0</v>
      </c>
      <c r="K285" s="194" t="s">
        <v>176</v>
      </c>
      <c r="L285" s="40"/>
      <c r="M285" s="199" t="s">
        <v>1</v>
      </c>
      <c r="N285" s="200" t="s">
        <v>44</v>
      </c>
      <c r="O285" s="72"/>
      <c r="P285" s="201">
        <f>O285*H285</f>
        <v>0</v>
      </c>
      <c r="Q285" s="201">
        <v>1.8E-3</v>
      </c>
      <c r="R285" s="201">
        <f>Q285*H285</f>
        <v>3.5999999999999999E-3</v>
      </c>
      <c r="S285" s="201">
        <v>0</v>
      </c>
      <c r="T285" s="202">
        <f>S285*H285</f>
        <v>0</v>
      </c>
      <c r="U285" s="35"/>
      <c r="V285" s="35"/>
      <c r="W285" s="35"/>
      <c r="X285" s="35"/>
      <c r="Y285" s="35"/>
      <c r="Z285" s="35"/>
      <c r="AA285" s="35"/>
      <c r="AB285" s="35"/>
      <c r="AC285" s="35"/>
      <c r="AD285" s="35"/>
      <c r="AE285" s="35"/>
      <c r="AR285" s="203" t="s">
        <v>300</v>
      </c>
      <c r="AT285" s="203" t="s">
        <v>172</v>
      </c>
      <c r="AU285" s="203" t="s">
        <v>88</v>
      </c>
      <c r="AY285" s="18" t="s">
        <v>169</v>
      </c>
      <c r="BE285" s="204">
        <f>IF(N285="základní",J285,0)</f>
        <v>0</v>
      </c>
      <c r="BF285" s="204">
        <f>IF(N285="snížená",J285,0)</f>
        <v>0</v>
      </c>
      <c r="BG285" s="204">
        <f>IF(N285="zákl. přenesená",J285,0)</f>
        <v>0</v>
      </c>
      <c r="BH285" s="204">
        <f>IF(N285="sníž. přenesená",J285,0)</f>
        <v>0</v>
      </c>
      <c r="BI285" s="204">
        <f>IF(N285="nulová",J285,0)</f>
        <v>0</v>
      </c>
      <c r="BJ285" s="18" t="s">
        <v>86</v>
      </c>
      <c r="BK285" s="204">
        <f>ROUND(I285*H285,2)</f>
        <v>0</v>
      </c>
      <c r="BL285" s="18" t="s">
        <v>300</v>
      </c>
      <c r="BM285" s="203" t="s">
        <v>348</v>
      </c>
    </row>
    <row r="286" spans="1:65" s="2" customFormat="1" ht="19.5">
      <c r="A286" s="35"/>
      <c r="B286" s="36"/>
      <c r="C286" s="37"/>
      <c r="D286" s="205" t="s">
        <v>178</v>
      </c>
      <c r="E286" s="37"/>
      <c r="F286" s="206" t="s">
        <v>1460</v>
      </c>
      <c r="G286" s="37"/>
      <c r="H286" s="37"/>
      <c r="I286" s="207"/>
      <c r="J286" s="37"/>
      <c r="K286" s="37"/>
      <c r="L286" s="40"/>
      <c r="M286" s="208"/>
      <c r="N286" s="209"/>
      <c r="O286" s="72"/>
      <c r="P286" s="72"/>
      <c r="Q286" s="72"/>
      <c r="R286" s="72"/>
      <c r="S286" s="72"/>
      <c r="T286" s="73"/>
      <c r="U286" s="35"/>
      <c r="V286" s="35"/>
      <c r="W286" s="35"/>
      <c r="X286" s="35"/>
      <c r="Y286" s="35"/>
      <c r="Z286" s="35"/>
      <c r="AA286" s="35"/>
      <c r="AB286" s="35"/>
      <c r="AC286" s="35"/>
      <c r="AD286" s="35"/>
      <c r="AE286" s="35"/>
      <c r="AT286" s="18" t="s">
        <v>178</v>
      </c>
      <c r="AU286" s="18" t="s">
        <v>88</v>
      </c>
    </row>
    <row r="287" spans="1:65" s="2" customFormat="1" ht="11.25">
      <c r="A287" s="35"/>
      <c r="B287" s="36"/>
      <c r="C287" s="37"/>
      <c r="D287" s="210" t="s">
        <v>180</v>
      </c>
      <c r="E287" s="37"/>
      <c r="F287" s="211" t="s">
        <v>1461</v>
      </c>
      <c r="G287" s="37"/>
      <c r="H287" s="37"/>
      <c r="I287" s="207"/>
      <c r="J287" s="37"/>
      <c r="K287" s="37"/>
      <c r="L287" s="40"/>
      <c r="M287" s="208"/>
      <c r="N287" s="209"/>
      <c r="O287" s="72"/>
      <c r="P287" s="72"/>
      <c r="Q287" s="72"/>
      <c r="R287" s="72"/>
      <c r="S287" s="72"/>
      <c r="T287" s="73"/>
      <c r="U287" s="35"/>
      <c r="V287" s="35"/>
      <c r="W287" s="35"/>
      <c r="X287" s="35"/>
      <c r="Y287" s="35"/>
      <c r="Z287" s="35"/>
      <c r="AA287" s="35"/>
      <c r="AB287" s="35"/>
      <c r="AC287" s="35"/>
      <c r="AD287" s="35"/>
      <c r="AE287" s="35"/>
      <c r="AT287" s="18" t="s">
        <v>180</v>
      </c>
      <c r="AU287" s="18" t="s">
        <v>88</v>
      </c>
    </row>
    <row r="288" spans="1:65" s="2" customFormat="1" ht="16.5" customHeight="1">
      <c r="A288" s="35"/>
      <c r="B288" s="36"/>
      <c r="C288" s="192" t="s">
        <v>602</v>
      </c>
      <c r="D288" s="192" t="s">
        <v>172</v>
      </c>
      <c r="E288" s="193" t="s">
        <v>1462</v>
      </c>
      <c r="F288" s="194" t="s">
        <v>1463</v>
      </c>
      <c r="G288" s="195" t="s">
        <v>252</v>
      </c>
      <c r="H288" s="196">
        <v>1</v>
      </c>
      <c r="I288" s="197"/>
      <c r="J288" s="198">
        <f>ROUND(I288*H288,2)</f>
        <v>0</v>
      </c>
      <c r="K288" s="194" t="s">
        <v>176</v>
      </c>
      <c r="L288" s="40"/>
      <c r="M288" s="199" t="s">
        <v>1</v>
      </c>
      <c r="N288" s="200" t="s">
        <v>44</v>
      </c>
      <c r="O288" s="72"/>
      <c r="P288" s="201">
        <f>O288*H288</f>
        <v>0</v>
      </c>
      <c r="Q288" s="201">
        <v>2.2499999999999999E-4</v>
      </c>
      <c r="R288" s="201">
        <f>Q288*H288</f>
        <v>2.2499999999999999E-4</v>
      </c>
      <c r="S288" s="201">
        <v>0</v>
      </c>
      <c r="T288" s="202">
        <f>S288*H288</f>
        <v>0</v>
      </c>
      <c r="U288" s="35"/>
      <c r="V288" s="35"/>
      <c r="W288" s="35"/>
      <c r="X288" s="35"/>
      <c r="Y288" s="35"/>
      <c r="Z288" s="35"/>
      <c r="AA288" s="35"/>
      <c r="AB288" s="35"/>
      <c r="AC288" s="35"/>
      <c r="AD288" s="35"/>
      <c r="AE288" s="35"/>
      <c r="AR288" s="203" t="s">
        <v>300</v>
      </c>
      <c r="AT288" s="203" t="s">
        <v>172</v>
      </c>
      <c r="AU288" s="203" t="s">
        <v>88</v>
      </c>
      <c r="AY288" s="18" t="s">
        <v>169</v>
      </c>
      <c r="BE288" s="204">
        <f>IF(N288="základní",J288,0)</f>
        <v>0</v>
      </c>
      <c r="BF288" s="204">
        <f>IF(N288="snížená",J288,0)</f>
        <v>0</v>
      </c>
      <c r="BG288" s="204">
        <f>IF(N288="zákl. přenesená",J288,0)</f>
        <v>0</v>
      </c>
      <c r="BH288" s="204">
        <f>IF(N288="sníž. přenesená",J288,0)</f>
        <v>0</v>
      </c>
      <c r="BI288" s="204">
        <f>IF(N288="nulová",J288,0)</f>
        <v>0</v>
      </c>
      <c r="BJ288" s="18" t="s">
        <v>86</v>
      </c>
      <c r="BK288" s="204">
        <f>ROUND(I288*H288,2)</f>
        <v>0</v>
      </c>
      <c r="BL288" s="18" t="s">
        <v>300</v>
      </c>
      <c r="BM288" s="203" t="s">
        <v>1464</v>
      </c>
    </row>
    <row r="289" spans="1:65" s="2" customFormat="1" ht="11.25">
      <c r="A289" s="35"/>
      <c r="B289" s="36"/>
      <c r="C289" s="37"/>
      <c r="D289" s="205" t="s">
        <v>178</v>
      </c>
      <c r="E289" s="37"/>
      <c r="F289" s="206" t="s">
        <v>1465</v>
      </c>
      <c r="G289" s="37"/>
      <c r="H289" s="37"/>
      <c r="I289" s="207"/>
      <c r="J289" s="37"/>
      <c r="K289" s="37"/>
      <c r="L289" s="40"/>
      <c r="M289" s="208"/>
      <c r="N289" s="209"/>
      <c r="O289" s="72"/>
      <c r="P289" s="72"/>
      <c r="Q289" s="72"/>
      <c r="R289" s="72"/>
      <c r="S289" s="72"/>
      <c r="T289" s="73"/>
      <c r="U289" s="35"/>
      <c r="V289" s="35"/>
      <c r="W289" s="35"/>
      <c r="X289" s="35"/>
      <c r="Y289" s="35"/>
      <c r="Z289" s="35"/>
      <c r="AA289" s="35"/>
      <c r="AB289" s="35"/>
      <c r="AC289" s="35"/>
      <c r="AD289" s="35"/>
      <c r="AE289" s="35"/>
      <c r="AT289" s="18" t="s">
        <v>178</v>
      </c>
      <c r="AU289" s="18" t="s">
        <v>88</v>
      </c>
    </row>
    <row r="290" spans="1:65" s="2" customFormat="1" ht="11.25">
      <c r="A290" s="35"/>
      <c r="B290" s="36"/>
      <c r="C290" s="37"/>
      <c r="D290" s="210" t="s">
        <v>180</v>
      </c>
      <c r="E290" s="37"/>
      <c r="F290" s="211" t="s">
        <v>1466</v>
      </c>
      <c r="G290" s="37"/>
      <c r="H290" s="37"/>
      <c r="I290" s="207"/>
      <c r="J290" s="37"/>
      <c r="K290" s="37"/>
      <c r="L290" s="40"/>
      <c r="M290" s="208"/>
      <c r="N290" s="209"/>
      <c r="O290" s="72"/>
      <c r="P290" s="72"/>
      <c r="Q290" s="72"/>
      <c r="R290" s="72"/>
      <c r="S290" s="72"/>
      <c r="T290" s="73"/>
      <c r="U290" s="35"/>
      <c r="V290" s="35"/>
      <c r="W290" s="35"/>
      <c r="X290" s="35"/>
      <c r="Y290" s="35"/>
      <c r="Z290" s="35"/>
      <c r="AA290" s="35"/>
      <c r="AB290" s="35"/>
      <c r="AC290" s="35"/>
      <c r="AD290" s="35"/>
      <c r="AE290" s="35"/>
      <c r="AT290" s="18" t="s">
        <v>180</v>
      </c>
      <c r="AU290" s="18" t="s">
        <v>88</v>
      </c>
    </row>
    <row r="291" spans="1:65" s="2" customFormat="1" ht="68.25">
      <c r="A291" s="35"/>
      <c r="B291" s="36"/>
      <c r="C291" s="37"/>
      <c r="D291" s="205" t="s">
        <v>182</v>
      </c>
      <c r="E291" s="37"/>
      <c r="F291" s="212" t="s">
        <v>1467</v>
      </c>
      <c r="G291" s="37"/>
      <c r="H291" s="37"/>
      <c r="I291" s="207"/>
      <c r="J291" s="37"/>
      <c r="K291" s="37"/>
      <c r="L291" s="40"/>
      <c r="M291" s="208"/>
      <c r="N291" s="209"/>
      <c r="O291" s="72"/>
      <c r="P291" s="72"/>
      <c r="Q291" s="72"/>
      <c r="R291" s="72"/>
      <c r="S291" s="72"/>
      <c r="T291" s="73"/>
      <c r="U291" s="35"/>
      <c r="V291" s="35"/>
      <c r="W291" s="35"/>
      <c r="X291" s="35"/>
      <c r="Y291" s="35"/>
      <c r="Z291" s="35"/>
      <c r="AA291" s="35"/>
      <c r="AB291" s="35"/>
      <c r="AC291" s="35"/>
      <c r="AD291" s="35"/>
      <c r="AE291" s="35"/>
      <c r="AT291" s="18" t="s">
        <v>182</v>
      </c>
      <c r="AU291" s="18" t="s">
        <v>88</v>
      </c>
    </row>
    <row r="292" spans="1:65" s="2" customFormat="1" ht="16.5" customHeight="1">
      <c r="A292" s="35"/>
      <c r="B292" s="36"/>
      <c r="C292" s="192" t="s">
        <v>611</v>
      </c>
      <c r="D292" s="192" t="s">
        <v>172</v>
      </c>
      <c r="E292" s="193" t="s">
        <v>1468</v>
      </c>
      <c r="F292" s="194" t="s">
        <v>1469</v>
      </c>
      <c r="G292" s="195" t="s">
        <v>252</v>
      </c>
      <c r="H292" s="196">
        <v>2</v>
      </c>
      <c r="I292" s="197"/>
      <c r="J292" s="198">
        <f>ROUND(I292*H292,2)</f>
        <v>0</v>
      </c>
      <c r="K292" s="194" t="s">
        <v>176</v>
      </c>
      <c r="L292" s="40"/>
      <c r="M292" s="199" t="s">
        <v>1</v>
      </c>
      <c r="N292" s="200" t="s">
        <v>44</v>
      </c>
      <c r="O292" s="72"/>
      <c r="P292" s="201">
        <f>O292*H292</f>
        <v>0</v>
      </c>
      <c r="Q292" s="201">
        <v>2.7750000000000002E-4</v>
      </c>
      <c r="R292" s="201">
        <f>Q292*H292</f>
        <v>5.5500000000000005E-4</v>
      </c>
      <c r="S292" s="201">
        <v>0</v>
      </c>
      <c r="T292" s="202">
        <f>S292*H292</f>
        <v>0</v>
      </c>
      <c r="U292" s="35"/>
      <c r="V292" s="35"/>
      <c r="W292" s="35"/>
      <c r="X292" s="35"/>
      <c r="Y292" s="35"/>
      <c r="Z292" s="35"/>
      <c r="AA292" s="35"/>
      <c r="AB292" s="35"/>
      <c r="AC292" s="35"/>
      <c r="AD292" s="35"/>
      <c r="AE292" s="35"/>
      <c r="AR292" s="203" t="s">
        <v>300</v>
      </c>
      <c r="AT292" s="203" t="s">
        <v>172</v>
      </c>
      <c r="AU292" s="203" t="s">
        <v>88</v>
      </c>
      <c r="AY292" s="18" t="s">
        <v>169</v>
      </c>
      <c r="BE292" s="204">
        <f>IF(N292="základní",J292,0)</f>
        <v>0</v>
      </c>
      <c r="BF292" s="204">
        <f>IF(N292="snížená",J292,0)</f>
        <v>0</v>
      </c>
      <c r="BG292" s="204">
        <f>IF(N292="zákl. přenesená",J292,0)</f>
        <v>0</v>
      </c>
      <c r="BH292" s="204">
        <f>IF(N292="sníž. přenesená",J292,0)</f>
        <v>0</v>
      </c>
      <c r="BI292" s="204">
        <f>IF(N292="nulová",J292,0)</f>
        <v>0</v>
      </c>
      <c r="BJ292" s="18" t="s">
        <v>86</v>
      </c>
      <c r="BK292" s="204">
        <f>ROUND(I292*H292,2)</f>
        <v>0</v>
      </c>
      <c r="BL292" s="18" t="s">
        <v>300</v>
      </c>
      <c r="BM292" s="203" t="s">
        <v>822</v>
      </c>
    </row>
    <row r="293" spans="1:65" s="2" customFormat="1" ht="11.25">
      <c r="A293" s="35"/>
      <c r="B293" s="36"/>
      <c r="C293" s="37"/>
      <c r="D293" s="205" t="s">
        <v>178</v>
      </c>
      <c r="E293" s="37"/>
      <c r="F293" s="206" t="s">
        <v>1470</v>
      </c>
      <c r="G293" s="37"/>
      <c r="H293" s="37"/>
      <c r="I293" s="207"/>
      <c r="J293" s="37"/>
      <c r="K293" s="37"/>
      <c r="L293" s="40"/>
      <c r="M293" s="208"/>
      <c r="N293" s="209"/>
      <c r="O293" s="72"/>
      <c r="P293" s="72"/>
      <c r="Q293" s="72"/>
      <c r="R293" s="72"/>
      <c r="S293" s="72"/>
      <c r="T293" s="73"/>
      <c r="U293" s="35"/>
      <c r="V293" s="35"/>
      <c r="W293" s="35"/>
      <c r="X293" s="35"/>
      <c r="Y293" s="35"/>
      <c r="Z293" s="35"/>
      <c r="AA293" s="35"/>
      <c r="AB293" s="35"/>
      <c r="AC293" s="35"/>
      <c r="AD293" s="35"/>
      <c r="AE293" s="35"/>
      <c r="AT293" s="18" t="s">
        <v>178</v>
      </c>
      <c r="AU293" s="18" t="s">
        <v>88</v>
      </c>
    </row>
    <row r="294" spans="1:65" s="2" customFormat="1" ht="11.25">
      <c r="A294" s="35"/>
      <c r="B294" s="36"/>
      <c r="C294" s="37"/>
      <c r="D294" s="210" t="s">
        <v>180</v>
      </c>
      <c r="E294" s="37"/>
      <c r="F294" s="211" t="s">
        <v>1471</v>
      </c>
      <c r="G294" s="37"/>
      <c r="H294" s="37"/>
      <c r="I294" s="207"/>
      <c r="J294" s="37"/>
      <c r="K294" s="37"/>
      <c r="L294" s="40"/>
      <c r="M294" s="208"/>
      <c r="N294" s="209"/>
      <c r="O294" s="72"/>
      <c r="P294" s="72"/>
      <c r="Q294" s="72"/>
      <c r="R294" s="72"/>
      <c r="S294" s="72"/>
      <c r="T294" s="73"/>
      <c r="U294" s="35"/>
      <c r="V294" s="35"/>
      <c r="W294" s="35"/>
      <c r="X294" s="35"/>
      <c r="Y294" s="35"/>
      <c r="Z294" s="35"/>
      <c r="AA294" s="35"/>
      <c r="AB294" s="35"/>
      <c r="AC294" s="35"/>
      <c r="AD294" s="35"/>
      <c r="AE294" s="35"/>
      <c r="AT294" s="18" t="s">
        <v>180</v>
      </c>
      <c r="AU294" s="18" t="s">
        <v>88</v>
      </c>
    </row>
    <row r="295" spans="1:65" s="2" customFormat="1" ht="68.25">
      <c r="A295" s="35"/>
      <c r="B295" s="36"/>
      <c r="C295" s="37"/>
      <c r="D295" s="205" t="s">
        <v>182</v>
      </c>
      <c r="E295" s="37"/>
      <c r="F295" s="212" t="s">
        <v>1467</v>
      </c>
      <c r="G295" s="37"/>
      <c r="H295" s="37"/>
      <c r="I295" s="207"/>
      <c r="J295" s="37"/>
      <c r="K295" s="37"/>
      <c r="L295" s="40"/>
      <c r="M295" s="208"/>
      <c r="N295" s="209"/>
      <c r="O295" s="72"/>
      <c r="P295" s="72"/>
      <c r="Q295" s="72"/>
      <c r="R295" s="72"/>
      <c r="S295" s="72"/>
      <c r="T295" s="73"/>
      <c r="U295" s="35"/>
      <c r="V295" s="35"/>
      <c r="W295" s="35"/>
      <c r="X295" s="35"/>
      <c r="Y295" s="35"/>
      <c r="Z295" s="35"/>
      <c r="AA295" s="35"/>
      <c r="AB295" s="35"/>
      <c r="AC295" s="35"/>
      <c r="AD295" s="35"/>
      <c r="AE295" s="35"/>
      <c r="AT295" s="18" t="s">
        <v>182</v>
      </c>
      <c r="AU295" s="18" t="s">
        <v>88</v>
      </c>
    </row>
    <row r="296" spans="1:65" s="2" customFormat="1" ht="24.2" customHeight="1">
      <c r="A296" s="35"/>
      <c r="B296" s="36"/>
      <c r="C296" s="192" t="s">
        <v>619</v>
      </c>
      <c r="D296" s="192" t="s">
        <v>172</v>
      </c>
      <c r="E296" s="193" t="s">
        <v>1472</v>
      </c>
      <c r="F296" s="194" t="s">
        <v>1473</v>
      </c>
      <c r="G296" s="195" t="s">
        <v>252</v>
      </c>
      <c r="H296" s="196">
        <v>2</v>
      </c>
      <c r="I296" s="197"/>
      <c r="J296" s="198">
        <f>ROUND(I296*H296,2)</f>
        <v>0</v>
      </c>
      <c r="K296" s="194" t="s">
        <v>1</v>
      </c>
      <c r="L296" s="40"/>
      <c r="M296" s="199" t="s">
        <v>1</v>
      </c>
      <c r="N296" s="200" t="s">
        <v>44</v>
      </c>
      <c r="O296" s="72"/>
      <c r="P296" s="201">
        <f>O296*H296</f>
        <v>0</v>
      </c>
      <c r="Q296" s="201">
        <v>0</v>
      </c>
      <c r="R296" s="201">
        <f>Q296*H296</f>
        <v>0</v>
      </c>
      <c r="S296" s="201">
        <v>0</v>
      </c>
      <c r="T296" s="202">
        <f>S296*H296</f>
        <v>0</v>
      </c>
      <c r="U296" s="35"/>
      <c r="V296" s="35"/>
      <c r="W296" s="35"/>
      <c r="X296" s="35"/>
      <c r="Y296" s="35"/>
      <c r="Z296" s="35"/>
      <c r="AA296" s="35"/>
      <c r="AB296" s="35"/>
      <c r="AC296" s="35"/>
      <c r="AD296" s="35"/>
      <c r="AE296" s="35"/>
      <c r="AR296" s="203" t="s">
        <v>300</v>
      </c>
      <c r="AT296" s="203" t="s">
        <v>172</v>
      </c>
      <c r="AU296" s="203" t="s">
        <v>88</v>
      </c>
      <c r="AY296" s="18" t="s">
        <v>169</v>
      </c>
      <c r="BE296" s="204">
        <f>IF(N296="základní",J296,0)</f>
        <v>0</v>
      </c>
      <c r="BF296" s="204">
        <f>IF(N296="snížená",J296,0)</f>
        <v>0</v>
      </c>
      <c r="BG296" s="204">
        <f>IF(N296="zákl. přenesená",J296,0)</f>
        <v>0</v>
      </c>
      <c r="BH296" s="204">
        <f>IF(N296="sníž. přenesená",J296,0)</f>
        <v>0</v>
      </c>
      <c r="BI296" s="204">
        <f>IF(N296="nulová",J296,0)</f>
        <v>0</v>
      </c>
      <c r="BJ296" s="18" t="s">
        <v>86</v>
      </c>
      <c r="BK296" s="204">
        <f>ROUND(I296*H296,2)</f>
        <v>0</v>
      </c>
      <c r="BL296" s="18" t="s">
        <v>300</v>
      </c>
      <c r="BM296" s="203" t="s">
        <v>834</v>
      </c>
    </row>
    <row r="297" spans="1:65" s="2" customFormat="1" ht="19.5">
      <c r="A297" s="35"/>
      <c r="B297" s="36"/>
      <c r="C297" s="37"/>
      <c r="D297" s="205" t="s">
        <v>178</v>
      </c>
      <c r="E297" s="37"/>
      <c r="F297" s="206" t="s">
        <v>1473</v>
      </c>
      <c r="G297" s="37"/>
      <c r="H297" s="37"/>
      <c r="I297" s="207"/>
      <c r="J297" s="37"/>
      <c r="K297" s="37"/>
      <c r="L297" s="40"/>
      <c r="M297" s="208"/>
      <c r="N297" s="209"/>
      <c r="O297" s="72"/>
      <c r="P297" s="72"/>
      <c r="Q297" s="72"/>
      <c r="R297" s="72"/>
      <c r="S297" s="72"/>
      <c r="T297" s="73"/>
      <c r="U297" s="35"/>
      <c r="V297" s="35"/>
      <c r="W297" s="35"/>
      <c r="X297" s="35"/>
      <c r="Y297" s="35"/>
      <c r="Z297" s="35"/>
      <c r="AA297" s="35"/>
      <c r="AB297" s="35"/>
      <c r="AC297" s="35"/>
      <c r="AD297" s="35"/>
      <c r="AE297" s="35"/>
      <c r="AT297" s="18" t="s">
        <v>178</v>
      </c>
      <c r="AU297" s="18" t="s">
        <v>88</v>
      </c>
    </row>
    <row r="298" spans="1:65" s="2" customFormat="1" ht="24.2" customHeight="1">
      <c r="A298" s="35"/>
      <c r="B298" s="36"/>
      <c r="C298" s="192" t="s">
        <v>627</v>
      </c>
      <c r="D298" s="192" t="s">
        <v>172</v>
      </c>
      <c r="E298" s="193" t="s">
        <v>1474</v>
      </c>
      <c r="F298" s="194" t="s">
        <v>1475</v>
      </c>
      <c r="G298" s="195" t="s">
        <v>595</v>
      </c>
      <c r="H298" s="266"/>
      <c r="I298" s="197"/>
      <c r="J298" s="198">
        <f>ROUND(I298*H298,2)</f>
        <v>0</v>
      </c>
      <c r="K298" s="194" t="s">
        <v>176</v>
      </c>
      <c r="L298" s="40"/>
      <c r="M298" s="199" t="s">
        <v>1</v>
      </c>
      <c r="N298" s="200" t="s">
        <v>44</v>
      </c>
      <c r="O298" s="72"/>
      <c r="P298" s="201">
        <f>O298*H298</f>
        <v>0</v>
      </c>
      <c r="Q298" s="201">
        <v>0</v>
      </c>
      <c r="R298" s="201">
        <f>Q298*H298</f>
        <v>0</v>
      </c>
      <c r="S298" s="201">
        <v>0</v>
      </c>
      <c r="T298" s="202">
        <f>S298*H298</f>
        <v>0</v>
      </c>
      <c r="U298" s="35"/>
      <c r="V298" s="35"/>
      <c r="W298" s="35"/>
      <c r="X298" s="35"/>
      <c r="Y298" s="35"/>
      <c r="Z298" s="35"/>
      <c r="AA298" s="35"/>
      <c r="AB298" s="35"/>
      <c r="AC298" s="35"/>
      <c r="AD298" s="35"/>
      <c r="AE298" s="35"/>
      <c r="AR298" s="203" t="s">
        <v>300</v>
      </c>
      <c r="AT298" s="203" t="s">
        <v>172</v>
      </c>
      <c r="AU298" s="203" t="s">
        <v>88</v>
      </c>
      <c r="AY298" s="18" t="s">
        <v>169</v>
      </c>
      <c r="BE298" s="204">
        <f>IF(N298="základní",J298,0)</f>
        <v>0</v>
      </c>
      <c r="BF298" s="204">
        <f>IF(N298="snížená",J298,0)</f>
        <v>0</v>
      </c>
      <c r="BG298" s="204">
        <f>IF(N298="zákl. přenesená",J298,0)</f>
        <v>0</v>
      </c>
      <c r="BH298" s="204">
        <f>IF(N298="sníž. přenesená",J298,0)</f>
        <v>0</v>
      </c>
      <c r="BI298" s="204">
        <f>IF(N298="nulová",J298,0)</f>
        <v>0</v>
      </c>
      <c r="BJ298" s="18" t="s">
        <v>86</v>
      </c>
      <c r="BK298" s="204">
        <f>ROUND(I298*H298,2)</f>
        <v>0</v>
      </c>
      <c r="BL298" s="18" t="s">
        <v>300</v>
      </c>
      <c r="BM298" s="203" t="s">
        <v>1476</v>
      </c>
    </row>
    <row r="299" spans="1:65" s="2" customFormat="1" ht="29.25">
      <c r="A299" s="35"/>
      <c r="B299" s="36"/>
      <c r="C299" s="37"/>
      <c r="D299" s="205" t="s">
        <v>178</v>
      </c>
      <c r="E299" s="37"/>
      <c r="F299" s="206" t="s">
        <v>1477</v>
      </c>
      <c r="G299" s="37"/>
      <c r="H299" s="37"/>
      <c r="I299" s="207"/>
      <c r="J299" s="37"/>
      <c r="K299" s="37"/>
      <c r="L299" s="40"/>
      <c r="M299" s="208"/>
      <c r="N299" s="209"/>
      <c r="O299" s="72"/>
      <c r="P299" s="72"/>
      <c r="Q299" s="72"/>
      <c r="R299" s="72"/>
      <c r="S299" s="72"/>
      <c r="T299" s="73"/>
      <c r="U299" s="35"/>
      <c r="V299" s="35"/>
      <c r="W299" s="35"/>
      <c r="X299" s="35"/>
      <c r="Y299" s="35"/>
      <c r="Z299" s="35"/>
      <c r="AA299" s="35"/>
      <c r="AB299" s="35"/>
      <c r="AC299" s="35"/>
      <c r="AD299" s="35"/>
      <c r="AE299" s="35"/>
      <c r="AT299" s="18" t="s">
        <v>178</v>
      </c>
      <c r="AU299" s="18" t="s">
        <v>88</v>
      </c>
    </row>
    <row r="300" spans="1:65" s="2" customFormat="1" ht="11.25">
      <c r="A300" s="35"/>
      <c r="B300" s="36"/>
      <c r="C300" s="37"/>
      <c r="D300" s="210" t="s">
        <v>180</v>
      </c>
      <c r="E300" s="37"/>
      <c r="F300" s="211" t="s">
        <v>1478</v>
      </c>
      <c r="G300" s="37"/>
      <c r="H300" s="37"/>
      <c r="I300" s="207"/>
      <c r="J300" s="37"/>
      <c r="K300" s="37"/>
      <c r="L300" s="40"/>
      <c r="M300" s="267"/>
      <c r="N300" s="268"/>
      <c r="O300" s="269"/>
      <c r="P300" s="269"/>
      <c r="Q300" s="269"/>
      <c r="R300" s="269"/>
      <c r="S300" s="269"/>
      <c r="T300" s="270"/>
      <c r="U300" s="35"/>
      <c r="V300" s="35"/>
      <c r="W300" s="35"/>
      <c r="X300" s="35"/>
      <c r="Y300" s="35"/>
      <c r="Z300" s="35"/>
      <c r="AA300" s="35"/>
      <c r="AB300" s="35"/>
      <c r="AC300" s="35"/>
      <c r="AD300" s="35"/>
      <c r="AE300" s="35"/>
      <c r="AT300" s="18" t="s">
        <v>180</v>
      </c>
      <c r="AU300" s="18" t="s">
        <v>88</v>
      </c>
    </row>
    <row r="301" spans="1:65" s="2" customFormat="1" ht="6.95" customHeight="1">
      <c r="A301" s="35"/>
      <c r="B301" s="55"/>
      <c r="C301" s="56"/>
      <c r="D301" s="56"/>
      <c r="E301" s="56"/>
      <c r="F301" s="56"/>
      <c r="G301" s="56"/>
      <c r="H301" s="56"/>
      <c r="I301" s="56"/>
      <c r="J301" s="56"/>
      <c r="K301" s="56"/>
      <c r="L301" s="40"/>
      <c r="M301" s="35"/>
      <c r="O301" s="35"/>
      <c r="P301" s="35"/>
      <c r="Q301" s="35"/>
      <c r="R301" s="35"/>
      <c r="S301" s="35"/>
      <c r="T301" s="35"/>
      <c r="U301" s="35"/>
      <c r="V301" s="35"/>
      <c r="W301" s="35"/>
      <c r="X301" s="35"/>
      <c r="Y301" s="35"/>
      <c r="Z301" s="35"/>
      <c r="AA301" s="35"/>
      <c r="AB301" s="35"/>
      <c r="AC301" s="35"/>
      <c r="AD301" s="35"/>
      <c r="AE301" s="35"/>
    </row>
  </sheetData>
  <sheetProtection algorithmName="SHA-512" hashValue="cgEsvDP4h2fw4IBAERs6MwogaIRdB7w/HCo6DYPaTg6zmiHDgbqEdcWU12AKi9jng0nIXRZDbxSi5qrM1lq8xw==" saltValue="fqImrFNSiZIVoIzau3dbOWaTdDFStKXvRObgoGHsAjfo/+tL9niY4f0bol2yUDjUsa0UuNqID2PAPm8Lv2/uPQ==" spinCount="100000" sheet="1" objects="1" scenarios="1" formatColumns="0" formatRows="0" autoFilter="0"/>
  <autoFilter ref="C123:K300" xr:uid="{00000000-0009-0000-0000-000003000000}"/>
  <mergeCells count="12">
    <mergeCell ref="E116:H116"/>
    <mergeCell ref="L2:V2"/>
    <mergeCell ref="E85:H85"/>
    <mergeCell ref="E87:H87"/>
    <mergeCell ref="E89:H89"/>
    <mergeCell ref="E112:H112"/>
    <mergeCell ref="E114:H114"/>
    <mergeCell ref="E7:H7"/>
    <mergeCell ref="E9:H9"/>
    <mergeCell ref="E11:H11"/>
    <mergeCell ref="E20:H20"/>
    <mergeCell ref="E29:H29"/>
  </mergeCells>
  <hyperlinks>
    <hyperlink ref="F131" r:id="rId1" xr:uid="{00000000-0004-0000-0300-000000000000}"/>
    <hyperlink ref="F135" r:id="rId2" xr:uid="{00000000-0004-0000-0300-000001000000}"/>
    <hyperlink ref="F139" r:id="rId3" xr:uid="{00000000-0004-0000-0300-000002000000}"/>
    <hyperlink ref="F143" r:id="rId4" xr:uid="{00000000-0004-0000-0300-000003000000}"/>
    <hyperlink ref="F146" r:id="rId5" xr:uid="{00000000-0004-0000-0300-000004000000}"/>
    <hyperlink ref="F150" r:id="rId6" xr:uid="{00000000-0004-0000-0300-000005000000}"/>
    <hyperlink ref="F173" r:id="rId7" xr:uid="{00000000-0004-0000-0300-000006000000}"/>
    <hyperlink ref="F182" r:id="rId8" xr:uid="{00000000-0004-0000-0300-000007000000}"/>
    <hyperlink ref="F185" r:id="rId9" xr:uid="{00000000-0004-0000-0300-000008000000}"/>
    <hyperlink ref="F193" r:id="rId10" xr:uid="{00000000-0004-0000-0300-000009000000}"/>
    <hyperlink ref="F197" r:id="rId11" xr:uid="{00000000-0004-0000-0300-00000A000000}"/>
    <hyperlink ref="F202" r:id="rId12" xr:uid="{00000000-0004-0000-0300-00000B000000}"/>
    <hyperlink ref="F205" r:id="rId13" xr:uid="{00000000-0004-0000-0300-00000C000000}"/>
    <hyperlink ref="F208" r:id="rId14" xr:uid="{00000000-0004-0000-0300-00000D000000}"/>
    <hyperlink ref="F211" r:id="rId15" xr:uid="{00000000-0004-0000-0300-00000E000000}"/>
    <hyperlink ref="F215" r:id="rId16" xr:uid="{00000000-0004-0000-0300-00000F000000}"/>
    <hyperlink ref="F219" r:id="rId17" xr:uid="{00000000-0004-0000-0300-000010000000}"/>
    <hyperlink ref="F223" r:id="rId18" xr:uid="{00000000-0004-0000-0300-000011000000}"/>
    <hyperlink ref="F227" r:id="rId19" xr:uid="{00000000-0004-0000-0300-000012000000}"/>
    <hyperlink ref="F231" r:id="rId20" xr:uid="{00000000-0004-0000-0300-000013000000}"/>
    <hyperlink ref="F234" r:id="rId21" xr:uid="{00000000-0004-0000-0300-000014000000}"/>
    <hyperlink ref="F239" r:id="rId22" xr:uid="{00000000-0004-0000-0300-000015000000}"/>
    <hyperlink ref="F244" r:id="rId23" xr:uid="{00000000-0004-0000-0300-000016000000}"/>
    <hyperlink ref="F248" r:id="rId24" xr:uid="{00000000-0004-0000-0300-000017000000}"/>
    <hyperlink ref="F261" r:id="rId25" xr:uid="{00000000-0004-0000-0300-000018000000}"/>
    <hyperlink ref="F265" r:id="rId26" xr:uid="{00000000-0004-0000-0300-000019000000}"/>
    <hyperlink ref="F269" r:id="rId27" xr:uid="{00000000-0004-0000-0300-00001A000000}"/>
    <hyperlink ref="F273" r:id="rId28" xr:uid="{00000000-0004-0000-0300-00001B000000}"/>
    <hyperlink ref="F277" r:id="rId29" xr:uid="{00000000-0004-0000-0300-00001C000000}"/>
    <hyperlink ref="F280" r:id="rId30" xr:uid="{00000000-0004-0000-0300-00001D000000}"/>
    <hyperlink ref="F283" r:id="rId31" xr:uid="{00000000-0004-0000-0300-00001E000000}"/>
    <hyperlink ref="F287" r:id="rId32" xr:uid="{00000000-0004-0000-0300-00001F000000}"/>
    <hyperlink ref="F290" r:id="rId33" xr:uid="{00000000-0004-0000-0300-000020000000}"/>
    <hyperlink ref="F294" r:id="rId34" xr:uid="{00000000-0004-0000-0300-000021000000}"/>
    <hyperlink ref="F300" r:id="rId35" xr:uid="{00000000-0004-0000-0300-000022000000}"/>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3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344"/>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98"/>
      <c r="M2" s="298"/>
      <c r="N2" s="298"/>
      <c r="O2" s="298"/>
      <c r="P2" s="298"/>
      <c r="Q2" s="298"/>
      <c r="R2" s="298"/>
      <c r="S2" s="298"/>
      <c r="T2" s="298"/>
      <c r="U2" s="298"/>
      <c r="V2" s="298"/>
      <c r="AT2" s="18" t="s">
        <v>105</v>
      </c>
    </row>
    <row r="3" spans="1:46" s="1" customFormat="1" ht="6.95" customHeight="1">
      <c r="B3" s="116"/>
      <c r="C3" s="117"/>
      <c r="D3" s="117"/>
      <c r="E3" s="117"/>
      <c r="F3" s="117"/>
      <c r="G3" s="117"/>
      <c r="H3" s="117"/>
      <c r="I3" s="117"/>
      <c r="J3" s="117"/>
      <c r="K3" s="117"/>
      <c r="L3" s="21"/>
      <c r="AT3" s="18" t="s">
        <v>88</v>
      </c>
    </row>
    <row r="4" spans="1:46" s="1" customFormat="1" ht="24.95" customHeight="1">
      <c r="B4" s="21"/>
      <c r="D4" s="118" t="s">
        <v>124</v>
      </c>
      <c r="L4" s="21"/>
      <c r="M4" s="119" t="s">
        <v>10</v>
      </c>
      <c r="AT4" s="18" t="s">
        <v>4</v>
      </c>
    </row>
    <row r="5" spans="1:46" s="1" customFormat="1" ht="6.95" customHeight="1">
      <c r="B5" s="21"/>
      <c r="L5" s="21"/>
    </row>
    <row r="6" spans="1:46" s="1" customFormat="1" ht="12" customHeight="1">
      <c r="B6" s="21"/>
      <c r="D6" s="120" t="s">
        <v>16</v>
      </c>
      <c r="L6" s="21"/>
    </row>
    <row r="7" spans="1:46" s="1" customFormat="1" ht="16.5" customHeight="1">
      <c r="B7" s="21"/>
      <c r="E7" s="316" t="str">
        <f>'Rekapitulace stavby'!K6</f>
        <v>Rekonstrukce multifunkčního sálu v budově NZM</v>
      </c>
      <c r="F7" s="317"/>
      <c r="G7" s="317"/>
      <c r="H7" s="317"/>
      <c r="L7" s="21"/>
    </row>
    <row r="8" spans="1:46" s="1" customFormat="1" ht="12" customHeight="1">
      <c r="B8" s="21"/>
      <c r="D8" s="120" t="s">
        <v>125</v>
      </c>
      <c r="L8" s="21"/>
    </row>
    <row r="9" spans="1:46" s="2" customFormat="1" ht="16.5" customHeight="1">
      <c r="A9" s="35"/>
      <c r="B9" s="40"/>
      <c r="C9" s="35"/>
      <c r="D9" s="35"/>
      <c r="E9" s="316" t="s">
        <v>1262</v>
      </c>
      <c r="F9" s="318"/>
      <c r="G9" s="318"/>
      <c r="H9" s="318"/>
      <c r="I9" s="35"/>
      <c r="J9" s="35"/>
      <c r="K9" s="35"/>
      <c r="L9" s="52"/>
      <c r="S9" s="35"/>
      <c r="T9" s="35"/>
      <c r="U9" s="35"/>
      <c r="V9" s="35"/>
      <c r="W9" s="35"/>
      <c r="X9" s="35"/>
      <c r="Y9" s="35"/>
      <c r="Z9" s="35"/>
      <c r="AA9" s="35"/>
      <c r="AB9" s="35"/>
      <c r="AC9" s="35"/>
      <c r="AD9" s="35"/>
      <c r="AE9" s="35"/>
    </row>
    <row r="10" spans="1:46" s="2" customFormat="1" ht="12" customHeight="1">
      <c r="A10" s="35"/>
      <c r="B10" s="40"/>
      <c r="C10" s="35"/>
      <c r="D10" s="120" t="s">
        <v>127</v>
      </c>
      <c r="E10" s="35"/>
      <c r="F10" s="35"/>
      <c r="G10" s="35"/>
      <c r="H10" s="35"/>
      <c r="I10" s="35"/>
      <c r="J10" s="35"/>
      <c r="K10" s="35"/>
      <c r="L10" s="52"/>
      <c r="S10" s="35"/>
      <c r="T10" s="35"/>
      <c r="U10" s="35"/>
      <c r="V10" s="35"/>
      <c r="W10" s="35"/>
      <c r="X10" s="35"/>
      <c r="Y10" s="35"/>
      <c r="Z10" s="35"/>
      <c r="AA10" s="35"/>
      <c r="AB10" s="35"/>
      <c r="AC10" s="35"/>
      <c r="AD10" s="35"/>
      <c r="AE10" s="35"/>
    </row>
    <row r="11" spans="1:46" s="2" customFormat="1" ht="16.5" customHeight="1">
      <c r="A11" s="35"/>
      <c r="B11" s="40"/>
      <c r="C11" s="35"/>
      <c r="D11" s="35"/>
      <c r="E11" s="319" t="s">
        <v>1479</v>
      </c>
      <c r="F11" s="318"/>
      <c r="G11" s="318"/>
      <c r="H11" s="318"/>
      <c r="I11" s="35"/>
      <c r="J11" s="35"/>
      <c r="K11" s="35"/>
      <c r="L11" s="52"/>
      <c r="S11" s="35"/>
      <c r="T11" s="35"/>
      <c r="U11" s="35"/>
      <c r="V11" s="35"/>
      <c r="W11" s="35"/>
      <c r="X11" s="35"/>
      <c r="Y11" s="35"/>
      <c r="Z11" s="35"/>
      <c r="AA11" s="35"/>
      <c r="AB11" s="35"/>
      <c r="AC11" s="35"/>
      <c r="AD11" s="35"/>
      <c r="AE11" s="35"/>
    </row>
    <row r="12" spans="1:46" s="2" customFormat="1" ht="11.25">
      <c r="A12" s="35"/>
      <c r="B12" s="40"/>
      <c r="C12" s="35"/>
      <c r="D12" s="35"/>
      <c r="E12" s="35"/>
      <c r="F12" s="35"/>
      <c r="G12" s="35"/>
      <c r="H12" s="35"/>
      <c r="I12" s="35"/>
      <c r="J12" s="35"/>
      <c r="K12" s="35"/>
      <c r="L12" s="52"/>
      <c r="S12" s="35"/>
      <c r="T12" s="35"/>
      <c r="U12" s="35"/>
      <c r="V12" s="35"/>
      <c r="W12" s="35"/>
      <c r="X12" s="35"/>
      <c r="Y12" s="35"/>
      <c r="Z12" s="35"/>
      <c r="AA12" s="35"/>
      <c r="AB12" s="35"/>
      <c r="AC12" s="35"/>
      <c r="AD12" s="35"/>
      <c r="AE12" s="35"/>
    </row>
    <row r="13" spans="1:46" s="2" customFormat="1" ht="12" customHeight="1">
      <c r="A13" s="35"/>
      <c r="B13" s="40"/>
      <c r="C13" s="35"/>
      <c r="D13" s="120" t="s">
        <v>18</v>
      </c>
      <c r="E13" s="35"/>
      <c r="F13" s="111" t="s">
        <v>1</v>
      </c>
      <c r="G13" s="35"/>
      <c r="H13" s="35"/>
      <c r="I13" s="120" t="s">
        <v>19</v>
      </c>
      <c r="J13" s="111" t="s">
        <v>1</v>
      </c>
      <c r="K13" s="35"/>
      <c r="L13" s="52"/>
      <c r="S13" s="35"/>
      <c r="T13" s="35"/>
      <c r="U13" s="35"/>
      <c r="V13" s="35"/>
      <c r="W13" s="35"/>
      <c r="X13" s="35"/>
      <c r="Y13" s="35"/>
      <c r="Z13" s="35"/>
      <c r="AA13" s="35"/>
      <c r="AB13" s="35"/>
      <c r="AC13" s="35"/>
      <c r="AD13" s="35"/>
      <c r="AE13" s="35"/>
    </row>
    <row r="14" spans="1:46" s="2" customFormat="1" ht="12" customHeight="1">
      <c r="A14" s="35"/>
      <c r="B14" s="40"/>
      <c r="C14" s="35"/>
      <c r="D14" s="120" t="s">
        <v>20</v>
      </c>
      <c r="E14" s="35"/>
      <c r="F14" s="111" t="s">
        <v>21</v>
      </c>
      <c r="G14" s="35"/>
      <c r="H14" s="35"/>
      <c r="I14" s="120" t="s">
        <v>22</v>
      </c>
      <c r="J14" s="121" t="str">
        <f>'Rekapitulace stavby'!AN8</f>
        <v>27. 4. 2021</v>
      </c>
      <c r="K14" s="35"/>
      <c r="L14" s="52"/>
      <c r="S14" s="35"/>
      <c r="T14" s="35"/>
      <c r="U14" s="35"/>
      <c r="V14" s="35"/>
      <c r="W14" s="35"/>
      <c r="X14" s="35"/>
      <c r="Y14" s="35"/>
      <c r="Z14" s="35"/>
      <c r="AA14" s="35"/>
      <c r="AB14" s="35"/>
      <c r="AC14" s="35"/>
      <c r="AD14" s="35"/>
      <c r="AE14" s="35"/>
    </row>
    <row r="15" spans="1:46" s="2" customFormat="1" ht="10.9" customHeight="1">
      <c r="A15" s="35"/>
      <c r="B15" s="40"/>
      <c r="C15" s="35"/>
      <c r="D15" s="35"/>
      <c r="E15" s="35"/>
      <c r="F15" s="35"/>
      <c r="G15" s="35"/>
      <c r="H15" s="35"/>
      <c r="I15" s="35"/>
      <c r="J15" s="35"/>
      <c r="K15" s="35"/>
      <c r="L15" s="52"/>
      <c r="S15" s="35"/>
      <c r="T15" s="35"/>
      <c r="U15" s="35"/>
      <c r="V15" s="35"/>
      <c r="W15" s="35"/>
      <c r="X15" s="35"/>
      <c r="Y15" s="35"/>
      <c r="Z15" s="35"/>
      <c r="AA15" s="35"/>
      <c r="AB15" s="35"/>
      <c r="AC15" s="35"/>
      <c r="AD15" s="35"/>
      <c r="AE15" s="35"/>
    </row>
    <row r="16" spans="1:46" s="2" customFormat="1" ht="12" customHeight="1">
      <c r="A16" s="35"/>
      <c r="B16" s="40"/>
      <c r="C16" s="35"/>
      <c r="D16" s="120" t="s">
        <v>24</v>
      </c>
      <c r="E16" s="35"/>
      <c r="F16" s="35"/>
      <c r="G16" s="35"/>
      <c r="H16" s="35"/>
      <c r="I16" s="120" t="s">
        <v>25</v>
      </c>
      <c r="J16" s="111" t="s">
        <v>26</v>
      </c>
      <c r="K16" s="35"/>
      <c r="L16" s="52"/>
      <c r="S16" s="35"/>
      <c r="T16" s="35"/>
      <c r="U16" s="35"/>
      <c r="V16" s="35"/>
      <c r="W16" s="35"/>
      <c r="X16" s="35"/>
      <c r="Y16" s="35"/>
      <c r="Z16" s="35"/>
      <c r="AA16" s="35"/>
      <c r="AB16" s="35"/>
      <c r="AC16" s="35"/>
      <c r="AD16" s="35"/>
      <c r="AE16" s="35"/>
    </row>
    <row r="17" spans="1:31" s="2" customFormat="1" ht="18" customHeight="1">
      <c r="A17" s="35"/>
      <c r="B17" s="40"/>
      <c r="C17" s="35"/>
      <c r="D17" s="35"/>
      <c r="E17" s="111" t="s">
        <v>27</v>
      </c>
      <c r="F17" s="35"/>
      <c r="G17" s="35"/>
      <c r="H17" s="35"/>
      <c r="I17" s="120" t="s">
        <v>28</v>
      </c>
      <c r="J17" s="111" t="s">
        <v>1</v>
      </c>
      <c r="K17" s="35"/>
      <c r="L17" s="52"/>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52"/>
      <c r="S18" s="35"/>
      <c r="T18" s="35"/>
      <c r="U18" s="35"/>
      <c r="V18" s="35"/>
      <c r="W18" s="35"/>
      <c r="X18" s="35"/>
      <c r="Y18" s="35"/>
      <c r="Z18" s="35"/>
      <c r="AA18" s="35"/>
      <c r="AB18" s="35"/>
      <c r="AC18" s="35"/>
      <c r="AD18" s="35"/>
      <c r="AE18" s="35"/>
    </row>
    <row r="19" spans="1:31" s="2" customFormat="1" ht="12" customHeight="1">
      <c r="A19" s="35"/>
      <c r="B19" s="40"/>
      <c r="C19" s="35"/>
      <c r="D19" s="120" t="s">
        <v>29</v>
      </c>
      <c r="E19" s="35"/>
      <c r="F19" s="35"/>
      <c r="G19" s="35"/>
      <c r="H19" s="35"/>
      <c r="I19" s="120" t="s">
        <v>25</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c r="A20" s="35"/>
      <c r="B20" s="40"/>
      <c r="C20" s="35"/>
      <c r="D20" s="35"/>
      <c r="E20" s="320" t="str">
        <f>'Rekapitulace stavby'!E14</f>
        <v>Vyplň údaj</v>
      </c>
      <c r="F20" s="321"/>
      <c r="G20" s="321"/>
      <c r="H20" s="321"/>
      <c r="I20" s="120" t="s">
        <v>28</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52"/>
      <c r="S21" s="35"/>
      <c r="T21" s="35"/>
      <c r="U21" s="35"/>
      <c r="V21" s="35"/>
      <c r="W21" s="35"/>
      <c r="X21" s="35"/>
      <c r="Y21" s="35"/>
      <c r="Z21" s="35"/>
      <c r="AA21" s="35"/>
      <c r="AB21" s="35"/>
      <c r="AC21" s="35"/>
      <c r="AD21" s="35"/>
      <c r="AE21" s="35"/>
    </row>
    <row r="22" spans="1:31" s="2" customFormat="1" ht="12" customHeight="1">
      <c r="A22" s="35"/>
      <c r="B22" s="40"/>
      <c r="C22" s="35"/>
      <c r="D22" s="120" t="s">
        <v>31</v>
      </c>
      <c r="E22" s="35"/>
      <c r="F22" s="35"/>
      <c r="G22" s="35"/>
      <c r="H22" s="35"/>
      <c r="I22" s="120" t="s">
        <v>25</v>
      </c>
      <c r="J22" s="111" t="s">
        <v>32</v>
      </c>
      <c r="K22" s="35"/>
      <c r="L22" s="52"/>
      <c r="S22" s="35"/>
      <c r="T22" s="35"/>
      <c r="U22" s="35"/>
      <c r="V22" s="35"/>
      <c r="W22" s="35"/>
      <c r="X22" s="35"/>
      <c r="Y22" s="35"/>
      <c r="Z22" s="35"/>
      <c r="AA22" s="35"/>
      <c r="AB22" s="35"/>
      <c r="AC22" s="35"/>
      <c r="AD22" s="35"/>
      <c r="AE22" s="35"/>
    </row>
    <row r="23" spans="1:31" s="2" customFormat="1" ht="18" customHeight="1">
      <c r="A23" s="35"/>
      <c r="B23" s="40"/>
      <c r="C23" s="35"/>
      <c r="D23" s="35"/>
      <c r="E23" s="111" t="s">
        <v>33</v>
      </c>
      <c r="F23" s="35"/>
      <c r="G23" s="35"/>
      <c r="H23" s="35"/>
      <c r="I23" s="120" t="s">
        <v>28</v>
      </c>
      <c r="J23" s="111" t="s">
        <v>1</v>
      </c>
      <c r="K23" s="35"/>
      <c r="L23" s="52"/>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52"/>
      <c r="S24" s="35"/>
      <c r="T24" s="35"/>
      <c r="U24" s="35"/>
      <c r="V24" s="35"/>
      <c r="W24" s="35"/>
      <c r="X24" s="35"/>
      <c r="Y24" s="35"/>
      <c r="Z24" s="35"/>
      <c r="AA24" s="35"/>
      <c r="AB24" s="35"/>
      <c r="AC24" s="35"/>
      <c r="AD24" s="35"/>
      <c r="AE24" s="35"/>
    </row>
    <row r="25" spans="1:31" s="2" customFormat="1" ht="12" customHeight="1">
      <c r="A25" s="35"/>
      <c r="B25" s="40"/>
      <c r="C25" s="35"/>
      <c r="D25" s="120" t="s">
        <v>35</v>
      </c>
      <c r="E25" s="35"/>
      <c r="F25" s="35"/>
      <c r="G25" s="35"/>
      <c r="H25" s="35"/>
      <c r="I25" s="120" t="s">
        <v>25</v>
      </c>
      <c r="J25" s="111" t="s">
        <v>36</v>
      </c>
      <c r="K25" s="35"/>
      <c r="L25" s="52"/>
      <c r="S25" s="35"/>
      <c r="T25" s="35"/>
      <c r="U25" s="35"/>
      <c r="V25" s="35"/>
      <c r="W25" s="35"/>
      <c r="X25" s="35"/>
      <c r="Y25" s="35"/>
      <c r="Z25" s="35"/>
      <c r="AA25" s="35"/>
      <c r="AB25" s="35"/>
      <c r="AC25" s="35"/>
      <c r="AD25" s="35"/>
      <c r="AE25" s="35"/>
    </row>
    <row r="26" spans="1:31" s="2" customFormat="1" ht="18" customHeight="1">
      <c r="A26" s="35"/>
      <c r="B26" s="40"/>
      <c r="C26" s="35"/>
      <c r="D26" s="35"/>
      <c r="E26" s="111" t="s">
        <v>37</v>
      </c>
      <c r="F26" s="35"/>
      <c r="G26" s="35"/>
      <c r="H26" s="35"/>
      <c r="I26" s="120" t="s">
        <v>28</v>
      </c>
      <c r="J26" s="111" t="s">
        <v>1</v>
      </c>
      <c r="K26" s="35"/>
      <c r="L26" s="52"/>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52"/>
      <c r="S27" s="35"/>
      <c r="T27" s="35"/>
      <c r="U27" s="35"/>
      <c r="V27" s="35"/>
      <c r="W27" s="35"/>
      <c r="X27" s="35"/>
      <c r="Y27" s="35"/>
      <c r="Z27" s="35"/>
      <c r="AA27" s="35"/>
      <c r="AB27" s="35"/>
      <c r="AC27" s="35"/>
      <c r="AD27" s="35"/>
      <c r="AE27" s="35"/>
    </row>
    <row r="28" spans="1:31" s="2" customFormat="1" ht="12" customHeight="1">
      <c r="A28" s="35"/>
      <c r="B28" s="40"/>
      <c r="C28" s="35"/>
      <c r="D28" s="120" t="s">
        <v>38</v>
      </c>
      <c r="E28" s="35"/>
      <c r="F28" s="35"/>
      <c r="G28" s="35"/>
      <c r="H28" s="35"/>
      <c r="I28" s="35"/>
      <c r="J28" s="35"/>
      <c r="K28" s="35"/>
      <c r="L28" s="52"/>
      <c r="S28" s="35"/>
      <c r="T28" s="35"/>
      <c r="U28" s="35"/>
      <c r="V28" s="35"/>
      <c r="W28" s="35"/>
      <c r="X28" s="35"/>
      <c r="Y28" s="35"/>
      <c r="Z28" s="35"/>
      <c r="AA28" s="35"/>
      <c r="AB28" s="35"/>
      <c r="AC28" s="35"/>
      <c r="AD28" s="35"/>
      <c r="AE28" s="35"/>
    </row>
    <row r="29" spans="1:31" s="8" customFormat="1" ht="16.5" customHeight="1">
      <c r="A29" s="122"/>
      <c r="B29" s="123"/>
      <c r="C29" s="122"/>
      <c r="D29" s="122"/>
      <c r="E29" s="322" t="s">
        <v>1</v>
      </c>
      <c r="F29" s="322"/>
      <c r="G29" s="322"/>
      <c r="H29" s="322"/>
      <c r="I29" s="122"/>
      <c r="J29" s="122"/>
      <c r="K29" s="122"/>
      <c r="L29" s="124"/>
      <c r="S29" s="122"/>
      <c r="T29" s="122"/>
      <c r="U29" s="122"/>
      <c r="V29" s="122"/>
      <c r="W29" s="122"/>
      <c r="X29" s="122"/>
      <c r="Y29" s="122"/>
      <c r="Z29" s="122"/>
      <c r="AA29" s="122"/>
      <c r="AB29" s="122"/>
      <c r="AC29" s="122"/>
      <c r="AD29" s="122"/>
      <c r="AE29" s="122"/>
    </row>
    <row r="30" spans="1:31" s="2" customFormat="1" ht="6.95" customHeight="1">
      <c r="A30" s="35"/>
      <c r="B30" s="40"/>
      <c r="C30" s="35"/>
      <c r="D30" s="35"/>
      <c r="E30" s="35"/>
      <c r="F30" s="35"/>
      <c r="G30" s="35"/>
      <c r="H30" s="35"/>
      <c r="I30" s="35"/>
      <c r="J30" s="35"/>
      <c r="K30" s="35"/>
      <c r="L30" s="52"/>
      <c r="S30" s="35"/>
      <c r="T30" s="35"/>
      <c r="U30" s="35"/>
      <c r="V30" s="35"/>
      <c r="W30" s="35"/>
      <c r="X30" s="35"/>
      <c r="Y30" s="35"/>
      <c r="Z30" s="35"/>
      <c r="AA30" s="35"/>
      <c r="AB30" s="35"/>
      <c r="AC30" s="35"/>
      <c r="AD30" s="35"/>
      <c r="AE30" s="35"/>
    </row>
    <row r="31" spans="1:31" s="2" customFormat="1" ht="6.95" customHeight="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25.35" customHeight="1">
      <c r="A32" s="35"/>
      <c r="B32" s="40"/>
      <c r="C32" s="35"/>
      <c r="D32" s="126" t="s">
        <v>39</v>
      </c>
      <c r="E32" s="35"/>
      <c r="F32" s="35"/>
      <c r="G32" s="35"/>
      <c r="H32" s="35"/>
      <c r="I32" s="35"/>
      <c r="J32" s="127">
        <f>ROUND(J128, 2)</f>
        <v>0</v>
      </c>
      <c r="K32" s="35"/>
      <c r="L32" s="52"/>
      <c r="S32" s="35"/>
      <c r="T32" s="35"/>
      <c r="U32" s="35"/>
      <c r="V32" s="35"/>
      <c r="W32" s="35"/>
      <c r="X32" s="35"/>
      <c r="Y32" s="35"/>
      <c r="Z32" s="35"/>
      <c r="AA32" s="35"/>
      <c r="AB32" s="35"/>
      <c r="AC32" s="35"/>
      <c r="AD32" s="35"/>
      <c r="AE32" s="35"/>
    </row>
    <row r="33" spans="1:31" s="2" customFormat="1" ht="6.95" customHeight="1">
      <c r="A33" s="35"/>
      <c r="B33" s="40"/>
      <c r="C33" s="35"/>
      <c r="D33" s="125"/>
      <c r="E33" s="125"/>
      <c r="F33" s="125"/>
      <c r="G33" s="125"/>
      <c r="H33" s="125"/>
      <c r="I33" s="125"/>
      <c r="J33" s="125"/>
      <c r="K33" s="125"/>
      <c r="L33" s="52"/>
      <c r="S33" s="35"/>
      <c r="T33" s="35"/>
      <c r="U33" s="35"/>
      <c r="V33" s="35"/>
      <c r="W33" s="35"/>
      <c r="X33" s="35"/>
      <c r="Y33" s="35"/>
      <c r="Z33" s="35"/>
      <c r="AA33" s="35"/>
      <c r="AB33" s="35"/>
      <c r="AC33" s="35"/>
      <c r="AD33" s="35"/>
      <c r="AE33" s="35"/>
    </row>
    <row r="34" spans="1:31" s="2" customFormat="1" ht="14.45" customHeight="1">
      <c r="A34" s="35"/>
      <c r="B34" s="40"/>
      <c r="C34" s="35"/>
      <c r="D34" s="35"/>
      <c r="E34" s="35"/>
      <c r="F34" s="128" t="s">
        <v>41</v>
      </c>
      <c r="G34" s="35"/>
      <c r="H34" s="35"/>
      <c r="I34" s="128" t="s">
        <v>40</v>
      </c>
      <c r="J34" s="128" t="s">
        <v>42</v>
      </c>
      <c r="K34" s="35"/>
      <c r="L34" s="52"/>
      <c r="S34" s="35"/>
      <c r="T34" s="35"/>
      <c r="U34" s="35"/>
      <c r="V34" s="35"/>
      <c r="W34" s="35"/>
      <c r="X34" s="35"/>
      <c r="Y34" s="35"/>
      <c r="Z34" s="35"/>
      <c r="AA34" s="35"/>
      <c r="AB34" s="35"/>
      <c r="AC34" s="35"/>
      <c r="AD34" s="35"/>
      <c r="AE34" s="35"/>
    </row>
    <row r="35" spans="1:31" s="2" customFormat="1" ht="14.45" customHeight="1">
      <c r="A35" s="35"/>
      <c r="B35" s="40"/>
      <c r="C35" s="35"/>
      <c r="D35" s="129" t="s">
        <v>43</v>
      </c>
      <c r="E35" s="120" t="s">
        <v>44</v>
      </c>
      <c r="F35" s="130">
        <f>ROUND((SUM(BE128:BE343)),  2)</f>
        <v>0</v>
      </c>
      <c r="G35" s="35"/>
      <c r="H35" s="35"/>
      <c r="I35" s="131">
        <v>0.21</v>
      </c>
      <c r="J35" s="130">
        <f>ROUND(((SUM(BE128:BE343))*I35),  2)</f>
        <v>0</v>
      </c>
      <c r="K35" s="35"/>
      <c r="L35" s="52"/>
      <c r="S35" s="35"/>
      <c r="T35" s="35"/>
      <c r="U35" s="35"/>
      <c r="V35" s="35"/>
      <c r="W35" s="35"/>
      <c r="X35" s="35"/>
      <c r="Y35" s="35"/>
      <c r="Z35" s="35"/>
      <c r="AA35" s="35"/>
      <c r="AB35" s="35"/>
      <c r="AC35" s="35"/>
      <c r="AD35" s="35"/>
      <c r="AE35" s="35"/>
    </row>
    <row r="36" spans="1:31" s="2" customFormat="1" ht="14.45" customHeight="1">
      <c r="A36" s="35"/>
      <c r="B36" s="40"/>
      <c r="C36" s="35"/>
      <c r="D36" s="35"/>
      <c r="E36" s="120" t="s">
        <v>45</v>
      </c>
      <c r="F36" s="130">
        <f>ROUND((SUM(BF128:BF343)),  2)</f>
        <v>0</v>
      </c>
      <c r="G36" s="35"/>
      <c r="H36" s="35"/>
      <c r="I36" s="131">
        <v>0.15</v>
      </c>
      <c r="J36" s="130">
        <f>ROUND(((SUM(BF128:BF343))*I36),  2)</f>
        <v>0</v>
      </c>
      <c r="K36" s="35"/>
      <c r="L36" s="52"/>
      <c r="S36" s="35"/>
      <c r="T36" s="35"/>
      <c r="U36" s="35"/>
      <c r="V36" s="35"/>
      <c r="W36" s="35"/>
      <c r="X36" s="35"/>
      <c r="Y36" s="35"/>
      <c r="Z36" s="35"/>
      <c r="AA36" s="35"/>
      <c r="AB36" s="35"/>
      <c r="AC36" s="35"/>
      <c r="AD36" s="35"/>
      <c r="AE36" s="35"/>
    </row>
    <row r="37" spans="1:31" s="2" customFormat="1" ht="14.45" hidden="1" customHeight="1">
      <c r="A37" s="35"/>
      <c r="B37" s="40"/>
      <c r="C37" s="35"/>
      <c r="D37" s="35"/>
      <c r="E37" s="120" t="s">
        <v>46</v>
      </c>
      <c r="F37" s="130">
        <f>ROUND((SUM(BG128:BG343)),  2)</f>
        <v>0</v>
      </c>
      <c r="G37" s="35"/>
      <c r="H37" s="35"/>
      <c r="I37" s="131">
        <v>0.21</v>
      </c>
      <c r="J37" s="130">
        <f>0</f>
        <v>0</v>
      </c>
      <c r="K37" s="35"/>
      <c r="L37" s="52"/>
      <c r="S37" s="35"/>
      <c r="T37" s="35"/>
      <c r="U37" s="35"/>
      <c r="V37" s="35"/>
      <c r="W37" s="35"/>
      <c r="X37" s="35"/>
      <c r="Y37" s="35"/>
      <c r="Z37" s="35"/>
      <c r="AA37" s="35"/>
      <c r="AB37" s="35"/>
      <c r="AC37" s="35"/>
      <c r="AD37" s="35"/>
      <c r="AE37" s="35"/>
    </row>
    <row r="38" spans="1:31" s="2" customFormat="1" ht="14.45" hidden="1" customHeight="1">
      <c r="A38" s="35"/>
      <c r="B38" s="40"/>
      <c r="C38" s="35"/>
      <c r="D38" s="35"/>
      <c r="E38" s="120" t="s">
        <v>47</v>
      </c>
      <c r="F38" s="130">
        <f>ROUND((SUM(BH128:BH343)),  2)</f>
        <v>0</v>
      </c>
      <c r="G38" s="35"/>
      <c r="H38" s="35"/>
      <c r="I38" s="131">
        <v>0.15</v>
      </c>
      <c r="J38" s="130">
        <f>0</f>
        <v>0</v>
      </c>
      <c r="K38" s="35"/>
      <c r="L38" s="52"/>
      <c r="S38" s="35"/>
      <c r="T38" s="35"/>
      <c r="U38" s="35"/>
      <c r="V38" s="35"/>
      <c r="W38" s="35"/>
      <c r="X38" s="35"/>
      <c r="Y38" s="35"/>
      <c r="Z38" s="35"/>
      <c r="AA38" s="35"/>
      <c r="AB38" s="35"/>
      <c r="AC38" s="35"/>
      <c r="AD38" s="35"/>
      <c r="AE38" s="35"/>
    </row>
    <row r="39" spans="1:31" s="2" customFormat="1" ht="14.45" hidden="1" customHeight="1">
      <c r="A39" s="35"/>
      <c r="B39" s="40"/>
      <c r="C39" s="35"/>
      <c r="D39" s="35"/>
      <c r="E39" s="120" t="s">
        <v>48</v>
      </c>
      <c r="F39" s="130">
        <f>ROUND((SUM(BI128:BI343)),  2)</f>
        <v>0</v>
      </c>
      <c r="G39" s="35"/>
      <c r="H39" s="35"/>
      <c r="I39" s="131">
        <v>0</v>
      </c>
      <c r="J39" s="130">
        <f>0</f>
        <v>0</v>
      </c>
      <c r="K39" s="35"/>
      <c r="L39" s="52"/>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2" customFormat="1" ht="25.35" customHeight="1">
      <c r="A41" s="35"/>
      <c r="B41" s="40"/>
      <c r="C41" s="132"/>
      <c r="D41" s="133" t="s">
        <v>49</v>
      </c>
      <c r="E41" s="134"/>
      <c r="F41" s="134"/>
      <c r="G41" s="135" t="s">
        <v>50</v>
      </c>
      <c r="H41" s="136" t="s">
        <v>51</v>
      </c>
      <c r="I41" s="134"/>
      <c r="J41" s="137">
        <f>SUM(J32:J39)</f>
        <v>0</v>
      </c>
      <c r="K41" s="138"/>
      <c r="L41" s="52"/>
      <c r="S41" s="35"/>
      <c r="T41" s="35"/>
      <c r="U41" s="35"/>
      <c r="V41" s="35"/>
      <c r="W41" s="35"/>
      <c r="X41" s="35"/>
      <c r="Y41" s="35"/>
      <c r="Z41" s="35"/>
      <c r="AA41" s="35"/>
      <c r="AB41" s="35"/>
      <c r="AC41" s="35"/>
      <c r="AD41" s="35"/>
      <c r="AE41" s="35"/>
    </row>
    <row r="42" spans="1:31" s="2" customFormat="1" ht="14.45" customHeight="1">
      <c r="A42" s="35"/>
      <c r="B42" s="40"/>
      <c r="C42" s="35"/>
      <c r="D42" s="35"/>
      <c r="E42" s="35"/>
      <c r="F42" s="35"/>
      <c r="G42" s="35"/>
      <c r="H42" s="35"/>
      <c r="I42" s="35"/>
      <c r="J42" s="35"/>
      <c r="K42" s="35"/>
      <c r="L42" s="52"/>
      <c r="S42" s="35"/>
      <c r="T42" s="35"/>
      <c r="U42" s="35"/>
      <c r="V42" s="35"/>
      <c r="W42" s="35"/>
      <c r="X42" s="35"/>
      <c r="Y42" s="35"/>
      <c r="Z42" s="35"/>
      <c r="AA42" s="35"/>
      <c r="AB42" s="35"/>
      <c r="AC42" s="35"/>
      <c r="AD42" s="35"/>
      <c r="AE42" s="35"/>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52"/>
      <c r="D50" s="139" t="s">
        <v>52</v>
      </c>
      <c r="E50" s="140"/>
      <c r="F50" s="140"/>
      <c r="G50" s="139" t="s">
        <v>53</v>
      </c>
      <c r="H50" s="140"/>
      <c r="I50" s="140"/>
      <c r="J50" s="140"/>
      <c r="K50" s="140"/>
      <c r="L50" s="52"/>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5"/>
      <c r="B61" s="40"/>
      <c r="C61" s="35"/>
      <c r="D61" s="141" t="s">
        <v>54</v>
      </c>
      <c r="E61" s="142"/>
      <c r="F61" s="143" t="s">
        <v>55</v>
      </c>
      <c r="G61" s="141" t="s">
        <v>54</v>
      </c>
      <c r="H61" s="142"/>
      <c r="I61" s="142"/>
      <c r="J61" s="144" t="s">
        <v>55</v>
      </c>
      <c r="K61" s="142"/>
      <c r="L61" s="52"/>
      <c r="S61" s="35"/>
      <c r="T61" s="35"/>
      <c r="U61" s="35"/>
      <c r="V61" s="35"/>
      <c r="W61" s="35"/>
      <c r="X61" s="35"/>
      <c r="Y61" s="35"/>
      <c r="Z61" s="35"/>
      <c r="AA61" s="35"/>
      <c r="AB61" s="35"/>
      <c r="AC61" s="35"/>
      <c r="AD61" s="35"/>
      <c r="AE61" s="35"/>
    </row>
    <row r="62" spans="1:31" ht="11.25">
      <c r="B62" s="21"/>
      <c r="L62" s="21"/>
    </row>
    <row r="63" spans="1:31" ht="11.25">
      <c r="B63" s="21"/>
      <c r="L63" s="21"/>
    </row>
    <row r="64" spans="1:31" ht="11.25">
      <c r="B64" s="21"/>
      <c r="L64" s="21"/>
    </row>
    <row r="65" spans="1:31" s="2" customFormat="1" ht="12.75">
      <c r="A65" s="35"/>
      <c r="B65" s="40"/>
      <c r="C65" s="35"/>
      <c r="D65" s="139" t="s">
        <v>56</v>
      </c>
      <c r="E65" s="145"/>
      <c r="F65" s="145"/>
      <c r="G65" s="139" t="s">
        <v>57</v>
      </c>
      <c r="H65" s="145"/>
      <c r="I65" s="145"/>
      <c r="J65" s="145"/>
      <c r="K65" s="145"/>
      <c r="L65" s="52"/>
      <c r="S65" s="35"/>
      <c r="T65" s="35"/>
      <c r="U65" s="35"/>
      <c r="V65" s="35"/>
      <c r="W65" s="35"/>
      <c r="X65" s="35"/>
      <c r="Y65" s="35"/>
      <c r="Z65" s="35"/>
      <c r="AA65" s="35"/>
      <c r="AB65" s="35"/>
      <c r="AC65" s="35"/>
      <c r="AD65" s="35"/>
      <c r="AE65" s="35"/>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5"/>
      <c r="B76" s="40"/>
      <c r="C76" s="35"/>
      <c r="D76" s="141" t="s">
        <v>54</v>
      </c>
      <c r="E76" s="142"/>
      <c r="F76" s="143" t="s">
        <v>55</v>
      </c>
      <c r="G76" s="141" t="s">
        <v>54</v>
      </c>
      <c r="H76" s="142"/>
      <c r="I76" s="142"/>
      <c r="J76" s="144" t="s">
        <v>55</v>
      </c>
      <c r="K76" s="142"/>
      <c r="L76" s="52"/>
      <c r="S76" s="35"/>
      <c r="T76" s="35"/>
      <c r="U76" s="35"/>
      <c r="V76" s="35"/>
      <c r="W76" s="35"/>
      <c r="X76" s="35"/>
      <c r="Y76" s="35"/>
      <c r="Z76" s="35"/>
      <c r="AA76" s="35"/>
      <c r="AB76" s="35"/>
      <c r="AC76" s="35"/>
      <c r="AD76" s="35"/>
      <c r="AE76" s="35"/>
    </row>
    <row r="77" spans="1:31" s="2" customFormat="1" ht="14.45" customHeight="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81" spans="1:31"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31" s="2" customFormat="1" ht="24.95" customHeight="1">
      <c r="A82" s="35"/>
      <c r="B82" s="36"/>
      <c r="C82" s="24" t="s">
        <v>129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23" t="str">
        <f>E7</f>
        <v>Rekonstrukce multifunkčního sálu v budově NZM</v>
      </c>
      <c r="F85" s="324"/>
      <c r="G85" s="324"/>
      <c r="H85" s="324"/>
      <c r="I85" s="37"/>
      <c r="J85" s="37"/>
      <c r="K85" s="37"/>
      <c r="L85" s="52"/>
      <c r="S85" s="35"/>
      <c r="T85" s="35"/>
      <c r="U85" s="35"/>
      <c r="V85" s="35"/>
      <c r="W85" s="35"/>
      <c r="X85" s="35"/>
      <c r="Y85" s="35"/>
      <c r="Z85" s="35"/>
      <c r="AA85" s="35"/>
      <c r="AB85" s="35"/>
      <c r="AC85" s="35"/>
      <c r="AD85" s="35"/>
      <c r="AE85" s="35"/>
    </row>
    <row r="86" spans="1:31" s="1" customFormat="1" ht="12" customHeight="1">
      <c r="B86" s="22"/>
      <c r="C86" s="30" t="s">
        <v>125</v>
      </c>
      <c r="D86" s="23"/>
      <c r="E86" s="23"/>
      <c r="F86" s="23"/>
      <c r="G86" s="23"/>
      <c r="H86" s="23"/>
      <c r="I86" s="23"/>
      <c r="J86" s="23"/>
      <c r="K86" s="23"/>
      <c r="L86" s="21"/>
    </row>
    <row r="87" spans="1:31" s="2" customFormat="1" ht="16.5" customHeight="1">
      <c r="A87" s="35"/>
      <c r="B87" s="36"/>
      <c r="C87" s="37"/>
      <c r="D87" s="37"/>
      <c r="E87" s="323" t="s">
        <v>1262</v>
      </c>
      <c r="F87" s="325"/>
      <c r="G87" s="325"/>
      <c r="H87" s="325"/>
      <c r="I87" s="37"/>
      <c r="J87" s="37"/>
      <c r="K87" s="37"/>
      <c r="L87" s="52"/>
      <c r="S87" s="35"/>
      <c r="T87" s="35"/>
      <c r="U87" s="35"/>
      <c r="V87" s="35"/>
      <c r="W87" s="35"/>
      <c r="X87" s="35"/>
      <c r="Y87" s="35"/>
      <c r="Z87" s="35"/>
      <c r="AA87" s="35"/>
      <c r="AB87" s="35"/>
      <c r="AC87" s="35"/>
      <c r="AD87" s="35"/>
      <c r="AE87" s="35"/>
    </row>
    <row r="88" spans="1:31" s="2" customFormat="1" ht="12" customHeight="1">
      <c r="A88" s="35"/>
      <c r="B88" s="36"/>
      <c r="C88" s="30" t="s">
        <v>127</v>
      </c>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276" t="str">
        <f>E11</f>
        <v>D.1.4.2 - Vzduchotechnika, klimatizace</v>
      </c>
      <c r="F89" s="325"/>
      <c r="G89" s="325"/>
      <c r="H89" s="325"/>
      <c r="I89" s="37"/>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2" customHeight="1">
      <c r="A91" s="35"/>
      <c r="B91" s="36"/>
      <c r="C91" s="30" t="s">
        <v>20</v>
      </c>
      <c r="D91" s="37"/>
      <c r="E91" s="37"/>
      <c r="F91" s="28" t="str">
        <f>F14</f>
        <v>Kostelní 1300/44, Praha 7</v>
      </c>
      <c r="G91" s="37"/>
      <c r="H91" s="37"/>
      <c r="I91" s="30" t="s">
        <v>22</v>
      </c>
      <c r="J91" s="67" t="str">
        <f>IF(J14="","",J14)</f>
        <v>27. 4. 2021</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52"/>
      <c r="S92" s="35"/>
      <c r="T92" s="35"/>
      <c r="U92" s="35"/>
      <c r="V92" s="35"/>
      <c r="W92" s="35"/>
      <c r="X92" s="35"/>
      <c r="Y92" s="35"/>
      <c r="Z92" s="35"/>
      <c r="AA92" s="35"/>
      <c r="AB92" s="35"/>
      <c r="AC92" s="35"/>
      <c r="AD92" s="35"/>
      <c r="AE92" s="35"/>
    </row>
    <row r="93" spans="1:31" s="2" customFormat="1" ht="40.15" customHeight="1">
      <c r="A93" s="35"/>
      <c r="B93" s="36"/>
      <c r="C93" s="30" t="s">
        <v>24</v>
      </c>
      <c r="D93" s="37"/>
      <c r="E93" s="37"/>
      <c r="F93" s="28" t="str">
        <f>E17</f>
        <v>Národní zemědělské muzeum, Kostelní 44, Praha 7</v>
      </c>
      <c r="G93" s="37"/>
      <c r="H93" s="37"/>
      <c r="I93" s="30" t="s">
        <v>31</v>
      </c>
      <c r="J93" s="33" t="str">
        <f>E23</f>
        <v>ARCH TECH, K Noskovně 148, Praha 6</v>
      </c>
      <c r="K93" s="37"/>
      <c r="L93" s="52"/>
      <c r="S93" s="35"/>
      <c r="T93" s="35"/>
      <c r="U93" s="35"/>
      <c r="V93" s="35"/>
      <c r="W93" s="35"/>
      <c r="X93" s="35"/>
      <c r="Y93" s="35"/>
      <c r="Z93" s="35"/>
      <c r="AA93" s="35"/>
      <c r="AB93" s="35"/>
      <c r="AC93" s="35"/>
      <c r="AD93" s="35"/>
      <c r="AE93" s="35"/>
    </row>
    <row r="94" spans="1:31" s="2" customFormat="1" ht="40.15" customHeight="1">
      <c r="A94" s="35"/>
      <c r="B94" s="36"/>
      <c r="C94" s="30" t="s">
        <v>29</v>
      </c>
      <c r="D94" s="37"/>
      <c r="E94" s="37"/>
      <c r="F94" s="28" t="str">
        <f>IF(E20="","",E20)</f>
        <v>Vyplň údaj</v>
      </c>
      <c r="G94" s="37"/>
      <c r="H94" s="37"/>
      <c r="I94" s="30" t="s">
        <v>35</v>
      </c>
      <c r="J94" s="33" t="str">
        <f>E26</f>
        <v>Jiří Večerník, Wolkerova 1747/27, Jihlava</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31" s="2" customFormat="1" ht="29.25" customHeight="1">
      <c r="A96" s="35"/>
      <c r="B96" s="36"/>
      <c r="C96" s="150" t="s">
        <v>130</v>
      </c>
      <c r="D96" s="151"/>
      <c r="E96" s="151"/>
      <c r="F96" s="151"/>
      <c r="G96" s="151"/>
      <c r="H96" s="151"/>
      <c r="I96" s="151"/>
      <c r="J96" s="152" t="s">
        <v>131</v>
      </c>
      <c r="K96" s="151"/>
      <c r="L96" s="52"/>
      <c r="S96" s="35"/>
      <c r="T96" s="35"/>
      <c r="U96" s="35"/>
      <c r="V96" s="35"/>
      <c r="W96" s="35"/>
      <c r="X96" s="35"/>
      <c r="Y96" s="35"/>
      <c r="Z96" s="35"/>
      <c r="AA96" s="35"/>
      <c r="AB96" s="35"/>
      <c r="AC96" s="35"/>
      <c r="AD96" s="35"/>
      <c r="AE96" s="35"/>
    </row>
    <row r="97" spans="1:47" s="2" customFormat="1" ht="10.35" customHeight="1">
      <c r="A97" s="35"/>
      <c r="B97" s="36"/>
      <c r="C97" s="37"/>
      <c r="D97" s="37"/>
      <c r="E97" s="37"/>
      <c r="F97" s="37"/>
      <c r="G97" s="37"/>
      <c r="H97" s="37"/>
      <c r="I97" s="37"/>
      <c r="J97" s="37"/>
      <c r="K97" s="37"/>
      <c r="L97" s="52"/>
      <c r="S97" s="35"/>
      <c r="T97" s="35"/>
      <c r="U97" s="35"/>
      <c r="V97" s="35"/>
      <c r="W97" s="35"/>
      <c r="X97" s="35"/>
      <c r="Y97" s="35"/>
      <c r="Z97" s="35"/>
      <c r="AA97" s="35"/>
      <c r="AB97" s="35"/>
      <c r="AC97" s="35"/>
      <c r="AD97" s="35"/>
      <c r="AE97" s="35"/>
    </row>
    <row r="98" spans="1:47" s="2" customFormat="1" ht="22.9" customHeight="1">
      <c r="A98" s="35"/>
      <c r="B98" s="36"/>
      <c r="C98" s="153" t="s">
        <v>132</v>
      </c>
      <c r="D98" s="37"/>
      <c r="E98" s="37"/>
      <c r="F98" s="37"/>
      <c r="G98" s="37"/>
      <c r="H98" s="37"/>
      <c r="I98" s="37"/>
      <c r="J98" s="85">
        <f>J128</f>
        <v>0</v>
      </c>
      <c r="K98" s="37"/>
      <c r="L98" s="52"/>
      <c r="S98" s="35"/>
      <c r="T98" s="35"/>
      <c r="U98" s="35"/>
      <c r="V98" s="35"/>
      <c r="W98" s="35"/>
      <c r="X98" s="35"/>
      <c r="Y98" s="35"/>
      <c r="Z98" s="35"/>
      <c r="AA98" s="35"/>
      <c r="AB98" s="35"/>
      <c r="AC98" s="35"/>
      <c r="AD98" s="35"/>
      <c r="AE98" s="35"/>
      <c r="AU98" s="18" t="s">
        <v>133</v>
      </c>
    </row>
    <row r="99" spans="1:47" s="9" customFormat="1" ht="24.95" customHeight="1">
      <c r="B99" s="154"/>
      <c r="C99" s="155"/>
      <c r="D99" s="156" t="s">
        <v>142</v>
      </c>
      <c r="E99" s="157"/>
      <c r="F99" s="157"/>
      <c r="G99" s="157"/>
      <c r="H99" s="157"/>
      <c r="I99" s="157"/>
      <c r="J99" s="158">
        <f>J129</f>
        <v>0</v>
      </c>
      <c r="K99" s="155"/>
      <c r="L99" s="159"/>
    </row>
    <row r="100" spans="1:47" s="10" customFormat="1" ht="19.899999999999999" customHeight="1">
      <c r="B100" s="160"/>
      <c r="C100" s="105"/>
      <c r="D100" s="161" t="s">
        <v>1480</v>
      </c>
      <c r="E100" s="162"/>
      <c r="F100" s="162"/>
      <c r="G100" s="162"/>
      <c r="H100" s="162"/>
      <c r="I100" s="162"/>
      <c r="J100" s="163">
        <f>J130</f>
        <v>0</v>
      </c>
      <c r="K100" s="105"/>
      <c r="L100" s="164"/>
    </row>
    <row r="101" spans="1:47" s="10" customFormat="1" ht="19.899999999999999" customHeight="1">
      <c r="B101" s="160"/>
      <c r="C101" s="105"/>
      <c r="D101" s="161" t="s">
        <v>1481</v>
      </c>
      <c r="E101" s="162"/>
      <c r="F101" s="162"/>
      <c r="G101" s="162"/>
      <c r="H101" s="162"/>
      <c r="I101" s="162"/>
      <c r="J101" s="163">
        <f>J160</f>
        <v>0</v>
      </c>
      <c r="K101" s="105"/>
      <c r="L101" s="164"/>
    </row>
    <row r="102" spans="1:47" s="10" customFormat="1" ht="19.899999999999999" customHeight="1">
      <c r="B102" s="160"/>
      <c r="C102" s="105"/>
      <c r="D102" s="161" t="s">
        <v>1482</v>
      </c>
      <c r="E102" s="162"/>
      <c r="F102" s="162"/>
      <c r="G102" s="162"/>
      <c r="H102" s="162"/>
      <c r="I102" s="162"/>
      <c r="J102" s="163">
        <f>J198</f>
        <v>0</v>
      </c>
      <c r="K102" s="105"/>
      <c r="L102" s="164"/>
    </row>
    <row r="103" spans="1:47" s="10" customFormat="1" ht="19.899999999999999" customHeight="1">
      <c r="B103" s="160"/>
      <c r="C103" s="105"/>
      <c r="D103" s="161" t="s">
        <v>1483</v>
      </c>
      <c r="E103" s="162"/>
      <c r="F103" s="162"/>
      <c r="G103" s="162"/>
      <c r="H103" s="162"/>
      <c r="I103" s="162"/>
      <c r="J103" s="163">
        <f>J233</f>
        <v>0</v>
      </c>
      <c r="K103" s="105"/>
      <c r="L103" s="164"/>
    </row>
    <row r="104" spans="1:47" s="10" customFormat="1" ht="19.899999999999999" customHeight="1">
      <c r="B104" s="160"/>
      <c r="C104" s="105"/>
      <c r="D104" s="161" t="s">
        <v>1484</v>
      </c>
      <c r="E104" s="162"/>
      <c r="F104" s="162"/>
      <c r="G104" s="162"/>
      <c r="H104" s="162"/>
      <c r="I104" s="162"/>
      <c r="J104" s="163">
        <f>J272</f>
        <v>0</v>
      </c>
      <c r="K104" s="105"/>
      <c r="L104" s="164"/>
    </row>
    <row r="105" spans="1:47" s="10" customFormat="1" ht="19.899999999999999" customHeight="1">
      <c r="B105" s="160"/>
      <c r="C105" s="105"/>
      <c r="D105" s="161" t="s">
        <v>1485</v>
      </c>
      <c r="E105" s="162"/>
      <c r="F105" s="162"/>
      <c r="G105" s="162"/>
      <c r="H105" s="162"/>
      <c r="I105" s="162"/>
      <c r="J105" s="163">
        <f>J304</f>
        <v>0</v>
      </c>
      <c r="K105" s="105"/>
      <c r="L105" s="164"/>
    </row>
    <row r="106" spans="1:47" s="10" customFormat="1" ht="19.899999999999999" customHeight="1">
      <c r="B106" s="160"/>
      <c r="C106" s="105"/>
      <c r="D106" s="161" t="s">
        <v>1486</v>
      </c>
      <c r="E106" s="162"/>
      <c r="F106" s="162"/>
      <c r="G106" s="162"/>
      <c r="H106" s="162"/>
      <c r="I106" s="162"/>
      <c r="J106" s="163">
        <f>J340</f>
        <v>0</v>
      </c>
      <c r="K106" s="105"/>
      <c r="L106" s="164"/>
    </row>
    <row r="107" spans="1:47" s="2" customFormat="1" ht="21.75" customHeight="1">
      <c r="A107" s="35"/>
      <c r="B107" s="36"/>
      <c r="C107" s="37"/>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47" s="2" customFormat="1" ht="6.95" customHeight="1">
      <c r="A108" s="35"/>
      <c r="B108" s="55"/>
      <c r="C108" s="56"/>
      <c r="D108" s="56"/>
      <c r="E108" s="56"/>
      <c r="F108" s="56"/>
      <c r="G108" s="56"/>
      <c r="H108" s="56"/>
      <c r="I108" s="56"/>
      <c r="J108" s="56"/>
      <c r="K108" s="56"/>
      <c r="L108" s="52"/>
      <c r="S108" s="35"/>
      <c r="T108" s="35"/>
      <c r="U108" s="35"/>
      <c r="V108" s="35"/>
      <c r="W108" s="35"/>
      <c r="X108" s="35"/>
      <c r="Y108" s="35"/>
      <c r="Z108" s="35"/>
      <c r="AA108" s="35"/>
      <c r="AB108" s="35"/>
      <c r="AC108" s="35"/>
      <c r="AD108" s="35"/>
      <c r="AE108" s="35"/>
    </row>
    <row r="112" spans="1:47" s="2" customFormat="1" ht="6.95" customHeight="1">
      <c r="A112" s="35"/>
      <c r="B112" s="57"/>
      <c r="C112" s="58"/>
      <c r="D112" s="58"/>
      <c r="E112" s="58"/>
      <c r="F112" s="58"/>
      <c r="G112" s="58"/>
      <c r="H112" s="58"/>
      <c r="I112" s="58"/>
      <c r="J112" s="58"/>
      <c r="K112" s="58"/>
      <c r="L112" s="52"/>
      <c r="S112" s="35"/>
      <c r="T112" s="35"/>
      <c r="U112" s="35"/>
      <c r="V112" s="35"/>
      <c r="W112" s="35"/>
      <c r="X112" s="35"/>
      <c r="Y112" s="35"/>
      <c r="Z112" s="35"/>
      <c r="AA112" s="35"/>
      <c r="AB112" s="35"/>
      <c r="AC112" s="35"/>
      <c r="AD112" s="35"/>
      <c r="AE112" s="35"/>
    </row>
    <row r="113" spans="1:63" s="2" customFormat="1" ht="24.95" customHeight="1">
      <c r="A113" s="35"/>
      <c r="B113" s="36"/>
      <c r="C113" s="24" t="s">
        <v>154</v>
      </c>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63" s="2" customFormat="1" ht="6.95" customHeight="1">
      <c r="A114" s="35"/>
      <c r="B114" s="36"/>
      <c r="C114" s="37"/>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63" s="2" customFormat="1" ht="12" customHeight="1">
      <c r="A115" s="35"/>
      <c r="B115" s="36"/>
      <c r="C115" s="30" t="s">
        <v>16</v>
      </c>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63" s="2" customFormat="1" ht="16.5" customHeight="1">
      <c r="A116" s="35"/>
      <c r="B116" s="36"/>
      <c r="C116" s="37"/>
      <c r="D116" s="37"/>
      <c r="E116" s="323" t="str">
        <f>E7</f>
        <v>Rekonstrukce multifunkčního sálu v budově NZM</v>
      </c>
      <c r="F116" s="324"/>
      <c r="G116" s="324"/>
      <c r="H116" s="324"/>
      <c r="I116" s="37"/>
      <c r="J116" s="37"/>
      <c r="K116" s="37"/>
      <c r="L116" s="52"/>
      <c r="S116" s="35"/>
      <c r="T116" s="35"/>
      <c r="U116" s="35"/>
      <c r="V116" s="35"/>
      <c r="W116" s="35"/>
      <c r="X116" s="35"/>
      <c r="Y116" s="35"/>
      <c r="Z116" s="35"/>
      <c r="AA116" s="35"/>
      <c r="AB116" s="35"/>
      <c r="AC116" s="35"/>
      <c r="AD116" s="35"/>
      <c r="AE116" s="35"/>
    </row>
    <row r="117" spans="1:63" s="1" customFormat="1" ht="12" customHeight="1">
      <c r="B117" s="22"/>
      <c r="C117" s="30" t="s">
        <v>125</v>
      </c>
      <c r="D117" s="23"/>
      <c r="E117" s="23"/>
      <c r="F117" s="23"/>
      <c r="G117" s="23"/>
      <c r="H117" s="23"/>
      <c r="I117" s="23"/>
      <c r="J117" s="23"/>
      <c r="K117" s="23"/>
      <c r="L117" s="21"/>
    </row>
    <row r="118" spans="1:63" s="2" customFormat="1" ht="16.5" customHeight="1">
      <c r="A118" s="35"/>
      <c r="B118" s="36"/>
      <c r="C118" s="37"/>
      <c r="D118" s="37"/>
      <c r="E118" s="323" t="s">
        <v>1262</v>
      </c>
      <c r="F118" s="325"/>
      <c r="G118" s="325"/>
      <c r="H118" s="325"/>
      <c r="I118" s="37"/>
      <c r="J118" s="37"/>
      <c r="K118" s="37"/>
      <c r="L118" s="52"/>
      <c r="S118" s="35"/>
      <c r="T118" s="35"/>
      <c r="U118" s="35"/>
      <c r="V118" s="35"/>
      <c r="W118" s="35"/>
      <c r="X118" s="35"/>
      <c r="Y118" s="35"/>
      <c r="Z118" s="35"/>
      <c r="AA118" s="35"/>
      <c r="AB118" s="35"/>
      <c r="AC118" s="35"/>
      <c r="AD118" s="35"/>
      <c r="AE118" s="35"/>
    </row>
    <row r="119" spans="1:63" s="2" customFormat="1" ht="12" customHeight="1">
      <c r="A119" s="35"/>
      <c r="B119" s="36"/>
      <c r="C119" s="30" t="s">
        <v>127</v>
      </c>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63" s="2" customFormat="1" ht="16.5" customHeight="1">
      <c r="A120" s="35"/>
      <c r="B120" s="36"/>
      <c r="C120" s="37"/>
      <c r="D120" s="37"/>
      <c r="E120" s="276" t="str">
        <f>E11</f>
        <v>D.1.4.2 - Vzduchotechnika, klimatizace</v>
      </c>
      <c r="F120" s="325"/>
      <c r="G120" s="325"/>
      <c r="H120" s="325"/>
      <c r="I120" s="37"/>
      <c r="J120" s="37"/>
      <c r="K120" s="37"/>
      <c r="L120" s="52"/>
      <c r="S120" s="35"/>
      <c r="T120" s="35"/>
      <c r="U120" s="35"/>
      <c r="V120" s="35"/>
      <c r="W120" s="35"/>
      <c r="X120" s="35"/>
      <c r="Y120" s="35"/>
      <c r="Z120" s="35"/>
      <c r="AA120" s="35"/>
      <c r="AB120" s="35"/>
      <c r="AC120" s="35"/>
      <c r="AD120" s="35"/>
      <c r="AE120" s="35"/>
    </row>
    <row r="121" spans="1:63" s="2" customFormat="1" ht="6.95" customHeight="1">
      <c r="A121" s="35"/>
      <c r="B121" s="36"/>
      <c r="C121" s="37"/>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63" s="2" customFormat="1" ht="12" customHeight="1">
      <c r="A122" s="35"/>
      <c r="B122" s="36"/>
      <c r="C122" s="30" t="s">
        <v>20</v>
      </c>
      <c r="D122" s="37"/>
      <c r="E122" s="37"/>
      <c r="F122" s="28" t="str">
        <f>F14</f>
        <v>Kostelní 1300/44, Praha 7</v>
      </c>
      <c r="G122" s="37"/>
      <c r="H122" s="37"/>
      <c r="I122" s="30" t="s">
        <v>22</v>
      </c>
      <c r="J122" s="67" t="str">
        <f>IF(J14="","",J14)</f>
        <v>27. 4. 2021</v>
      </c>
      <c r="K122" s="37"/>
      <c r="L122" s="52"/>
      <c r="S122" s="35"/>
      <c r="T122" s="35"/>
      <c r="U122" s="35"/>
      <c r="V122" s="35"/>
      <c r="W122" s="35"/>
      <c r="X122" s="35"/>
      <c r="Y122" s="35"/>
      <c r="Z122" s="35"/>
      <c r="AA122" s="35"/>
      <c r="AB122" s="35"/>
      <c r="AC122" s="35"/>
      <c r="AD122" s="35"/>
      <c r="AE122" s="35"/>
    </row>
    <row r="123" spans="1:63" s="2" customFormat="1" ht="6.95" customHeight="1">
      <c r="A123" s="35"/>
      <c r="B123" s="36"/>
      <c r="C123" s="37"/>
      <c r="D123" s="37"/>
      <c r="E123" s="37"/>
      <c r="F123" s="37"/>
      <c r="G123" s="37"/>
      <c r="H123" s="37"/>
      <c r="I123" s="37"/>
      <c r="J123" s="37"/>
      <c r="K123" s="37"/>
      <c r="L123" s="52"/>
      <c r="S123" s="35"/>
      <c r="T123" s="35"/>
      <c r="U123" s="35"/>
      <c r="V123" s="35"/>
      <c r="W123" s="35"/>
      <c r="X123" s="35"/>
      <c r="Y123" s="35"/>
      <c r="Z123" s="35"/>
      <c r="AA123" s="35"/>
      <c r="AB123" s="35"/>
      <c r="AC123" s="35"/>
      <c r="AD123" s="35"/>
      <c r="AE123" s="35"/>
    </row>
    <row r="124" spans="1:63" s="2" customFormat="1" ht="40.15" customHeight="1">
      <c r="A124" s="35"/>
      <c r="B124" s="36"/>
      <c r="C124" s="30" t="s">
        <v>24</v>
      </c>
      <c r="D124" s="37"/>
      <c r="E124" s="37"/>
      <c r="F124" s="28" t="str">
        <f>E17</f>
        <v>Národní zemědělské muzeum, Kostelní 44, Praha 7</v>
      </c>
      <c r="G124" s="37"/>
      <c r="H124" s="37"/>
      <c r="I124" s="30" t="s">
        <v>31</v>
      </c>
      <c r="J124" s="33" t="str">
        <f>E23</f>
        <v>ARCH TECH, K Noskovně 148, Praha 6</v>
      </c>
      <c r="K124" s="37"/>
      <c r="L124" s="52"/>
      <c r="S124" s="35"/>
      <c r="T124" s="35"/>
      <c r="U124" s="35"/>
      <c r="V124" s="35"/>
      <c r="W124" s="35"/>
      <c r="X124" s="35"/>
      <c r="Y124" s="35"/>
      <c r="Z124" s="35"/>
      <c r="AA124" s="35"/>
      <c r="AB124" s="35"/>
      <c r="AC124" s="35"/>
      <c r="AD124" s="35"/>
      <c r="AE124" s="35"/>
    </row>
    <row r="125" spans="1:63" s="2" customFormat="1" ht="40.15" customHeight="1">
      <c r="A125" s="35"/>
      <c r="B125" s="36"/>
      <c r="C125" s="30" t="s">
        <v>29</v>
      </c>
      <c r="D125" s="37"/>
      <c r="E125" s="37"/>
      <c r="F125" s="28" t="str">
        <f>IF(E20="","",E20)</f>
        <v>Vyplň údaj</v>
      </c>
      <c r="G125" s="37"/>
      <c r="H125" s="37"/>
      <c r="I125" s="30" t="s">
        <v>35</v>
      </c>
      <c r="J125" s="33" t="str">
        <f>E26</f>
        <v>Jiří Večerník, Wolkerova 1747/27, Jihlava</v>
      </c>
      <c r="K125" s="37"/>
      <c r="L125" s="52"/>
      <c r="S125" s="35"/>
      <c r="T125" s="35"/>
      <c r="U125" s="35"/>
      <c r="V125" s="35"/>
      <c r="W125" s="35"/>
      <c r="X125" s="35"/>
      <c r="Y125" s="35"/>
      <c r="Z125" s="35"/>
      <c r="AA125" s="35"/>
      <c r="AB125" s="35"/>
      <c r="AC125" s="35"/>
      <c r="AD125" s="35"/>
      <c r="AE125" s="35"/>
    </row>
    <row r="126" spans="1:63" s="2" customFormat="1" ht="10.35" customHeight="1">
      <c r="A126" s="35"/>
      <c r="B126" s="36"/>
      <c r="C126" s="37"/>
      <c r="D126" s="37"/>
      <c r="E126" s="37"/>
      <c r="F126" s="37"/>
      <c r="G126" s="37"/>
      <c r="H126" s="37"/>
      <c r="I126" s="37"/>
      <c r="J126" s="37"/>
      <c r="K126" s="37"/>
      <c r="L126" s="52"/>
      <c r="S126" s="35"/>
      <c r="T126" s="35"/>
      <c r="U126" s="35"/>
      <c r="V126" s="35"/>
      <c r="W126" s="35"/>
      <c r="X126" s="35"/>
      <c r="Y126" s="35"/>
      <c r="Z126" s="35"/>
      <c r="AA126" s="35"/>
      <c r="AB126" s="35"/>
      <c r="AC126" s="35"/>
      <c r="AD126" s="35"/>
      <c r="AE126" s="35"/>
    </row>
    <row r="127" spans="1:63" s="11" customFormat="1" ht="29.25" customHeight="1">
      <c r="A127" s="165"/>
      <c r="B127" s="166"/>
      <c r="C127" s="167" t="s">
        <v>155</v>
      </c>
      <c r="D127" s="168" t="s">
        <v>64</v>
      </c>
      <c r="E127" s="168" t="s">
        <v>60</v>
      </c>
      <c r="F127" s="168" t="s">
        <v>61</v>
      </c>
      <c r="G127" s="168" t="s">
        <v>156</v>
      </c>
      <c r="H127" s="168" t="s">
        <v>157</v>
      </c>
      <c r="I127" s="168" t="s">
        <v>158</v>
      </c>
      <c r="J127" s="168" t="s">
        <v>131</v>
      </c>
      <c r="K127" s="169" t="s">
        <v>159</v>
      </c>
      <c r="L127" s="170"/>
      <c r="M127" s="76" t="s">
        <v>1</v>
      </c>
      <c r="N127" s="77" t="s">
        <v>43</v>
      </c>
      <c r="O127" s="77" t="s">
        <v>160</v>
      </c>
      <c r="P127" s="77" t="s">
        <v>161</v>
      </c>
      <c r="Q127" s="77" t="s">
        <v>162</v>
      </c>
      <c r="R127" s="77" t="s">
        <v>163</v>
      </c>
      <c r="S127" s="77" t="s">
        <v>164</v>
      </c>
      <c r="T127" s="78" t="s">
        <v>165</v>
      </c>
      <c r="U127" s="165"/>
      <c r="V127" s="165"/>
      <c r="W127" s="165"/>
      <c r="X127" s="165"/>
      <c r="Y127" s="165"/>
      <c r="Z127" s="165"/>
      <c r="AA127" s="165"/>
      <c r="AB127" s="165"/>
      <c r="AC127" s="165"/>
      <c r="AD127" s="165"/>
      <c r="AE127" s="165"/>
    </row>
    <row r="128" spans="1:63" s="2" customFormat="1" ht="22.9" customHeight="1">
      <c r="A128" s="35"/>
      <c r="B128" s="36"/>
      <c r="C128" s="83" t="s">
        <v>166</v>
      </c>
      <c r="D128" s="37"/>
      <c r="E128" s="37"/>
      <c r="F128" s="37"/>
      <c r="G128" s="37"/>
      <c r="H128" s="37"/>
      <c r="I128" s="37"/>
      <c r="J128" s="171">
        <f>BK128</f>
        <v>0</v>
      </c>
      <c r="K128" s="37"/>
      <c r="L128" s="40"/>
      <c r="M128" s="79"/>
      <c r="N128" s="172"/>
      <c r="O128" s="80"/>
      <c r="P128" s="173">
        <f>P129</f>
        <v>0</v>
      </c>
      <c r="Q128" s="80"/>
      <c r="R128" s="173">
        <f>R129</f>
        <v>0</v>
      </c>
      <c r="S128" s="80"/>
      <c r="T128" s="174">
        <f>T129</f>
        <v>0</v>
      </c>
      <c r="U128" s="35"/>
      <c r="V128" s="35"/>
      <c r="W128" s="35"/>
      <c r="X128" s="35"/>
      <c r="Y128" s="35"/>
      <c r="Z128" s="35"/>
      <c r="AA128" s="35"/>
      <c r="AB128" s="35"/>
      <c r="AC128" s="35"/>
      <c r="AD128" s="35"/>
      <c r="AE128" s="35"/>
      <c r="AT128" s="18" t="s">
        <v>78</v>
      </c>
      <c r="AU128" s="18" t="s">
        <v>133</v>
      </c>
      <c r="BK128" s="175">
        <f>BK129</f>
        <v>0</v>
      </c>
    </row>
    <row r="129" spans="1:65" s="12" customFormat="1" ht="25.9" customHeight="1">
      <c r="B129" s="176"/>
      <c r="C129" s="177"/>
      <c r="D129" s="178" t="s">
        <v>78</v>
      </c>
      <c r="E129" s="179" t="s">
        <v>580</v>
      </c>
      <c r="F129" s="179" t="s">
        <v>581</v>
      </c>
      <c r="G129" s="177"/>
      <c r="H129" s="177"/>
      <c r="I129" s="180"/>
      <c r="J129" s="181">
        <f>BK129</f>
        <v>0</v>
      </c>
      <c r="K129" s="177"/>
      <c r="L129" s="182"/>
      <c r="M129" s="183"/>
      <c r="N129" s="184"/>
      <c r="O129" s="184"/>
      <c r="P129" s="185">
        <f>P130+P160+P198+P233+P272+P304+P340</f>
        <v>0</v>
      </c>
      <c r="Q129" s="184"/>
      <c r="R129" s="185">
        <f>R130+R160+R198+R233+R272+R304+R340</f>
        <v>0</v>
      </c>
      <c r="S129" s="184"/>
      <c r="T129" s="186">
        <f>T130+T160+T198+T233+T272+T304+T340</f>
        <v>0</v>
      </c>
      <c r="AR129" s="187" t="s">
        <v>88</v>
      </c>
      <c r="AT129" s="188" t="s">
        <v>78</v>
      </c>
      <c r="AU129" s="188" t="s">
        <v>79</v>
      </c>
      <c r="AY129" s="187" t="s">
        <v>169</v>
      </c>
      <c r="BK129" s="189">
        <f>BK130+BK160+BK198+BK233+BK272+BK304+BK340</f>
        <v>0</v>
      </c>
    </row>
    <row r="130" spans="1:65" s="12" customFormat="1" ht="22.9" customHeight="1">
      <c r="B130" s="176"/>
      <c r="C130" s="177"/>
      <c r="D130" s="178" t="s">
        <v>78</v>
      </c>
      <c r="E130" s="190" t="s">
        <v>1487</v>
      </c>
      <c r="F130" s="190" t="s">
        <v>1488</v>
      </c>
      <c r="G130" s="177"/>
      <c r="H130" s="177"/>
      <c r="I130" s="180"/>
      <c r="J130" s="191">
        <f>BK130</f>
        <v>0</v>
      </c>
      <c r="K130" s="177"/>
      <c r="L130" s="182"/>
      <c r="M130" s="183"/>
      <c r="N130" s="184"/>
      <c r="O130" s="184"/>
      <c r="P130" s="185">
        <f>SUM(P131:P159)</f>
        <v>0</v>
      </c>
      <c r="Q130" s="184"/>
      <c r="R130" s="185">
        <f>SUM(R131:R159)</f>
        <v>0</v>
      </c>
      <c r="S130" s="184"/>
      <c r="T130" s="186">
        <f>SUM(T131:T159)</f>
        <v>0</v>
      </c>
      <c r="AR130" s="187" t="s">
        <v>88</v>
      </c>
      <c r="AT130" s="188" t="s">
        <v>78</v>
      </c>
      <c r="AU130" s="188" t="s">
        <v>86</v>
      </c>
      <c r="AY130" s="187" t="s">
        <v>169</v>
      </c>
      <c r="BK130" s="189">
        <f>SUM(BK131:BK159)</f>
        <v>0</v>
      </c>
    </row>
    <row r="131" spans="1:65" s="2" customFormat="1" ht="37.9" customHeight="1">
      <c r="A131" s="35"/>
      <c r="B131" s="36"/>
      <c r="C131" s="192" t="s">
        <v>86</v>
      </c>
      <c r="D131" s="192" t="s">
        <v>172</v>
      </c>
      <c r="E131" s="193" t="s">
        <v>1489</v>
      </c>
      <c r="F131" s="194" t="s">
        <v>1490</v>
      </c>
      <c r="G131" s="195" t="s">
        <v>252</v>
      </c>
      <c r="H131" s="196">
        <v>1</v>
      </c>
      <c r="I131" s="197"/>
      <c r="J131" s="198">
        <f>ROUND(I131*H131,2)</f>
        <v>0</v>
      </c>
      <c r="K131" s="194" t="s">
        <v>1</v>
      </c>
      <c r="L131" s="40"/>
      <c r="M131" s="199" t="s">
        <v>1</v>
      </c>
      <c r="N131" s="200" t="s">
        <v>44</v>
      </c>
      <c r="O131" s="72"/>
      <c r="P131" s="201">
        <f>O131*H131</f>
        <v>0</v>
      </c>
      <c r="Q131" s="201">
        <v>0</v>
      </c>
      <c r="R131" s="201">
        <f>Q131*H131</f>
        <v>0</v>
      </c>
      <c r="S131" s="201">
        <v>0</v>
      </c>
      <c r="T131" s="202">
        <f>S131*H131</f>
        <v>0</v>
      </c>
      <c r="U131" s="35"/>
      <c r="V131" s="35"/>
      <c r="W131" s="35"/>
      <c r="X131" s="35"/>
      <c r="Y131" s="35"/>
      <c r="Z131" s="35"/>
      <c r="AA131" s="35"/>
      <c r="AB131" s="35"/>
      <c r="AC131" s="35"/>
      <c r="AD131" s="35"/>
      <c r="AE131" s="35"/>
      <c r="AR131" s="203" t="s">
        <v>300</v>
      </c>
      <c r="AT131" s="203" t="s">
        <v>172</v>
      </c>
      <c r="AU131" s="203" t="s">
        <v>88</v>
      </c>
      <c r="AY131" s="18" t="s">
        <v>169</v>
      </c>
      <c r="BE131" s="204">
        <f>IF(N131="základní",J131,0)</f>
        <v>0</v>
      </c>
      <c r="BF131" s="204">
        <f>IF(N131="snížená",J131,0)</f>
        <v>0</v>
      </c>
      <c r="BG131" s="204">
        <f>IF(N131="zákl. přenesená",J131,0)</f>
        <v>0</v>
      </c>
      <c r="BH131" s="204">
        <f>IF(N131="sníž. přenesená",J131,0)</f>
        <v>0</v>
      </c>
      <c r="BI131" s="204">
        <f>IF(N131="nulová",J131,0)</f>
        <v>0</v>
      </c>
      <c r="BJ131" s="18" t="s">
        <v>86</v>
      </c>
      <c r="BK131" s="204">
        <f>ROUND(I131*H131,2)</f>
        <v>0</v>
      </c>
      <c r="BL131" s="18" t="s">
        <v>300</v>
      </c>
      <c r="BM131" s="203" t="s">
        <v>1491</v>
      </c>
    </row>
    <row r="132" spans="1:65" s="2" customFormat="1" ht="78">
      <c r="A132" s="35"/>
      <c r="B132" s="36"/>
      <c r="C132" s="37"/>
      <c r="D132" s="205" t="s">
        <v>178</v>
      </c>
      <c r="E132" s="37"/>
      <c r="F132" s="206" t="s">
        <v>1492</v>
      </c>
      <c r="G132" s="37"/>
      <c r="H132" s="37"/>
      <c r="I132" s="207"/>
      <c r="J132" s="37"/>
      <c r="K132" s="37"/>
      <c r="L132" s="40"/>
      <c r="M132" s="208"/>
      <c r="N132" s="209"/>
      <c r="O132" s="72"/>
      <c r="P132" s="72"/>
      <c r="Q132" s="72"/>
      <c r="R132" s="72"/>
      <c r="S132" s="72"/>
      <c r="T132" s="73"/>
      <c r="U132" s="35"/>
      <c r="V132" s="35"/>
      <c r="W132" s="35"/>
      <c r="X132" s="35"/>
      <c r="Y132" s="35"/>
      <c r="Z132" s="35"/>
      <c r="AA132" s="35"/>
      <c r="AB132" s="35"/>
      <c r="AC132" s="35"/>
      <c r="AD132" s="35"/>
      <c r="AE132" s="35"/>
      <c r="AT132" s="18" t="s">
        <v>178</v>
      </c>
      <c r="AU132" s="18" t="s">
        <v>88</v>
      </c>
    </row>
    <row r="133" spans="1:65" s="2" customFormat="1" ht="19.5">
      <c r="A133" s="35"/>
      <c r="B133" s="36"/>
      <c r="C133" s="37"/>
      <c r="D133" s="205" t="s">
        <v>233</v>
      </c>
      <c r="E133" s="37"/>
      <c r="F133" s="212" t="s">
        <v>1493</v>
      </c>
      <c r="G133" s="37"/>
      <c r="H133" s="37"/>
      <c r="I133" s="207"/>
      <c r="J133" s="37"/>
      <c r="K133" s="37"/>
      <c r="L133" s="40"/>
      <c r="M133" s="208"/>
      <c r="N133" s="209"/>
      <c r="O133" s="72"/>
      <c r="P133" s="72"/>
      <c r="Q133" s="72"/>
      <c r="R133" s="72"/>
      <c r="S133" s="72"/>
      <c r="T133" s="73"/>
      <c r="U133" s="35"/>
      <c r="V133" s="35"/>
      <c r="W133" s="35"/>
      <c r="X133" s="35"/>
      <c r="Y133" s="35"/>
      <c r="Z133" s="35"/>
      <c r="AA133" s="35"/>
      <c r="AB133" s="35"/>
      <c r="AC133" s="35"/>
      <c r="AD133" s="35"/>
      <c r="AE133" s="35"/>
      <c r="AT133" s="18" t="s">
        <v>233</v>
      </c>
      <c r="AU133" s="18" t="s">
        <v>88</v>
      </c>
    </row>
    <row r="134" spans="1:65" s="2" customFormat="1" ht="16.5" customHeight="1">
      <c r="A134" s="35"/>
      <c r="B134" s="36"/>
      <c r="C134" s="192" t="s">
        <v>88</v>
      </c>
      <c r="D134" s="192" t="s">
        <v>172</v>
      </c>
      <c r="E134" s="193" t="s">
        <v>1494</v>
      </c>
      <c r="F134" s="194" t="s">
        <v>1495</v>
      </c>
      <c r="G134" s="195" t="s">
        <v>252</v>
      </c>
      <c r="H134" s="196">
        <v>2</v>
      </c>
      <c r="I134" s="197"/>
      <c r="J134" s="198">
        <f>ROUND(I134*H134,2)</f>
        <v>0</v>
      </c>
      <c r="K134" s="194" t="s">
        <v>1</v>
      </c>
      <c r="L134" s="40"/>
      <c r="M134" s="199" t="s">
        <v>1</v>
      </c>
      <c r="N134" s="200" t="s">
        <v>44</v>
      </c>
      <c r="O134" s="72"/>
      <c r="P134" s="201">
        <f>O134*H134</f>
        <v>0</v>
      </c>
      <c r="Q134" s="201">
        <v>0</v>
      </c>
      <c r="R134" s="201">
        <f>Q134*H134</f>
        <v>0</v>
      </c>
      <c r="S134" s="201">
        <v>0</v>
      </c>
      <c r="T134" s="202">
        <f>S134*H134</f>
        <v>0</v>
      </c>
      <c r="U134" s="35"/>
      <c r="V134" s="35"/>
      <c r="W134" s="35"/>
      <c r="X134" s="35"/>
      <c r="Y134" s="35"/>
      <c r="Z134" s="35"/>
      <c r="AA134" s="35"/>
      <c r="AB134" s="35"/>
      <c r="AC134" s="35"/>
      <c r="AD134" s="35"/>
      <c r="AE134" s="35"/>
      <c r="AR134" s="203" t="s">
        <v>300</v>
      </c>
      <c r="AT134" s="203" t="s">
        <v>172</v>
      </c>
      <c r="AU134" s="203" t="s">
        <v>88</v>
      </c>
      <c r="AY134" s="18" t="s">
        <v>169</v>
      </c>
      <c r="BE134" s="204">
        <f>IF(N134="základní",J134,0)</f>
        <v>0</v>
      </c>
      <c r="BF134" s="204">
        <f>IF(N134="snížená",J134,0)</f>
        <v>0</v>
      </c>
      <c r="BG134" s="204">
        <f>IF(N134="zákl. přenesená",J134,0)</f>
        <v>0</v>
      </c>
      <c r="BH134" s="204">
        <f>IF(N134="sníž. přenesená",J134,0)</f>
        <v>0</v>
      </c>
      <c r="BI134" s="204">
        <f>IF(N134="nulová",J134,0)</f>
        <v>0</v>
      </c>
      <c r="BJ134" s="18" t="s">
        <v>86</v>
      </c>
      <c r="BK134" s="204">
        <f>ROUND(I134*H134,2)</f>
        <v>0</v>
      </c>
      <c r="BL134" s="18" t="s">
        <v>300</v>
      </c>
      <c r="BM134" s="203" t="s">
        <v>1496</v>
      </c>
    </row>
    <row r="135" spans="1:65" s="2" customFormat="1" ht="11.25">
      <c r="A135" s="35"/>
      <c r="B135" s="36"/>
      <c r="C135" s="37"/>
      <c r="D135" s="205" t="s">
        <v>178</v>
      </c>
      <c r="E135" s="37"/>
      <c r="F135" s="206" t="s">
        <v>1495</v>
      </c>
      <c r="G135" s="37"/>
      <c r="H135" s="37"/>
      <c r="I135" s="207"/>
      <c r="J135" s="37"/>
      <c r="K135" s="37"/>
      <c r="L135" s="40"/>
      <c r="M135" s="208"/>
      <c r="N135" s="209"/>
      <c r="O135" s="72"/>
      <c r="P135" s="72"/>
      <c r="Q135" s="72"/>
      <c r="R135" s="72"/>
      <c r="S135" s="72"/>
      <c r="T135" s="73"/>
      <c r="U135" s="35"/>
      <c r="V135" s="35"/>
      <c r="W135" s="35"/>
      <c r="X135" s="35"/>
      <c r="Y135" s="35"/>
      <c r="Z135" s="35"/>
      <c r="AA135" s="35"/>
      <c r="AB135" s="35"/>
      <c r="AC135" s="35"/>
      <c r="AD135" s="35"/>
      <c r="AE135" s="35"/>
      <c r="AT135" s="18" t="s">
        <v>178</v>
      </c>
      <c r="AU135" s="18" t="s">
        <v>88</v>
      </c>
    </row>
    <row r="136" spans="1:65" s="2" customFormat="1" ht="19.5">
      <c r="A136" s="35"/>
      <c r="B136" s="36"/>
      <c r="C136" s="37"/>
      <c r="D136" s="205" t="s">
        <v>233</v>
      </c>
      <c r="E136" s="37"/>
      <c r="F136" s="212" t="s">
        <v>1497</v>
      </c>
      <c r="G136" s="37"/>
      <c r="H136" s="37"/>
      <c r="I136" s="207"/>
      <c r="J136" s="37"/>
      <c r="K136" s="37"/>
      <c r="L136" s="40"/>
      <c r="M136" s="208"/>
      <c r="N136" s="209"/>
      <c r="O136" s="72"/>
      <c r="P136" s="72"/>
      <c r="Q136" s="72"/>
      <c r="R136" s="72"/>
      <c r="S136" s="72"/>
      <c r="T136" s="73"/>
      <c r="U136" s="35"/>
      <c r="V136" s="35"/>
      <c r="W136" s="35"/>
      <c r="X136" s="35"/>
      <c r="Y136" s="35"/>
      <c r="Z136" s="35"/>
      <c r="AA136" s="35"/>
      <c r="AB136" s="35"/>
      <c r="AC136" s="35"/>
      <c r="AD136" s="35"/>
      <c r="AE136" s="35"/>
      <c r="AT136" s="18" t="s">
        <v>233</v>
      </c>
      <c r="AU136" s="18" t="s">
        <v>88</v>
      </c>
    </row>
    <row r="137" spans="1:65" s="2" customFormat="1" ht="24.2" customHeight="1">
      <c r="A137" s="35"/>
      <c r="B137" s="36"/>
      <c r="C137" s="192" t="s">
        <v>195</v>
      </c>
      <c r="D137" s="192" t="s">
        <v>172</v>
      </c>
      <c r="E137" s="193" t="s">
        <v>1498</v>
      </c>
      <c r="F137" s="194" t="s">
        <v>1499</v>
      </c>
      <c r="G137" s="195" t="s">
        <v>252</v>
      </c>
      <c r="H137" s="196">
        <v>5</v>
      </c>
      <c r="I137" s="197"/>
      <c r="J137" s="198">
        <f>ROUND(I137*H137,2)</f>
        <v>0</v>
      </c>
      <c r="K137" s="194" t="s">
        <v>1</v>
      </c>
      <c r="L137" s="40"/>
      <c r="M137" s="199" t="s">
        <v>1</v>
      </c>
      <c r="N137" s="200" t="s">
        <v>44</v>
      </c>
      <c r="O137" s="72"/>
      <c r="P137" s="201">
        <f>O137*H137</f>
        <v>0</v>
      </c>
      <c r="Q137" s="201">
        <v>0</v>
      </c>
      <c r="R137" s="201">
        <f>Q137*H137</f>
        <v>0</v>
      </c>
      <c r="S137" s="201">
        <v>0</v>
      </c>
      <c r="T137" s="202">
        <f>S137*H137</f>
        <v>0</v>
      </c>
      <c r="U137" s="35"/>
      <c r="V137" s="35"/>
      <c r="W137" s="35"/>
      <c r="X137" s="35"/>
      <c r="Y137" s="35"/>
      <c r="Z137" s="35"/>
      <c r="AA137" s="35"/>
      <c r="AB137" s="35"/>
      <c r="AC137" s="35"/>
      <c r="AD137" s="35"/>
      <c r="AE137" s="35"/>
      <c r="AR137" s="203" t="s">
        <v>300</v>
      </c>
      <c r="AT137" s="203" t="s">
        <v>172</v>
      </c>
      <c r="AU137" s="203" t="s">
        <v>88</v>
      </c>
      <c r="AY137" s="18" t="s">
        <v>169</v>
      </c>
      <c r="BE137" s="204">
        <f>IF(N137="základní",J137,0)</f>
        <v>0</v>
      </c>
      <c r="BF137" s="204">
        <f>IF(N137="snížená",J137,0)</f>
        <v>0</v>
      </c>
      <c r="BG137" s="204">
        <f>IF(N137="zákl. přenesená",J137,0)</f>
        <v>0</v>
      </c>
      <c r="BH137" s="204">
        <f>IF(N137="sníž. přenesená",J137,0)</f>
        <v>0</v>
      </c>
      <c r="BI137" s="204">
        <f>IF(N137="nulová",J137,0)</f>
        <v>0</v>
      </c>
      <c r="BJ137" s="18" t="s">
        <v>86</v>
      </c>
      <c r="BK137" s="204">
        <f>ROUND(I137*H137,2)</f>
        <v>0</v>
      </c>
      <c r="BL137" s="18" t="s">
        <v>300</v>
      </c>
      <c r="BM137" s="203" t="s">
        <v>1500</v>
      </c>
    </row>
    <row r="138" spans="1:65" s="2" customFormat="1" ht="19.5">
      <c r="A138" s="35"/>
      <c r="B138" s="36"/>
      <c r="C138" s="37"/>
      <c r="D138" s="205" t="s">
        <v>178</v>
      </c>
      <c r="E138" s="37"/>
      <c r="F138" s="206" t="s">
        <v>1499</v>
      </c>
      <c r="G138" s="37"/>
      <c r="H138" s="37"/>
      <c r="I138" s="207"/>
      <c r="J138" s="37"/>
      <c r="K138" s="37"/>
      <c r="L138" s="40"/>
      <c r="M138" s="208"/>
      <c r="N138" s="209"/>
      <c r="O138" s="72"/>
      <c r="P138" s="72"/>
      <c r="Q138" s="72"/>
      <c r="R138" s="72"/>
      <c r="S138" s="72"/>
      <c r="T138" s="73"/>
      <c r="U138" s="35"/>
      <c r="V138" s="35"/>
      <c r="W138" s="35"/>
      <c r="X138" s="35"/>
      <c r="Y138" s="35"/>
      <c r="Z138" s="35"/>
      <c r="AA138" s="35"/>
      <c r="AB138" s="35"/>
      <c r="AC138" s="35"/>
      <c r="AD138" s="35"/>
      <c r="AE138" s="35"/>
      <c r="AT138" s="18" t="s">
        <v>178</v>
      </c>
      <c r="AU138" s="18" t="s">
        <v>88</v>
      </c>
    </row>
    <row r="139" spans="1:65" s="2" customFormat="1" ht="19.5">
      <c r="A139" s="35"/>
      <c r="B139" s="36"/>
      <c r="C139" s="37"/>
      <c r="D139" s="205" t="s">
        <v>233</v>
      </c>
      <c r="E139" s="37"/>
      <c r="F139" s="212" t="s">
        <v>1501</v>
      </c>
      <c r="G139" s="37"/>
      <c r="H139" s="37"/>
      <c r="I139" s="207"/>
      <c r="J139" s="37"/>
      <c r="K139" s="37"/>
      <c r="L139" s="40"/>
      <c r="M139" s="208"/>
      <c r="N139" s="209"/>
      <c r="O139" s="72"/>
      <c r="P139" s="72"/>
      <c r="Q139" s="72"/>
      <c r="R139" s="72"/>
      <c r="S139" s="72"/>
      <c r="T139" s="73"/>
      <c r="U139" s="35"/>
      <c r="V139" s="35"/>
      <c r="W139" s="35"/>
      <c r="X139" s="35"/>
      <c r="Y139" s="35"/>
      <c r="Z139" s="35"/>
      <c r="AA139" s="35"/>
      <c r="AB139" s="35"/>
      <c r="AC139" s="35"/>
      <c r="AD139" s="35"/>
      <c r="AE139" s="35"/>
      <c r="AT139" s="18" t="s">
        <v>233</v>
      </c>
      <c r="AU139" s="18" t="s">
        <v>88</v>
      </c>
    </row>
    <row r="140" spans="1:65" s="2" customFormat="1" ht="24.2" customHeight="1">
      <c r="A140" s="35"/>
      <c r="B140" s="36"/>
      <c r="C140" s="192" t="s">
        <v>170</v>
      </c>
      <c r="D140" s="192" t="s">
        <v>172</v>
      </c>
      <c r="E140" s="193" t="s">
        <v>1502</v>
      </c>
      <c r="F140" s="194" t="s">
        <v>1503</v>
      </c>
      <c r="G140" s="195" t="s">
        <v>252</v>
      </c>
      <c r="H140" s="196">
        <v>5</v>
      </c>
      <c r="I140" s="197"/>
      <c r="J140" s="198">
        <f>ROUND(I140*H140,2)</f>
        <v>0</v>
      </c>
      <c r="K140" s="194" t="s">
        <v>1</v>
      </c>
      <c r="L140" s="40"/>
      <c r="M140" s="199" t="s">
        <v>1</v>
      </c>
      <c r="N140" s="200" t="s">
        <v>44</v>
      </c>
      <c r="O140" s="72"/>
      <c r="P140" s="201">
        <f>O140*H140</f>
        <v>0</v>
      </c>
      <c r="Q140" s="201">
        <v>0</v>
      </c>
      <c r="R140" s="201">
        <f>Q140*H140</f>
        <v>0</v>
      </c>
      <c r="S140" s="201">
        <v>0</v>
      </c>
      <c r="T140" s="202">
        <f>S140*H140</f>
        <v>0</v>
      </c>
      <c r="U140" s="35"/>
      <c r="V140" s="35"/>
      <c r="W140" s="35"/>
      <c r="X140" s="35"/>
      <c r="Y140" s="35"/>
      <c r="Z140" s="35"/>
      <c r="AA140" s="35"/>
      <c r="AB140" s="35"/>
      <c r="AC140" s="35"/>
      <c r="AD140" s="35"/>
      <c r="AE140" s="35"/>
      <c r="AR140" s="203" t="s">
        <v>300</v>
      </c>
      <c r="AT140" s="203" t="s">
        <v>172</v>
      </c>
      <c r="AU140" s="203" t="s">
        <v>88</v>
      </c>
      <c r="AY140" s="18" t="s">
        <v>169</v>
      </c>
      <c r="BE140" s="204">
        <f>IF(N140="základní",J140,0)</f>
        <v>0</v>
      </c>
      <c r="BF140" s="204">
        <f>IF(N140="snížená",J140,0)</f>
        <v>0</v>
      </c>
      <c r="BG140" s="204">
        <f>IF(N140="zákl. přenesená",J140,0)</f>
        <v>0</v>
      </c>
      <c r="BH140" s="204">
        <f>IF(N140="sníž. přenesená",J140,0)</f>
        <v>0</v>
      </c>
      <c r="BI140" s="204">
        <f>IF(N140="nulová",J140,0)</f>
        <v>0</v>
      </c>
      <c r="BJ140" s="18" t="s">
        <v>86</v>
      </c>
      <c r="BK140" s="204">
        <f>ROUND(I140*H140,2)</f>
        <v>0</v>
      </c>
      <c r="BL140" s="18" t="s">
        <v>300</v>
      </c>
      <c r="BM140" s="203" t="s">
        <v>1504</v>
      </c>
    </row>
    <row r="141" spans="1:65" s="2" customFormat="1" ht="19.5">
      <c r="A141" s="35"/>
      <c r="B141" s="36"/>
      <c r="C141" s="37"/>
      <c r="D141" s="205" t="s">
        <v>178</v>
      </c>
      <c r="E141" s="37"/>
      <c r="F141" s="206" t="s">
        <v>1503</v>
      </c>
      <c r="G141" s="37"/>
      <c r="H141" s="37"/>
      <c r="I141" s="207"/>
      <c r="J141" s="37"/>
      <c r="K141" s="37"/>
      <c r="L141" s="40"/>
      <c r="M141" s="208"/>
      <c r="N141" s="209"/>
      <c r="O141" s="72"/>
      <c r="P141" s="72"/>
      <c r="Q141" s="72"/>
      <c r="R141" s="72"/>
      <c r="S141" s="72"/>
      <c r="T141" s="73"/>
      <c r="U141" s="35"/>
      <c r="V141" s="35"/>
      <c r="W141" s="35"/>
      <c r="X141" s="35"/>
      <c r="Y141" s="35"/>
      <c r="Z141" s="35"/>
      <c r="AA141" s="35"/>
      <c r="AB141" s="35"/>
      <c r="AC141" s="35"/>
      <c r="AD141" s="35"/>
      <c r="AE141" s="35"/>
      <c r="AT141" s="18" t="s">
        <v>178</v>
      </c>
      <c r="AU141" s="18" t="s">
        <v>88</v>
      </c>
    </row>
    <row r="142" spans="1:65" s="2" customFormat="1" ht="19.5">
      <c r="A142" s="35"/>
      <c r="B142" s="36"/>
      <c r="C142" s="37"/>
      <c r="D142" s="205" t="s">
        <v>233</v>
      </c>
      <c r="E142" s="37"/>
      <c r="F142" s="212" t="s">
        <v>1501</v>
      </c>
      <c r="G142" s="37"/>
      <c r="H142" s="37"/>
      <c r="I142" s="207"/>
      <c r="J142" s="37"/>
      <c r="K142" s="37"/>
      <c r="L142" s="40"/>
      <c r="M142" s="208"/>
      <c r="N142" s="209"/>
      <c r="O142" s="72"/>
      <c r="P142" s="72"/>
      <c r="Q142" s="72"/>
      <c r="R142" s="72"/>
      <c r="S142" s="72"/>
      <c r="T142" s="73"/>
      <c r="U142" s="35"/>
      <c r="V142" s="35"/>
      <c r="W142" s="35"/>
      <c r="X142" s="35"/>
      <c r="Y142" s="35"/>
      <c r="Z142" s="35"/>
      <c r="AA142" s="35"/>
      <c r="AB142" s="35"/>
      <c r="AC142" s="35"/>
      <c r="AD142" s="35"/>
      <c r="AE142" s="35"/>
      <c r="AT142" s="18" t="s">
        <v>233</v>
      </c>
      <c r="AU142" s="18" t="s">
        <v>88</v>
      </c>
    </row>
    <row r="143" spans="1:65" s="2" customFormat="1" ht="24.2" customHeight="1">
      <c r="A143" s="35"/>
      <c r="B143" s="36"/>
      <c r="C143" s="192" t="s">
        <v>209</v>
      </c>
      <c r="D143" s="192" t="s">
        <v>172</v>
      </c>
      <c r="E143" s="193" t="s">
        <v>1505</v>
      </c>
      <c r="F143" s="194" t="s">
        <v>1506</v>
      </c>
      <c r="G143" s="195" t="s">
        <v>252</v>
      </c>
      <c r="H143" s="196">
        <v>2</v>
      </c>
      <c r="I143" s="197"/>
      <c r="J143" s="198">
        <f>ROUND(I143*H143,2)</f>
        <v>0</v>
      </c>
      <c r="K143" s="194" t="s">
        <v>1</v>
      </c>
      <c r="L143" s="40"/>
      <c r="M143" s="199" t="s">
        <v>1</v>
      </c>
      <c r="N143" s="200" t="s">
        <v>44</v>
      </c>
      <c r="O143" s="72"/>
      <c r="P143" s="201">
        <f>O143*H143</f>
        <v>0</v>
      </c>
      <c r="Q143" s="201">
        <v>0</v>
      </c>
      <c r="R143" s="201">
        <f>Q143*H143</f>
        <v>0</v>
      </c>
      <c r="S143" s="201">
        <v>0</v>
      </c>
      <c r="T143" s="202">
        <f>S143*H143</f>
        <v>0</v>
      </c>
      <c r="U143" s="35"/>
      <c r="V143" s="35"/>
      <c r="W143" s="35"/>
      <c r="X143" s="35"/>
      <c r="Y143" s="35"/>
      <c r="Z143" s="35"/>
      <c r="AA143" s="35"/>
      <c r="AB143" s="35"/>
      <c r="AC143" s="35"/>
      <c r="AD143" s="35"/>
      <c r="AE143" s="35"/>
      <c r="AR143" s="203" t="s">
        <v>300</v>
      </c>
      <c r="AT143" s="203" t="s">
        <v>172</v>
      </c>
      <c r="AU143" s="203" t="s">
        <v>88</v>
      </c>
      <c r="AY143" s="18" t="s">
        <v>169</v>
      </c>
      <c r="BE143" s="204">
        <f>IF(N143="základní",J143,0)</f>
        <v>0</v>
      </c>
      <c r="BF143" s="204">
        <f>IF(N143="snížená",J143,0)</f>
        <v>0</v>
      </c>
      <c r="BG143" s="204">
        <f>IF(N143="zákl. přenesená",J143,0)</f>
        <v>0</v>
      </c>
      <c r="BH143" s="204">
        <f>IF(N143="sníž. přenesená",J143,0)</f>
        <v>0</v>
      </c>
      <c r="BI143" s="204">
        <f>IF(N143="nulová",J143,0)</f>
        <v>0</v>
      </c>
      <c r="BJ143" s="18" t="s">
        <v>86</v>
      </c>
      <c r="BK143" s="204">
        <f>ROUND(I143*H143,2)</f>
        <v>0</v>
      </c>
      <c r="BL143" s="18" t="s">
        <v>300</v>
      </c>
      <c r="BM143" s="203" t="s">
        <v>1507</v>
      </c>
    </row>
    <row r="144" spans="1:65" s="2" customFormat="1" ht="11.25">
      <c r="A144" s="35"/>
      <c r="B144" s="36"/>
      <c r="C144" s="37"/>
      <c r="D144" s="205" t="s">
        <v>178</v>
      </c>
      <c r="E144" s="37"/>
      <c r="F144" s="206" t="s">
        <v>1506</v>
      </c>
      <c r="G144" s="37"/>
      <c r="H144" s="37"/>
      <c r="I144" s="207"/>
      <c r="J144" s="37"/>
      <c r="K144" s="37"/>
      <c r="L144" s="40"/>
      <c r="M144" s="208"/>
      <c r="N144" s="209"/>
      <c r="O144" s="72"/>
      <c r="P144" s="72"/>
      <c r="Q144" s="72"/>
      <c r="R144" s="72"/>
      <c r="S144" s="72"/>
      <c r="T144" s="73"/>
      <c r="U144" s="35"/>
      <c r="V144" s="35"/>
      <c r="W144" s="35"/>
      <c r="X144" s="35"/>
      <c r="Y144" s="35"/>
      <c r="Z144" s="35"/>
      <c r="AA144" s="35"/>
      <c r="AB144" s="35"/>
      <c r="AC144" s="35"/>
      <c r="AD144" s="35"/>
      <c r="AE144" s="35"/>
      <c r="AT144" s="18" t="s">
        <v>178</v>
      </c>
      <c r="AU144" s="18" t="s">
        <v>88</v>
      </c>
    </row>
    <row r="145" spans="1:65" s="2" customFormat="1" ht="19.5">
      <c r="A145" s="35"/>
      <c r="B145" s="36"/>
      <c r="C145" s="37"/>
      <c r="D145" s="205" t="s">
        <v>233</v>
      </c>
      <c r="E145" s="37"/>
      <c r="F145" s="212" t="s">
        <v>1497</v>
      </c>
      <c r="G145" s="37"/>
      <c r="H145" s="37"/>
      <c r="I145" s="207"/>
      <c r="J145" s="37"/>
      <c r="K145" s="37"/>
      <c r="L145" s="40"/>
      <c r="M145" s="208"/>
      <c r="N145" s="209"/>
      <c r="O145" s="72"/>
      <c r="P145" s="72"/>
      <c r="Q145" s="72"/>
      <c r="R145" s="72"/>
      <c r="S145" s="72"/>
      <c r="T145" s="73"/>
      <c r="U145" s="35"/>
      <c r="V145" s="35"/>
      <c r="W145" s="35"/>
      <c r="X145" s="35"/>
      <c r="Y145" s="35"/>
      <c r="Z145" s="35"/>
      <c r="AA145" s="35"/>
      <c r="AB145" s="35"/>
      <c r="AC145" s="35"/>
      <c r="AD145" s="35"/>
      <c r="AE145" s="35"/>
      <c r="AT145" s="18" t="s">
        <v>233</v>
      </c>
      <c r="AU145" s="18" t="s">
        <v>88</v>
      </c>
    </row>
    <row r="146" spans="1:65" s="2" customFormat="1" ht="16.5" customHeight="1">
      <c r="A146" s="35"/>
      <c r="B146" s="36"/>
      <c r="C146" s="192" t="s">
        <v>219</v>
      </c>
      <c r="D146" s="192" t="s">
        <v>172</v>
      </c>
      <c r="E146" s="193" t="s">
        <v>1508</v>
      </c>
      <c r="F146" s="194" t="s">
        <v>1509</v>
      </c>
      <c r="G146" s="195" t="s">
        <v>189</v>
      </c>
      <c r="H146" s="196">
        <v>60</v>
      </c>
      <c r="I146" s="197"/>
      <c r="J146" s="198">
        <f>ROUND(I146*H146,2)</f>
        <v>0</v>
      </c>
      <c r="K146" s="194" t="s">
        <v>1</v>
      </c>
      <c r="L146" s="40"/>
      <c r="M146" s="199" t="s">
        <v>1</v>
      </c>
      <c r="N146" s="200" t="s">
        <v>44</v>
      </c>
      <c r="O146" s="72"/>
      <c r="P146" s="201">
        <f>O146*H146</f>
        <v>0</v>
      </c>
      <c r="Q146" s="201">
        <v>0</v>
      </c>
      <c r="R146" s="201">
        <f>Q146*H146</f>
        <v>0</v>
      </c>
      <c r="S146" s="201">
        <v>0</v>
      </c>
      <c r="T146" s="202">
        <f>S146*H146</f>
        <v>0</v>
      </c>
      <c r="U146" s="35"/>
      <c r="V146" s="35"/>
      <c r="W146" s="35"/>
      <c r="X146" s="35"/>
      <c r="Y146" s="35"/>
      <c r="Z146" s="35"/>
      <c r="AA146" s="35"/>
      <c r="AB146" s="35"/>
      <c r="AC146" s="35"/>
      <c r="AD146" s="35"/>
      <c r="AE146" s="35"/>
      <c r="AR146" s="203" t="s">
        <v>300</v>
      </c>
      <c r="AT146" s="203" t="s">
        <v>172</v>
      </c>
      <c r="AU146" s="203" t="s">
        <v>88</v>
      </c>
      <c r="AY146" s="18" t="s">
        <v>169</v>
      </c>
      <c r="BE146" s="204">
        <f>IF(N146="základní",J146,0)</f>
        <v>0</v>
      </c>
      <c r="BF146" s="204">
        <f>IF(N146="snížená",J146,0)</f>
        <v>0</v>
      </c>
      <c r="BG146" s="204">
        <f>IF(N146="zákl. přenesená",J146,0)</f>
        <v>0</v>
      </c>
      <c r="BH146" s="204">
        <f>IF(N146="sníž. přenesená",J146,0)</f>
        <v>0</v>
      </c>
      <c r="BI146" s="204">
        <f>IF(N146="nulová",J146,0)</f>
        <v>0</v>
      </c>
      <c r="BJ146" s="18" t="s">
        <v>86</v>
      </c>
      <c r="BK146" s="204">
        <f>ROUND(I146*H146,2)</f>
        <v>0</v>
      </c>
      <c r="BL146" s="18" t="s">
        <v>300</v>
      </c>
      <c r="BM146" s="203" t="s">
        <v>1510</v>
      </c>
    </row>
    <row r="147" spans="1:65" s="2" customFormat="1" ht="11.25">
      <c r="A147" s="35"/>
      <c r="B147" s="36"/>
      <c r="C147" s="37"/>
      <c r="D147" s="205" t="s">
        <v>178</v>
      </c>
      <c r="E147" s="37"/>
      <c r="F147" s="206" t="s">
        <v>1509</v>
      </c>
      <c r="G147" s="37"/>
      <c r="H147" s="37"/>
      <c r="I147" s="207"/>
      <c r="J147" s="37"/>
      <c r="K147" s="37"/>
      <c r="L147" s="40"/>
      <c r="M147" s="208"/>
      <c r="N147" s="209"/>
      <c r="O147" s="72"/>
      <c r="P147" s="72"/>
      <c r="Q147" s="72"/>
      <c r="R147" s="72"/>
      <c r="S147" s="72"/>
      <c r="T147" s="73"/>
      <c r="U147" s="35"/>
      <c r="V147" s="35"/>
      <c r="W147" s="35"/>
      <c r="X147" s="35"/>
      <c r="Y147" s="35"/>
      <c r="Z147" s="35"/>
      <c r="AA147" s="35"/>
      <c r="AB147" s="35"/>
      <c r="AC147" s="35"/>
      <c r="AD147" s="35"/>
      <c r="AE147" s="35"/>
      <c r="AT147" s="18" t="s">
        <v>178</v>
      </c>
      <c r="AU147" s="18" t="s">
        <v>88</v>
      </c>
    </row>
    <row r="148" spans="1:65" s="2" customFormat="1" ht="16.5" customHeight="1">
      <c r="A148" s="35"/>
      <c r="B148" s="36"/>
      <c r="C148" s="192" t="s">
        <v>226</v>
      </c>
      <c r="D148" s="192" t="s">
        <v>172</v>
      </c>
      <c r="E148" s="193" t="s">
        <v>1511</v>
      </c>
      <c r="F148" s="194" t="s">
        <v>1512</v>
      </c>
      <c r="G148" s="195" t="s">
        <v>368</v>
      </c>
      <c r="H148" s="196">
        <v>15</v>
      </c>
      <c r="I148" s="197"/>
      <c r="J148" s="198">
        <f>ROUND(I148*H148,2)</f>
        <v>0</v>
      </c>
      <c r="K148" s="194" t="s">
        <v>1</v>
      </c>
      <c r="L148" s="40"/>
      <c r="M148" s="199" t="s">
        <v>1</v>
      </c>
      <c r="N148" s="200" t="s">
        <v>44</v>
      </c>
      <c r="O148" s="72"/>
      <c r="P148" s="201">
        <f>O148*H148</f>
        <v>0</v>
      </c>
      <c r="Q148" s="201">
        <v>0</v>
      </c>
      <c r="R148" s="201">
        <f>Q148*H148</f>
        <v>0</v>
      </c>
      <c r="S148" s="201">
        <v>0</v>
      </c>
      <c r="T148" s="202">
        <f>S148*H148</f>
        <v>0</v>
      </c>
      <c r="U148" s="35"/>
      <c r="V148" s="35"/>
      <c r="W148" s="35"/>
      <c r="X148" s="35"/>
      <c r="Y148" s="35"/>
      <c r="Z148" s="35"/>
      <c r="AA148" s="35"/>
      <c r="AB148" s="35"/>
      <c r="AC148" s="35"/>
      <c r="AD148" s="35"/>
      <c r="AE148" s="35"/>
      <c r="AR148" s="203" t="s">
        <v>300</v>
      </c>
      <c r="AT148" s="203" t="s">
        <v>172</v>
      </c>
      <c r="AU148" s="203" t="s">
        <v>88</v>
      </c>
      <c r="AY148" s="18" t="s">
        <v>169</v>
      </c>
      <c r="BE148" s="204">
        <f>IF(N148="základní",J148,0)</f>
        <v>0</v>
      </c>
      <c r="BF148" s="204">
        <f>IF(N148="snížená",J148,0)</f>
        <v>0</v>
      </c>
      <c r="BG148" s="204">
        <f>IF(N148="zákl. přenesená",J148,0)</f>
        <v>0</v>
      </c>
      <c r="BH148" s="204">
        <f>IF(N148="sníž. přenesená",J148,0)</f>
        <v>0</v>
      </c>
      <c r="BI148" s="204">
        <f>IF(N148="nulová",J148,0)</f>
        <v>0</v>
      </c>
      <c r="BJ148" s="18" t="s">
        <v>86</v>
      </c>
      <c r="BK148" s="204">
        <f>ROUND(I148*H148,2)</f>
        <v>0</v>
      </c>
      <c r="BL148" s="18" t="s">
        <v>300</v>
      </c>
      <c r="BM148" s="203" t="s">
        <v>1513</v>
      </c>
    </row>
    <row r="149" spans="1:65" s="2" customFormat="1" ht="11.25">
      <c r="A149" s="35"/>
      <c r="B149" s="36"/>
      <c r="C149" s="37"/>
      <c r="D149" s="205" t="s">
        <v>178</v>
      </c>
      <c r="E149" s="37"/>
      <c r="F149" s="206" t="s">
        <v>1512</v>
      </c>
      <c r="G149" s="37"/>
      <c r="H149" s="37"/>
      <c r="I149" s="207"/>
      <c r="J149" s="37"/>
      <c r="K149" s="37"/>
      <c r="L149" s="40"/>
      <c r="M149" s="208"/>
      <c r="N149" s="209"/>
      <c r="O149" s="72"/>
      <c r="P149" s="72"/>
      <c r="Q149" s="72"/>
      <c r="R149" s="72"/>
      <c r="S149" s="72"/>
      <c r="T149" s="73"/>
      <c r="U149" s="35"/>
      <c r="V149" s="35"/>
      <c r="W149" s="35"/>
      <c r="X149" s="35"/>
      <c r="Y149" s="35"/>
      <c r="Z149" s="35"/>
      <c r="AA149" s="35"/>
      <c r="AB149" s="35"/>
      <c r="AC149" s="35"/>
      <c r="AD149" s="35"/>
      <c r="AE149" s="35"/>
      <c r="AT149" s="18" t="s">
        <v>178</v>
      </c>
      <c r="AU149" s="18" t="s">
        <v>88</v>
      </c>
    </row>
    <row r="150" spans="1:65" s="2" customFormat="1" ht="16.5" customHeight="1">
      <c r="A150" s="35"/>
      <c r="B150" s="36"/>
      <c r="C150" s="192" t="s">
        <v>230</v>
      </c>
      <c r="D150" s="192" t="s">
        <v>172</v>
      </c>
      <c r="E150" s="193" t="s">
        <v>1514</v>
      </c>
      <c r="F150" s="194" t="s">
        <v>1515</v>
      </c>
      <c r="G150" s="195" t="s">
        <v>189</v>
      </c>
      <c r="H150" s="196">
        <v>20</v>
      </c>
      <c r="I150" s="197"/>
      <c r="J150" s="198">
        <f>ROUND(I150*H150,2)</f>
        <v>0</v>
      </c>
      <c r="K150" s="194" t="s">
        <v>1</v>
      </c>
      <c r="L150" s="40"/>
      <c r="M150" s="199" t="s">
        <v>1</v>
      </c>
      <c r="N150" s="200" t="s">
        <v>44</v>
      </c>
      <c r="O150" s="72"/>
      <c r="P150" s="201">
        <f>O150*H150</f>
        <v>0</v>
      </c>
      <c r="Q150" s="201">
        <v>0</v>
      </c>
      <c r="R150" s="201">
        <f>Q150*H150</f>
        <v>0</v>
      </c>
      <c r="S150" s="201">
        <v>0</v>
      </c>
      <c r="T150" s="202">
        <f>S150*H150</f>
        <v>0</v>
      </c>
      <c r="U150" s="35"/>
      <c r="V150" s="35"/>
      <c r="W150" s="35"/>
      <c r="X150" s="35"/>
      <c r="Y150" s="35"/>
      <c r="Z150" s="35"/>
      <c r="AA150" s="35"/>
      <c r="AB150" s="35"/>
      <c r="AC150" s="35"/>
      <c r="AD150" s="35"/>
      <c r="AE150" s="35"/>
      <c r="AR150" s="203" t="s">
        <v>300</v>
      </c>
      <c r="AT150" s="203" t="s">
        <v>172</v>
      </c>
      <c r="AU150" s="203" t="s">
        <v>88</v>
      </c>
      <c r="AY150" s="18" t="s">
        <v>169</v>
      </c>
      <c r="BE150" s="204">
        <f>IF(N150="základní",J150,0)</f>
        <v>0</v>
      </c>
      <c r="BF150" s="204">
        <f>IF(N150="snížená",J150,0)</f>
        <v>0</v>
      </c>
      <c r="BG150" s="204">
        <f>IF(N150="zákl. přenesená",J150,0)</f>
        <v>0</v>
      </c>
      <c r="BH150" s="204">
        <f>IF(N150="sníž. přenesená",J150,0)</f>
        <v>0</v>
      </c>
      <c r="BI150" s="204">
        <f>IF(N150="nulová",J150,0)</f>
        <v>0</v>
      </c>
      <c r="BJ150" s="18" t="s">
        <v>86</v>
      </c>
      <c r="BK150" s="204">
        <f>ROUND(I150*H150,2)</f>
        <v>0</v>
      </c>
      <c r="BL150" s="18" t="s">
        <v>300</v>
      </c>
      <c r="BM150" s="203" t="s">
        <v>1516</v>
      </c>
    </row>
    <row r="151" spans="1:65" s="2" customFormat="1" ht="11.25">
      <c r="A151" s="35"/>
      <c r="B151" s="36"/>
      <c r="C151" s="37"/>
      <c r="D151" s="205" t="s">
        <v>178</v>
      </c>
      <c r="E151" s="37"/>
      <c r="F151" s="206" t="s">
        <v>1515</v>
      </c>
      <c r="G151" s="37"/>
      <c r="H151" s="37"/>
      <c r="I151" s="207"/>
      <c r="J151" s="37"/>
      <c r="K151" s="37"/>
      <c r="L151" s="40"/>
      <c r="M151" s="208"/>
      <c r="N151" s="209"/>
      <c r="O151" s="72"/>
      <c r="P151" s="72"/>
      <c r="Q151" s="72"/>
      <c r="R151" s="72"/>
      <c r="S151" s="72"/>
      <c r="T151" s="73"/>
      <c r="U151" s="35"/>
      <c r="V151" s="35"/>
      <c r="W151" s="35"/>
      <c r="X151" s="35"/>
      <c r="Y151" s="35"/>
      <c r="Z151" s="35"/>
      <c r="AA151" s="35"/>
      <c r="AB151" s="35"/>
      <c r="AC151" s="35"/>
      <c r="AD151" s="35"/>
      <c r="AE151" s="35"/>
      <c r="AT151" s="18" t="s">
        <v>178</v>
      </c>
      <c r="AU151" s="18" t="s">
        <v>88</v>
      </c>
    </row>
    <row r="152" spans="1:65" s="2" customFormat="1" ht="16.5" customHeight="1">
      <c r="A152" s="35"/>
      <c r="B152" s="36"/>
      <c r="C152" s="192" t="s">
        <v>244</v>
      </c>
      <c r="D152" s="192" t="s">
        <v>172</v>
      </c>
      <c r="E152" s="193" t="s">
        <v>1517</v>
      </c>
      <c r="F152" s="194" t="s">
        <v>1518</v>
      </c>
      <c r="G152" s="195" t="s">
        <v>252</v>
      </c>
      <c r="H152" s="196">
        <v>4</v>
      </c>
      <c r="I152" s="197"/>
      <c r="J152" s="198">
        <f>ROUND(I152*H152,2)</f>
        <v>0</v>
      </c>
      <c r="K152" s="194" t="s">
        <v>1</v>
      </c>
      <c r="L152" s="40"/>
      <c r="M152" s="199" t="s">
        <v>1</v>
      </c>
      <c r="N152" s="200" t="s">
        <v>44</v>
      </c>
      <c r="O152" s="72"/>
      <c r="P152" s="201">
        <f>O152*H152</f>
        <v>0</v>
      </c>
      <c r="Q152" s="201">
        <v>0</v>
      </c>
      <c r="R152" s="201">
        <f>Q152*H152</f>
        <v>0</v>
      </c>
      <c r="S152" s="201">
        <v>0</v>
      </c>
      <c r="T152" s="202">
        <f>S152*H152</f>
        <v>0</v>
      </c>
      <c r="U152" s="35"/>
      <c r="V152" s="35"/>
      <c r="W152" s="35"/>
      <c r="X152" s="35"/>
      <c r="Y152" s="35"/>
      <c r="Z152" s="35"/>
      <c r="AA152" s="35"/>
      <c r="AB152" s="35"/>
      <c r="AC152" s="35"/>
      <c r="AD152" s="35"/>
      <c r="AE152" s="35"/>
      <c r="AR152" s="203" t="s">
        <v>300</v>
      </c>
      <c r="AT152" s="203" t="s">
        <v>172</v>
      </c>
      <c r="AU152" s="203" t="s">
        <v>88</v>
      </c>
      <c r="AY152" s="18" t="s">
        <v>169</v>
      </c>
      <c r="BE152" s="204">
        <f>IF(N152="základní",J152,0)</f>
        <v>0</v>
      </c>
      <c r="BF152" s="204">
        <f>IF(N152="snížená",J152,0)</f>
        <v>0</v>
      </c>
      <c r="BG152" s="204">
        <f>IF(N152="zákl. přenesená",J152,0)</f>
        <v>0</v>
      </c>
      <c r="BH152" s="204">
        <f>IF(N152="sníž. přenesená",J152,0)</f>
        <v>0</v>
      </c>
      <c r="BI152" s="204">
        <f>IF(N152="nulová",J152,0)</f>
        <v>0</v>
      </c>
      <c r="BJ152" s="18" t="s">
        <v>86</v>
      </c>
      <c r="BK152" s="204">
        <f>ROUND(I152*H152,2)</f>
        <v>0</v>
      </c>
      <c r="BL152" s="18" t="s">
        <v>300</v>
      </c>
      <c r="BM152" s="203" t="s">
        <v>1519</v>
      </c>
    </row>
    <row r="153" spans="1:65" s="2" customFormat="1" ht="11.25">
      <c r="A153" s="35"/>
      <c r="B153" s="36"/>
      <c r="C153" s="37"/>
      <c r="D153" s="205" t="s">
        <v>178</v>
      </c>
      <c r="E153" s="37"/>
      <c r="F153" s="206" t="s">
        <v>1518</v>
      </c>
      <c r="G153" s="37"/>
      <c r="H153" s="37"/>
      <c r="I153" s="207"/>
      <c r="J153" s="37"/>
      <c r="K153" s="37"/>
      <c r="L153" s="40"/>
      <c r="M153" s="208"/>
      <c r="N153" s="209"/>
      <c r="O153" s="72"/>
      <c r="P153" s="72"/>
      <c r="Q153" s="72"/>
      <c r="R153" s="72"/>
      <c r="S153" s="72"/>
      <c r="T153" s="73"/>
      <c r="U153" s="35"/>
      <c r="V153" s="35"/>
      <c r="W153" s="35"/>
      <c r="X153" s="35"/>
      <c r="Y153" s="35"/>
      <c r="Z153" s="35"/>
      <c r="AA153" s="35"/>
      <c r="AB153" s="35"/>
      <c r="AC153" s="35"/>
      <c r="AD153" s="35"/>
      <c r="AE153" s="35"/>
      <c r="AT153" s="18" t="s">
        <v>178</v>
      </c>
      <c r="AU153" s="18" t="s">
        <v>88</v>
      </c>
    </row>
    <row r="154" spans="1:65" s="2" customFormat="1" ht="16.5" customHeight="1">
      <c r="A154" s="35"/>
      <c r="B154" s="36"/>
      <c r="C154" s="192" t="s">
        <v>249</v>
      </c>
      <c r="D154" s="192" t="s">
        <v>172</v>
      </c>
      <c r="E154" s="193" t="s">
        <v>1520</v>
      </c>
      <c r="F154" s="194" t="s">
        <v>1521</v>
      </c>
      <c r="G154" s="195" t="s">
        <v>368</v>
      </c>
      <c r="H154" s="196">
        <v>10</v>
      </c>
      <c r="I154" s="197"/>
      <c r="J154" s="198">
        <f>ROUND(I154*H154,2)</f>
        <v>0</v>
      </c>
      <c r="K154" s="194" t="s">
        <v>1</v>
      </c>
      <c r="L154" s="40"/>
      <c r="M154" s="199" t="s">
        <v>1</v>
      </c>
      <c r="N154" s="200" t="s">
        <v>44</v>
      </c>
      <c r="O154" s="72"/>
      <c r="P154" s="201">
        <f>O154*H154</f>
        <v>0</v>
      </c>
      <c r="Q154" s="201">
        <v>0</v>
      </c>
      <c r="R154" s="201">
        <f>Q154*H154</f>
        <v>0</v>
      </c>
      <c r="S154" s="201">
        <v>0</v>
      </c>
      <c r="T154" s="202">
        <f>S154*H154</f>
        <v>0</v>
      </c>
      <c r="U154" s="35"/>
      <c r="V154" s="35"/>
      <c r="W154" s="35"/>
      <c r="X154" s="35"/>
      <c r="Y154" s="35"/>
      <c r="Z154" s="35"/>
      <c r="AA154" s="35"/>
      <c r="AB154" s="35"/>
      <c r="AC154" s="35"/>
      <c r="AD154" s="35"/>
      <c r="AE154" s="35"/>
      <c r="AR154" s="203" t="s">
        <v>300</v>
      </c>
      <c r="AT154" s="203" t="s">
        <v>172</v>
      </c>
      <c r="AU154" s="203" t="s">
        <v>88</v>
      </c>
      <c r="AY154" s="18" t="s">
        <v>169</v>
      </c>
      <c r="BE154" s="204">
        <f>IF(N154="základní",J154,0)</f>
        <v>0</v>
      </c>
      <c r="BF154" s="204">
        <f>IF(N154="snížená",J154,0)</f>
        <v>0</v>
      </c>
      <c r="BG154" s="204">
        <f>IF(N154="zákl. přenesená",J154,0)</f>
        <v>0</v>
      </c>
      <c r="BH154" s="204">
        <f>IF(N154="sníž. přenesená",J154,0)</f>
        <v>0</v>
      </c>
      <c r="BI154" s="204">
        <f>IF(N154="nulová",J154,0)</f>
        <v>0</v>
      </c>
      <c r="BJ154" s="18" t="s">
        <v>86</v>
      </c>
      <c r="BK154" s="204">
        <f>ROUND(I154*H154,2)</f>
        <v>0</v>
      </c>
      <c r="BL154" s="18" t="s">
        <v>300</v>
      </c>
      <c r="BM154" s="203" t="s">
        <v>1522</v>
      </c>
    </row>
    <row r="155" spans="1:65" s="2" customFormat="1" ht="11.25">
      <c r="A155" s="35"/>
      <c r="B155" s="36"/>
      <c r="C155" s="37"/>
      <c r="D155" s="205" t="s">
        <v>178</v>
      </c>
      <c r="E155" s="37"/>
      <c r="F155" s="206" t="s">
        <v>1521</v>
      </c>
      <c r="G155" s="37"/>
      <c r="H155" s="37"/>
      <c r="I155" s="207"/>
      <c r="J155" s="37"/>
      <c r="K155" s="37"/>
      <c r="L155" s="40"/>
      <c r="M155" s="208"/>
      <c r="N155" s="209"/>
      <c r="O155" s="72"/>
      <c r="P155" s="72"/>
      <c r="Q155" s="72"/>
      <c r="R155" s="72"/>
      <c r="S155" s="72"/>
      <c r="T155" s="73"/>
      <c r="U155" s="35"/>
      <c r="V155" s="35"/>
      <c r="W155" s="35"/>
      <c r="X155" s="35"/>
      <c r="Y155" s="35"/>
      <c r="Z155" s="35"/>
      <c r="AA155" s="35"/>
      <c r="AB155" s="35"/>
      <c r="AC155" s="35"/>
      <c r="AD155" s="35"/>
      <c r="AE155" s="35"/>
      <c r="AT155" s="18" t="s">
        <v>178</v>
      </c>
      <c r="AU155" s="18" t="s">
        <v>88</v>
      </c>
    </row>
    <row r="156" spans="1:65" s="2" customFormat="1" ht="16.5" customHeight="1">
      <c r="A156" s="35"/>
      <c r="B156" s="36"/>
      <c r="C156" s="192" t="s">
        <v>259</v>
      </c>
      <c r="D156" s="192" t="s">
        <v>172</v>
      </c>
      <c r="E156" s="193" t="s">
        <v>1523</v>
      </c>
      <c r="F156" s="194" t="s">
        <v>1524</v>
      </c>
      <c r="G156" s="195" t="s">
        <v>189</v>
      </c>
      <c r="H156" s="196">
        <v>20</v>
      </c>
      <c r="I156" s="197"/>
      <c r="J156" s="198">
        <f>ROUND(I156*H156,2)</f>
        <v>0</v>
      </c>
      <c r="K156" s="194" t="s">
        <v>1</v>
      </c>
      <c r="L156" s="40"/>
      <c r="M156" s="199" t="s">
        <v>1</v>
      </c>
      <c r="N156" s="200" t="s">
        <v>44</v>
      </c>
      <c r="O156" s="72"/>
      <c r="P156" s="201">
        <f>O156*H156</f>
        <v>0</v>
      </c>
      <c r="Q156" s="201">
        <v>0</v>
      </c>
      <c r="R156" s="201">
        <f>Q156*H156</f>
        <v>0</v>
      </c>
      <c r="S156" s="201">
        <v>0</v>
      </c>
      <c r="T156" s="202">
        <f>S156*H156</f>
        <v>0</v>
      </c>
      <c r="U156" s="35"/>
      <c r="V156" s="35"/>
      <c r="W156" s="35"/>
      <c r="X156" s="35"/>
      <c r="Y156" s="35"/>
      <c r="Z156" s="35"/>
      <c r="AA156" s="35"/>
      <c r="AB156" s="35"/>
      <c r="AC156" s="35"/>
      <c r="AD156" s="35"/>
      <c r="AE156" s="35"/>
      <c r="AR156" s="203" t="s">
        <v>300</v>
      </c>
      <c r="AT156" s="203" t="s">
        <v>172</v>
      </c>
      <c r="AU156" s="203" t="s">
        <v>88</v>
      </c>
      <c r="AY156" s="18" t="s">
        <v>169</v>
      </c>
      <c r="BE156" s="204">
        <f>IF(N156="základní",J156,0)</f>
        <v>0</v>
      </c>
      <c r="BF156" s="204">
        <f>IF(N156="snížená",J156,0)</f>
        <v>0</v>
      </c>
      <c r="BG156" s="204">
        <f>IF(N156="zákl. přenesená",J156,0)</f>
        <v>0</v>
      </c>
      <c r="BH156" s="204">
        <f>IF(N156="sníž. přenesená",J156,0)</f>
        <v>0</v>
      </c>
      <c r="BI156" s="204">
        <f>IF(N156="nulová",J156,0)</f>
        <v>0</v>
      </c>
      <c r="BJ156" s="18" t="s">
        <v>86</v>
      </c>
      <c r="BK156" s="204">
        <f>ROUND(I156*H156,2)</f>
        <v>0</v>
      </c>
      <c r="BL156" s="18" t="s">
        <v>300</v>
      </c>
      <c r="BM156" s="203" t="s">
        <v>1525</v>
      </c>
    </row>
    <row r="157" spans="1:65" s="2" customFormat="1" ht="11.25">
      <c r="A157" s="35"/>
      <c r="B157" s="36"/>
      <c r="C157" s="37"/>
      <c r="D157" s="205" t="s">
        <v>178</v>
      </c>
      <c r="E157" s="37"/>
      <c r="F157" s="206" t="s">
        <v>1524</v>
      </c>
      <c r="G157" s="37"/>
      <c r="H157" s="37"/>
      <c r="I157" s="207"/>
      <c r="J157" s="37"/>
      <c r="K157" s="37"/>
      <c r="L157" s="40"/>
      <c r="M157" s="208"/>
      <c r="N157" s="209"/>
      <c r="O157" s="72"/>
      <c r="P157" s="72"/>
      <c r="Q157" s="72"/>
      <c r="R157" s="72"/>
      <c r="S157" s="72"/>
      <c r="T157" s="73"/>
      <c r="U157" s="35"/>
      <c r="V157" s="35"/>
      <c r="W157" s="35"/>
      <c r="X157" s="35"/>
      <c r="Y157" s="35"/>
      <c r="Z157" s="35"/>
      <c r="AA157" s="35"/>
      <c r="AB157" s="35"/>
      <c r="AC157" s="35"/>
      <c r="AD157" s="35"/>
      <c r="AE157" s="35"/>
      <c r="AT157" s="18" t="s">
        <v>178</v>
      </c>
      <c r="AU157" s="18" t="s">
        <v>88</v>
      </c>
    </row>
    <row r="158" spans="1:65" s="2" customFormat="1" ht="16.5" customHeight="1">
      <c r="A158" s="35"/>
      <c r="B158" s="36"/>
      <c r="C158" s="245" t="s">
        <v>267</v>
      </c>
      <c r="D158" s="245" t="s">
        <v>227</v>
      </c>
      <c r="E158" s="246" t="s">
        <v>1526</v>
      </c>
      <c r="F158" s="247" t="s">
        <v>1527</v>
      </c>
      <c r="G158" s="248" t="s">
        <v>345</v>
      </c>
      <c r="H158" s="249">
        <v>1</v>
      </c>
      <c r="I158" s="250"/>
      <c r="J158" s="251">
        <f>ROUND(I158*H158,2)</f>
        <v>0</v>
      </c>
      <c r="K158" s="247" t="s">
        <v>1</v>
      </c>
      <c r="L158" s="252"/>
      <c r="M158" s="253" t="s">
        <v>1</v>
      </c>
      <c r="N158" s="254" t="s">
        <v>44</v>
      </c>
      <c r="O158" s="72"/>
      <c r="P158" s="201">
        <f>O158*H158</f>
        <v>0</v>
      </c>
      <c r="Q158" s="201">
        <v>0</v>
      </c>
      <c r="R158" s="201">
        <f>Q158*H158</f>
        <v>0</v>
      </c>
      <c r="S158" s="201">
        <v>0</v>
      </c>
      <c r="T158" s="202">
        <f>S158*H158</f>
        <v>0</v>
      </c>
      <c r="U158" s="35"/>
      <c r="V158" s="35"/>
      <c r="W158" s="35"/>
      <c r="X158" s="35"/>
      <c r="Y158" s="35"/>
      <c r="Z158" s="35"/>
      <c r="AA158" s="35"/>
      <c r="AB158" s="35"/>
      <c r="AC158" s="35"/>
      <c r="AD158" s="35"/>
      <c r="AE158" s="35"/>
      <c r="AR158" s="203" t="s">
        <v>446</v>
      </c>
      <c r="AT158" s="203" t="s">
        <v>227</v>
      </c>
      <c r="AU158" s="203" t="s">
        <v>88</v>
      </c>
      <c r="AY158" s="18" t="s">
        <v>169</v>
      </c>
      <c r="BE158" s="204">
        <f>IF(N158="základní",J158,0)</f>
        <v>0</v>
      </c>
      <c r="BF158" s="204">
        <f>IF(N158="snížená",J158,0)</f>
        <v>0</v>
      </c>
      <c r="BG158" s="204">
        <f>IF(N158="zákl. přenesená",J158,0)</f>
        <v>0</v>
      </c>
      <c r="BH158" s="204">
        <f>IF(N158="sníž. přenesená",J158,0)</f>
        <v>0</v>
      </c>
      <c r="BI158" s="204">
        <f>IF(N158="nulová",J158,0)</f>
        <v>0</v>
      </c>
      <c r="BJ158" s="18" t="s">
        <v>86</v>
      </c>
      <c r="BK158" s="204">
        <f>ROUND(I158*H158,2)</f>
        <v>0</v>
      </c>
      <c r="BL158" s="18" t="s">
        <v>300</v>
      </c>
      <c r="BM158" s="203" t="s">
        <v>1528</v>
      </c>
    </row>
    <row r="159" spans="1:65" s="2" customFormat="1" ht="11.25">
      <c r="A159" s="35"/>
      <c r="B159" s="36"/>
      <c r="C159" s="37"/>
      <c r="D159" s="205" t="s">
        <v>178</v>
      </c>
      <c r="E159" s="37"/>
      <c r="F159" s="206" t="s">
        <v>1527</v>
      </c>
      <c r="G159" s="37"/>
      <c r="H159" s="37"/>
      <c r="I159" s="207"/>
      <c r="J159" s="37"/>
      <c r="K159" s="37"/>
      <c r="L159" s="40"/>
      <c r="M159" s="208"/>
      <c r="N159" s="209"/>
      <c r="O159" s="72"/>
      <c r="P159" s="72"/>
      <c r="Q159" s="72"/>
      <c r="R159" s="72"/>
      <c r="S159" s="72"/>
      <c r="T159" s="73"/>
      <c r="U159" s="35"/>
      <c r="V159" s="35"/>
      <c r="W159" s="35"/>
      <c r="X159" s="35"/>
      <c r="Y159" s="35"/>
      <c r="Z159" s="35"/>
      <c r="AA159" s="35"/>
      <c r="AB159" s="35"/>
      <c r="AC159" s="35"/>
      <c r="AD159" s="35"/>
      <c r="AE159" s="35"/>
      <c r="AT159" s="18" t="s">
        <v>178</v>
      </c>
      <c r="AU159" s="18" t="s">
        <v>88</v>
      </c>
    </row>
    <row r="160" spans="1:65" s="12" customFormat="1" ht="22.9" customHeight="1">
      <c r="B160" s="176"/>
      <c r="C160" s="177"/>
      <c r="D160" s="178" t="s">
        <v>78</v>
      </c>
      <c r="E160" s="190" t="s">
        <v>1529</v>
      </c>
      <c r="F160" s="190" t="s">
        <v>1530</v>
      </c>
      <c r="G160" s="177"/>
      <c r="H160" s="177"/>
      <c r="I160" s="180"/>
      <c r="J160" s="191">
        <f>BK160</f>
        <v>0</v>
      </c>
      <c r="K160" s="177"/>
      <c r="L160" s="182"/>
      <c r="M160" s="183"/>
      <c r="N160" s="184"/>
      <c r="O160" s="184"/>
      <c r="P160" s="185">
        <f>SUM(P161:P197)</f>
        <v>0</v>
      </c>
      <c r="Q160" s="184"/>
      <c r="R160" s="185">
        <f>SUM(R161:R197)</f>
        <v>0</v>
      </c>
      <c r="S160" s="184"/>
      <c r="T160" s="186">
        <f>SUM(T161:T197)</f>
        <v>0</v>
      </c>
      <c r="AR160" s="187" t="s">
        <v>88</v>
      </c>
      <c r="AT160" s="188" t="s">
        <v>78</v>
      </c>
      <c r="AU160" s="188" t="s">
        <v>86</v>
      </c>
      <c r="AY160" s="187" t="s">
        <v>169</v>
      </c>
      <c r="BK160" s="189">
        <f>SUM(BK161:BK197)</f>
        <v>0</v>
      </c>
    </row>
    <row r="161" spans="1:65" s="2" customFormat="1" ht="24.2" customHeight="1">
      <c r="A161" s="35"/>
      <c r="B161" s="36"/>
      <c r="C161" s="192" t="s">
        <v>278</v>
      </c>
      <c r="D161" s="192" t="s">
        <v>172</v>
      </c>
      <c r="E161" s="193" t="s">
        <v>1531</v>
      </c>
      <c r="F161" s="194" t="s">
        <v>1532</v>
      </c>
      <c r="G161" s="195" t="s">
        <v>252</v>
      </c>
      <c r="H161" s="196">
        <v>1</v>
      </c>
      <c r="I161" s="197"/>
      <c r="J161" s="198">
        <f>ROUND(I161*H161,2)</f>
        <v>0</v>
      </c>
      <c r="K161" s="194" t="s">
        <v>1</v>
      </c>
      <c r="L161" s="40"/>
      <c r="M161" s="199" t="s">
        <v>1</v>
      </c>
      <c r="N161" s="200" t="s">
        <v>44</v>
      </c>
      <c r="O161" s="72"/>
      <c r="P161" s="201">
        <f>O161*H161</f>
        <v>0</v>
      </c>
      <c r="Q161" s="201">
        <v>0</v>
      </c>
      <c r="R161" s="201">
        <f>Q161*H161</f>
        <v>0</v>
      </c>
      <c r="S161" s="201">
        <v>0</v>
      </c>
      <c r="T161" s="202">
        <f>S161*H161</f>
        <v>0</v>
      </c>
      <c r="U161" s="35"/>
      <c r="V161" s="35"/>
      <c r="W161" s="35"/>
      <c r="X161" s="35"/>
      <c r="Y161" s="35"/>
      <c r="Z161" s="35"/>
      <c r="AA161" s="35"/>
      <c r="AB161" s="35"/>
      <c r="AC161" s="35"/>
      <c r="AD161" s="35"/>
      <c r="AE161" s="35"/>
      <c r="AR161" s="203" t="s">
        <v>300</v>
      </c>
      <c r="AT161" s="203" t="s">
        <v>172</v>
      </c>
      <c r="AU161" s="203" t="s">
        <v>88</v>
      </c>
      <c r="AY161" s="18" t="s">
        <v>169</v>
      </c>
      <c r="BE161" s="204">
        <f>IF(N161="základní",J161,0)</f>
        <v>0</v>
      </c>
      <c r="BF161" s="204">
        <f>IF(N161="snížená",J161,0)</f>
        <v>0</v>
      </c>
      <c r="BG161" s="204">
        <f>IF(N161="zákl. přenesená",J161,0)</f>
        <v>0</v>
      </c>
      <c r="BH161" s="204">
        <f>IF(N161="sníž. přenesená",J161,0)</f>
        <v>0</v>
      </c>
      <c r="BI161" s="204">
        <f>IF(N161="nulová",J161,0)</f>
        <v>0</v>
      </c>
      <c r="BJ161" s="18" t="s">
        <v>86</v>
      </c>
      <c r="BK161" s="204">
        <f>ROUND(I161*H161,2)</f>
        <v>0</v>
      </c>
      <c r="BL161" s="18" t="s">
        <v>300</v>
      </c>
      <c r="BM161" s="203" t="s">
        <v>1533</v>
      </c>
    </row>
    <row r="162" spans="1:65" s="2" customFormat="1" ht="87.75">
      <c r="A162" s="35"/>
      <c r="B162" s="36"/>
      <c r="C162" s="37"/>
      <c r="D162" s="205" t="s">
        <v>178</v>
      </c>
      <c r="E162" s="37"/>
      <c r="F162" s="206" t="s">
        <v>1534</v>
      </c>
      <c r="G162" s="37"/>
      <c r="H162" s="37"/>
      <c r="I162" s="207"/>
      <c r="J162" s="37"/>
      <c r="K162" s="37"/>
      <c r="L162" s="40"/>
      <c r="M162" s="208"/>
      <c r="N162" s="209"/>
      <c r="O162" s="72"/>
      <c r="P162" s="72"/>
      <c r="Q162" s="72"/>
      <c r="R162" s="72"/>
      <c r="S162" s="72"/>
      <c r="T162" s="73"/>
      <c r="U162" s="35"/>
      <c r="V162" s="35"/>
      <c r="W162" s="35"/>
      <c r="X162" s="35"/>
      <c r="Y162" s="35"/>
      <c r="Z162" s="35"/>
      <c r="AA162" s="35"/>
      <c r="AB162" s="35"/>
      <c r="AC162" s="35"/>
      <c r="AD162" s="35"/>
      <c r="AE162" s="35"/>
      <c r="AT162" s="18" t="s">
        <v>178</v>
      </c>
      <c r="AU162" s="18" t="s">
        <v>88</v>
      </c>
    </row>
    <row r="163" spans="1:65" s="2" customFormat="1" ht="19.5">
      <c r="A163" s="35"/>
      <c r="B163" s="36"/>
      <c r="C163" s="37"/>
      <c r="D163" s="205" t="s">
        <v>233</v>
      </c>
      <c r="E163" s="37"/>
      <c r="F163" s="212" t="s">
        <v>1493</v>
      </c>
      <c r="G163" s="37"/>
      <c r="H163" s="37"/>
      <c r="I163" s="207"/>
      <c r="J163" s="37"/>
      <c r="K163" s="37"/>
      <c r="L163" s="40"/>
      <c r="M163" s="208"/>
      <c r="N163" s="209"/>
      <c r="O163" s="72"/>
      <c r="P163" s="72"/>
      <c r="Q163" s="72"/>
      <c r="R163" s="72"/>
      <c r="S163" s="72"/>
      <c r="T163" s="73"/>
      <c r="U163" s="35"/>
      <c r="V163" s="35"/>
      <c r="W163" s="35"/>
      <c r="X163" s="35"/>
      <c r="Y163" s="35"/>
      <c r="Z163" s="35"/>
      <c r="AA163" s="35"/>
      <c r="AB163" s="35"/>
      <c r="AC163" s="35"/>
      <c r="AD163" s="35"/>
      <c r="AE163" s="35"/>
      <c r="AT163" s="18" t="s">
        <v>233</v>
      </c>
      <c r="AU163" s="18" t="s">
        <v>88</v>
      </c>
    </row>
    <row r="164" spans="1:65" s="2" customFormat="1" ht="55.5" customHeight="1">
      <c r="A164" s="35"/>
      <c r="B164" s="36"/>
      <c r="C164" s="192" t="s">
        <v>287</v>
      </c>
      <c r="D164" s="192" t="s">
        <v>172</v>
      </c>
      <c r="E164" s="193" t="s">
        <v>1535</v>
      </c>
      <c r="F164" s="194" t="s">
        <v>1536</v>
      </c>
      <c r="G164" s="195" t="s">
        <v>252</v>
      </c>
      <c r="H164" s="196">
        <v>1</v>
      </c>
      <c r="I164" s="197"/>
      <c r="J164" s="198">
        <f>ROUND(I164*H164,2)</f>
        <v>0</v>
      </c>
      <c r="K164" s="194" t="s">
        <v>1</v>
      </c>
      <c r="L164" s="40"/>
      <c r="M164" s="199" t="s">
        <v>1</v>
      </c>
      <c r="N164" s="200" t="s">
        <v>44</v>
      </c>
      <c r="O164" s="72"/>
      <c r="P164" s="201">
        <f>O164*H164</f>
        <v>0</v>
      </c>
      <c r="Q164" s="201">
        <v>0</v>
      </c>
      <c r="R164" s="201">
        <f>Q164*H164</f>
        <v>0</v>
      </c>
      <c r="S164" s="201">
        <v>0</v>
      </c>
      <c r="T164" s="202">
        <f>S164*H164</f>
        <v>0</v>
      </c>
      <c r="U164" s="35"/>
      <c r="V164" s="35"/>
      <c r="W164" s="35"/>
      <c r="X164" s="35"/>
      <c r="Y164" s="35"/>
      <c r="Z164" s="35"/>
      <c r="AA164" s="35"/>
      <c r="AB164" s="35"/>
      <c r="AC164" s="35"/>
      <c r="AD164" s="35"/>
      <c r="AE164" s="35"/>
      <c r="AR164" s="203" t="s">
        <v>300</v>
      </c>
      <c r="AT164" s="203" t="s">
        <v>172</v>
      </c>
      <c r="AU164" s="203" t="s">
        <v>88</v>
      </c>
      <c r="AY164" s="18" t="s">
        <v>169</v>
      </c>
      <c r="BE164" s="204">
        <f>IF(N164="základní",J164,0)</f>
        <v>0</v>
      </c>
      <c r="BF164" s="204">
        <f>IF(N164="snížená",J164,0)</f>
        <v>0</v>
      </c>
      <c r="BG164" s="204">
        <f>IF(N164="zákl. přenesená",J164,0)</f>
        <v>0</v>
      </c>
      <c r="BH164" s="204">
        <f>IF(N164="sníž. přenesená",J164,0)</f>
        <v>0</v>
      </c>
      <c r="BI164" s="204">
        <f>IF(N164="nulová",J164,0)</f>
        <v>0</v>
      </c>
      <c r="BJ164" s="18" t="s">
        <v>86</v>
      </c>
      <c r="BK164" s="204">
        <f>ROUND(I164*H164,2)</f>
        <v>0</v>
      </c>
      <c r="BL164" s="18" t="s">
        <v>300</v>
      </c>
      <c r="BM164" s="203" t="s">
        <v>1537</v>
      </c>
    </row>
    <row r="165" spans="1:65" s="2" customFormat="1" ht="29.25">
      <c r="A165" s="35"/>
      <c r="B165" s="36"/>
      <c r="C165" s="37"/>
      <c r="D165" s="205" t="s">
        <v>178</v>
      </c>
      <c r="E165" s="37"/>
      <c r="F165" s="206" t="s">
        <v>1536</v>
      </c>
      <c r="G165" s="37"/>
      <c r="H165" s="37"/>
      <c r="I165" s="207"/>
      <c r="J165" s="37"/>
      <c r="K165" s="37"/>
      <c r="L165" s="40"/>
      <c r="M165" s="208"/>
      <c r="N165" s="209"/>
      <c r="O165" s="72"/>
      <c r="P165" s="72"/>
      <c r="Q165" s="72"/>
      <c r="R165" s="72"/>
      <c r="S165" s="72"/>
      <c r="T165" s="73"/>
      <c r="U165" s="35"/>
      <c r="V165" s="35"/>
      <c r="W165" s="35"/>
      <c r="X165" s="35"/>
      <c r="Y165" s="35"/>
      <c r="Z165" s="35"/>
      <c r="AA165" s="35"/>
      <c r="AB165" s="35"/>
      <c r="AC165" s="35"/>
      <c r="AD165" s="35"/>
      <c r="AE165" s="35"/>
      <c r="AT165" s="18" t="s">
        <v>178</v>
      </c>
      <c r="AU165" s="18" t="s">
        <v>88</v>
      </c>
    </row>
    <row r="166" spans="1:65" s="2" customFormat="1" ht="19.5">
      <c r="A166" s="35"/>
      <c r="B166" s="36"/>
      <c r="C166" s="37"/>
      <c r="D166" s="205" t="s">
        <v>233</v>
      </c>
      <c r="E166" s="37"/>
      <c r="F166" s="212" t="s">
        <v>1538</v>
      </c>
      <c r="G166" s="37"/>
      <c r="H166" s="37"/>
      <c r="I166" s="207"/>
      <c r="J166" s="37"/>
      <c r="K166" s="37"/>
      <c r="L166" s="40"/>
      <c r="M166" s="208"/>
      <c r="N166" s="209"/>
      <c r="O166" s="72"/>
      <c r="P166" s="72"/>
      <c r="Q166" s="72"/>
      <c r="R166" s="72"/>
      <c r="S166" s="72"/>
      <c r="T166" s="73"/>
      <c r="U166" s="35"/>
      <c r="V166" s="35"/>
      <c r="W166" s="35"/>
      <c r="X166" s="35"/>
      <c r="Y166" s="35"/>
      <c r="Z166" s="35"/>
      <c r="AA166" s="35"/>
      <c r="AB166" s="35"/>
      <c r="AC166" s="35"/>
      <c r="AD166" s="35"/>
      <c r="AE166" s="35"/>
      <c r="AT166" s="18" t="s">
        <v>233</v>
      </c>
      <c r="AU166" s="18" t="s">
        <v>88</v>
      </c>
    </row>
    <row r="167" spans="1:65" s="2" customFormat="1" ht="16.5" customHeight="1">
      <c r="A167" s="35"/>
      <c r="B167" s="36"/>
      <c r="C167" s="192" t="s">
        <v>8</v>
      </c>
      <c r="D167" s="192" t="s">
        <v>172</v>
      </c>
      <c r="E167" s="193" t="s">
        <v>1539</v>
      </c>
      <c r="F167" s="194" t="s">
        <v>1495</v>
      </c>
      <c r="G167" s="195" t="s">
        <v>252</v>
      </c>
      <c r="H167" s="196">
        <v>2</v>
      </c>
      <c r="I167" s="197"/>
      <c r="J167" s="198">
        <f>ROUND(I167*H167,2)</f>
        <v>0</v>
      </c>
      <c r="K167" s="194" t="s">
        <v>1</v>
      </c>
      <c r="L167" s="40"/>
      <c r="M167" s="199" t="s">
        <v>1</v>
      </c>
      <c r="N167" s="200" t="s">
        <v>44</v>
      </c>
      <c r="O167" s="72"/>
      <c r="P167" s="201">
        <f>O167*H167</f>
        <v>0</v>
      </c>
      <c r="Q167" s="201">
        <v>0</v>
      </c>
      <c r="R167" s="201">
        <f>Q167*H167</f>
        <v>0</v>
      </c>
      <c r="S167" s="201">
        <v>0</v>
      </c>
      <c r="T167" s="202">
        <f>S167*H167</f>
        <v>0</v>
      </c>
      <c r="U167" s="35"/>
      <c r="V167" s="35"/>
      <c r="W167" s="35"/>
      <c r="X167" s="35"/>
      <c r="Y167" s="35"/>
      <c r="Z167" s="35"/>
      <c r="AA167" s="35"/>
      <c r="AB167" s="35"/>
      <c r="AC167" s="35"/>
      <c r="AD167" s="35"/>
      <c r="AE167" s="35"/>
      <c r="AR167" s="203" t="s">
        <v>300</v>
      </c>
      <c r="AT167" s="203" t="s">
        <v>172</v>
      </c>
      <c r="AU167" s="203" t="s">
        <v>88</v>
      </c>
      <c r="AY167" s="18" t="s">
        <v>169</v>
      </c>
      <c r="BE167" s="204">
        <f>IF(N167="základní",J167,0)</f>
        <v>0</v>
      </c>
      <c r="BF167" s="204">
        <f>IF(N167="snížená",J167,0)</f>
        <v>0</v>
      </c>
      <c r="BG167" s="204">
        <f>IF(N167="zákl. přenesená",J167,0)</f>
        <v>0</v>
      </c>
      <c r="BH167" s="204">
        <f>IF(N167="sníž. přenesená",J167,0)</f>
        <v>0</v>
      </c>
      <c r="BI167" s="204">
        <f>IF(N167="nulová",J167,0)</f>
        <v>0</v>
      </c>
      <c r="BJ167" s="18" t="s">
        <v>86</v>
      </c>
      <c r="BK167" s="204">
        <f>ROUND(I167*H167,2)</f>
        <v>0</v>
      </c>
      <c r="BL167" s="18" t="s">
        <v>300</v>
      </c>
      <c r="BM167" s="203" t="s">
        <v>1540</v>
      </c>
    </row>
    <row r="168" spans="1:65" s="2" customFormat="1" ht="11.25">
      <c r="A168" s="35"/>
      <c r="B168" s="36"/>
      <c r="C168" s="37"/>
      <c r="D168" s="205" t="s">
        <v>178</v>
      </c>
      <c r="E168" s="37"/>
      <c r="F168" s="206" t="s">
        <v>1495</v>
      </c>
      <c r="G168" s="37"/>
      <c r="H168" s="37"/>
      <c r="I168" s="207"/>
      <c r="J168" s="37"/>
      <c r="K168" s="37"/>
      <c r="L168" s="40"/>
      <c r="M168" s="208"/>
      <c r="N168" s="209"/>
      <c r="O168" s="72"/>
      <c r="P168" s="72"/>
      <c r="Q168" s="72"/>
      <c r="R168" s="72"/>
      <c r="S168" s="72"/>
      <c r="T168" s="73"/>
      <c r="U168" s="35"/>
      <c r="V168" s="35"/>
      <c r="W168" s="35"/>
      <c r="X168" s="35"/>
      <c r="Y168" s="35"/>
      <c r="Z168" s="35"/>
      <c r="AA168" s="35"/>
      <c r="AB168" s="35"/>
      <c r="AC168" s="35"/>
      <c r="AD168" s="35"/>
      <c r="AE168" s="35"/>
      <c r="AT168" s="18" t="s">
        <v>178</v>
      </c>
      <c r="AU168" s="18" t="s">
        <v>88</v>
      </c>
    </row>
    <row r="169" spans="1:65" s="2" customFormat="1" ht="19.5">
      <c r="A169" s="35"/>
      <c r="B169" s="36"/>
      <c r="C169" s="37"/>
      <c r="D169" s="205" t="s">
        <v>233</v>
      </c>
      <c r="E169" s="37"/>
      <c r="F169" s="212" t="s">
        <v>1497</v>
      </c>
      <c r="G169" s="37"/>
      <c r="H169" s="37"/>
      <c r="I169" s="207"/>
      <c r="J169" s="37"/>
      <c r="K169" s="37"/>
      <c r="L169" s="40"/>
      <c r="M169" s="208"/>
      <c r="N169" s="209"/>
      <c r="O169" s="72"/>
      <c r="P169" s="72"/>
      <c r="Q169" s="72"/>
      <c r="R169" s="72"/>
      <c r="S169" s="72"/>
      <c r="T169" s="73"/>
      <c r="U169" s="35"/>
      <c r="V169" s="35"/>
      <c r="W169" s="35"/>
      <c r="X169" s="35"/>
      <c r="Y169" s="35"/>
      <c r="Z169" s="35"/>
      <c r="AA169" s="35"/>
      <c r="AB169" s="35"/>
      <c r="AC169" s="35"/>
      <c r="AD169" s="35"/>
      <c r="AE169" s="35"/>
      <c r="AT169" s="18" t="s">
        <v>233</v>
      </c>
      <c r="AU169" s="18" t="s">
        <v>88</v>
      </c>
    </row>
    <row r="170" spans="1:65" s="2" customFormat="1" ht="16.5" customHeight="1">
      <c r="A170" s="35"/>
      <c r="B170" s="36"/>
      <c r="C170" s="192" t="s">
        <v>300</v>
      </c>
      <c r="D170" s="192" t="s">
        <v>172</v>
      </c>
      <c r="E170" s="193" t="s">
        <v>1541</v>
      </c>
      <c r="F170" s="194" t="s">
        <v>1542</v>
      </c>
      <c r="G170" s="195" t="s">
        <v>368</v>
      </c>
      <c r="H170" s="196">
        <v>20</v>
      </c>
      <c r="I170" s="197"/>
      <c r="J170" s="198">
        <f>ROUND(I170*H170,2)</f>
        <v>0</v>
      </c>
      <c r="K170" s="194" t="s">
        <v>1</v>
      </c>
      <c r="L170" s="40"/>
      <c r="M170" s="199" t="s">
        <v>1</v>
      </c>
      <c r="N170" s="200" t="s">
        <v>44</v>
      </c>
      <c r="O170" s="72"/>
      <c r="P170" s="201">
        <f>O170*H170</f>
        <v>0</v>
      </c>
      <c r="Q170" s="201">
        <v>0</v>
      </c>
      <c r="R170" s="201">
        <f>Q170*H170</f>
        <v>0</v>
      </c>
      <c r="S170" s="201">
        <v>0</v>
      </c>
      <c r="T170" s="202">
        <f>S170*H170</f>
        <v>0</v>
      </c>
      <c r="U170" s="35"/>
      <c r="V170" s="35"/>
      <c r="W170" s="35"/>
      <c r="X170" s="35"/>
      <c r="Y170" s="35"/>
      <c r="Z170" s="35"/>
      <c r="AA170" s="35"/>
      <c r="AB170" s="35"/>
      <c r="AC170" s="35"/>
      <c r="AD170" s="35"/>
      <c r="AE170" s="35"/>
      <c r="AR170" s="203" t="s">
        <v>300</v>
      </c>
      <c r="AT170" s="203" t="s">
        <v>172</v>
      </c>
      <c r="AU170" s="203" t="s">
        <v>88</v>
      </c>
      <c r="AY170" s="18" t="s">
        <v>169</v>
      </c>
      <c r="BE170" s="204">
        <f>IF(N170="základní",J170,0)</f>
        <v>0</v>
      </c>
      <c r="BF170" s="204">
        <f>IF(N170="snížená",J170,0)</f>
        <v>0</v>
      </c>
      <c r="BG170" s="204">
        <f>IF(N170="zákl. přenesená",J170,0)</f>
        <v>0</v>
      </c>
      <c r="BH170" s="204">
        <f>IF(N170="sníž. přenesená",J170,0)</f>
        <v>0</v>
      </c>
      <c r="BI170" s="204">
        <f>IF(N170="nulová",J170,0)</f>
        <v>0</v>
      </c>
      <c r="BJ170" s="18" t="s">
        <v>86</v>
      </c>
      <c r="BK170" s="204">
        <f>ROUND(I170*H170,2)</f>
        <v>0</v>
      </c>
      <c r="BL170" s="18" t="s">
        <v>300</v>
      </c>
      <c r="BM170" s="203" t="s">
        <v>1543</v>
      </c>
    </row>
    <row r="171" spans="1:65" s="2" customFormat="1" ht="11.25">
      <c r="A171" s="35"/>
      <c r="B171" s="36"/>
      <c r="C171" s="37"/>
      <c r="D171" s="205" t="s">
        <v>178</v>
      </c>
      <c r="E171" s="37"/>
      <c r="F171" s="206" t="s">
        <v>1542</v>
      </c>
      <c r="G171" s="37"/>
      <c r="H171" s="37"/>
      <c r="I171" s="207"/>
      <c r="J171" s="37"/>
      <c r="K171" s="37"/>
      <c r="L171" s="40"/>
      <c r="M171" s="208"/>
      <c r="N171" s="209"/>
      <c r="O171" s="72"/>
      <c r="P171" s="72"/>
      <c r="Q171" s="72"/>
      <c r="R171" s="72"/>
      <c r="S171" s="72"/>
      <c r="T171" s="73"/>
      <c r="U171" s="35"/>
      <c r="V171" s="35"/>
      <c r="W171" s="35"/>
      <c r="X171" s="35"/>
      <c r="Y171" s="35"/>
      <c r="Z171" s="35"/>
      <c r="AA171" s="35"/>
      <c r="AB171" s="35"/>
      <c r="AC171" s="35"/>
      <c r="AD171" s="35"/>
      <c r="AE171" s="35"/>
      <c r="AT171" s="18" t="s">
        <v>178</v>
      </c>
      <c r="AU171" s="18" t="s">
        <v>88</v>
      </c>
    </row>
    <row r="172" spans="1:65" s="2" customFormat="1" ht="19.5">
      <c r="A172" s="35"/>
      <c r="B172" s="36"/>
      <c r="C172" s="37"/>
      <c r="D172" s="205" t="s">
        <v>233</v>
      </c>
      <c r="E172" s="37"/>
      <c r="F172" s="212" t="s">
        <v>1544</v>
      </c>
      <c r="G172" s="37"/>
      <c r="H172" s="37"/>
      <c r="I172" s="207"/>
      <c r="J172" s="37"/>
      <c r="K172" s="37"/>
      <c r="L172" s="40"/>
      <c r="M172" s="208"/>
      <c r="N172" s="209"/>
      <c r="O172" s="72"/>
      <c r="P172" s="72"/>
      <c r="Q172" s="72"/>
      <c r="R172" s="72"/>
      <c r="S172" s="72"/>
      <c r="T172" s="73"/>
      <c r="U172" s="35"/>
      <c r="V172" s="35"/>
      <c r="W172" s="35"/>
      <c r="X172" s="35"/>
      <c r="Y172" s="35"/>
      <c r="Z172" s="35"/>
      <c r="AA172" s="35"/>
      <c r="AB172" s="35"/>
      <c r="AC172" s="35"/>
      <c r="AD172" s="35"/>
      <c r="AE172" s="35"/>
      <c r="AT172" s="18" t="s">
        <v>233</v>
      </c>
      <c r="AU172" s="18" t="s">
        <v>88</v>
      </c>
    </row>
    <row r="173" spans="1:65" s="2" customFormat="1" ht="16.5" customHeight="1">
      <c r="A173" s="35"/>
      <c r="B173" s="36"/>
      <c r="C173" s="192" t="s">
        <v>314</v>
      </c>
      <c r="D173" s="192" t="s">
        <v>172</v>
      </c>
      <c r="E173" s="193" t="s">
        <v>1545</v>
      </c>
      <c r="F173" s="194" t="s">
        <v>1521</v>
      </c>
      <c r="G173" s="195" t="s">
        <v>368</v>
      </c>
      <c r="H173" s="196">
        <v>10</v>
      </c>
      <c r="I173" s="197"/>
      <c r="J173" s="198">
        <f>ROUND(I173*H173,2)</f>
        <v>0</v>
      </c>
      <c r="K173" s="194" t="s">
        <v>1</v>
      </c>
      <c r="L173" s="40"/>
      <c r="M173" s="199" t="s">
        <v>1</v>
      </c>
      <c r="N173" s="200" t="s">
        <v>44</v>
      </c>
      <c r="O173" s="72"/>
      <c r="P173" s="201">
        <f>O173*H173</f>
        <v>0</v>
      </c>
      <c r="Q173" s="201">
        <v>0</v>
      </c>
      <c r="R173" s="201">
        <f>Q173*H173</f>
        <v>0</v>
      </c>
      <c r="S173" s="201">
        <v>0</v>
      </c>
      <c r="T173" s="202">
        <f>S173*H173</f>
        <v>0</v>
      </c>
      <c r="U173" s="35"/>
      <c r="V173" s="35"/>
      <c r="W173" s="35"/>
      <c r="X173" s="35"/>
      <c r="Y173" s="35"/>
      <c r="Z173" s="35"/>
      <c r="AA173" s="35"/>
      <c r="AB173" s="35"/>
      <c r="AC173" s="35"/>
      <c r="AD173" s="35"/>
      <c r="AE173" s="35"/>
      <c r="AR173" s="203" t="s">
        <v>300</v>
      </c>
      <c r="AT173" s="203" t="s">
        <v>172</v>
      </c>
      <c r="AU173" s="203" t="s">
        <v>88</v>
      </c>
      <c r="AY173" s="18" t="s">
        <v>169</v>
      </c>
      <c r="BE173" s="204">
        <f>IF(N173="základní",J173,0)</f>
        <v>0</v>
      </c>
      <c r="BF173" s="204">
        <f>IF(N173="snížená",J173,0)</f>
        <v>0</v>
      </c>
      <c r="BG173" s="204">
        <f>IF(N173="zákl. přenesená",J173,0)</f>
        <v>0</v>
      </c>
      <c r="BH173" s="204">
        <f>IF(N173="sníž. přenesená",J173,0)</f>
        <v>0</v>
      </c>
      <c r="BI173" s="204">
        <f>IF(N173="nulová",J173,0)</f>
        <v>0</v>
      </c>
      <c r="BJ173" s="18" t="s">
        <v>86</v>
      </c>
      <c r="BK173" s="204">
        <f>ROUND(I173*H173,2)</f>
        <v>0</v>
      </c>
      <c r="BL173" s="18" t="s">
        <v>300</v>
      </c>
      <c r="BM173" s="203" t="s">
        <v>1546</v>
      </c>
    </row>
    <row r="174" spans="1:65" s="2" customFormat="1" ht="11.25">
      <c r="A174" s="35"/>
      <c r="B174" s="36"/>
      <c r="C174" s="37"/>
      <c r="D174" s="205" t="s">
        <v>178</v>
      </c>
      <c r="E174" s="37"/>
      <c r="F174" s="206" t="s">
        <v>1521</v>
      </c>
      <c r="G174" s="37"/>
      <c r="H174" s="37"/>
      <c r="I174" s="207"/>
      <c r="J174" s="37"/>
      <c r="K174" s="37"/>
      <c r="L174" s="40"/>
      <c r="M174" s="208"/>
      <c r="N174" s="209"/>
      <c r="O174" s="72"/>
      <c r="P174" s="72"/>
      <c r="Q174" s="72"/>
      <c r="R174" s="72"/>
      <c r="S174" s="72"/>
      <c r="T174" s="73"/>
      <c r="U174" s="35"/>
      <c r="V174" s="35"/>
      <c r="W174" s="35"/>
      <c r="X174" s="35"/>
      <c r="Y174" s="35"/>
      <c r="Z174" s="35"/>
      <c r="AA174" s="35"/>
      <c r="AB174" s="35"/>
      <c r="AC174" s="35"/>
      <c r="AD174" s="35"/>
      <c r="AE174" s="35"/>
      <c r="AT174" s="18" t="s">
        <v>178</v>
      </c>
      <c r="AU174" s="18" t="s">
        <v>88</v>
      </c>
    </row>
    <row r="175" spans="1:65" s="2" customFormat="1" ht="19.5">
      <c r="A175" s="35"/>
      <c r="B175" s="36"/>
      <c r="C175" s="37"/>
      <c r="D175" s="205" t="s">
        <v>233</v>
      </c>
      <c r="E175" s="37"/>
      <c r="F175" s="212" t="s">
        <v>1547</v>
      </c>
      <c r="G175" s="37"/>
      <c r="H175" s="37"/>
      <c r="I175" s="207"/>
      <c r="J175" s="37"/>
      <c r="K175" s="37"/>
      <c r="L175" s="40"/>
      <c r="M175" s="208"/>
      <c r="N175" s="209"/>
      <c r="O175" s="72"/>
      <c r="P175" s="72"/>
      <c r="Q175" s="72"/>
      <c r="R175" s="72"/>
      <c r="S175" s="72"/>
      <c r="T175" s="73"/>
      <c r="U175" s="35"/>
      <c r="V175" s="35"/>
      <c r="W175" s="35"/>
      <c r="X175" s="35"/>
      <c r="Y175" s="35"/>
      <c r="Z175" s="35"/>
      <c r="AA175" s="35"/>
      <c r="AB175" s="35"/>
      <c r="AC175" s="35"/>
      <c r="AD175" s="35"/>
      <c r="AE175" s="35"/>
      <c r="AT175" s="18" t="s">
        <v>233</v>
      </c>
      <c r="AU175" s="18" t="s">
        <v>88</v>
      </c>
    </row>
    <row r="176" spans="1:65" s="2" customFormat="1" ht="24.2" customHeight="1">
      <c r="A176" s="35"/>
      <c r="B176" s="36"/>
      <c r="C176" s="192" t="s">
        <v>335</v>
      </c>
      <c r="D176" s="192" t="s">
        <v>172</v>
      </c>
      <c r="E176" s="193" t="s">
        <v>1548</v>
      </c>
      <c r="F176" s="194" t="s">
        <v>1499</v>
      </c>
      <c r="G176" s="195" t="s">
        <v>252</v>
      </c>
      <c r="H176" s="196">
        <v>5</v>
      </c>
      <c r="I176" s="197"/>
      <c r="J176" s="198">
        <f>ROUND(I176*H176,2)</f>
        <v>0</v>
      </c>
      <c r="K176" s="194" t="s">
        <v>1</v>
      </c>
      <c r="L176" s="40"/>
      <c r="M176" s="199" t="s">
        <v>1</v>
      </c>
      <c r="N176" s="200" t="s">
        <v>44</v>
      </c>
      <c r="O176" s="72"/>
      <c r="P176" s="201">
        <f>O176*H176</f>
        <v>0</v>
      </c>
      <c r="Q176" s="201">
        <v>0</v>
      </c>
      <c r="R176" s="201">
        <f>Q176*H176</f>
        <v>0</v>
      </c>
      <c r="S176" s="201">
        <v>0</v>
      </c>
      <c r="T176" s="202">
        <f>S176*H176</f>
        <v>0</v>
      </c>
      <c r="U176" s="35"/>
      <c r="V176" s="35"/>
      <c r="W176" s="35"/>
      <c r="X176" s="35"/>
      <c r="Y176" s="35"/>
      <c r="Z176" s="35"/>
      <c r="AA176" s="35"/>
      <c r="AB176" s="35"/>
      <c r="AC176" s="35"/>
      <c r="AD176" s="35"/>
      <c r="AE176" s="35"/>
      <c r="AR176" s="203" t="s">
        <v>300</v>
      </c>
      <c r="AT176" s="203" t="s">
        <v>172</v>
      </c>
      <c r="AU176" s="203" t="s">
        <v>88</v>
      </c>
      <c r="AY176" s="18" t="s">
        <v>169</v>
      </c>
      <c r="BE176" s="204">
        <f>IF(N176="základní",J176,0)</f>
        <v>0</v>
      </c>
      <c r="BF176" s="204">
        <f>IF(N176="snížená",J176,0)</f>
        <v>0</v>
      </c>
      <c r="BG176" s="204">
        <f>IF(N176="zákl. přenesená",J176,0)</f>
        <v>0</v>
      </c>
      <c r="BH176" s="204">
        <f>IF(N176="sníž. přenesená",J176,0)</f>
        <v>0</v>
      </c>
      <c r="BI176" s="204">
        <f>IF(N176="nulová",J176,0)</f>
        <v>0</v>
      </c>
      <c r="BJ176" s="18" t="s">
        <v>86</v>
      </c>
      <c r="BK176" s="204">
        <f>ROUND(I176*H176,2)</f>
        <v>0</v>
      </c>
      <c r="BL176" s="18" t="s">
        <v>300</v>
      </c>
      <c r="BM176" s="203" t="s">
        <v>1549</v>
      </c>
    </row>
    <row r="177" spans="1:65" s="2" customFormat="1" ht="19.5">
      <c r="A177" s="35"/>
      <c r="B177" s="36"/>
      <c r="C177" s="37"/>
      <c r="D177" s="205" t="s">
        <v>178</v>
      </c>
      <c r="E177" s="37"/>
      <c r="F177" s="206" t="s">
        <v>1499</v>
      </c>
      <c r="G177" s="37"/>
      <c r="H177" s="37"/>
      <c r="I177" s="207"/>
      <c r="J177" s="37"/>
      <c r="K177" s="37"/>
      <c r="L177" s="40"/>
      <c r="M177" s="208"/>
      <c r="N177" s="209"/>
      <c r="O177" s="72"/>
      <c r="P177" s="72"/>
      <c r="Q177" s="72"/>
      <c r="R177" s="72"/>
      <c r="S177" s="72"/>
      <c r="T177" s="73"/>
      <c r="U177" s="35"/>
      <c r="V177" s="35"/>
      <c r="W177" s="35"/>
      <c r="X177" s="35"/>
      <c r="Y177" s="35"/>
      <c r="Z177" s="35"/>
      <c r="AA177" s="35"/>
      <c r="AB177" s="35"/>
      <c r="AC177" s="35"/>
      <c r="AD177" s="35"/>
      <c r="AE177" s="35"/>
      <c r="AT177" s="18" t="s">
        <v>178</v>
      </c>
      <c r="AU177" s="18" t="s">
        <v>88</v>
      </c>
    </row>
    <row r="178" spans="1:65" s="2" customFormat="1" ht="24.2" customHeight="1">
      <c r="A178" s="35"/>
      <c r="B178" s="36"/>
      <c r="C178" s="192" t="s">
        <v>342</v>
      </c>
      <c r="D178" s="192" t="s">
        <v>172</v>
      </c>
      <c r="E178" s="193" t="s">
        <v>1550</v>
      </c>
      <c r="F178" s="194" t="s">
        <v>1503</v>
      </c>
      <c r="G178" s="195" t="s">
        <v>252</v>
      </c>
      <c r="H178" s="196">
        <v>5</v>
      </c>
      <c r="I178" s="197"/>
      <c r="J178" s="198">
        <f>ROUND(I178*H178,2)</f>
        <v>0</v>
      </c>
      <c r="K178" s="194" t="s">
        <v>1</v>
      </c>
      <c r="L178" s="40"/>
      <c r="M178" s="199" t="s">
        <v>1</v>
      </c>
      <c r="N178" s="200" t="s">
        <v>44</v>
      </c>
      <c r="O178" s="72"/>
      <c r="P178" s="201">
        <f>O178*H178</f>
        <v>0</v>
      </c>
      <c r="Q178" s="201">
        <v>0</v>
      </c>
      <c r="R178" s="201">
        <f>Q178*H178</f>
        <v>0</v>
      </c>
      <c r="S178" s="201">
        <v>0</v>
      </c>
      <c r="T178" s="202">
        <f>S178*H178</f>
        <v>0</v>
      </c>
      <c r="U178" s="35"/>
      <c r="V178" s="35"/>
      <c r="W178" s="35"/>
      <c r="X178" s="35"/>
      <c r="Y178" s="35"/>
      <c r="Z178" s="35"/>
      <c r="AA178" s="35"/>
      <c r="AB178" s="35"/>
      <c r="AC178" s="35"/>
      <c r="AD178" s="35"/>
      <c r="AE178" s="35"/>
      <c r="AR178" s="203" t="s">
        <v>300</v>
      </c>
      <c r="AT178" s="203" t="s">
        <v>172</v>
      </c>
      <c r="AU178" s="203" t="s">
        <v>88</v>
      </c>
      <c r="AY178" s="18" t="s">
        <v>169</v>
      </c>
      <c r="BE178" s="204">
        <f>IF(N178="základní",J178,0)</f>
        <v>0</v>
      </c>
      <c r="BF178" s="204">
        <f>IF(N178="snížená",J178,0)</f>
        <v>0</v>
      </c>
      <c r="BG178" s="204">
        <f>IF(N178="zákl. přenesená",J178,0)</f>
        <v>0</v>
      </c>
      <c r="BH178" s="204">
        <f>IF(N178="sníž. přenesená",J178,0)</f>
        <v>0</v>
      </c>
      <c r="BI178" s="204">
        <f>IF(N178="nulová",J178,0)</f>
        <v>0</v>
      </c>
      <c r="BJ178" s="18" t="s">
        <v>86</v>
      </c>
      <c r="BK178" s="204">
        <f>ROUND(I178*H178,2)</f>
        <v>0</v>
      </c>
      <c r="BL178" s="18" t="s">
        <v>300</v>
      </c>
      <c r="BM178" s="203" t="s">
        <v>1551</v>
      </c>
    </row>
    <row r="179" spans="1:65" s="2" customFormat="1" ht="19.5">
      <c r="A179" s="35"/>
      <c r="B179" s="36"/>
      <c r="C179" s="37"/>
      <c r="D179" s="205" t="s">
        <v>178</v>
      </c>
      <c r="E179" s="37"/>
      <c r="F179" s="206" t="s">
        <v>1503</v>
      </c>
      <c r="G179" s="37"/>
      <c r="H179" s="37"/>
      <c r="I179" s="207"/>
      <c r="J179" s="37"/>
      <c r="K179" s="37"/>
      <c r="L179" s="40"/>
      <c r="M179" s="208"/>
      <c r="N179" s="209"/>
      <c r="O179" s="72"/>
      <c r="P179" s="72"/>
      <c r="Q179" s="72"/>
      <c r="R179" s="72"/>
      <c r="S179" s="72"/>
      <c r="T179" s="73"/>
      <c r="U179" s="35"/>
      <c r="V179" s="35"/>
      <c r="W179" s="35"/>
      <c r="X179" s="35"/>
      <c r="Y179" s="35"/>
      <c r="Z179" s="35"/>
      <c r="AA179" s="35"/>
      <c r="AB179" s="35"/>
      <c r="AC179" s="35"/>
      <c r="AD179" s="35"/>
      <c r="AE179" s="35"/>
      <c r="AT179" s="18" t="s">
        <v>178</v>
      </c>
      <c r="AU179" s="18" t="s">
        <v>88</v>
      </c>
    </row>
    <row r="180" spans="1:65" s="2" customFormat="1" ht="24.2" customHeight="1">
      <c r="A180" s="35"/>
      <c r="B180" s="36"/>
      <c r="C180" s="192" t="s">
        <v>350</v>
      </c>
      <c r="D180" s="192" t="s">
        <v>172</v>
      </c>
      <c r="E180" s="193" t="s">
        <v>1552</v>
      </c>
      <c r="F180" s="194" t="s">
        <v>1506</v>
      </c>
      <c r="G180" s="195" t="s">
        <v>252</v>
      </c>
      <c r="H180" s="196">
        <v>2</v>
      </c>
      <c r="I180" s="197"/>
      <c r="J180" s="198">
        <f>ROUND(I180*H180,2)</f>
        <v>0</v>
      </c>
      <c r="K180" s="194" t="s">
        <v>1</v>
      </c>
      <c r="L180" s="40"/>
      <c r="M180" s="199" t="s">
        <v>1</v>
      </c>
      <c r="N180" s="200" t="s">
        <v>44</v>
      </c>
      <c r="O180" s="72"/>
      <c r="P180" s="201">
        <f>O180*H180</f>
        <v>0</v>
      </c>
      <c r="Q180" s="201">
        <v>0</v>
      </c>
      <c r="R180" s="201">
        <f>Q180*H180</f>
        <v>0</v>
      </c>
      <c r="S180" s="201">
        <v>0</v>
      </c>
      <c r="T180" s="202">
        <f>S180*H180</f>
        <v>0</v>
      </c>
      <c r="U180" s="35"/>
      <c r="V180" s="35"/>
      <c r="W180" s="35"/>
      <c r="X180" s="35"/>
      <c r="Y180" s="35"/>
      <c r="Z180" s="35"/>
      <c r="AA180" s="35"/>
      <c r="AB180" s="35"/>
      <c r="AC180" s="35"/>
      <c r="AD180" s="35"/>
      <c r="AE180" s="35"/>
      <c r="AR180" s="203" t="s">
        <v>300</v>
      </c>
      <c r="AT180" s="203" t="s">
        <v>172</v>
      </c>
      <c r="AU180" s="203" t="s">
        <v>88</v>
      </c>
      <c r="AY180" s="18" t="s">
        <v>169</v>
      </c>
      <c r="BE180" s="204">
        <f>IF(N180="základní",J180,0)</f>
        <v>0</v>
      </c>
      <c r="BF180" s="204">
        <f>IF(N180="snížená",J180,0)</f>
        <v>0</v>
      </c>
      <c r="BG180" s="204">
        <f>IF(N180="zákl. přenesená",J180,0)</f>
        <v>0</v>
      </c>
      <c r="BH180" s="204">
        <f>IF(N180="sníž. přenesená",J180,0)</f>
        <v>0</v>
      </c>
      <c r="BI180" s="204">
        <f>IF(N180="nulová",J180,0)</f>
        <v>0</v>
      </c>
      <c r="BJ180" s="18" t="s">
        <v>86</v>
      </c>
      <c r="BK180" s="204">
        <f>ROUND(I180*H180,2)</f>
        <v>0</v>
      </c>
      <c r="BL180" s="18" t="s">
        <v>300</v>
      </c>
      <c r="BM180" s="203" t="s">
        <v>1553</v>
      </c>
    </row>
    <row r="181" spans="1:65" s="2" customFormat="1" ht="11.25">
      <c r="A181" s="35"/>
      <c r="B181" s="36"/>
      <c r="C181" s="37"/>
      <c r="D181" s="205" t="s">
        <v>178</v>
      </c>
      <c r="E181" s="37"/>
      <c r="F181" s="206" t="s">
        <v>1506</v>
      </c>
      <c r="G181" s="37"/>
      <c r="H181" s="37"/>
      <c r="I181" s="207"/>
      <c r="J181" s="37"/>
      <c r="K181" s="37"/>
      <c r="L181" s="40"/>
      <c r="M181" s="208"/>
      <c r="N181" s="209"/>
      <c r="O181" s="72"/>
      <c r="P181" s="72"/>
      <c r="Q181" s="72"/>
      <c r="R181" s="72"/>
      <c r="S181" s="72"/>
      <c r="T181" s="73"/>
      <c r="U181" s="35"/>
      <c r="V181" s="35"/>
      <c r="W181" s="35"/>
      <c r="X181" s="35"/>
      <c r="Y181" s="35"/>
      <c r="Z181" s="35"/>
      <c r="AA181" s="35"/>
      <c r="AB181" s="35"/>
      <c r="AC181" s="35"/>
      <c r="AD181" s="35"/>
      <c r="AE181" s="35"/>
      <c r="AT181" s="18" t="s">
        <v>178</v>
      </c>
      <c r="AU181" s="18" t="s">
        <v>88</v>
      </c>
    </row>
    <row r="182" spans="1:65" s="2" customFormat="1" ht="19.5">
      <c r="A182" s="35"/>
      <c r="B182" s="36"/>
      <c r="C182" s="37"/>
      <c r="D182" s="205" t="s">
        <v>233</v>
      </c>
      <c r="E182" s="37"/>
      <c r="F182" s="212" t="s">
        <v>1497</v>
      </c>
      <c r="G182" s="37"/>
      <c r="H182" s="37"/>
      <c r="I182" s="207"/>
      <c r="J182" s="37"/>
      <c r="K182" s="37"/>
      <c r="L182" s="40"/>
      <c r="M182" s="208"/>
      <c r="N182" s="209"/>
      <c r="O182" s="72"/>
      <c r="P182" s="72"/>
      <c r="Q182" s="72"/>
      <c r="R182" s="72"/>
      <c r="S182" s="72"/>
      <c r="T182" s="73"/>
      <c r="U182" s="35"/>
      <c r="V182" s="35"/>
      <c r="W182" s="35"/>
      <c r="X182" s="35"/>
      <c r="Y182" s="35"/>
      <c r="Z182" s="35"/>
      <c r="AA182" s="35"/>
      <c r="AB182" s="35"/>
      <c r="AC182" s="35"/>
      <c r="AD182" s="35"/>
      <c r="AE182" s="35"/>
      <c r="AT182" s="18" t="s">
        <v>233</v>
      </c>
      <c r="AU182" s="18" t="s">
        <v>88</v>
      </c>
    </row>
    <row r="183" spans="1:65" s="2" customFormat="1" ht="24.2" customHeight="1">
      <c r="A183" s="35"/>
      <c r="B183" s="36"/>
      <c r="C183" s="192" t="s">
        <v>7</v>
      </c>
      <c r="D183" s="192" t="s">
        <v>172</v>
      </c>
      <c r="E183" s="193" t="s">
        <v>1554</v>
      </c>
      <c r="F183" s="194" t="s">
        <v>1555</v>
      </c>
      <c r="G183" s="195" t="s">
        <v>252</v>
      </c>
      <c r="H183" s="196">
        <v>2</v>
      </c>
      <c r="I183" s="197"/>
      <c r="J183" s="198">
        <f>ROUND(I183*H183,2)</f>
        <v>0</v>
      </c>
      <c r="K183" s="194" t="s">
        <v>1</v>
      </c>
      <c r="L183" s="40"/>
      <c r="M183" s="199" t="s">
        <v>1</v>
      </c>
      <c r="N183" s="200" t="s">
        <v>44</v>
      </c>
      <c r="O183" s="72"/>
      <c r="P183" s="201">
        <f>O183*H183</f>
        <v>0</v>
      </c>
      <c r="Q183" s="201">
        <v>0</v>
      </c>
      <c r="R183" s="201">
        <f>Q183*H183</f>
        <v>0</v>
      </c>
      <c r="S183" s="201">
        <v>0</v>
      </c>
      <c r="T183" s="202">
        <f>S183*H183</f>
        <v>0</v>
      </c>
      <c r="U183" s="35"/>
      <c r="V183" s="35"/>
      <c r="W183" s="35"/>
      <c r="X183" s="35"/>
      <c r="Y183" s="35"/>
      <c r="Z183" s="35"/>
      <c r="AA183" s="35"/>
      <c r="AB183" s="35"/>
      <c r="AC183" s="35"/>
      <c r="AD183" s="35"/>
      <c r="AE183" s="35"/>
      <c r="AR183" s="203" t="s">
        <v>300</v>
      </c>
      <c r="AT183" s="203" t="s">
        <v>172</v>
      </c>
      <c r="AU183" s="203" t="s">
        <v>88</v>
      </c>
      <c r="AY183" s="18" t="s">
        <v>169</v>
      </c>
      <c r="BE183" s="204">
        <f>IF(N183="základní",J183,0)</f>
        <v>0</v>
      </c>
      <c r="BF183" s="204">
        <f>IF(N183="snížená",J183,0)</f>
        <v>0</v>
      </c>
      <c r="BG183" s="204">
        <f>IF(N183="zákl. přenesená",J183,0)</f>
        <v>0</v>
      </c>
      <c r="BH183" s="204">
        <f>IF(N183="sníž. přenesená",J183,0)</f>
        <v>0</v>
      </c>
      <c r="BI183" s="204">
        <f>IF(N183="nulová",J183,0)</f>
        <v>0</v>
      </c>
      <c r="BJ183" s="18" t="s">
        <v>86</v>
      </c>
      <c r="BK183" s="204">
        <f>ROUND(I183*H183,2)</f>
        <v>0</v>
      </c>
      <c r="BL183" s="18" t="s">
        <v>300</v>
      </c>
      <c r="BM183" s="203" t="s">
        <v>1556</v>
      </c>
    </row>
    <row r="184" spans="1:65" s="2" customFormat="1" ht="11.25">
      <c r="A184" s="35"/>
      <c r="B184" s="36"/>
      <c r="C184" s="37"/>
      <c r="D184" s="205" t="s">
        <v>178</v>
      </c>
      <c r="E184" s="37"/>
      <c r="F184" s="206" t="s">
        <v>1555</v>
      </c>
      <c r="G184" s="37"/>
      <c r="H184" s="37"/>
      <c r="I184" s="207"/>
      <c r="J184" s="37"/>
      <c r="K184" s="37"/>
      <c r="L184" s="40"/>
      <c r="M184" s="208"/>
      <c r="N184" s="209"/>
      <c r="O184" s="72"/>
      <c r="P184" s="72"/>
      <c r="Q184" s="72"/>
      <c r="R184" s="72"/>
      <c r="S184" s="72"/>
      <c r="T184" s="73"/>
      <c r="U184" s="35"/>
      <c r="V184" s="35"/>
      <c r="W184" s="35"/>
      <c r="X184" s="35"/>
      <c r="Y184" s="35"/>
      <c r="Z184" s="35"/>
      <c r="AA184" s="35"/>
      <c r="AB184" s="35"/>
      <c r="AC184" s="35"/>
      <c r="AD184" s="35"/>
      <c r="AE184" s="35"/>
      <c r="AT184" s="18" t="s">
        <v>178</v>
      </c>
      <c r="AU184" s="18" t="s">
        <v>88</v>
      </c>
    </row>
    <row r="185" spans="1:65" s="2" customFormat="1" ht="19.5">
      <c r="A185" s="35"/>
      <c r="B185" s="36"/>
      <c r="C185" s="37"/>
      <c r="D185" s="205" t="s">
        <v>233</v>
      </c>
      <c r="E185" s="37"/>
      <c r="F185" s="212" t="s">
        <v>1544</v>
      </c>
      <c r="G185" s="37"/>
      <c r="H185" s="37"/>
      <c r="I185" s="207"/>
      <c r="J185" s="37"/>
      <c r="K185" s="37"/>
      <c r="L185" s="40"/>
      <c r="M185" s="208"/>
      <c r="N185" s="209"/>
      <c r="O185" s="72"/>
      <c r="P185" s="72"/>
      <c r="Q185" s="72"/>
      <c r="R185" s="72"/>
      <c r="S185" s="72"/>
      <c r="T185" s="73"/>
      <c r="U185" s="35"/>
      <c r="V185" s="35"/>
      <c r="W185" s="35"/>
      <c r="X185" s="35"/>
      <c r="Y185" s="35"/>
      <c r="Z185" s="35"/>
      <c r="AA185" s="35"/>
      <c r="AB185" s="35"/>
      <c r="AC185" s="35"/>
      <c r="AD185" s="35"/>
      <c r="AE185" s="35"/>
      <c r="AT185" s="18" t="s">
        <v>233</v>
      </c>
      <c r="AU185" s="18" t="s">
        <v>88</v>
      </c>
    </row>
    <row r="186" spans="1:65" s="2" customFormat="1" ht="16.5" customHeight="1">
      <c r="A186" s="35"/>
      <c r="B186" s="36"/>
      <c r="C186" s="192" t="s">
        <v>365</v>
      </c>
      <c r="D186" s="192" t="s">
        <v>172</v>
      </c>
      <c r="E186" s="193" t="s">
        <v>1557</v>
      </c>
      <c r="F186" s="194" t="s">
        <v>1509</v>
      </c>
      <c r="G186" s="195" t="s">
        <v>189</v>
      </c>
      <c r="H186" s="196">
        <v>80</v>
      </c>
      <c r="I186" s="197"/>
      <c r="J186" s="198">
        <f>ROUND(I186*H186,2)</f>
        <v>0</v>
      </c>
      <c r="K186" s="194" t="s">
        <v>1</v>
      </c>
      <c r="L186" s="40"/>
      <c r="M186" s="199" t="s">
        <v>1</v>
      </c>
      <c r="N186" s="200" t="s">
        <v>44</v>
      </c>
      <c r="O186" s="72"/>
      <c r="P186" s="201">
        <f>O186*H186</f>
        <v>0</v>
      </c>
      <c r="Q186" s="201">
        <v>0</v>
      </c>
      <c r="R186" s="201">
        <f>Q186*H186</f>
        <v>0</v>
      </c>
      <c r="S186" s="201">
        <v>0</v>
      </c>
      <c r="T186" s="202">
        <f>S186*H186</f>
        <v>0</v>
      </c>
      <c r="U186" s="35"/>
      <c r="V186" s="35"/>
      <c r="W186" s="35"/>
      <c r="X186" s="35"/>
      <c r="Y186" s="35"/>
      <c r="Z186" s="35"/>
      <c r="AA186" s="35"/>
      <c r="AB186" s="35"/>
      <c r="AC186" s="35"/>
      <c r="AD186" s="35"/>
      <c r="AE186" s="35"/>
      <c r="AR186" s="203" t="s">
        <v>300</v>
      </c>
      <c r="AT186" s="203" t="s">
        <v>172</v>
      </c>
      <c r="AU186" s="203" t="s">
        <v>88</v>
      </c>
      <c r="AY186" s="18" t="s">
        <v>169</v>
      </c>
      <c r="BE186" s="204">
        <f>IF(N186="základní",J186,0)</f>
        <v>0</v>
      </c>
      <c r="BF186" s="204">
        <f>IF(N186="snížená",J186,0)</f>
        <v>0</v>
      </c>
      <c r="BG186" s="204">
        <f>IF(N186="zákl. přenesená",J186,0)</f>
        <v>0</v>
      </c>
      <c r="BH186" s="204">
        <f>IF(N186="sníž. přenesená",J186,0)</f>
        <v>0</v>
      </c>
      <c r="BI186" s="204">
        <f>IF(N186="nulová",J186,0)</f>
        <v>0</v>
      </c>
      <c r="BJ186" s="18" t="s">
        <v>86</v>
      </c>
      <c r="BK186" s="204">
        <f>ROUND(I186*H186,2)</f>
        <v>0</v>
      </c>
      <c r="BL186" s="18" t="s">
        <v>300</v>
      </c>
      <c r="BM186" s="203" t="s">
        <v>1558</v>
      </c>
    </row>
    <row r="187" spans="1:65" s="2" customFormat="1" ht="11.25">
      <c r="A187" s="35"/>
      <c r="B187" s="36"/>
      <c r="C187" s="37"/>
      <c r="D187" s="205" t="s">
        <v>178</v>
      </c>
      <c r="E187" s="37"/>
      <c r="F187" s="206" t="s">
        <v>1509</v>
      </c>
      <c r="G187" s="37"/>
      <c r="H187" s="37"/>
      <c r="I187" s="207"/>
      <c r="J187" s="37"/>
      <c r="K187" s="37"/>
      <c r="L187" s="40"/>
      <c r="M187" s="208"/>
      <c r="N187" s="209"/>
      <c r="O187" s="72"/>
      <c r="P187" s="72"/>
      <c r="Q187" s="72"/>
      <c r="R187" s="72"/>
      <c r="S187" s="72"/>
      <c r="T187" s="73"/>
      <c r="U187" s="35"/>
      <c r="V187" s="35"/>
      <c r="W187" s="35"/>
      <c r="X187" s="35"/>
      <c r="Y187" s="35"/>
      <c r="Z187" s="35"/>
      <c r="AA187" s="35"/>
      <c r="AB187" s="35"/>
      <c r="AC187" s="35"/>
      <c r="AD187" s="35"/>
      <c r="AE187" s="35"/>
      <c r="AT187" s="18" t="s">
        <v>178</v>
      </c>
      <c r="AU187" s="18" t="s">
        <v>88</v>
      </c>
    </row>
    <row r="188" spans="1:65" s="2" customFormat="1" ht="16.5" customHeight="1">
      <c r="A188" s="35"/>
      <c r="B188" s="36"/>
      <c r="C188" s="192" t="s">
        <v>373</v>
      </c>
      <c r="D188" s="192" t="s">
        <v>172</v>
      </c>
      <c r="E188" s="193" t="s">
        <v>1559</v>
      </c>
      <c r="F188" s="194" t="s">
        <v>1512</v>
      </c>
      <c r="G188" s="195" t="s">
        <v>368</v>
      </c>
      <c r="H188" s="196">
        <v>15</v>
      </c>
      <c r="I188" s="197"/>
      <c r="J188" s="198">
        <f>ROUND(I188*H188,2)</f>
        <v>0</v>
      </c>
      <c r="K188" s="194" t="s">
        <v>1</v>
      </c>
      <c r="L188" s="40"/>
      <c r="M188" s="199" t="s">
        <v>1</v>
      </c>
      <c r="N188" s="200" t="s">
        <v>44</v>
      </c>
      <c r="O188" s="72"/>
      <c r="P188" s="201">
        <f>O188*H188</f>
        <v>0</v>
      </c>
      <c r="Q188" s="201">
        <v>0</v>
      </c>
      <c r="R188" s="201">
        <f>Q188*H188</f>
        <v>0</v>
      </c>
      <c r="S188" s="201">
        <v>0</v>
      </c>
      <c r="T188" s="202">
        <f>S188*H188</f>
        <v>0</v>
      </c>
      <c r="U188" s="35"/>
      <c r="V188" s="35"/>
      <c r="W188" s="35"/>
      <c r="X188" s="35"/>
      <c r="Y188" s="35"/>
      <c r="Z188" s="35"/>
      <c r="AA188" s="35"/>
      <c r="AB188" s="35"/>
      <c r="AC188" s="35"/>
      <c r="AD188" s="35"/>
      <c r="AE188" s="35"/>
      <c r="AR188" s="203" t="s">
        <v>300</v>
      </c>
      <c r="AT188" s="203" t="s">
        <v>172</v>
      </c>
      <c r="AU188" s="203" t="s">
        <v>88</v>
      </c>
      <c r="AY188" s="18" t="s">
        <v>169</v>
      </c>
      <c r="BE188" s="204">
        <f>IF(N188="základní",J188,0)</f>
        <v>0</v>
      </c>
      <c r="BF188" s="204">
        <f>IF(N188="snížená",J188,0)</f>
        <v>0</v>
      </c>
      <c r="BG188" s="204">
        <f>IF(N188="zákl. přenesená",J188,0)</f>
        <v>0</v>
      </c>
      <c r="BH188" s="204">
        <f>IF(N188="sníž. přenesená",J188,0)</f>
        <v>0</v>
      </c>
      <c r="BI188" s="204">
        <f>IF(N188="nulová",J188,0)</f>
        <v>0</v>
      </c>
      <c r="BJ188" s="18" t="s">
        <v>86</v>
      </c>
      <c r="BK188" s="204">
        <f>ROUND(I188*H188,2)</f>
        <v>0</v>
      </c>
      <c r="BL188" s="18" t="s">
        <v>300</v>
      </c>
      <c r="BM188" s="203" t="s">
        <v>1560</v>
      </c>
    </row>
    <row r="189" spans="1:65" s="2" customFormat="1" ht="11.25">
      <c r="A189" s="35"/>
      <c r="B189" s="36"/>
      <c r="C189" s="37"/>
      <c r="D189" s="205" t="s">
        <v>178</v>
      </c>
      <c r="E189" s="37"/>
      <c r="F189" s="206" t="s">
        <v>1512</v>
      </c>
      <c r="G189" s="37"/>
      <c r="H189" s="37"/>
      <c r="I189" s="207"/>
      <c r="J189" s="37"/>
      <c r="K189" s="37"/>
      <c r="L189" s="40"/>
      <c r="M189" s="208"/>
      <c r="N189" s="209"/>
      <c r="O189" s="72"/>
      <c r="P189" s="72"/>
      <c r="Q189" s="72"/>
      <c r="R189" s="72"/>
      <c r="S189" s="72"/>
      <c r="T189" s="73"/>
      <c r="U189" s="35"/>
      <c r="V189" s="35"/>
      <c r="W189" s="35"/>
      <c r="X189" s="35"/>
      <c r="Y189" s="35"/>
      <c r="Z189" s="35"/>
      <c r="AA189" s="35"/>
      <c r="AB189" s="35"/>
      <c r="AC189" s="35"/>
      <c r="AD189" s="35"/>
      <c r="AE189" s="35"/>
      <c r="AT189" s="18" t="s">
        <v>178</v>
      </c>
      <c r="AU189" s="18" t="s">
        <v>88</v>
      </c>
    </row>
    <row r="190" spans="1:65" s="2" customFormat="1" ht="16.5" customHeight="1">
      <c r="A190" s="35"/>
      <c r="B190" s="36"/>
      <c r="C190" s="192" t="s">
        <v>381</v>
      </c>
      <c r="D190" s="192" t="s">
        <v>172</v>
      </c>
      <c r="E190" s="193" t="s">
        <v>1561</v>
      </c>
      <c r="F190" s="194" t="s">
        <v>1515</v>
      </c>
      <c r="G190" s="195" t="s">
        <v>189</v>
      </c>
      <c r="H190" s="196">
        <v>15</v>
      </c>
      <c r="I190" s="197"/>
      <c r="J190" s="198">
        <f>ROUND(I190*H190,2)</f>
        <v>0</v>
      </c>
      <c r="K190" s="194" t="s">
        <v>1</v>
      </c>
      <c r="L190" s="40"/>
      <c r="M190" s="199" t="s">
        <v>1</v>
      </c>
      <c r="N190" s="200" t="s">
        <v>44</v>
      </c>
      <c r="O190" s="72"/>
      <c r="P190" s="201">
        <f>O190*H190</f>
        <v>0</v>
      </c>
      <c r="Q190" s="201">
        <v>0</v>
      </c>
      <c r="R190" s="201">
        <f>Q190*H190</f>
        <v>0</v>
      </c>
      <c r="S190" s="201">
        <v>0</v>
      </c>
      <c r="T190" s="202">
        <f>S190*H190</f>
        <v>0</v>
      </c>
      <c r="U190" s="35"/>
      <c r="V190" s="35"/>
      <c r="W190" s="35"/>
      <c r="X190" s="35"/>
      <c r="Y190" s="35"/>
      <c r="Z190" s="35"/>
      <c r="AA190" s="35"/>
      <c r="AB190" s="35"/>
      <c r="AC190" s="35"/>
      <c r="AD190" s="35"/>
      <c r="AE190" s="35"/>
      <c r="AR190" s="203" t="s">
        <v>300</v>
      </c>
      <c r="AT190" s="203" t="s">
        <v>172</v>
      </c>
      <c r="AU190" s="203" t="s">
        <v>88</v>
      </c>
      <c r="AY190" s="18" t="s">
        <v>169</v>
      </c>
      <c r="BE190" s="204">
        <f>IF(N190="základní",J190,0)</f>
        <v>0</v>
      </c>
      <c r="BF190" s="204">
        <f>IF(N190="snížená",J190,0)</f>
        <v>0</v>
      </c>
      <c r="BG190" s="204">
        <f>IF(N190="zákl. přenesená",J190,0)</f>
        <v>0</v>
      </c>
      <c r="BH190" s="204">
        <f>IF(N190="sníž. přenesená",J190,0)</f>
        <v>0</v>
      </c>
      <c r="BI190" s="204">
        <f>IF(N190="nulová",J190,0)</f>
        <v>0</v>
      </c>
      <c r="BJ190" s="18" t="s">
        <v>86</v>
      </c>
      <c r="BK190" s="204">
        <f>ROUND(I190*H190,2)</f>
        <v>0</v>
      </c>
      <c r="BL190" s="18" t="s">
        <v>300</v>
      </c>
      <c r="BM190" s="203" t="s">
        <v>1562</v>
      </c>
    </row>
    <row r="191" spans="1:65" s="2" customFormat="1" ht="11.25">
      <c r="A191" s="35"/>
      <c r="B191" s="36"/>
      <c r="C191" s="37"/>
      <c r="D191" s="205" t="s">
        <v>178</v>
      </c>
      <c r="E191" s="37"/>
      <c r="F191" s="206" t="s">
        <v>1515</v>
      </c>
      <c r="G191" s="37"/>
      <c r="H191" s="37"/>
      <c r="I191" s="207"/>
      <c r="J191" s="37"/>
      <c r="K191" s="37"/>
      <c r="L191" s="40"/>
      <c r="M191" s="208"/>
      <c r="N191" s="209"/>
      <c r="O191" s="72"/>
      <c r="P191" s="72"/>
      <c r="Q191" s="72"/>
      <c r="R191" s="72"/>
      <c r="S191" s="72"/>
      <c r="T191" s="73"/>
      <c r="U191" s="35"/>
      <c r="V191" s="35"/>
      <c r="W191" s="35"/>
      <c r="X191" s="35"/>
      <c r="Y191" s="35"/>
      <c r="Z191" s="35"/>
      <c r="AA191" s="35"/>
      <c r="AB191" s="35"/>
      <c r="AC191" s="35"/>
      <c r="AD191" s="35"/>
      <c r="AE191" s="35"/>
      <c r="AT191" s="18" t="s">
        <v>178</v>
      </c>
      <c r="AU191" s="18" t="s">
        <v>88</v>
      </c>
    </row>
    <row r="192" spans="1:65" s="2" customFormat="1" ht="16.5" customHeight="1">
      <c r="A192" s="35"/>
      <c r="B192" s="36"/>
      <c r="C192" s="192" t="s">
        <v>389</v>
      </c>
      <c r="D192" s="192" t="s">
        <v>172</v>
      </c>
      <c r="E192" s="193" t="s">
        <v>1563</v>
      </c>
      <c r="F192" s="194" t="s">
        <v>1518</v>
      </c>
      <c r="G192" s="195" t="s">
        <v>252</v>
      </c>
      <c r="H192" s="196">
        <v>4</v>
      </c>
      <c r="I192" s="197"/>
      <c r="J192" s="198">
        <f>ROUND(I192*H192,2)</f>
        <v>0</v>
      </c>
      <c r="K192" s="194" t="s">
        <v>1</v>
      </c>
      <c r="L192" s="40"/>
      <c r="M192" s="199" t="s">
        <v>1</v>
      </c>
      <c r="N192" s="200" t="s">
        <v>44</v>
      </c>
      <c r="O192" s="72"/>
      <c r="P192" s="201">
        <f>O192*H192</f>
        <v>0</v>
      </c>
      <c r="Q192" s="201">
        <v>0</v>
      </c>
      <c r="R192" s="201">
        <f>Q192*H192</f>
        <v>0</v>
      </c>
      <c r="S192" s="201">
        <v>0</v>
      </c>
      <c r="T192" s="202">
        <f>S192*H192</f>
        <v>0</v>
      </c>
      <c r="U192" s="35"/>
      <c r="V192" s="35"/>
      <c r="W192" s="35"/>
      <c r="X192" s="35"/>
      <c r="Y192" s="35"/>
      <c r="Z192" s="35"/>
      <c r="AA192" s="35"/>
      <c r="AB192" s="35"/>
      <c r="AC192" s="35"/>
      <c r="AD192" s="35"/>
      <c r="AE192" s="35"/>
      <c r="AR192" s="203" t="s">
        <v>300</v>
      </c>
      <c r="AT192" s="203" t="s">
        <v>172</v>
      </c>
      <c r="AU192" s="203" t="s">
        <v>88</v>
      </c>
      <c r="AY192" s="18" t="s">
        <v>169</v>
      </c>
      <c r="BE192" s="204">
        <f>IF(N192="základní",J192,0)</f>
        <v>0</v>
      </c>
      <c r="BF192" s="204">
        <f>IF(N192="snížená",J192,0)</f>
        <v>0</v>
      </c>
      <c r="BG192" s="204">
        <f>IF(N192="zákl. přenesená",J192,0)</f>
        <v>0</v>
      </c>
      <c r="BH192" s="204">
        <f>IF(N192="sníž. přenesená",J192,0)</f>
        <v>0</v>
      </c>
      <c r="BI192" s="204">
        <f>IF(N192="nulová",J192,0)</f>
        <v>0</v>
      </c>
      <c r="BJ192" s="18" t="s">
        <v>86</v>
      </c>
      <c r="BK192" s="204">
        <f>ROUND(I192*H192,2)</f>
        <v>0</v>
      </c>
      <c r="BL192" s="18" t="s">
        <v>300</v>
      </c>
      <c r="BM192" s="203" t="s">
        <v>1564</v>
      </c>
    </row>
    <row r="193" spans="1:65" s="2" customFormat="1" ht="11.25">
      <c r="A193" s="35"/>
      <c r="B193" s="36"/>
      <c r="C193" s="37"/>
      <c r="D193" s="205" t="s">
        <v>178</v>
      </c>
      <c r="E193" s="37"/>
      <c r="F193" s="206" t="s">
        <v>1518</v>
      </c>
      <c r="G193" s="37"/>
      <c r="H193" s="37"/>
      <c r="I193" s="207"/>
      <c r="J193" s="37"/>
      <c r="K193" s="37"/>
      <c r="L193" s="40"/>
      <c r="M193" s="208"/>
      <c r="N193" s="209"/>
      <c r="O193" s="72"/>
      <c r="P193" s="72"/>
      <c r="Q193" s="72"/>
      <c r="R193" s="72"/>
      <c r="S193" s="72"/>
      <c r="T193" s="73"/>
      <c r="U193" s="35"/>
      <c r="V193" s="35"/>
      <c r="W193" s="35"/>
      <c r="X193" s="35"/>
      <c r="Y193" s="35"/>
      <c r="Z193" s="35"/>
      <c r="AA193" s="35"/>
      <c r="AB193" s="35"/>
      <c r="AC193" s="35"/>
      <c r="AD193" s="35"/>
      <c r="AE193" s="35"/>
      <c r="AT193" s="18" t="s">
        <v>178</v>
      </c>
      <c r="AU193" s="18" t="s">
        <v>88</v>
      </c>
    </row>
    <row r="194" spans="1:65" s="2" customFormat="1" ht="16.5" customHeight="1">
      <c r="A194" s="35"/>
      <c r="B194" s="36"/>
      <c r="C194" s="192" t="s">
        <v>402</v>
      </c>
      <c r="D194" s="192" t="s">
        <v>172</v>
      </c>
      <c r="E194" s="193" t="s">
        <v>1565</v>
      </c>
      <c r="F194" s="194" t="s">
        <v>1566</v>
      </c>
      <c r="G194" s="195" t="s">
        <v>189</v>
      </c>
      <c r="H194" s="196">
        <v>60</v>
      </c>
      <c r="I194" s="197"/>
      <c r="J194" s="198">
        <f>ROUND(I194*H194,2)</f>
        <v>0</v>
      </c>
      <c r="K194" s="194" t="s">
        <v>1</v>
      </c>
      <c r="L194" s="40"/>
      <c r="M194" s="199" t="s">
        <v>1</v>
      </c>
      <c r="N194" s="200" t="s">
        <v>44</v>
      </c>
      <c r="O194" s="72"/>
      <c r="P194" s="201">
        <f>O194*H194</f>
        <v>0</v>
      </c>
      <c r="Q194" s="201">
        <v>0</v>
      </c>
      <c r="R194" s="201">
        <f>Q194*H194</f>
        <v>0</v>
      </c>
      <c r="S194" s="201">
        <v>0</v>
      </c>
      <c r="T194" s="202">
        <f>S194*H194</f>
        <v>0</v>
      </c>
      <c r="U194" s="35"/>
      <c r="V194" s="35"/>
      <c r="W194" s="35"/>
      <c r="X194" s="35"/>
      <c r="Y194" s="35"/>
      <c r="Z194" s="35"/>
      <c r="AA194" s="35"/>
      <c r="AB194" s="35"/>
      <c r="AC194" s="35"/>
      <c r="AD194" s="35"/>
      <c r="AE194" s="35"/>
      <c r="AR194" s="203" t="s">
        <v>300</v>
      </c>
      <c r="AT194" s="203" t="s">
        <v>172</v>
      </c>
      <c r="AU194" s="203" t="s">
        <v>88</v>
      </c>
      <c r="AY194" s="18" t="s">
        <v>169</v>
      </c>
      <c r="BE194" s="204">
        <f>IF(N194="základní",J194,0)</f>
        <v>0</v>
      </c>
      <c r="BF194" s="204">
        <f>IF(N194="snížená",J194,0)</f>
        <v>0</v>
      </c>
      <c r="BG194" s="204">
        <f>IF(N194="zákl. přenesená",J194,0)</f>
        <v>0</v>
      </c>
      <c r="BH194" s="204">
        <f>IF(N194="sníž. přenesená",J194,0)</f>
        <v>0</v>
      </c>
      <c r="BI194" s="204">
        <f>IF(N194="nulová",J194,0)</f>
        <v>0</v>
      </c>
      <c r="BJ194" s="18" t="s">
        <v>86</v>
      </c>
      <c r="BK194" s="204">
        <f>ROUND(I194*H194,2)</f>
        <v>0</v>
      </c>
      <c r="BL194" s="18" t="s">
        <v>300</v>
      </c>
      <c r="BM194" s="203" t="s">
        <v>1567</v>
      </c>
    </row>
    <row r="195" spans="1:65" s="2" customFormat="1" ht="11.25">
      <c r="A195" s="35"/>
      <c r="B195" s="36"/>
      <c r="C195" s="37"/>
      <c r="D195" s="205" t="s">
        <v>178</v>
      </c>
      <c r="E195" s="37"/>
      <c r="F195" s="206" t="s">
        <v>1566</v>
      </c>
      <c r="G195" s="37"/>
      <c r="H195" s="37"/>
      <c r="I195" s="207"/>
      <c r="J195" s="37"/>
      <c r="K195" s="37"/>
      <c r="L195" s="40"/>
      <c r="M195" s="208"/>
      <c r="N195" s="209"/>
      <c r="O195" s="72"/>
      <c r="P195" s="72"/>
      <c r="Q195" s="72"/>
      <c r="R195" s="72"/>
      <c r="S195" s="72"/>
      <c r="T195" s="73"/>
      <c r="U195" s="35"/>
      <c r="V195" s="35"/>
      <c r="W195" s="35"/>
      <c r="X195" s="35"/>
      <c r="Y195" s="35"/>
      <c r="Z195" s="35"/>
      <c r="AA195" s="35"/>
      <c r="AB195" s="35"/>
      <c r="AC195" s="35"/>
      <c r="AD195" s="35"/>
      <c r="AE195" s="35"/>
      <c r="AT195" s="18" t="s">
        <v>178</v>
      </c>
      <c r="AU195" s="18" t="s">
        <v>88</v>
      </c>
    </row>
    <row r="196" spans="1:65" s="2" customFormat="1" ht="16.5" customHeight="1">
      <c r="A196" s="35"/>
      <c r="B196" s="36"/>
      <c r="C196" s="245" t="s">
        <v>411</v>
      </c>
      <c r="D196" s="245" t="s">
        <v>227</v>
      </c>
      <c r="E196" s="246" t="s">
        <v>1568</v>
      </c>
      <c r="F196" s="247" t="s">
        <v>1527</v>
      </c>
      <c r="G196" s="248" t="s">
        <v>345</v>
      </c>
      <c r="H196" s="249">
        <v>1</v>
      </c>
      <c r="I196" s="250"/>
      <c r="J196" s="251">
        <f>ROUND(I196*H196,2)</f>
        <v>0</v>
      </c>
      <c r="K196" s="247" t="s">
        <v>1</v>
      </c>
      <c r="L196" s="252"/>
      <c r="M196" s="253" t="s">
        <v>1</v>
      </c>
      <c r="N196" s="254" t="s">
        <v>44</v>
      </c>
      <c r="O196" s="72"/>
      <c r="P196" s="201">
        <f>O196*H196</f>
        <v>0</v>
      </c>
      <c r="Q196" s="201">
        <v>0</v>
      </c>
      <c r="R196" s="201">
        <f>Q196*H196</f>
        <v>0</v>
      </c>
      <c r="S196" s="201">
        <v>0</v>
      </c>
      <c r="T196" s="202">
        <f>S196*H196</f>
        <v>0</v>
      </c>
      <c r="U196" s="35"/>
      <c r="V196" s="35"/>
      <c r="W196" s="35"/>
      <c r="X196" s="35"/>
      <c r="Y196" s="35"/>
      <c r="Z196" s="35"/>
      <c r="AA196" s="35"/>
      <c r="AB196" s="35"/>
      <c r="AC196" s="35"/>
      <c r="AD196" s="35"/>
      <c r="AE196" s="35"/>
      <c r="AR196" s="203" t="s">
        <v>446</v>
      </c>
      <c r="AT196" s="203" t="s">
        <v>227</v>
      </c>
      <c r="AU196" s="203" t="s">
        <v>88</v>
      </c>
      <c r="AY196" s="18" t="s">
        <v>169</v>
      </c>
      <c r="BE196" s="204">
        <f>IF(N196="základní",J196,0)</f>
        <v>0</v>
      </c>
      <c r="BF196" s="204">
        <f>IF(N196="snížená",J196,0)</f>
        <v>0</v>
      </c>
      <c r="BG196" s="204">
        <f>IF(N196="zákl. přenesená",J196,0)</f>
        <v>0</v>
      </c>
      <c r="BH196" s="204">
        <f>IF(N196="sníž. přenesená",J196,0)</f>
        <v>0</v>
      </c>
      <c r="BI196" s="204">
        <f>IF(N196="nulová",J196,0)</f>
        <v>0</v>
      </c>
      <c r="BJ196" s="18" t="s">
        <v>86</v>
      </c>
      <c r="BK196" s="204">
        <f>ROUND(I196*H196,2)</f>
        <v>0</v>
      </c>
      <c r="BL196" s="18" t="s">
        <v>300</v>
      </c>
      <c r="BM196" s="203" t="s">
        <v>1569</v>
      </c>
    </row>
    <row r="197" spans="1:65" s="2" customFormat="1" ht="11.25">
      <c r="A197" s="35"/>
      <c r="B197" s="36"/>
      <c r="C197" s="37"/>
      <c r="D197" s="205" t="s">
        <v>178</v>
      </c>
      <c r="E197" s="37"/>
      <c r="F197" s="206" t="s">
        <v>1527</v>
      </c>
      <c r="G197" s="37"/>
      <c r="H197" s="37"/>
      <c r="I197" s="207"/>
      <c r="J197" s="37"/>
      <c r="K197" s="37"/>
      <c r="L197" s="40"/>
      <c r="M197" s="208"/>
      <c r="N197" s="209"/>
      <c r="O197" s="72"/>
      <c r="P197" s="72"/>
      <c r="Q197" s="72"/>
      <c r="R197" s="72"/>
      <c r="S197" s="72"/>
      <c r="T197" s="73"/>
      <c r="U197" s="35"/>
      <c r="V197" s="35"/>
      <c r="W197" s="35"/>
      <c r="X197" s="35"/>
      <c r="Y197" s="35"/>
      <c r="Z197" s="35"/>
      <c r="AA197" s="35"/>
      <c r="AB197" s="35"/>
      <c r="AC197" s="35"/>
      <c r="AD197" s="35"/>
      <c r="AE197" s="35"/>
      <c r="AT197" s="18" t="s">
        <v>178</v>
      </c>
      <c r="AU197" s="18" t="s">
        <v>88</v>
      </c>
    </row>
    <row r="198" spans="1:65" s="12" customFormat="1" ht="22.9" customHeight="1">
      <c r="B198" s="176"/>
      <c r="C198" s="177"/>
      <c r="D198" s="178" t="s">
        <v>78</v>
      </c>
      <c r="E198" s="190" t="s">
        <v>1570</v>
      </c>
      <c r="F198" s="190" t="s">
        <v>1571</v>
      </c>
      <c r="G198" s="177"/>
      <c r="H198" s="177"/>
      <c r="I198" s="180"/>
      <c r="J198" s="191">
        <f>BK198</f>
        <v>0</v>
      </c>
      <c r="K198" s="177"/>
      <c r="L198" s="182"/>
      <c r="M198" s="183"/>
      <c r="N198" s="184"/>
      <c r="O198" s="184"/>
      <c r="P198" s="185">
        <f>SUM(P199:P232)</f>
        <v>0</v>
      </c>
      <c r="Q198" s="184"/>
      <c r="R198" s="185">
        <f>SUM(R199:R232)</f>
        <v>0</v>
      </c>
      <c r="S198" s="184"/>
      <c r="T198" s="186">
        <f>SUM(T199:T232)</f>
        <v>0</v>
      </c>
      <c r="AR198" s="187" t="s">
        <v>88</v>
      </c>
      <c r="AT198" s="188" t="s">
        <v>78</v>
      </c>
      <c r="AU198" s="188" t="s">
        <v>86</v>
      </c>
      <c r="AY198" s="187" t="s">
        <v>169</v>
      </c>
      <c r="BK198" s="189">
        <f>SUM(BK199:BK232)</f>
        <v>0</v>
      </c>
    </row>
    <row r="199" spans="1:65" s="2" customFormat="1" ht="24.2" customHeight="1">
      <c r="A199" s="35"/>
      <c r="B199" s="36"/>
      <c r="C199" s="192" t="s">
        <v>419</v>
      </c>
      <c r="D199" s="192" t="s">
        <v>172</v>
      </c>
      <c r="E199" s="193" t="s">
        <v>1572</v>
      </c>
      <c r="F199" s="194" t="s">
        <v>1532</v>
      </c>
      <c r="G199" s="195" t="s">
        <v>252</v>
      </c>
      <c r="H199" s="196">
        <v>1</v>
      </c>
      <c r="I199" s="197"/>
      <c r="J199" s="198">
        <f>ROUND(I199*H199,2)</f>
        <v>0</v>
      </c>
      <c r="K199" s="194" t="s">
        <v>1</v>
      </c>
      <c r="L199" s="40"/>
      <c r="M199" s="199" t="s">
        <v>1</v>
      </c>
      <c r="N199" s="200" t="s">
        <v>44</v>
      </c>
      <c r="O199" s="72"/>
      <c r="P199" s="201">
        <f>O199*H199</f>
        <v>0</v>
      </c>
      <c r="Q199" s="201">
        <v>0</v>
      </c>
      <c r="R199" s="201">
        <f>Q199*H199</f>
        <v>0</v>
      </c>
      <c r="S199" s="201">
        <v>0</v>
      </c>
      <c r="T199" s="202">
        <f>S199*H199</f>
        <v>0</v>
      </c>
      <c r="U199" s="35"/>
      <c r="V199" s="35"/>
      <c r="W199" s="35"/>
      <c r="X199" s="35"/>
      <c r="Y199" s="35"/>
      <c r="Z199" s="35"/>
      <c r="AA199" s="35"/>
      <c r="AB199" s="35"/>
      <c r="AC199" s="35"/>
      <c r="AD199" s="35"/>
      <c r="AE199" s="35"/>
      <c r="AR199" s="203" t="s">
        <v>300</v>
      </c>
      <c r="AT199" s="203" t="s">
        <v>172</v>
      </c>
      <c r="AU199" s="203" t="s">
        <v>88</v>
      </c>
      <c r="AY199" s="18" t="s">
        <v>169</v>
      </c>
      <c r="BE199" s="204">
        <f>IF(N199="základní",J199,0)</f>
        <v>0</v>
      </c>
      <c r="BF199" s="204">
        <f>IF(N199="snížená",J199,0)</f>
        <v>0</v>
      </c>
      <c r="BG199" s="204">
        <f>IF(N199="zákl. přenesená",J199,0)</f>
        <v>0</v>
      </c>
      <c r="BH199" s="204">
        <f>IF(N199="sníž. přenesená",J199,0)</f>
        <v>0</v>
      </c>
      <c r="BI199" s="204">
        <f>IF(N199="nulová",J199,0)</f>
        <v>0</v>
      </c>
      <c r="BJ199" s="18" t="s">
        <v>86</v>
      </c>
      <c r="BK199" s="204">
        <f>ROUND(I199*H199,2)</f>
        <v>0</v>
      </c>
      <c r="BL199" s="18" t="s">
        <v>300</v>
      </c>
      <c r="BM199" s="203" t="s">
        <v>1573</v>
      </c>
    </row>
    <row r="200" spans="1:65" s="2" customFormat="1" ht="87.75">
      <c r="A200" s="35"/>
      <c r="B200" s="36"/>
      <c r="C200" s="37"/>
      <c r="D200" s="205" t="s">
        <v>178</v>
      </c>
      <c r="E200" s="37"/>
      <c r="F200" s="206" t="s">
        <v>1534</v>
      </c>
      <c r="G200" s="37"/>
      <c r="H200" s="37"/>
      <c r="I200" s="207"/>
      <c r="J200" s="37"/>
      <c r="K200" s="37"/>
      <c r="L200" s="40"/>
      <c r="M200" s="208"/>
      <c r="N200" s="209"/>
      <c r="O200" s="72"/>
      <c r="P200" s="72"/>
      <c r="Q200" s="72"/>
      <c r="R200" s="72"/>
      <c r="S200" s="72"/>
      <c r="T200" s="73"/>
      <c r="U200" s="35"/>
      <c r="V200" s="35"/>
      <c r="W200" s="35"/>
      <c r="X200" s="35"/>
      <c r="Y200" s="35"/>
      <c r="Z200" s="35"/>
      <c r="AA200" s="35"/>
      <c r="AB200" s="35"/>
      <c r="AC200" s="35"/>
      <c r="AD200" s="35"/>
      <c r="AE200" s="35"/>
      <c r="AT200" s="18" t="s">
        <v>178</v>
      </c>
      <c r="AU200" s="18" t="s">
        <v>88</v>
      </c>
    </row>
    <row r="201" spans="1:65" s="2" customFormat="1" ht="19.5">
      <c r="A201" s="35"/>
      <c r="B201" s="36"/>
      <c r="C201" s="37"/>
      <c r="D201" s="205" t="s">
        <v>233</v>
      </c>
      <c r="E201" s="37"/>
      <c r="F201" s="212" t="s">
        <v>1493</v>
      </c>
      <c r="G201" s="37"/>
      <c r="H201" s="37"/>
      <c r="I201" s="207"/>
      <c r="J201" s="37"/>
      <c r="K201" s="37"/>
      <c r="L201" s="40"/>
      <c r="M201" s="208"/>
      <c r="N201" s="209"/>
      <c r="O201" s="72"/>
      <c r="P201" s="72"/>
      <c r="Q201" s="72"/>
      <c r="R201" s="72"/>
      <c r="S201" s="72"/>
      <c r="T201" s="73"/>
      <c r="U201" s="35"/>
      <c r="V201" s="35"/>
      <c r="W201" s="35"/>
      <c r="X201" s="35"/>
      <c r="Y201" s="35"/>
      <c r="Z201" s="35"/>
      <c r="AA201" s="35"/>
      <c r="AB201" s="35"/>
      <c r="AC201" s="35"/>
      <c r="AD201" s="35"/>
      <c r="AE201" s="35"/>
      <c r="AT201" s="18" t="s">
        <v>233</v>
      </c>
      <c r="AU201" s="18" t="s">
        <v>88</v>
      </c>
    </row>
    <row r="202" spans="1:65" s="2" customFormat="1" ht="55.5" customHeight="1">
      <c r="A202" s="35"/>
      <c r="B202" s="36"/>
      <c r="C202" s="192" t="s">
        <v>426</v>
      </c>
      <c r="D202" s="192" t="s">
        <v>172</v>
      </c>
      <c r="E202" s="193" t="s">
        <v>1574</v>
      </c>
      <c r="F202" s="194" t="s">
        <v>1536</v>
      </c>
      <c r="G202" s="195" t="s">
        <v>252</v>
      </c>
      <c r="H202" s="196">
        <v>1</v>
      </c>
      <c r="I202" s="197"/>
      <c r="J202" s="198">
        <f>ROUND(I202*H202,2)</f>
        <v>0</v>
      </c>
      <c r="K202" s="194" t="s">
        <v>1</v>
      </c>
      <c r="L202" s="40"/>
      <c r="M202" s="199" t="s">
        <v>1</v>
      </c>
      <c r="N202" s="200" t="s">
        <v>44</v>
      </c>
      <c r="O202" s="72"/>
      <c r="P202" s="201">
        <f>O202*H202</f>
        <v>0</v>
      </c>
      <c r="Q202" s="201">
        <v>0</v>
      </c>
      <c r="R202" s="201">
        <f>Q202*H202</f>
        <v>0</v>
      </c>
      <c r="S202" s="201">
        <v>0</v>
      </c>
      <c r="T202" s="202">
        <f>S202*H202</f>
        <v>0</v>
      </c>
      <c r="U202" s="35"/>
      <c r="V202" s="35"/>
      <c r="W202" s="35"/>
      <c r="X202" s="35"/>
      <c r="Y202" s="35"/>
      <c r="Z202" s="35"/>
      <c r="AA202" s="35"/>
      <c r="AB202" s="35"/>
      <c r="AC202" s="35"/>
      <c r="AD202" s="35"/>
      <c r="AE202" s="35"/>
      <c r="AR202" s="203" t="s">
        <v>300</v>
      </c>
      <c r="AT202" s="203" t="s">
        <v>172</v>
      </c>
      <c r="AU202" s="203" t="s">
        <v>88</v>
      </c>
      <c r="AY202" s="18" t="s">
        <v>169</v>
      </c>
      <c r="BE202" s="204">
        <f>IF(N202="základní",J202,0)</f>
        <v>0</v>
      </c>
      <c r="BF202" s="204">
        <f>IF(N202="snížená",J202,0)</f>
        <v>0</v>
      </c>
      <c r="BG202" s="204">
        <f>IF(N202="zákl. přenesená",J202,0)</f>
        <v>0</v>
      </c>
      <c r="BH202" s="204">
        <f>IF(N202="sníž. přenesená",J202,0)</f>
        <v>0</v>
      </c>
      <c r="BI202" s="204">
        <f>IF(N202="nulová",J202,0)</f>
        <v>0</v>
      </c>
      <c r="BJ202" s="18" t="s">
        <v>86</v>
      </c>
      <c r="BK202" s="204">
        <f>ROUND(I202*H202,2)</f>
        <v>0</v>
      </c>
      <c r="BL202" s="18" t="s">
        <v>300</v>
      </c>
      <c r="BM202" s="203" t="s">
        <v>1575</v>
      </c>
    </row>
    <row r="203" spans="1:65" s="2" customFormat="1" ht="29.25">
      <c r="A203" s="35"/>
      <c r="B203" s="36"/>
      <c r="C203" s="37"/>
      <c r="D203" s="205" t="s">
        <v>178</v>
      </c>
      <c r="E203" s="37"/>
      <c r="F203" s="206" t="s">
        <v>1536</v>
      </c>
      <c r="G203" s="37"/>
      <c r="H203" s="37"/>
      <c r="I203" s="207"/>
      <c r="J203" s="37"/>
      <c r="K203" s="37"/>
      <c r="L203" s="40"/>
      <c r="M203" s="208"/>
      <c r="N203" s="209"/>
      <c r="O203" s="72"/>
      <c r="P203" s="72"/>
      <c r="Q203" s="72"/>
      <c r="R203" s="72"/>
      <c r="S203" s="72"/>
      <c r="T203" s="73"/>
      <c r="U203" s="35"/>
      <c r="V203" s="35"/>
      <c r="W203" s="35"/>
      <c r="X203" s="35"/>
      <c r="Y203" s="35"/>
      <c r="Z203" s="35"/>
      <c r="AA203" s="35"/>
      <c r="AB203" s="35"/>
      <c r="AC203" s="35"/>
      <c r="AD203" s="35"/>
      <c r="AE203" s="35"/>
      <c r="AT203" s="18" t="s">
        <v>178</v>
      </c>
      <c r="AU203" s="18" t="s">
        <v>88</v>
      </c>
    </row>
    <row r="204" spans="1:65" s="2" customFormat="1" ht="19.5">
      <c r="A204" s="35"/>
      <c r="B204" s="36"/>
      <c r="C204" s="37"/>
      <c r="D204" s="205" t="s">
        <v>233</v>
      </c>
      <c r="E204" s="37"/>
      <c r="F204" s="212" t="s">
        <v>1538</v>
      </c>
      <c r="G204" s="37"/>
      <c r="H204" s="37"/>
      <c r="I204" s="207"/>
      <c r="J204" s="37"/>
      <c r="K204" s="37"/>
      <c r="L204" s="40"/>
      <c r="M204" s="208"/>
      <c r="N204" s="209"/>
      <c r="O204" s="72"/>
      <c r="P204" s="72"/>
      <c r="Q204" s="72"/>
      <c r="R204" s="72"/>
      <c r="S204" s="72"/>
      <c r="T204" s="73"/>
      <c r="U204" s="35"/>
      <c r="V204" s="35"/>
      <c r="W204" s="35"/>
      <c r="X204" s="35"/>
      <c r="Y204" s="35"/>
      <c r="Z204" s="35"/>
      <c r="AA204" s="35"/>
      <c r="AB204" s="35"/>
      <c r="AC204" s="35"/>
      <c r="AD204" s="35"/>
      <c r="AE204" s="35"/>
      <c r="AT204" s="18" t="s">
        <v>233</v>
      </c>
      <c r="AU204" s="18" t="s">
        <v>88</v>
      </c>
    </row>
    <row r="205" spans="1:65" s="2" customFormat="1" ht="16.5" customHeight="1">
      <c r="A205" s="35"/>
      <c r="B205" s="36"/>
      <c r="C205" s="192" t="s">
        <v>431</v>
      </c>
      <c r="D205" s="192" t="s">
        <v>172</v>
      </c>
      <c r="E205" s="193" t="s">
        <v>1576</v>
      </c>
      <c r="F205" s="194" t="s">
        <v>1495</v>
      </c>
      <c r="G205" s="195" t="s">
        <v>252</v>
      </c>
      <c r="H205" s="196">
        <v>2</v>
      </c>
      <c r="I205" s="197"/>
      <c r="J205" s="198">
        <f>ROUND(I205*H205,2)</f>
        <v>0</v>
      </c>
      <c r="K205" s="194" t="s">
        <v>1</v>
      </c>
      <c r="L205" s="40"/>
      <c r="M205" s="199" t="s">
        <v>1</v>
      </c>
      <c r="N205" s="200" t="s">
        <v>44</v>
      </c>
      <c r="O205" s="72"/>
      <c r="P205" s="201">
        <f>O205*H205</f>
        <v>0</v>
      </c>
      <c r="Q205" s="201">
        <v>0</v>
      </c>
      <c r="R205" s="201">
        <f>Q205*H205</f>
        <v>0</v>
      </c>
      <c r="S205" s="201">
        <v>0</v>
      </c>
      <c r="T205" s="202">
        <f>S205*H205</f>
        <v>0</v>
      </c>
      <c r="U205" s="35"/>
      <c r="V205" s="35"/>
      <c r="W205" s="35"/>
      <c r="X205" s="35"/>
      <c r="Y205" s="35"/>
      <c r="Z205" s="35"/>
      <c r="AA205" s="35"/>
      <c r="AB205" s="35"/>
      <c r="AC205" s="35"/>
      <c r="AD205" s="35"/>
      <c r="AE205" s="35"/>
      <c r="AR205" s="203" t="s">
        <v>300</v>
      </c>
      <c r="AT205" s="203" t="s">
        <v>172</v>
      </c>
      <c r="AU205" s="203" t="s">
        <v>88</v>
      </c>
      <c r="AY205" s="18" t="s">
        <v>169</v>
      </c>
      <c r="BE205" s="204">
        <f>IF(N205="základní",J205,0)</f>
        <v>0</v>
      </c>
      <c r="BF205" s="204">
        <f>IF(N205="snížená",J205,0)</f>
        <v>0</v>
      </c>
      <c r="BG205" s="204">
        <f>IF(N205="zákl. přenesená",J205,0)</f>
        <v>0</v>
      </c>
      <c r="BH205" s="204">
        <f>IF(N205="sníž. přenesená",J205,0)</f>
        <v>0</v>
      </c>
      <c r="BI205" s="204">
        <f>IF(N205="nulová",J205,0)</f>
        <v>0</v>
      </c>
      <c r="BJ205" s="18" t="s">
        <v>86</v>
      </c>
      <c r="BK205" s="204">
        <f>ROUND(I205*H205,2)</f>
        <v>0</v>
      </c>
      <c r="BL205" s="18" t="s">
        <v>300</v>
      </c>
      <c r="BM205" s="203" t="s">
        <v>1577</v>
      </c>
    </row>
    <row r="206" spans="1:65" s="2" customFormat="1" ht="11.25">
      <c r="A206" s="35"/>
      <c r="B206" s="36"/>
      <c r="C206" s="37"/>
      <c r="D206" s="205" t="s">
        <v>178</v>
      </c>
      <c r="E206" s="37"/>
      <c r="F206" s="206" t="s">
        <v>1495</v>
      </c>
      <c r="G206" s="37"/>
      <c r="H206" s="37"/>
      <c r="I206" s="207"/>
      <c r="J206" s="37"/>
      <c r="K206" s="37"/>
      <c r="L206" s="40"/>
      <c r="M206" s="208"/>
      <c r="N206" s="209"/>
      <c r="O206" s="72"/>
      <c r="P206" s="72"/>
      <c r="Q206" s="72"/>
      <c r="R206" s="72"/>
      <c r="S206" s="72"/>
      <c r="T206" s="73"/>
      <c r="U206" s="35"/>
      <c r="V206" s="35"/>
      <c r="W206" s="35"/>
      <c r="X206" s="35"/>
      <c r="Y206" s="35"/>
      <c r="Z206" s="35"/>
      <c r="AA206" s="35"/>
      <c r="AB206" s="35"/>
      <c r="AC206" s="35"/>
      <c r="AD206" s="35"/>
      <c r="AE206" s="35"/>
      <c r="AT206" s="18" t="s">
        <v>178</v>
      </c>
      <c r="AU206" s="18" t="s">
        <v>88</v>
      </c>
    </row>
    <row r="207" spans="1:65" s="2" customFormat="1" ht="19.5">
      <c r="A207" s="35"/>
      <c r="B207" s="36"/>
      <c r="C207" s="37"/>
      <c r="D207" s="205" t="s">
        <v>233</v>
      </c>
      <c r="E207" s="37"/>
      <c r="F207" s="212" t="s">
        <v>1497</v>
      </c>
      <c r="G207" s="37"/>
      <c r="H207" s="37"/>
      <c r="I207" s="207"/>
      <c r="J207" s="37"/>
      <c r="K207" s="37"/>
      <c r="L207" s="40"/>
      <c r="M207" s="208"/>
      <c r="N207" s="209"/>
      <c r="O207" s="72"/>
      <c r="P207" s="72"/>
      <c r="Q207" s="72"/>
      <c r="R207" s="72"/>
      <c r="S207" s="72"/>
      <c r="T207" s="73"/>
      <c r="U207" s="35"/>
      <c r="V207" s="35"/>
      <c r="W207" s="35"/>
      <c r="X207" s="35"/>
      <c r="Y207" s="35"/>
      <c r="Z207" s="35"/>
      <c r="AA207" s="35"/>
      <c r="AB207" s="35"/>
      <c r="AC207" s="35"/>
      <c r="AD207" s="35"/>
      <c r="AE207" s="35"/>
      <c r="AT207" s="18" t="s">
        <v>233</v>
      </c>
      <c r="AU207" s="18" t="s">
        <v>88</v>
      </c>
    </row>
    <row r="208" spans="1:65" s="2" customFormat="1" ht="16.5" customHeight="1">
      <c r="A208" s="35"/>
      <c r="B208" s="36"/>
      <c r="C208" s="192" t="s">
        <v>436</v>
      </c>
      <c r="D208" s="192" t="s">
        <v>172</v>
      </c>
      <c r="E208" s="193" t="s">
        <v>1578</v>
      </c>
      <c r="F208" s="194" t="s">
        <v>1542</v>
      </c>
      <c r="G208" s="195" t="s">
        <v>368</v>
      </c>
      <c r="H208" s="196">
        <v>20</v>
      </c>
      <c r="I208" s="197"/>
      <c r="J208" s="198">
        <f>ROUND(I208*H208,2)</f>
        <v>0</v>
      </c>
      <c r="K208" s="194" t="s">
        <v>1</v>
      </c>
      <c r="L208" s="40"/>
      <c r="M208" s="199" t="s">
        <v>1</v>
      </c>
      <c r="N208" s="200" t="s">
        <v>44</v>
      </c>
      <c r="O208" s="72"/>
      <c r="P208" s="201">
        <f>O208*H208</f>
        <v>0</v>
      </c>
      <c r="Q208" s="201">
        <v>0</v>
      </c>
      <c r="R208" s="201">
        <f>Q208*H208</f>
        <v>0</v>
      </c>
      <c r="S208" s="201">
        <v>0</v>
      </c>
      <c r="T208" s="202">
        <f>S208*H208</f>
        <v>0</v>
      </c>
      <c r="U208" s="35"/>
      <c r="V208" s="35"/>
      <c r="W208" s="35"/>
      <c r="X208" s="35"/>
      <c r="Y208" s="35"/>
      <c r="Z208" s="35"/>
      <c r="AA208" s="35"/>
      <c r="AB208" s="35"/>
      <c r="AC208" s="35"/>
      <c r="AD208" s="35"/>
      <c r="AE208" s="35"/>
      <c r="AR208" s="203" t="s">
        <v>300</v>
      </c>
      <c r="AT208" s="203" t="s">
        <v>172</v>
      </c>
      <c r="AU208" s="203" t="s">
        <v>88</v>
      </c>
      <c r="AY208" s="18" t="s">
        <v>169</v>
      </c>
      <c r="BE208" s="204">
        <f>IF(N208="základní",J208,0)</f>
        <v>0</v>
      </c>
      <c r="BF208" s="204">
        <f>IF(N208="snížená",J208,0)</f>
        <v>0</v>
      </c>
      <c r="BG208" s="204">
        <f>IF(N208="zákl. přenesená",J208,0)</f>
        <v>0</v>
      </c>
      <c r="BH208" s="204">
        <f>IF(N208="sníž. přenesená",J208,0)</f>
        <v>0</v>
      </c>
      <c r="BI208" s="204">
        <f>IF(N208="nulová",J208,0)</f>
        <v>0</v>
      </c>
      <c r="BJ208" s="18" t="s">
        <v>86</v>
      </c>
      <c r="BK208" s="204">
        <f>ROUND(I208*H208,2)</f>
        <v>0</v>
      </c>
      <c r="BL208" s="18" t="s">
        <v>300</v>
      </c>
      <c r="BM208" s="203" t="s">
        <v>1579</v>
      </c>
    </row>
    <row r="209" spans="1:65" s="2" customFormat="1" ht="11.25">
      <c r="A209" s="35"/>
      <c r="B209" s="36"/>
      <c r="C209" s="37"/>
      <c r="D209" s="205" t="s">
        <v>178</v>
      </c>
      <c r="E209" s="37"/>
      <c r="F209" s="206" t="s">
        <v>1542</v>
      </c>
      <c r="G209" s="37"/>
      <c r="H209" s="37"/>
      <c r="I209" s="207"/>
      <c r="J209" s="37"/>
      <c r="K209" s="37"/>
      <c r="L209" s="40"/>
      <c r="M209" s="208"/>
      <c r="N209" s="209"/>
      <c r="O209" s="72"/>
      <c r="P209" s="72"/>
      <c r="Q209" s="72"/>
      <c r="R209" s="72"/>
      <c r="S209" s="72"/>
      <c r="T209" s="73"/>
      <c r="U209" s="35"/>
      <c r="V209" s="35"/>
      <c r="W209" s="35"/>
      <c r="X209" s="35"/>
      <c r="Y209" s="35"/>
      <c r="Z209" s="35"/>
      <c r="AA209" s="35"/>
      <c r="AB209" s="35"/>
      <c r="AC209" s="35"/>
      <c r="AD209" s="35"/>
      <c r="AE209" s="35"/>
      <c r="AT209" s="18" t="s">
        <v>178</v>
      </c>
      <c r="AU209" s="18" t="s">
        <v>88</v>
      </c>
    </row>
    <row r="210" spans="1:65" s="2" customFormat="1" ht="19.5">
      <c r="A210" s="35"/>
      <c r="B210" s="36"/>
      <c r="C210" s="37"/>
      <c r="D210" s="205" t="s">
        <v>233</v>
      </c>
      <c r="E210" s="37"/>
      <c r="F210" s="212" t="s">
        <v>1544</v>
      </c>
      <c r="G210" s="37"/>
      <c r="H210" s="37"/>
      <c r="I210" s="207"/>
      <c r="J210" s="37"/>
      <c r="K210" s="37"/>
      <c r="L210" s="40"/>
      <c r="M210" s="208"/>
      <c r="N210" s="209"/>
      <c r="O210" s="72"/>
      <c r="P210" s="72"/>
      <c r="Q210" s="72"/>
      <c r="R210" s="72"/>
      <c r="S210" s="72"/>
      <c r="T210" s="73"/>
      <c r="U210" s="35"/>
      <c r="V210" s="35"/>
      <c r="W210" s="35"/>
      <c r="X210" s="35"/>
      <c r="Y210" s="35"/>
      <c r="Z210" s="35"/>
      <c r="AA210" s="35"/>
      <c r="AB210" s="35"/>
      <c r="AC210" s="35"/>
      <c r="AD210" s="35"/>
      <c r="AE210" s="35"/>
      <c r="AT210" s="18" t="s">
        <v>233</v>
      </c>
      <c r="AU210" s="18" t="s">
        <v>88</v>
      </c>
    </row>
    <row r="211" spans="1:65" s="2" customFormat="1" ht="16.5" customHeight="1">
      <c r="A211" s="35"/>
      <c r="B211" s="36"/>
      <c r="C211" s="192" t="s">
        <v>446</v>
      </c>
      <c r="D211" s="192" t="s">
        <v>172</v>
      </c>
      <c r="E211" s="193" t="s">
        <v>1580</v>
      </c>
      <c r="F211" s="194" t="s">
        <v>1521</v>
      </c>
      <c r="G211" s="195" t="s">
        <v>368</v>
      </c>
      <c r="H211" s="196">
        <v>10</v>
      </c>
      <c r="I211" s="197"/>
      <c r="J211" s="198">
        <f>ROUND(I211*H211,2)</f>
        <v>0</v>
      </c>
      <c r="K211" s="194" t="s">
        <v>1</v>
      </c>
      <c r="L211" s="40"/>
      <c r="M211" s="199" t="s">
        <v>1</v>
      </c>
      <c r="N211" s="200" t="s">
        <v>44</v>
      </c>
      <c r="O211" s="72"/>
      <c r="P211" s="201">
        <f>O211*H211</f>
        <v>0</v>
      </c>
      <c r="Q211" s="201">
        <v>0</v>
      </c>
      <c r="R211" s="201">
        <f>Q211*H211</f>
        <v>0</v>
      </c>
      <c r="S211" s="201">
        <v>0</v>
      </c>
      <c r="T211" s="202">
        <f>S211*H211</f>
        <v>0</v>
      </c>
      <c r="U211" s="35"/>
      <c r="V211" s="35"/>
      <c r="W211" s="35"/>
      <c r="X211" s="35"/>
      <c r="Y211" s="35"/>
      <c r="Z211" s="35"/>
      <c r="AA211" s="35"/>
      <c r="AB211" s="35"/>
      <c r="AC211" s="35"/>
      <c r="AD211" s="35"/>
      <c r="AE211" s="35"/>
      <c r="AR211" s="203" t="s">
        <v>300</v>
      </c>
      <c r="AT211" s="203" t="s">
        <v>172</v>
      </c>
      <c r="AU211" s="203" t="s">
        <v>88</v>
      </c>
      <c r="AY211" s="18" t="s">
        <v>169</v>
      </c>
      <c r="BE211" s="204">
        <f>IF(N211="základní",J211,0)</f>
        <v>0</v>
      </c>
      <c r="BF211" s="204">
        <f>IF(N211="snížená",J211,0)</f>
        <v>0</v>
      </c>
      <c r="BG211" s="204">
        <f>IF(N211="zákl. přenesená",J211,0)</f>
        <v>0</v>
      </c>
      <c r="BH211" s="204">
        <f>IF(N211="sníž. přenesená",J211,0)</f>
        <v>0</v>
      </c>
      <c r="BI211" s="204">
        <f>IF(N211="nulová",J211,0)</f>
        <v>0</v>
      </c>
      <c r="BJ211" s="18" t="s">
        <v>86</v>
      </c>
      <c r="BK211" s="204">
        <f>ROUND(I211*H211,2)</f>
        <v>0</v>
      </c>
      <c r="BL211" s="18" t="s">
        <v>300</v>
      </c>
      <c r="BM211" s="203" t="s">
        <v>1581</v>
      </c>
    </row>
    <row r="212" spans="1:65" s="2" customFormat="1" ht="11.25">
      <c r="A212" s="35"/>
      <c r="B212" s="36"/>
      <c r="C212" s="37"/>
      <c r="D212" s="205" t="s">
        <v>178</v>
      </c>
      <c r="E212" s="37"/>
      <c r="F212" s="206" t="s">
        <v>1521</v>
      </c>
      <c r="G212" s="37"/>
      <c r="H212" s="37"/>
      <c r="I212" s="207"/>
      <c r="J212" s="37"/>
      <c r="K212" s="37"/>
      <c r="L212" s="40"/>
      <c r="M212" s="208"/>
      <c r="N212" s="209"/>
      <c r="O212" s="72"/>
      <c r="P212" s="72"/>
      <c r="Q212" s="72"/>
      <c r="R212" s="72"/>
      <c r="S212" s="72"/>
      <c r="T212" s="73"/>
      <c r="U212" s="35"/>
      <c r="V212" s="35"/>
      <c r="W212" s="35"/>
      <c r="X212" s="35"/>
      <c r="Y212" s="35"/>
      <c r="Z212" s="35"/>
      <c r="AA212" s="35"/>
      <c r="AB212" s="35"/>
      <c r="AC212" s="35"/>
      <c r="AD212" s="35"/>
      <c r="AE212" s="35"/>
      <c r="AT212" s="18" t="s">
        <v>178</v>
      </c>
      <c r="AU212" s="18" t="s">
        <v>88</v>
      </c>
    </row>
    <row r="213" spans="1:65" s="2" customFormat="1" ht="19.5">
      <c r="A213" s="35"/>
      <c r="B213" s="36"/>
      <c r="C213" s="37"/>
      <c r="D213" s="205" t="s">
        <v>233</v>
      </c>
      <c r="E213" s="37"/>
      <c r="F213" s="212" t="s">
        <v>1547</v>
      </c>
      <c r="G213" s="37"/>
      <c r="H213" s="37"/>
      <c r="I213" s="207"/>
      <c r="J213" s="37"/>
      <c r="K213" s="37"/>
      <c r="L213" s="40"/>
      <c r="M213" s="208"/>
      <c r="N213" s="209"/>
      <c r="O213" s="72"/>
      <c r="P213" s="72"/>
      <c r="Q213" s="72"/>
      <c r="R213" s="72"/>
      <c r="S213" s="72"/>
      <c r="T213" s="73"/>
      <c r="U213" s="35"/>
      <c r="V213" s="35"/>
      <c r="W213" s="35"/>
      <c r="X213" s="35"/>
      <c r="Y213" s="35"/>
      <c r="Z213" s="35"/>
      <c r="AA213" s="35"/>
      <c r="AB213" s="35"/>
      <c r="AC213" s="35"/>
      <c r="AD213" s="35"/>
      <c r="AE213" s="35"/>
      <c r="AT213" s="18" t="s">
        <v>233</v>
      </c>
      <c r="AU213" s="18" t="s">
        <v>88</v>
      </c>
    </row>
    <row r="214" spans="1:65" s="2" customFormat="1" ht="24.2" customHeight="1">
      <c r="A214" s="35"/>
      <c r="B214" s="36"/>
      <c r="C214" s="192" t="s">
        <v>455</v>
      </c>
      <c r="D214" s="192" t="s">
        <v>172</v>
      </c>
      <c r="E214" s="193" t="s">
        <v>1582</v>
      </c>
      <c r="F214" s="194" t="s">
        <v>1499</v>
      </c>
      <c r="G214" s="195" t="s">
        <v>252</v>
      </c>
      <c r="H214" s="196">
        <v>7</v>
      </c>
      <c r="I214" s="197"/>
      <c r="J214" s="198">
        <f>ROUND(I214*H214,2)</f>
        <v>0</v>
      </c>
      <c r="K214" s="194" t="s">
        <v>1</v>
      </c>
      <c r="L214" s="40"/>
      <c r="M214" s="199" t="s">
        <v>1</v>
      </c>
      <c r="N214" s="200" t="s">
        <v>44</v>
      </c>
      <c r="O214" s="72"/>
      <c r="P214" s="201">
        <f>O214*H214</f>
        <v>0</v>
      </c>
      <c r="Q214" s="201">
        <v>0</v>
      </c>
      <c r="R214" s="201">
        <f>Q214*H214</f>
        <v>0</v>
      </c>
      <c r="S214" s="201">
        <v>0</v>
      </c>
      <c r="T214" s="202">
        <f>S214*H214</f>
        <v>0</v>
      </c>
      <c r="U214" s="35"/>
      <c r="V214" s="35"/>
      <c r="W214" s="35"/>
      <c r="X214" s="35"/>
      <c r="Y214" s="35"/>
      <c r="Z214" s="35"/>
      <c r="AA214" s="35"/>
      <c r="AB214" s="35"/>
      <c r="AC214" s="35"/>
      <c r="AD214" s="35"/>
      <c r="AE214" s="35"/>
      <c r="AR214" s="203" t="s">
        <v>300</v>
      </c>
      <c r="AT214" s="203" t="s">
        <v>172</v>
      </c>
      <c r="AU214" s="203" t="s">
        <v>88</v>
      </c>
      <c r="AY214" s="18" t="s">
        <v>169</v>
      </c>
      <c r="BE214" s="204">
        <f>IF(N214="základní",J214,0)</f>
        <v>0</v>
      </c>
      <c r="BF214" s="204">
        <f>IF(N214="snížená",J214,0)</f>
        <v>0</v>
      </c>
      <c r="BG214" s="204">
        <f>IF(N214="zákl. přenesená",J214,0)</f>
        <v>0</v>
      </c>
      <c r="BH214" s="204">
        <f>IF(N214="sníž. přenesená",J214,0)</f>
        <v>0</v>
      </c>
      <c r="BI214" s="204">
        <f>IF(N214="nulová",J214,0)</f>
        <v>0</v>
      </c>
      <c r="BJ214" s="18" t="s">
        <v>86</v>
      </c>
      <c r="BK214" s="204">
        <f>ROUND(I214*H214,2)</f>
        <v>0</v>
      </c>
      <c r="BL214" s="18" t="s">
        <v>300</v>
      </c>
      <c r="BM214" s="203" t="s">
        <v>1583</v>
      </c>
    </row>
    <row r="215" spans="1:65" s="2" customFormat="1" ht="19.5">
      <c r="A215" s="35"/>
      <c r="B215" s="36"/>
      <c r="C215" s="37"/>
      <c r="D215" s="205" t="s">
        <v>178</v>
      </c>
      <c r="E215" s="37"/>
      <c r="F215" s="206" t="s">
        <v>1499</v>
      </c>
      <c r="G215" s="37"/>
      <c r="H215" s="37"/>
      <c r="I215" s="207"/>
      <c r="J215" s="37"/>
      <c r="K215" s="37"/>
      <c r="L215" s="40"/>
      <c r="M215" s="208"/>
      <c r="N215" s="209"/>
      <c r="O215" s="72"/>
      <c r="P215" s="72"/>
      <c r="Q215" s="72"/>
      <c r="R215" s="72"/>
      <c r="S215" s="72"/>
      <c r="T215" s="73"/>
      <c r="U215" s="35"/>
      <c r="V215" s="35"/>
      <c r="W215" s="35"/>
      <c r="X215" s="35"/>
      <c r="Y215" s="35"/>
      <c r="Z215" s="35"/>
      <c r="AA215" s="35"/>
      <c r="AB215" s="35"/>
      <c r="AC215" s="35"/>
      <c r="AD215" s="35"/>
      <c r="AE215" s="35"/>
      <c r="AT215" s="18" t="s">
        <v>178</v>
      </c>
      <c r="AU215" s="18" t="s">
        <v>88</v>
      </c>
    </row>
    <row r="216" spans="1:65" s="2" customFormat="1" ht="24.2" customHeight="1">
      <c r="A216" s="35"/>
      <c r="B216" s="36"/>
      <c r="C216" s="192" t="s">
        <v>467</v>
      </c>
      <c r="D216" s="192" t="s">
        <v>172</v>
      </c>
      <c r="E216" s="193" t="s">
        <v>1584</v>
      </c>
      <c r="F216" s="194" t="s">
        <v>1503</v>
      </c>
      <c r="G216" s="195" t="s">
        <v>252</v>
      </c>
      <c r="H216" s="196">
        <v>7</v>
      </c>
      <c r="I216" s="197"/>
      <c r="J216" s="198">
        <f>ROUND(I216*H216,2)</f>
        <v>0</v>
      </c>
      <c r="K216" s="194" t="s">
        <v>1</v>
      </c>
      <c r="L216" s="40"/>
      <c r="M216" s="199" t="s">
        <v>1</v>
      </c>
      <c r="N216" s="200" t="s">
        <v>44</v>
      </c>
      <c r="O216" s="72"/>
      <c r="P216" s="201">
        <f>O216*H216</f>
        <v>0</v>
      </c>
      <c r="Q216" s="201">
        <v>0</v>
      </c>
      <c r="R216" s="201">
        <f>Q216*H216</f>
        <v>0</v>
      </c>
      <c r="S216" s="201">
        <v>0</v>
      </c>
      <c r="T216" s="202">
        <f>S216*H216</f>
        <v>0</v>
      </c>
      <c r="U216" s="35"/>
      <c r="V216" s="35"/>
      <c r="W216" s="35"/>
      <c r="X216" s="35"/>
      <c r="Y216" s="35"/>
      <c r="Z216" s="35"/>
      <c r="AA216" s="35"/>
      <c r="AB216" s="35"/>
      <c r="AC216" s="35"/>
      <c r="AD216" s="35"/>
      <c r="AE216" s="35"/>
      <c r="AR216" s="203" t="s">
        <v>300</v>
      </c>
      <c r="AT216" s="203" t="s">
        <v>172</v>
      </c>
      <c r="AU216" s="203" t="s">
        <v>88</v>
      </c>
      <c r="AY216" s="18" t="s">
        <v>169</v>
      </c>
      <c r="BE216" s="204">
        <f>IF(N216="základní",J216,0)</f>
        <v>0</v>
      </c>
      <c r="BF216" s="204">
        <f>IF(N216="snížená",J216,0)</f>
        <v>0</v>
      </c>
      <c r="BG216" s="204">
        <f>IF(N216="zákl. přenesená",J216,0)</f>
        <v>0</v>
      </c>
      <c r="BH216" s="204">
        <f>IF(N216="sníž. přenesená",J216,0)</f>
        <v>0</v>
      </c>
      <c r="BI216" s="204">
        <f>IF(N216="nulová",J216,0)</f>
        <v>0</v>
      </c>
      <c r="BJ216" s="18" t="s">
        <v>86</v>
      </c>
      <c r="BK216" s="204">
        <f>ROUND(I216*H216,2)</f>
        <v>0</v>
      </c>
      <c r="BL216" s="18" t="s">
        <v>300</v>
      </c>
      <c r="BM216" s="203" t="s">
        <v>1585</v>
      </c>
    </row>
    <row r="217" spans="1:65" s="2" customFormat="1" ht="19.5">
      <c r="A217" s="35"/>
      <c r="B217" s="36"/>
      <c r="C217" s="37"/>
      <c r="D217" s="205" t="s">
        <v>178</v>
      </c>
      <c r="E217" s="37"/>
      <c r="F217" s="206" t="s">
        <v>1503</v>
      </c>
      <c r="G217" s="37"/>
      <c r="H217" s="37"/>
      <c r="I217" s="207"/>
      <c r="J217" s="37"/>
      <c r="K217" s="37"/>
      <c r="L217" s="40"/>
      <c r="M217" s="208"/>
      <c r="N217" s="209"/>
      <c r="O217" s="72"/>
      <c r="P217" s="72"/>
      <c r="Q217" s="72"/>
      <c r="R217" s="72"/>
      <c r="S217" s="72"/>
      <c r="T217" s="73"/>
      <c r="U217" s="35"/>
      <c r="V217" s="35"/>
      <c r="W217" s="35"/>
      <c r="X217" s="35"/>
      <c r="Y217" s="35"/>
      <c r="Z217" s="35"/>
      <c r="AA217" s="35"/>
      <c r="AB217" s="35"/>
      <c r="AC217" s="35"/>
      <c r="AD217" s="35"/>
      <c r="AE217" s="35"/>
      <c r="AT217" s="18" t="s">
        <v>178</v>
      </c>
      <c r="AU217" s="18" t="s">
        <v>88</v>
      </c>
    </row>
    <row r="218" spans="1:65" s="2" customFormat="1" ht="24.2" customHeight="1">
      <c r="A218" s="35"/>
      <c r="B218" s="36"/>
      <c r="C218" s="192" t="s">
        <v>474</v>
      </c>
      <c r="D218" s="192" t="s">
        <v>172</v>
      </c>
      <c r="E218" s="193" t="s">
        <v>1586</v>
      </c>
      <c r="F218" s="194" t="s">
        <v>1506</v>
      </c>
      <c r="G218" s="195" t="s">
        <v>252</v>
      </c>
      <c r="H218" s="196">
        <v>2</v>
      </c>
      <c r="I218" s="197"/>
      <c r="J218" s="198">
        <f>ROUND(I218*H218,2)</f>
        <v>0</v>
      </c>
      <c r="K218" s="194" t="s">
        <v>1</v>
      </c>
      <c r="L218" s="40"/>
      <c r="M218" s="199" t="s">
        <v>1</v>
      </c>
      <c r="N218" s="200" t="s">
        <v>44</v>
      </c>
      <c r="O218" s="72"/>
      <c r="P218" s="201">
        <f>O218*H218</f>
        <v>0</v>
      </c>
      <c r="Q218" s="201">
        <v>0</v>
      </c>
      <c r="R218" s="201">
        <f>Q218*H218</f>
        <v>0</v>
      </c>
      <c r="S218" s="201">
        <v>0</v>
      </c>
      <c r="T218" s="202">
        <f>S218*H218</f>
        <v>0</v>
      </c>
      <c r="U218" s="35"/>
      <c r="V218" s="35"/>
      <c r="W218" s="35"/>
      <c r="X218" s="35"/>
      <c r="Y218" s="35"/>
      <c r="Z218" s="35"/>
      <c r="AA218" s="35"/>
      <c r="AB218" s="35"/>
      <c r="AC218" s="35"/>
      <c r="AD218" s="35"/>
      <c r="AE218" s="35"/>
      <c r="AR218" s="203" t="s">
        <v>300</v>
      </c>
      <c r="AT218" s="203" t="s">
        <v>172</v>
      </c>
      <c r="AU218" s="203" t="s">
        <v>88</v>
      </c>
      <c r="AY218" s="18" t="s">
        <v>169</v>
      </c>
      <c r="BE218" s="204">
        <f>IF(N218="základní",J218,0)</f>
        <v>0</v>
      </c>
      <c r="BF218" s="204">
        <f>IF(N218="snížená",J218,0)</f>
        <v>0</v>
      </c>
      <c r="BG218" s="204">
        <f>IF(N218="zákl. přenesená",J218,0)</f>
        <v>0</v>
      </c>
      <c r="BH218" s="204">
        <f>IF(N218="sníž. přenesená",J218,0)</f>
        <v>0</v>
      </c>
      <c r="BI218" s="204">
        <f>IF(N218="nulová",J218,0)</f>
        <v>0</v>
      </c>
      <c r="BJ218" s="18" t="s">
        <v>86</v>
      </c>
      <c r="BK218" s="204">
        <f>ROUND(I218*H218,2)</f>
        <v>0</v>
      </c>
      <c r="BL218" s="18" t="s">
        <v>300</v>
      </c>
      <c r="BM218" s="203" t="s">
        <v>1587</v>
      </c>
    </row>
    <row r="219" spans="1:65" s="2" customFormat="1" ht="11.25">
      <c r="A219" s="35"/>
      <c r="B219" s="36"/>
      <c r="C219" s="37"/>
      <c r="D219" s="205" t="s">
        <v>178</v>
      </c>
      <c r="E219" s="37"/>
      <c r="F219" s="206" t="s">
        <v>1506</v>
      </c>
      <c r="G219" s="37"/>
      <c r="H219" s="37"/>
      <c r="I219" s="207"/>
      <c r="J219" s="37"/>
      <c r="K219" s="37"/>
      <c r="L219" s="40"/>
      <c r="M219" s="208"/>
      <c r="N219" s="209"/>
      <c r="O219" s="72"/>
      <c r="P219" s="72"/>
      <c r="Q219" s="72"/>
      <c r="R219" s="72"/>
      <c r="S219" s="72"/>
      <c r="T219" s="73"/>
      <c r="U219" s="35"/>
      <c r="V219" s="35"/>
      <c r="W219" s="35"/>
      <c r="X219" s="35"/>
      <c r="Y219" s="35"/>
      <c r="Z219" s="35"/>
      <c r="AA219" s="35"/>
      <c r="AB219" s="35"/>
      <c r="AC219" s="35"/>
      <c r="AD219" s="35"/>
      <c r="AE219" s="35"/>
      <c r="AT219" s="18" t="s">
        <v>178</v>
      </c>
      <c r="AU219" s="18" t="s">
        <v>88</v>
      </c>
    </row>
    <row r="220" spans="1:65" s="2" customFormat="1" ht="19.5">
      <c r="A220" s="35"/>
      <c r="B220" s="36"/>
      <c r="C220" s="37"/>
      <c r="D220" s="205" t="s">
        <v>233</v>
      </c>
      <c r="E220" s="37"/>
      <c r="F220" s="212" t="s">
        <v>1497</v>
      </c>
      <c r="G220" s="37"/>
      <c r="H220" s="37"/>
      <c r="I220" s="207"/>
      <c r="J220" s="37"/>
      <c r="K220" s="37"/>
      <c r="L220" s="40"/>
      <c r="M220" s="208"/>
      <c r="N220" s="209"/>
      <c r="O220" s="72"/>
      <c r="P220" s="72"/>
      <c r="Q220" s="72"/>
      <c r="R220" s="72"/>
      <c r="S220" s="72"/>
      <c r="T220" s="73"/>
      <c r="U220" s="35"/>
      <c r="V220" s="35"/>
      <c r="W220" s="35"/>
      <c r="X220" s="35"/>
      <c r="Y220" s="35"/>
      <c r="Z220" s="35"/>
      <c r="AA220" s="35"/>
      <c r="AB220" s="35"/>
      <c r="AC220" s="35"/>
      <c r="AD220" s="35"/>
      <c r="AE220" s="35"/>
      <c r="AT220" s="18" t="s">
        <v>233</v>
      </c>
      <c r="AU220" s="18" t="s">
        <v>88</v>
      </c>
    </row>
    <row r="221" spans="1:65" s="2" customFormat="1" ht="16.5" customHeight="1">
      <c r="A221" s="35"/>
      <c r="B221" s="36"/>
      <c r="C221" s="192" t="s">
        <v>478</v>
      </c>
      <c r="D221" s="192" t="s">
        <v>172</v>
      </c>
      <c r="E221" s="193" t="s">
        <v>1588</v>
      </c>
      <c r="F221" s="194" t="s">
        <v>1509</v>
      </c>
      <c r="G221" s="195" t="s">
        <v>189</v>
      </c>
      <c r="H221" s="196">
        <v>60</v>
      </c>
      <c r="I221" s="197"/>
      <c r="J221" s="198">
        <f>ROUND(I221*H221,2)</f>
        <v>0</v>
      </c>
      <c r="K221" s="194" t="s">
        <v>1</v>
      </c>
      <c r="L221" s="40"/>
      <c r="M221" s="199" t="s">
        <v>1</v>
      </c>
      <c r="N221" s="200" t="s">
        <v>44</v>
      </c>
      <c r="O221" s="72"/>
      <c r="P221" s="201">
        <f>O221*H221</f>
        <v>0</v>
      </c>
      <c r="Q221" s="201">
        <v>0</v>
      </c>
      <c r="R221" s="201">
        <f>Q221*H221</f>
        <v>0</v>
      </c>
      <c r="S221" s="201">
        <v>0</v>
      </c>
      <c r="T221" s="202">
        <f>S221*H221</f>
        <v>0</v>
      </c>
      <c r="U221" s="35"/>
      <c r="V221" s="35"/>
      <c r="W221" s="35"/>
      <c r="X221" s="35"/>
      <c r="Y221" s="35"/>
      <c r="Z221" s="35"/>
      <c r="AA221" s="35"/>
      <c r="AB221" s="35"/>
      <c r="AC221" s="35"/>
      <c r="AD221" s="35"/>
      <c r="AE221" s="35"/>
      <c r="AR221" s="203" t="s">
        <v>300</v>
      </c>
      <c r="AT221" s="203" t="s">
        <v>172</v>
      </c>
      <c r="AU221" s="203" t="s">
        <v>88</v>
      </c>
      <c r="AY221" s="18" t="s">
        <v>169</v>
      </c>
      <c r="BE221" s="204">
        <f>IF(N221="základní",J221,0)</f>
        <v>0</v>
      </c>
      <c r="BF221" s="204">
        <f>IF(N221="snížená",J221,0)</f>
        <v>0</v>
      </c>
      <c r="BG221" s="204">
        <f>IF(N221="zákl. přenesená",J221,0)</f>
        <v>0</v>
      </c>
      <c r="BH221" s="204">
        <f>IF(N221="sníž. přenesená",J221,0)</f>
        <v>0</v>
      </c>
      <c r="BI221" s="204">
        <f>IF(N221="nulová",J221,0)</f>
        <v>0</v>
      </c>
      <c r="BJ221" s="18" t="s">
        <v>86</v>
      </c>
      <c r="BK221" s="204">
        <f>ROUND(I221*H221,2)</f>
        <v>0</v>
      </c>
      <c r="BL221" s="18" t="s">
        <v>300</v>
      </c>
      <c r="BM221" s="203" t="s">
        <v>1589</v>
      </c>
    </row>
    <row r="222" spans="1:65" s="2" customFormat="1" ht="11.25">
      <c r="A222" s="35"/>
      <c r="B222" s="36"/>
      <c r="C222" s="37"/>
      <c r="D222" s="205" t="s">
        <v>178</v>
      </c>
      <c r="E222" s="37"/>
      <c r="F222" s="206" t="s">
        <v>1509</v>
      </c>
      <c r="G222" s="37"/>
      <c r="H222" s="37"/>
      <c r="I222" s="207"/>
      <c r="J222" s="37"/>
      <c r="K222" s="37"/>
      <c r="L222" s="40"/>
      <c r="M222" s="208"/>
      <c r="N222" s="209"/>
      <c r="O222" s="72"/>
      <c r="P222" s="72"/>
      <c r="Q222" s="72"/>
      <c r="R222" s="72"/>
      <c r="S222" s="72"/>
      <c r="T222" s="73"/>
      <c r="U222" s="35"/>
      <c r="V222" s="35"/>
      <c r="W222" s="35"/>
      <c r="X222" s="35"/>
      <c r="Y222" s="35"/>
      <c r="Z222" s="35"/>
      <c r="AA222" s="35"/>
      <c r="AB222" s="35"/>
      <c r="AC222" s="35"/>
      <c r="AD222" s="35"/>
      <c r="AE222" s="35"/>
      <c r="AT222" s="18" t="s">
        <v>178</v>
      </c>
      <c r="AU222" s="18" t="s">
        <v>88</v>
      </c>
    </row>
    <row r="223" spans="1:65" s="2" customFormat="1" ht="16.5" customHeight="1">
      <c r="A223" s="35"/>
      <c r="B223" s="36"/>
      <c r="C223" s="192" t="s">
        <v>484</v>
      </c>
      <c r="D223" s="192" t="s">
        <v>172</v>
      </c>
      <c r="E223" s="193" t="s">
        <v>1590</v>
      </c>
      <c r="F223" s="194" t="s">
        <v>1512</v>
      </c>
      <c r="G223" s="195" t="s">
        <v>368</v>
      </c>
      <c r="H223" s="196">
        <v>15</v>
      </c>
      <c r="I223" s="197"/>
      <c r="J223" s="198">
        <f>ROUND(I223*H223,2)</f>
        <v>0</v>
      </c>
      <c r="K223" s="194" t="s">
        <v>1</v>
      </c>
      <c r="L223" s="40"/>
      <c r="M223" s="199" t="s">
        <v>1</v>
      </c>
      <c r="N223" s="200" t="s">
        <v>44</v>
      </c>
      <c r="O223" s="72"/>
      <c r="P223" s="201">
        <f>O223*H223</f>
        <v>0</v>
      </c>
      <c r="Q223" s="201">
        <v>0</v>
      </c>
      <c r="R223" s="201">
        <f>Q223*H223</f>
        <v>0</v>
      </c>
      <c r="S223" s="201">
        <v>0</v>
      </c>
      <c r="T223" s="202">
        <f>S223*H223</f>
        <v>0</v>
      </c>
      <c r="U223" s="35"/>
      <c r="V223" s="35"/>
      <c r="W223" s="35"/>
      <c r="X223" s="35"/>
      <c r="Y223" s="35"/>
      <c r="Z223" s="35"/>
      <c r="AA223" s="35"/>
      <c r="AB223" s="35"/>
      <c r="AC223" s="35"/>
      <c r="AD223" s="35"/>
      <c r="AE223" s="35"/>
      <c r="AR223" s="203" t="s">
        <v>300</v>
      </c>
      <c r="AT223" s="203" t="s">
        <v>172</v>
      </c>
      <c r="AU223" s="203" t="s">
        <v>88</v>
      </c>
      <c r="AY223" s="18" t="s">
        <v>169</v>
      </c>
      <c r="BE223" s="204">
        <f>IF(N223="základní",J223,0)</f>
        <v>0</v>
      </c>
      <c r="BF223" s="204">
        <f>IF(N223="snížená",J223,0)</f>
        <v>0</v>
      </c>
      <c r="BG223" s="204">
        <f>IF(N223="zákl. přenesená",J223,0)</f>
        <v>0</v>
      </c>
      <c r="BH223" s="204">
        <f>IF(N223="sníž. přenesená",J223,0)</f>
        <v>0</v>
      </c>
      <c r="BI223" s="204">
        <f>IF(N223="nulová",J223,0)</f>
        <v>0</v>
      </c>
      <c r="BJ223" s="18" t="s">
        <v>86</v>
      </c>
      <c r="BK223" s="204">
        <f>ROUND(I223*H223,2)</f>
        <v>0</v>
      </c>
      <c r="BL223" s="18" t="s">
        <v>300</v>
      </c>
      <c r="BM223" s="203" t="s">
        <v>1591</v>
      </c>
    </row>
    <row r="224" spans="1:65" s="2" customFormat="1" ht="11.25">
      <c r="A224" s="35"/>
      <c r="B224" s="36"/>
      <c r="C224" s="37"/>
      <c r="D224" s="205" t="s">
        <v>178</v>
      </c>
      <c r="E224" s="37"/>
      <c r="F224" s="206" t="s">
        <v>1512</v>
      </c>
      <c r="G224" s="37"/>
      <c r="H224" s="37"/>
      <c r="I224" s="207"/>
      <c r="J224" s="37"/>
      <c r="K224" s="37"/>
      <c r="L224" s="40"/>
      <c r="M224" s="208"/>
      <c r="N224" s="209"/>
      <c r="O224" s="72"/>
      <c r="P224" s="72"/>
      <c r="Q224" s="72"/>
      <c r="R224" s="72"/>
      <c r="S224" s="72"/>
      <c r="T224" s="73"/>
      <c r="U224" s="35"/>
      <c r="V224" s="35"/>
      <c r="W224" s="35"/>
      <c r="X224" s="35"/>
      <c r="Y224" s="35"/>
      <c r="Z224" s="35"/>
      <c r="AA224" s="35"/>
      <c r="AB224" s="35"/>
      <c r="AC224" s="35"/>
      <c r="AD224" s="35"/>
      <c r="AE224" s="35"/>
      <c r="AT224" s="18" t="s">
        <v>178</v>
      </c>
      <c r="AU224" s="18" t="s">
        <v>88</v>
      </c>
    </row>
    <row r="225" spans="1:65" s="2" customFormat="1" ht="16.5" customHeight="1">
      <c r="A225" s="35"/>
      <c r="B225" s="36"/>
      <c r="C225" s="192" t="s">
        <v>491</v>
      </c>
      <c r="D225" s="192" t="s">
        <v>172</v>
      </c>
      <c r="E225" s="193" t="s">
        <v>1592</v>
      </c>
      <c r="F225" s="194" t="s">
        <v>1515</v>
      </c>
      <c r="G225" s="195" t="s">
        <v>189</v>
      </c>
      <c r="H225" s="196">
        <v>2</v>
      </c>
      <c r="I225" s="197"/>
      <c r="J225" s="198">
        <f>ROUND(I225*H225,2)</f>
        <v>0</v>
      </c>
      <c r="K225" s="194" t="s">
        <v>1</v>
      </c>
      <c r="L225" s="40"/>
      <c r="M225" s="199" t="s">
        <v>1</v>
      </c>
      <c r="N225" s="200" t="s">
        <v>44</v>
      </c>
      <c r="O225" s="72"/>
      <c r="P225" s="201">
        <f>O225*H225</f>
        <v>0</v>
      </c>
      <c r="Q225" s="201">
        <v>0</v>
      </c>
      <c r="R225" s="201">
        <f>Q225*H225</f>
        <v>0</v>
      </c>
      <c r="S225" s="201">
        <v>0</v>
      </c>
      <c r="T225" s="202">
        <f>S225*H225</f>
        <v>0</v>
      </c>
      <c r="U225" s="35"/>
      <c r="V225" s="35"/>
      <c r="W225" s="35"/>
      <c r="X225" s="35"/>
      <c r="Y225" s="35"/>
      <c r="Z225" s="35"/>
      <c r="AA225" s="35"/>
      <c r="AB225" s="35"/>
      <c r="AC225" s="35"/>
      <c r="AD225" s="35"/>
      <c r="AE225" s="35"/>
      <c r="AR225" s="203" t="s">
        <v>300</v>
      </c>
      <c r="AT225" s="203" t="s">
        <v>172</v>
      </c>
      <c r="AU225" s="203" t="s">
        <v>88</v>
      </c>
      <c r="AY225" s="18" t="s">
        <v>169</v>
      </c>
      <c r="BE225" s="204">
        <f>IF(N225="základní",J225,0)</f>
        <v>0</v>
      </c>
      <c r="BF225" s="204">
        <f>IF(N225="snížená",J225,0)</f>
        <v>0</v>
      </c>
      <c r="BG225" s="204">
        <f>IF(N225="zákl. přenesená",J225,0)</f>
        <v>0</v>
      </c>
      <c r="BH225" s="204">
        <f>IF(N225="sníž. přenesená",J225,0)</f>
        <v>0</v>
      </c>
      <c r="BI225" s="204">
        <f>IF(N225="nulová",J225,0)</f>
        <v>0</v>
      </c>
      <c r="BJ225" s="18" t="s">
        <v>86</v>
      </c>
      <c r="BK225" s="204">
        <f>ROUND(I225*H225,2)</f>
        <v>0</v>
      </c>
      <c r="BL225" s="18" t="s">
        <v>300</v>
      </c>
      <c r="BM225" s="203" t="s">
        <v>1593</v>
      </c>
    </row>
    <row r="226" spans="1:65" s="2" customFormat="1" ht="11.25">
      <c r="A226" s="35"/>
      <c r="B226" s="36"/>
      <c r="C226" s="37"/>
      <c r="D226" s="205" t="s">
        <v>178</v>
      </c>
      <c r="E226" s="37"/>
      <c r="F226" s="206" t="s">
        <v>1515</v>
      </c>
      <c r="G226" s="37"/>
      <c r="H226" s="37"/>
      <c r="I226" s="207"/>
      <c r="J226" s="37"/>
      <c r="K226" s="37"/>
      <c r="L226" s="40"/>
      <c r="M226" s="208"/>
      <c r="N226" s="209"/>
      <c r="O226" s="72"/>
      <c r="P226" s="72"/>
      <c r="Q226" s="72"/>
      <c r="R226" s="72"/>
      <c r="S226" s="72"/>
      <c r="T226" s="73"/>
      <c r="U226" s="35"/>
      <c r="V226" s="35"/>
      <c r="W226" s="35"/>
      <c r="X226" s="35"/>
      <c r="Y226" s="35"/>
      <c r="Z226" s="35"/>
      <c r="AA226" s="35"/>
      <c r="AB226" s="35"/>
      <c r="AC226" s="35"/>
      <c r="AD226" s="35"/>
      <c r="AE226" s="35"/>
      <c r="AT226" s="18" t="s">
        <v>178</v>
      </c>
      <c r="AU226" s="18" t="s">
        <v>88</v>
      </c>
    </row>
    <row r="227" spans="1:65" s="2" customFormat="1" ht="16.5" customHeight="1">
      <c r="A227" s="35"/>
      <c r="B227" s="36"/>
      <c r="C227" s="192" t="s">
        <v>499</v>
      </c>
      <c r="D227" s="192" t="s">
        <v>172</v>
      </c>
      <c r="E227" s="193" t="s">
        <v>1594</v>
      </c>
      <c r="F227" s="194" t="s">
        <v>1518</v>
      </c>
      <c r="G227" s="195" t="s">
        <v>252</v>
      </c>
      <c r="H227" s="196">
        <v>4</v>
      </c>
      <c r="I227" s="197"/>
      <c r="J227" s="198">
        <f>ROUND(I227*H227,2)</f>
        <v>0</v>
      </c>
      <c r="K227" s="194" t="s">
        <v>1</v>
      </c>
      <c r="L227" s="40"/>
      <c r="M227" s="199" t="s">
        <v>1</v>
      </c>
      <c r="N227" s="200" t="s">
        <v>44</v>
      </c>
      <c r="O227" s="72"/>
      <c r="P227" s="201">
        <f>O227*H227</f>
        <v>0</v>
      </c>
      <c r="Q227" s="201">
        <v>0</v>
      </c>
      <c r="R227" s="201">
        <f>Q227*H227</f>
        <v>0</v>
      </c>
      <c r="S227" s="201">
        <v>0</v>
      </c>
      <c r="T227" s="202">
        <f>S227*H227</f>
        <v>0</v>
      </c>
      <c r="U227" s="35"/>
      <c r="V227" s="35"/>
      <c r="W227" s="35"/>
      <c r="X227" s="35"/>
      <c r="Y227" s="35"/>
      <c r="Z227" s="35"/>
      <c r="AA227" s="35"/>
      <c r="AB227" s="35"/>
      <c r="AC227" s="35"/>
      <c r="AD227" s="35"/>
      <c r="AE227" s="35"/>
      <c r="AR227" s="203" t="s">
        <v>300</v>
      </c>
      <c r="AT227" s="203" t="s">
        <v>172</v>
      </c>
      <c r="AU227" s="203" t="s">
        <v>88</v>
      </c>
      <c r="AY227" s="18" t="s">
        <v>169</v>
      </c>
      <c r="BE227" s="204">
        <f>IF(N227="základní",J227,0)</f>
        <v>0</v>
      </c>
      <c r="BF227" s="204">
        <f>IF(N227="snížená",J227,0)</f>
        <v>0</v>
      </c>
      <c r="BG227" s="204">
        <f>IF(N227="zákl. přenesená",J227,0)</f>
        <v>0</v>
      </c>
      <c r="BH227" s="204">
        <f>IF(N227="sníž. přenesená",J227,0)</f>
        <v>0</v>
      </c>
      <c r="BI227" s="204">
        <f>IF(N227="nulová",J227,0)</f>
        <v>0</v>
      </c>
      <c r="BJ227" s="18" t="s">
        <v>86</v>
      </c>
      <c r="BK227" s="204">
        <f>ROUND(I227*H227,2)</f>
        <v>0</v>
      </c>
      <c r="BL227" s="18" t="s">
        <v>300</v>
      </c>
      <c r="BM227" s="203" t="s">
        <v>1595</v>
      </c>
    </row>
    <row r="228" spans="1:65" s="2" customFormat="1" ht="11.25">
      <c r="A228" s="35"/>
      <c r="B228" s="36"/>
      <c r="C228" s="37"/>
      <c r="D228" s="205" t="s">
        <v>178</v>
      </c>
      <c r="E228" s="37"/>
      <c r="F228" s="206" t="s">
        <v>1518</v>
      </c>
      <c r="G228" s="37"/>
      <c r="H228" s="37"/>
      <c r="I228" s="207"/>
      <c r="J228" s="37"/>
      <c r="K228" s="37"/>
      <c r="L228" s="40"/>
      <c r="M228" s="208"/>
      <c r="N228" s="209"/>
      <c r="O228" s="72"/>
      <c r="P228" s="72"/>
      <c r="Q228" s="72"/>
      <c r="R228" s="72"/>
      <c r="S228" s="72"/>
      <c r="T228" s="73"/>
      <c r="U228" s="35"/>
      <c r="V228" s="35"/>
      <c r="W228" s="35"/>
      <c r="X228" s="35"/>
      <c r="Y228" s="35"/>
      <c r="Z228" s="35"/>
      <c r="AA228" s="35"/>
      <c r="AB228" s="35"/>
      <c r="AC228" s="35"/>
      <c r="AD228" s="35"/>
      <c r="AE228" s="35"/>
      <c r="AT228" s="18" t="s">
        <v>178</v>
      </c>
      <c r="AU228" s="18" t="s">
        <v>88</v>
      </c>
    </row>
    <row r="229" spans="1:65" s="2" customFormat="1" ht="16.5" customHeight="1">
      <c r="A229" s="35"/>
      <c r="B229" s="36"/>
      <c r="C229" s="192" t="s">
        <v>506</v>
      </c>
      <c r="D229" s="192" t="s">
        <v>172</v>
      </c>
      <c r="E229" s="193" t="s">
        <v>1596</v>
      </c>
      <c r="F229" s="194" t="s">
        <v>1566</v>
      </c>
      <c r="G229" s="195" t="s">
        <v>189</v>
      </c>
      <c r="H229" s="196">
        <v>35</v>
      </c>
      <c r="I229" s="197"/>
      <c r="J229" s="198">
        <f>ROUND(I229*H229,2)</f>
        <v>0</v>
      </c>
      <c r="K229" s="194" t="s">
        <v>1</v>
      </c>
      <c r="L229" s="40"/>
      <c r="M229" s="199" t="s">
        <v>1</v>
      </c>
      <c r="N229" s="200" t="s">
        <v>44</v>
      </c>
      <c r="O229" s="72"/>
      <c r="P229" s="201">
        <f>O229*H229</f>
        <v>0</v>
      </c>
      <c r="Q229" s="201">
        <v>0</v>
      </c>
      <c r="R229" s="201">
        <f>Q229*H229</f>
        <v>0</v>
      </c>
      <c r="S229" s="201">
        <v>0</v>
      </c>
      <c r="T229" s="202">
        <f>S229*H229</f>
        <v>0</v>
      </c>
      <c r="U229" s="35"/>
      <c r="V229" s="35"/>
      <c r="W229" s="35"/>
      <c r="X229" s="35"/>
      <c r="Y229" s="35"/>
      <c r="Z229" s="35"/>
      <c r="AA229" s="35"/>
      <c r="AB229" s="35"/>
      <c r="AC229" s="35"/>
      <c r="AD229" s="35"/>
      <c r="AE229" s="35"/>
      <c r="AR229" s="203" t="s">
        <v>300</v>
      </c>
      <c r="AT229" s="203" t="s">
        <v>172</v>
      </c>
      <c r="AU229" s="203" t="s">
        <v>88</v>
      </c>
      <c r="AY229" s="18" t="s">
        <v>169</v>
      </c>
      <c r="BE229" s="204">
        <f>IF(N229="základní",J229,0)</f>
        <v>0</v>
      </c>
      <c r="BF229" s="204">
        <f>IF(N229="snížená",J229,0)</f>
        <v>0</v>
      </c>
      <c r="BG229" s="204">
        <f>IF(N229="zákl. přenesená",J229,0)</f>
        <v>0</v>
      </c>
      <c r="BH229" s="204">
        <f>IF(N229="sníž. přenesená",J229,0)</f>
        <v>0</v>
      </c>
      <c r="BI229" s="204">
        <f>IF(N229="nulová",J229,0)</f>
        <v>0</v>
      </c>
      <c r="BJ229" s="18" t="s">
        <v>86</v>
      </c>
      <c r="BK229" s="204">
        <f>ROUND(I229*H229,2)</f>
        <v>0</v>
      </c>
      <c r="BL229" s="18" t="s">
        <v>300</v>
      </c>
      <c r="BM229" s="203" t="s">
        <v>1597</v>
      </c>
    </row>
    <row r="230" spans="1:65" s="2" customFormat="1" ht="11.25">
      <c r="A230" s="35"/>
      <c r="B230" s="36"/>
      <c r="C230" s="37"/>
      <c r="D230" s="205" t="s">
        <v>178</v>
      </c>
      <c r="E230" s="37"/>
      <c r="F230" s="206" t="s">
        <v>1566</v>
      </c>
      <c r="G230" s="37"/>
      <c r="H230" s="37"/>
      <c r="I230" s="207"/>
      <c r="J230" s="37"/>
      <c r="K230" s="37"/>
      <c r="L230" s="40"/>
      <c r="M230" s="208"/>
      <c r="N230" s="209"/>
      <c r="O230" s="72"/>
      <c r="P230" s="72"/>
      <c r="Q230" s="72"/>
      <c r="R230" s="72"/>
      <c r="S230" s="72"/>
      <c r="T230" s="73"/>
      <c r="U230" s="35"/>
      <c r="V230" s="35"/>
      <c r="W230" s="35"/>
      <c r="X230" s="35"/>
      <c r="Y230" s="35"/>
      <c r="Z230" s="35"/>
      <c r="AA230" s="35"/>
      <c r="AB230" s="35"/>
      <c r="AC230" s="35"/>
      <c r="AD230" s="35"/>
      <c r="AE230" s="35"/>
      <c r="AT230" s="18" t="s">
        <v>178</v>
      </c>
      <c r="AU230" s="18" t="s">
        <v>88</v>
      </c>
    </row>
    <row r="231" spans="1:65" s="2" customFormat="1" ht="16.5" customHeight="1">
      <c r="A231" s="35"/>
      <c r="B231" s="36"/>
      <c r="C231" s="245" t="s">
        <v>510</v>
      </c>
      <c r="D231" s="245" t="s">
        <v>227</v>
      </c>
      <c r="E231" s="246" t="s">
        <v>1598</v>
      </c>
      <c r="F231" s="247" t="s">
        <v>1527</v>
      </c>
      <c r="G231" s="248" t="s">
        <v>345</v>
      </c>
      <c r="H231" s="249">
        <v>1</v>
      </c>
      <c r="I231" s="250"/>
      <c r="J231" s="251">
        <f>ROUND(I231*H231,2)</f>
        <v>0</v>
      </c>
      <c r="K231" s="247" t="s">
        <v>1</v>
      </c>
      <c r="L231" s="252"/>
      <c r="M231" s="253" t="s">
        <v>1</v>
      </c>
      <c r="N231" s="254" t="s">
        <v>44</v>
      </c>
      <c r="O231" s="72"/>
      <c r="P231" s="201">
        <f>O231*H231</f>
        <v>0</v>
      </c>
      <c r="Q231" s="201">
        <v>0</v>
      </c>
      <c r="R231" s="201">
        <f>Q231*H231</f>
        <v>0</v>
      </c>
      <c r="S231" s="201">
        <v>0</v>
      </c>
      <c r="T231" s="202">
        <f>S231*H231</f>
        <v>0</v>
      </c>
      <c r="U231" s="35"/>
      <c r="V231" s="35"/>
      <c r="W231" s="35"/>
      <c r="X231" s="35"/>
      <c r="Y231" s="35"/>
      <c r="Z231" s="35"/>
      <c r="AA231" s="35"/>
      <c r="AB231" s="35"/>
      <c r="AC231" s="35"/>
      <c r="AD231" s="35"/>
      <c r="AE231" s="35"/>
      <c r="AR231" s="203" t="s">
        <v>446</v>
      </c>
      <c r="AT231" s="203" t="s">
        <v>227</v>
      </c>
      <c r="AU231" s="203" t="s">
        <v>88</v>
      </c>
      <c r="AY231" s="18" t="s">
        <v>169</v>
      </c>
      <c r="BE231" s="204">
        <f>IF(N231="základní",J231,0)</f>
        <v>0</v>
      </c>
      <c r="BF231" s="204">
        <f>IF(N231="snížená",J231,0)</f>
        <v>0</v>
      </c>
      <c r="BG231" s="204">
        <f>IF(N231="zákl. přenesená",J231,0)</f>
        <v>0</v>
      </c>
      <c r="BH231" s="204">
        <f>IF(N231="sníž. přenesená",J231,0)</f>
        <v>0</v>
      </c>
      <c r="BI231" s="204">
        <f>IF(N231="nulová",J231,0)</f>
        <v>0</v>
      </c>
      <c r="BJ231" s="18" t="s">
        <v>86</v>
      </c>
      <c r="BK231" s="204">
        <f>ROUND(I231*H231,2)</f>
        <v>0</v>
      </c>
      <c r="BL231" s="18" t="s">
        <v>300</v>
      </c>
      <c r="BM231" s="203" t="s">
        <v>1599</v>
      </c>
    </row>
    <row r="232" spans="1:65" s="2" customFormat="1" ht="11.25">
      <c r="A232" s="35"/>
      <c r="B232" s="36"/>
      <c r="C232" s="37"/>
      <c r="D232" s="205" t="s">
        <v>178</v>
      </c>
      <c r="E232" s="37"/>
      <c r="F232" s="206" t="s">
        <v>1527</v>
      </c>
      <c r="G232" s="37"/>
      <c r="H232" s="37"/>
      <c r="I232" s="207"/>
      <c r="J232" s="37"/>
      <c r="K232" s="37"/>
      <c r="L232" s="40"/>
      <c r="M232" s="208"/>
      <c r="N232" s="209"/>
      <c r="O232" s="72"/>
      <c r="P232" s="72"/>
      <c r="Q232" s="72"/>
      <c r="R232" s="72"/>
      <c r="S232" s="72"/>
      <c r="T232" s="73"/>
      <c r="U232" s="35"/>
      <c r="V232" s="35"/>
      <c r="W232" s="35"/>
      <c r="X232" s="35"/>
      <c r="Y232" s="35"/>
      <c r="Z232" s="35"/>
      <c r="AA232" s="35"/>
      <c r="AB232" s="35"/>
      <c r="AC232" s="35"/>
      <c r="AD232" s="35"/>
      <c r="AE232" s="35"/>
      <c r="AT232" s="18" t="s">
        <v>178</v>
      </c>
      <c r="AU232" s="18" t="s">
        <v>88</v>
      </c>
    </row>
    <row r="233" spans="1:65" s="12" customFormat="1" ht="22.9" customHeight="1">
      <c r="B233" s="176"/>
      <c r="C233" s="177"/>
      <c r="D233" s="178" t="s">
        <v>78</v>
      </c>
      <c r="E233" s="190" t="s">
        <v>1600</v>
      </c>
      <c r="F233" s="190" t="s">
        <v>1601</v>
      </c>
      <c r="G233" s="177"/>
      <c r="H233" s="177"/>
      <c r="I233" s="180"/>
      <c r="J233" s="191">
        <f>BK233</f>
        <v>0</v>
      </c>
      <c r="K233" s="177"/>
      <c r="L233" s="182"/>
      <c r="M233" s="183"/>
      <c r="N233" s="184"/>
      <c r="O233" s="184"/>
      <c r="P233" s="185">
        <f>SUM(P234:P271)</f>
        <v>0</v>
      </c>
      <c r="Q233" s="184"/>
      <c r="R233" s="185">
        <f>SUM(R234:R271)</f>
        <v>0</v>
      </c>
      <c r="S233" s="184"/>
      <c r="T233" s="186">
        <f>SUM(T234:T271)</f>
        <v>0</v>
      </c>
      <c r="AR233" s="187" t="s">
        <v>88</v>
      </c>
      <c r="AT233" s="188" t="s">
        <v>78</v>
      </c>
      <c r="AU233" s="188" t="s">
        <v>86</v>
      </c>
      <c r="AY233" s="187" t="s">
        <v>169</v>
      </c>
      <c r="BK233" s="189">
        <f>SUM(BK234:BK271)</f>
        <v>0</v>
      </c>
    </row>
    <row r="234" spans="1:65" s="2" customFormat="1" ht="24.2" customHeight="1">
      <c r="A234" s="35"/>
      <c r="B234" s="36"/>
      <c r="C234" s="192" t="s">
        <v>519</v>
      </c>
      <c r="D234" s="192" t="s">
        <v>172</v>
      </c>
      <c r="E234" s="193" t="s">
        <v>1602</v>
      </c>
      <c r="F234" s="194" t="s">
        <v>1603</v>
      </c>
      <c r="G234" s="195" t="s">
        <v>252</v>
      </c>
      <c r="H234" s="196">
        <v>1</v>
      </c>
      <c r="I234" s="197"/>
      <c r="J234" s="198">
        <f>ROUND(I234*H234,2)</f>
        <v>0</v>
      </c>
      <c r="K234" s="194" t="s">
        <v>1</v>
      </c>
      <c r="L234" s="40"/>
      <c r="M234" s="199" t="s">
        <v>1</v>
      </c>
      <c r="N234" s="200" t="s">
        <v>44</v>
      </c>
      <c r="O234" s="72"/>
      <c r="P234" s="201">
        <f>O234*H234</f>
        <v>0</v>
      </c>
      <c r="Q234" s="201">
        <v>0</v>
      </c>
      <c r="R234" s="201">
        <f>Q234*H234</f>
        <v>0</v>
      </c>
      <c r="S234" s="201">
        <v>0</v>
      </c>
      <c r="T234" s="202">
        <f>S234*H234</f>
        <v>0</v>
      </c>
      <c r="U234" s="35"/>
      <c r="V234" s="35"/>
      <c r="W234" s="35"/>
      <c r="X234" s="35"/>
      <c r="Y234" s="35"/>
      <c r="Z234" s="35"/>
      <c r="AA234" s="35"/>
      <c r="AB234" s="35"/>
      <c r="AC234" s="35"/>
      <c r="AD234" s="35"/>
      <c r="AE234" s="35"/>
      <c r="AR234" s="203" t="s">
        <v>300</v>
      </c>
      <c r="AT234" s="203" t="s">
        <v>172</v>
      </c>
      <c r="AU234" s="203" t="s">
        <v>88</v>
      </c>
      <c r="AY234" s="18" t="s">
        <v>169</v>
      </c>
      <c r="BE234" s="204">
        <f>IF(N234="základní",J234,0)</f>
        <v>0</v>
      </c>
      <c r="BF234" s="204">
        <f>IF(N234="snížená",J234,0)</f>
        <v>0</v>
      </c>
      <c r="BG234" s="204">
        <f>IF(N234="zákl. přenesená",J234,0)</f>
        <v>0</v>
      </c>
      <c r="BH234" s="204">
        <f>IF(N234="sníž. přenesená",J234,0)</f>
        <v>0</v>
      </c>
      <c r="BI234" s="204">
        <f>IF(N234="nulová",J234,0)</f>
        <v>0</v>
      </c>
      <c r="BJ234" s="18" t="s">
        <v>86</v>
      </c>
      <c r="BK234" s="204">
        <f>ROUND(I234*H234,2)</f>
        <v>0</v>
      </c>
      <c r="BL234" s="18" t="s">
        <v>300</v>
      </c>
      <c r="BM234" s="203" t="s">
        <v>1604</v>
      </c>
    </row>
    <row r="235" spans="1:65" s="2" customFormat="1" ht="87.75">
      <c r="A235" s="35"/>
      <c r="B235" s="36"/>
      <c r="C235" s="37"/>
      <c r="D235" s="205" t="s">
        <v>178</v>
      </c>
      <c r="E235" s="37"/>
      <c r="F235" s="206" t="s">
        <v>1605</v>
      </c>
      <c r="G235" s="37"/>
      <c r="H235" s="37"/>
      <c r="I235" s="207"/>
      <c r="J235" s="37"/>
      <c r="K235" s="37"/>
      <c r="L235" s="40"/>
      <c r="M235" s="208"/>
      <c r="N235" s="209"/>
      <c r="O235" s="72"/>
      <c r="P235" s="72"/>
      <c r="Q235" s="72"/>
      <c r="R235" s="72"/>
      <c r="S235" s="72"/>
      <c r="T235" s="73"/>
      <c r="U235" s="35"/>
      <c r="V235" s="35"/>
      <c r="W235" s="35"/>
      <c r="X235" s="35"/>
      <c r="Y235" s="35"/>
      <c r="Z235" s="35"/>
      <c r="AA235" s="35"/>
      <c r="AB235" s="35"/>
      <c r="AC235" s="35"/>
      <c r="AD235" s="35"/>
      <c r="AE235" s="35"/>
      <c r="AT235" s="18" t="s">
        <v>178</v>
      </c>
      <c r="AU235" s="18" t="s">
        <v>88</v>
      </c>
    </row>
    <row r="236" spans="1:65" s="2" customFormat="1" ht="19.5">
      <c r="A236" s="35"/>
      <c r="B236" s="36"/>
      <c r="C236" s="37"/>
      <c r="D236" s="205" t="s">
        <v>233</v>
      </c>
      <c r="E236" s="37"/>
      <c r="F236" s="212" t="s">
        <v>1493</v>
      </c>
      <c r="G236" s="37"/>
      <c r="H236" s="37"/>
      <c r="I236" s="207"/>
      <c r="J236" s="37"/>
      <c r="K236" s="37"/>
      <c r="L236" s="40"/>
      <c r="M236" s="208"/>
      <c r="N236" s="209"/>
      <c r="O236" s="72"/>
      <c r="P236" s="72"/>
      <c r="Q236" s="72"/>
      <c r="R236" s="72"/>
      <c r="S236" s="72"/>
      <c r="T236" s="73"/>
      <c r="U236" s="35"/>
      <c r="V236" s="35"/>
      <c r="W236" s="35"/>
      <c r="X236" s="35"/>
      <c r="Y236" s="35"/>
      <c r="Z236" s="35"/>
      <c r="AA236" s="35"/>
      <c r="AB236" s="35"/>
      <c r="AC236" s="35"/>
      <c r="AD236" s="35"/>
      <c r="AE236" s="35"/>
      <c r="AT236" s="18" t="s">
        <v>233</v>
      </c>
      <c r="AU236" s="18" t="s">
        <v>88</v>
      </c>
    </row>
    <row r="237" spans="1:65" s="2" customFormat="1" ht="55.5" customHeight="1">
      <c r="A237" s="35"/>
      <c r="B237" s="36"/>
      <c r="C237" s="192" t="s">
        <v>528</v>
      </c>
      <c r="D237" s="192" t="s">
        <v>172</v>
      </c>
      <c r="E237" s="193" t="s">
        <v>1606</v>
      </c>
      <c r="F237" s="194" t="s">
        <v>1607</v>
      </c>
      <c r="G237" s="195" t="s">
        <v>252</v>
      </c>
      <c r="H237" s="196">
        <v>1</v>
      </c>
      <c r="I237" s="197"/>
      <c r="J237" s="198">
        <f>ROUND(I237*H237,2)</f>
        <v>0</v>
      </c>
      <c r="K237" s="194" t="s">
        <v>1</v>
      </c>
      <c r="L237" s="40"/>
      <c r="M237" s="199" t="s">
        <v>1</v>
      </c>
      <c r="N237" s="200" t="s">
        <v>44</v>
      </c>
      <c r="O237" s="72"/>
      <c r="P237" s="201">
        <f>O237*H237</f>
        <v>0</v>
      </c>
      <c r="Q237" s="201">
        <v>0</v>
      </c>
      <c r="R237" s="201">
        <f>Q237*H237</f>
        <v>0</v>
      </c>
      <c r="S237" s="201">
        <v>0</v>
      </c>
      <c r="T237" s="202">
        <f>S237*H237</f>
        <v>0</v>
      </c>
      <c r="U237" s="35"/>
      <c r="V237" s="35"/>
      <c r="W237" s="35"/>
      <c r="X237" s="35"/>
      <c r="Y237" s="35"/>
      <c r="Z237" s="35"/>
      <c r="AA237" s="35"/>
      <c r="AB237" s="35"/>
      <c r="AC237" s="35"/>
      <c r="AD237" s="35"/>
      <c r="AE237" s="35"/>
      <c r="AR237" s="203" t="s">
        <v>300</v>
      </c>
      <c r="AT237" s="203" t="s">
        <v>172</v>
      </c>
      <c r="AU237" s="203" t="s">
        <v>88</v>
      </c>
      <c r="AY237" s="18" t="s">
        <v>169</v>
      </c>
      <c r="BE237" s="204">
        <f>IF(N237="základní",J237,0)</f>
        <v>0</v>
      </c>
      <c r="BF237" s="204">
        <f>IF(N237="snížená",J237,0)</f>
        <v>0</v>
      </c>
      <c r="BG237" s="204">
        <f>IF(N237="zákl. přenesená",J237,0)</f>
        <v>0</v>
      </c>
      <c r="BH237" s="204">
        <f>IF(N237="sníž. přenesená",J237,0)</f>
        <v>0</v>
      </c>
      <c r="BI237" s="204">
        <f>IF(N237="nulová",J237,0)</f>
        <v>0</v>
      </c>
      <c r="BJ237" s="18" t="s">
        <v>86</v>
      </c>
      <c r="BK237" s="204">
        <f>ROUND(I237*H237,2)</f>
        <v>0</v>
      </c>
      <c r="BL237" s="18" t="s">
        <v>300</v>
      </c>
      <c r="BM237" s="203" t="s">
        <v>1608</v>
      </c>
    </row>
    <row r="238" spans="1:65" s="2" customFormat="1" ht="29.25">
      <c r="A238" s="35"/>
      <c r="B238" s="36"/>
      <c r="C238" s="37"/>
      <c r="D238" s="205" t="s">
        <v>178</v>
      </c>
      <c r="E238" s="37"/>
      <c r="F238" s="206" t="s">
        <v>1607</v>
      </c>
      <c r="G238" s="37"/>
      <c r="H238" s="37"/>
      <c r="I238" s="207"/>
      <c r="J238" s="37"/>
      <c r="K238" s="37"/>
      <c r="L238" s="40"/>
      <c r="M238" s="208"/>
      <c r="N238" s="209"/>
      <c r="O238" s="72"/>
      <c r="P238" s="72"/>
      <c r="Q238" s="72"/>
      <c r="R238" s="72"/>
      <c r="S238" s="72"/>
      <c r="T238" s="73"/>
      <c r="U238" s="35"/>
      <c r="V238" s="35"/>
      <c r="W238" s="35"/>
      <c r="X238" s="35"/>
      <c r="Y238" s="35"/>
      <c r="Z238" s="35"/>
      <c r="AA238" s="35"/>
      <c r="AB238" s="35"/>
      <c r="AC238" s="35"/>
      <c r="AD238" s="35"/>
      <c r="AE238" s="35"/>
      <c r="AT238" s="18" t="s">
        <v>178</v>
      </c>
      <c r="AU238" s="18" t="s">
        <v>88</v>
      </c>
    </row>
    <row r="239" spans="1:65" s="2" customFormat="1" ht="19.5">
      <c r="A239" s="35"/>
      <c r="B239" s="36"/>
      <c r="C239" s="37"/>
      <c r="D239" s="205" t="s">
        <v>233</v>
      </c>
      <c r="E239" s="37"/>
      <c r="F239" s="212" t="s">
        <v>1538</v>
      </c>
      <c r="G239" s="37"/>
      <c r="H239" s="37"/>
      <c r="I239" s="207"/>
      <c r="J239" s="37"/>
      <c r="K239" s="37"/>
      <c r="L239" s="40"/>
      <c r="M239" s="208"/>
      <c r="N239" s="209"/>
      <c r="O239" s="72"/>
      <c r="P239" s="72"/>
      <c r="Q239" s="72"/>
      <c r="R239" s="72"/>
      <c r="S239" s="72"/>
      <c r="T239" s="73"/>
      <c r="U239" s="35"/>
      <c r="V239" s="35"/>
      <c r="W239" s="35"/>
      <c r="X239" s="35"/>
      <c r="Y239" s="35"/>
      <c r="Z239" s="35"/>
      <c r="AA239" s="35"/>
      <c r="AB239" s="35"/>
      <c r="AC239" s="35"/>
      <c r="AD239" s="35"/>
      <c r="AE239" s="35"/>
      <c r="AT239" s="18" t="s">
        <v>233</v>
      </c>
      <c r="AU239" s="18" t="s">
        <v>88</v>
      </c>
    </row>
    <row r="240" spans="1:65" s="2" customFormat="1" ht="16.5" customHeight="1">
      <c r="A240" s="35"/>
      <c r="B240" s="36"/>
      <c r="C240" s="192" t="s">
        <v>535</v>
      </c>
      <c r="D240" s="192" t="s">
        <v>172</v>
      </c>
      <c r="E240" s="193" t="s">
        <v>1609</v>
      </c>
      <c r="F240" s="194" t="s">
        <v>1610</v>
      </c>
      <c r="G240" s="195" t="s">
        <v>368</v>
      </c>
      <c r="H240" s="196">
        <v>2</v>
      </c>
      <c r="I240" s="197"/>
      <c r="J240" s="198">
        <f>ROUND(I240*H240,2)</f>
        <v>0</v>
      </c>
      <c r="K240" s="194" t="s">
        <v>1</v>
      </c>
      <c r="L240" s="40"/>
      <c r="M240" s="199" t="s">
        <v>1</v>
      </c>
      <c r="N240" s="200" t="s">
        <v>44</v>
      </c>
      <c r="O240" s="72"/>
      <c r="P240" s="201">
        <f>O240*H240</f>
        <v>0</v>
      </c>
      <c r="Q240" s="201">
        <v>0</v>
      </c>
      <c r="R240" s="201">
        <f>Q240*H240</f>
        <v>0</v>
      </c>
      <c r="S240" s="201">
        <v>0</v>
      </c>
      <c r="T240" s="202">
        <f>S240*H240</f>
        <v>0</v>
      </c>
      <c r="U240" s="35"/>
      <c r="V240" s="35"/>
      <c r="W240" s="35"/>
      <c r="X240" s="35"/>
      <c r="Y240" s="35"/>
      <c r="Z240" s="35"/>
      <c r="AA240" s="35"/>
      <c r="AB240" s="35"/>
      <c r="AC240" s="35"/>
      <c r="AD240" s="35"/>
      <c r="AE240" s="35"/>
      <c r="AR240" s="203" t="s">
        <v>300</v>
      </c>
      <c r="AT240" s="203" t="s">
        <v>172</v>
      </c>
      <c r="AU240" s="203" t="s">
        <v>88</v>
      </c>
      <c r="AY240" s="18" t="s">
        <v>169</v>
      </c>
      <c r="BE240" s="204">
        <f>IF(N240="základní",J240,0)</f>
        <v>0</v>
      </c>
      <c r="BF240" s="204">
        <f>IF(N240="snížená",J240,0)</f>
        <v>0</v>
      </c>
      <c r="BG240" s="204">
        <f>IF(N240="zákl. přenesená",J240,0)</f>
        <v>0</v>
      </c>
      <c r="BH240" s="204">
        <f>IF(N240="sníž. přenesená",J240,0)</f>
        <v>0</v>
      </c>
      <c r="BI240" s="204">
        <f>IF(N240="nulová",J240,0)</f>
        <v>0</v>
      </c>
      <c r="BJ240" s="18" t="s">
        <v>86</v>
      </c>
      <c r="BK240" s="204">
        <f>ROUND(I240*H240,2)</f>
        <v>0</v>
      </c>
      <c r="BL240" s="18" t="s">
        <v>300</v>
      </c>
      <c r="BM240" s="203" t="s">
        <v>1611</v>
      </c>
    </row>
    <row r="241" spans="1:65" s="2" customFormat="1" ht="11.25">
      <c r="A241" s="35"/>
      <c r="B241" s="36"/>
      <c r="C241" s="37"/>
      <c r="D241" s="205" t="s">
        <v>178</v>
      </c>
      <c r="E241" s="37"/>
      <c r="F241" s="206" t="s">
        <v>1610</v>
      </c>
      <c r="G241" s="37"/>
      <c r="H241" s="37"/>
      <c r="I241" s="207"/>
      <c r="J241" s="37"/>
      <c r="K241" s="37"/>
      <c r="L241" s="40"/>
      <c r="M241" s="208"/>
      <c r="N241" s="209"/>
      <c r="O241" s="72"/>
      <c r="P241" s="72"/>
      <c r="Q241" s="72"/>
      <c r="R241" s="72"/>
      <c r="S241" s="72"/>
      <c r="T241" s="73"/>
      <c r="U241" s="35"/>
      <c r="V241" s="35"/>
      <c r="W241" s="35"/>
      <c r="X241" s="35"/>
      <c r="Y241" s="35"/>
      <c r="Z241" s="35"/>
      <c r="AA241" s="35"/>
      <c r="AB241" s="35"/>
      <c r="AC241" s="35"/>
      <c r="AD241" s="35"/>
      <c r="AE241" s="35"/>
      <c r="AT241" s="18" t="s">
        <v>178</v>
      </c>
      <c r="AU241" s="18" t="s">
        <v>88</v>
      </c>
    </row>
    <row r="242" spans="1:65" s="2" customFormat="1" ht="19.5">
      <c r="A242" s="35"/>
      <c r="B242" s="36"/>
      <c r="C242" s="37"/>
      <c r="D242" s="205" t="s">
        <v>233</v>
      </c>
      <c r="E242" s="37"/>
      <c r="F242" s="212" t="s">
        <v>1547</v>
      </c>
      <c r="G242" s="37"/>
      <c r="H242" s="37"/>
      <c r="I242" s="207"/>
      <c r="J242" s="37"/>
      <c r="K242" s="37"/>
      <c r="L242" s="40"/>
      <c r="M242" s="208"/>
      <c r="N242" s="209"/>
      <c r="O242" s="72"/>
      <c r="P242" s="72"/>
      <c r="Q242" s="72"/>
      <c r="R242" s="72"/>
      <c r="S242" s="72"/>
      <c r="T242" s="73"/>
      <c r="U242" s="35"/>
      <c r="V242" s="35"/>
      <c r="W242" s="35"/>
      <c r="X242" s="35"/>
      <c r="Y242" s="35"/>
      <c r="Z242" s="35"/>
      <c r="AA242" s="35"/>
      <c r="AB242" s="35"/>
      <c r="AC242" s="35"/>
      <c r="AD242" s="35"/>
      <c r="AE242" s="35"/>
      <c r="AT242" s="18" t="s">
        <v>233</v>
      </c>
      <c r="AU242" s="18" t="s">
        <v>88</v>
      </c>
    </row>
    <row r="243" spans="1:65" s="2" customFormat="1" ht="21.75" customHeight="1">
      <c r="A243" s="35"/>
      <c r="B243" s="36"/>
      <c r="C243" s="192" t="s">
        <v>542</v>
      </c>
      <c r="D243" s="192" t="s">
        <v>172</v>
      </c>
      <c r="E243" s="193" t="s">
        <v>1612</v>
      </c>
      <c r="F243" s="194" t="s">
        <v>1613</v>
      </c>
      <c r="G243" s="195" t="s">
        <v>252</v>
      </c>
      <c r="H243" s="196">
        <v>2</v>
      </c>
      <c r="I243" s="197"/>
      <c r="J243" s="198">
        <f>ROUND(I243*H243,2)</f>
        <v>0</v>
      </c>
      <c r="K243" s="194" t="s">
        <v>1</v>
      </c>
      <c r="L243" s="40"/>
      <c r="M243" s="199" t="s">
        <v>1</v>
      </c>
      <c r="N243" s="200" t="s">
        <v>44</v>
      </c>
      <c r="O243" s="72"/>
      <c r="P243" s="201">
        <f>O243*H243</f>
        <v>0</v>
      </c>
      <c r="Q243" s="201">
        <v>0</v>
      </c>
      <c r="R243" s="201">
        <f>Q243*H243</f>
        <v>0</v>
      </c>
      <c r="S243" s="201">
        <v>0</v>
      </c>
      <c r="T243" s="202">
        <f>S243*H243</f>
        <v>0</v>
      </c>
      <c r="U243" s="35"/>
      <c r="V243" s="35"/>
      <c r="W243" s="35"/>
      <c r="X243" s="35"/>
      <c r="Y243" s="35"/>
      <c r="Z243" s="35"/>
      <c r="AA243" s="35"/>
      <c r="AB243" s="35"/>
      <c r="AC243" s="35"/>
      <c r="AD243" s="35"/>
      <c r="AE243" s="35"/>
      <c r="AR243" s="203" t="s">
        <v>300</v>
      </c>
      <c r="AT243" s="203" t="s">
        <v>172</v>
      </c>
      <c r="AU243" s="203" t="s">
        <v>88</v>
      </c>
      <c r="AY243" s="18" t="s">
        <v>169</v>
      </c>
      <c r="BE243" s="204">
        <f>IF(N243="základní",J243,0)</f>
        <v>0</v>
      </c>
      <c r="BF243" s="204">
        <f>IF(N243="snížená",J243,0)</f>
        <v>0</v>
      </c>
      <c r="BG243" s="204">
        <f>IF(N243="zákl. přenesená",J243,0)</f>
        <v>0</v>
      </c>
      <c r="BH243" s="204">
        <f>IF(N243="sníž. přenesená",J243,0)</f>
        <v>0</v>
      </c>
      <c r="BI243" s="204">
        <f>IF(N243="nulová",J243,0)</f>
        <v>0</v>
      </c>
      <c r="BJ243" s="18" t="s">
        <v>86</v>
      </c>
      <c r="BK243" s="204">
        <f>ROUND(I243*H243,2)</f>
        <v>0</v>
      </c>
      <c r="BL243" s="18" t="s">
        <v>300</v>
      </c>
      <c r="BM243" s="203" t="s">
        <v>1614</v>
      </c>
    </row>
    <row r="244" spans="1:65" s="2" customFormat="1" ht="11.25">
      <c r="A244" s="35"/>
      <c r="B244" s="36"/>
      <c r="C244" s="37"/>
      <c r="D244" s="205" t="s">
        <v>178</v>
      </c>
      <c r="E244" s="37"/>
      <c r="F244" s="206" t="s">
        <v>1613</v>
      </c>
      <c r="G244" s="37"/>
      <c r="H244" s="37"/>
      <c r="I244" s="207"/>
      <c r="J244" s="37"/>
      <c r="K244" s="37"/>
      <c r="L244" s="40"/>
      <c r="M244" s="208"/>
      <c r="N244" s="209"/>
      <c r="O244" s="72"/>
      <c r="P244" s="72"/>
      <c r="Q244" s="72"/>
      <c r="R244" s="72"/>
      <c r="S244" s="72"/>
      <c r="T244" s="73"/>
      <c r="U244" s="35"/>
      <c r="V244" s="35"/>
      <c r="W244" s="35"/>
      <c r="X244" s="35"/>
      <c r="Y244" s="35"/>
      <c r="Z244" s="35"/>
      <c r="AA244" s="35"/>
      <c r="AB244" s="35"/>
      <c r="AC244" s="35"/>
      <c r="AD244" s="35"/>
      <c r="AE244" s="35"/>
      <c r="AT244" s="18" t="s">
        <v>178</v>
      </c>
      <c r="AU244" s="18" t="s">
        <v>88</v>
      </c>
    </row>
    <row r="245" spans="1:65" s="2" customFormat="1" ht="19.5">
      <c r="A245" s="35"/>
      <c r="B245" s="36"/>
      <c r="C245" s="37"/>
      <c r="D245" s="205" t="s">
        <v>233</v>
      </c>
      <c r="E245" s="37"/>
      <c r="F245" s="212" t="s">
        <v>1547</v>
      </c>
      <c r="G245" s="37"/>
      <c r="H245" s="37"/>
      <c r="I245" s="207"/>
      <c r="J245" s="37"/>
      <c r="K245" s="37"/>
      <c r="L245" s="40"/>
      <c r="M245" s="208"/>
      <c r="N245" s="209"/>
      <c r="O245" s="72"/>
      <c r="P245" s="72"/>
      <c r="Q245" s="72"/>
      <c r="R245" s="72"/>
      <c r="S245" s="72"/>
      <c r="T245" s="73"/>
      <c r="U245" s="35"/>
      <c r="V245" s="35"/>
      <c r="W245" s="35"/>
      <c r="X245" s="35"/>
      <c r="Y245" s="35"/>
      <c r="Z245" s="35"/>
      <c r="AA245" s="35"/>
      <c r="AB245" s="35"/>
      <c r="AC245" s="35"/>
      <c r="AD245" s="35"/>
      <c r="AE245" s="35"/>
      <c r="AT245" s="18" t="s">
        <v>233</v>
      </c>
      <c r="AU245" s="18" t="s">
        <v>88</v>
      </c>
    </row>
    <row r="246" spans="1:65" s="2" customFormat="1" ht="16.5" customHeight="1">
      <c r="A246" s="35"/>
      <c r="B246" s="36"/>
      <c r="C246" s="192" t="s">
        <v>549</v>
      </c>
      <c r="D246" s="192" t="s">
        <v>172</v>
      </c>
      <c r="E246" s="193" t="s">
        <v>1615</v>
      </c>
      <c r="F246" s="194" t="s">
        <v>1616</v>
      </c>
      <c r="G246" s="195" t="s">
        <v>252</v>
      </c>
      <c r="H246" s="196">
        <v>2</v>
      </c>
      <c r="I246" s="197"/>
      <c r="J246" s="198">
        <f>ROUND(I246*H246,2)</f>
        <v>0</v>
      </c>
      <c r="K246" s="194" t="s">
        <v>1</v>
      </c>
      <c r="L246" s="40"/>
      <c r="M246" s="199" t="s">
        <v>1</v>
      </c>
      <c r="N246" s="200" t="s">
        <v>44</v>
      </c>
      <c r="O246" s="72"/>
      <c r="P246" s="201">
        <f>O246*H246</f>
        <v>0</v>
      </c>
      <c r="Q246" s="201">
        <v>0</v>
      </c>
      <c r="R246" s="201">
        <f>Q246*H246</f>
        <v>0</v>
      </c>
      <c r="S246" s="201">
        <v>0</v>
      </c>
      <c r="T246" s="202">
        <f>S246*H246</f>
        <v>0</v>
      </c>
      <c r="U246" s="35"/>
      <c r="V246" s="35"/>
      <c r="W246" s="35"/>
      <c r="X246" s="35"/>
      <c r="Y246" s="35"/>
      <c r="Z246" s="35"/>
      <c r="AA246" s="35"/>
      <c r="AB246" s="35"/>
      <c r="AC246" s="35"/>
      <c r="AD246" s="35"/>
      <c r="AE246" s="35"/>
      <c r="AR246" s="203" t="s">
        <v>300</v>
      </c>
      <c r="AT246" s="203" t="s">
        <v>172</v>
      </c>
      <c r="AU246" s="203" t="s">
        <v>88</v>
      </c>
      <c r="AY246" s="18" t="s">
        <v>169</v>
      </c>
      <c r="BE246" s="204">
        <f>IF(N246="základní",J246,0)</f>
        <v>0</v>
      </c>
      <c r="BF246" s="204">
        <f>IF(N246="snížená",J246,0)</f>
        <v>0</v>
      </c>
      <c r="BG246" s="204">
        <f>IF(N246="zákl. přenesená",J246,0)</f>
        <v>0</v>
      </c>
      <c r="BH246" s="204">
        <f>IF(N246="sníž. přenesená",J246,0)</f>
        <v>0</v>
      </c>
      <c r="BI246" s="204">
        <f>IF(N246="nulová",J246,0)</f>
        <v>0</v>
      </c>
      <c r="BJ246" s="18" t="s">
        <v>86</v>
      </c>
      <c r="BK246" s="204">
        <f>ROUND(I246*H246,2)</f>
        <v>0</v>
      </c>
      <c r="BL246" s="18" t="s">
        <v>300</v>
      </c>
      <c r="BM246" s="203" t="s">
        <v>1617</v>
      </c>
    </row>
    <row r="247" spans="1:65" s="2" customFormat="1" ht="11.25">
      <c r="A247" s="35"/>
      <c r="B247" s="36"/>
      <c r="C247" s="37"/>
      <c r="D247" s="205" t="s">
        <v>178</v>
      </c>
      <c r="E247" s="37"/>
      <c r="F247" s="206" t="s">
        <v>1616</v>
      </c>
      <c r="G247" s="37"/>
      <c r="H247" s="37"/>
      <c r="I247" s="207"/>
      <c r="J247" s="37"/>
      <c r="K247" s="37"/>
      <c r="L247" s="40"/>
      <c r="M247" s="208"/>
      <c r="N247" s="209"/>
      <c r="O247" s="72"/>
      <c r="P247" s="72"/>
      <c r="Q247" s="72"/>
      <c r="R247" s="72"/>
      <c r="S247" s="72"/>
      <c r="T247" s="73"/>
      <c r="U247" s="35"/>
      <c r="V247" s="35"/>
      <c r="W247" s="35"/>
      <c r="X247" s="35"/>
      <c r="Y247" s="35"/>
      <c r="Z247" s="35"/>
      <c r="AA247" s="35"/>
      <c r="AB247" s="35"/>
      <c r="AC247" s="35"/>
      <c r="AD247" s="35"/>
      <c r="AE247" s="35"/>
      <c r="AT247" s="18" t="s">
        <v>178</v>
      </c>
      <c r="AU247" s="18" t="s">
        <v>88</v>
      </c>
    </row>
    <row r="248" spans="1:65" s="2" customFormat="1" ht="19.5">
      <c r="A248" s="35"/>
      <c r="B248" s="36"/>
      <c r="C248" s="37"/>
      <c r="D248" s="205" t="s">
        <v>233</v>
      </c>
      <c r="E248" s="37"/>
      <c r="F248" s="212" t="s">
        <v>1497</v>
      </c>
      <c r="G248" s="37"/>
      <c r="H248" s="37"/>
      <c r="I248" s="207"/>
      <c r="J248" s="37"/>
      <c r="K248" s="37"/>
      <c r="L248" s="40"/>
      <c r="M248" s="208"/>
      <c r="N248" s="209"/>
      <c r="O248" s="72"/>
      <c r="P248" s="72"/>
      <c r="Q248" s="72"/>
      <c r="R248" s="72"/>
      <c r="S248" s="72"/>
      <c r="T248" s="73"/>
      <c r="U248" s="35"/>
      <c r="V248" s="35"/>
      <c r="W248" s="35"/>
      <c r="X248" s="35"/>
      <c r="Y248" s="35"/>
      <c r="Z248" s="35"/>
      <c r="AA248" s="35"/>
      <c r="AB248" s="35"/>
      <c r="AC248" s="35"/>
      <c r="AD248" s="35"/>
      <c r="AE248" s="35"/>
      <c r="AT248" s="18" t="s">
        <v>233</v>
      </c>
      <c r="AU248" s="18" t="s">
        <v>88</v>
      </c>
    </row>
    <row r="249" spans="1:65" s="2" customFormat="1" ht="16.5" customHeight="1">
      <c r="A249" s="35"/>
      <c r="B249" s="36"/>
      <c r="C249" s="192" t="s">
        <v>557</v>
      </c>
      <c r="D249" s="192" t="s">
        <v>172</v>
      </c>
      <c r="E249" s="193" t="s">
        <v>1618</v>
      </c>
      <c r="F249" s="194" t="s">
        <v>1542</v>
      </c>
      <c r="G249" s="195" t="s">
        <v>368</v>
      </c>
      <c r="H249" s="196">
        <v>30</v>
      </c>
      <c r="I249" s="197"/>
      <c r="J249" s="198">
        <f>ROUND(I249*H249,2)</f>
        <v>0</v>
      </c>
      <c r="K249" s="194" t="s">
        <v>1</v>
      </c>
      <c r="L249" s="40"/>
      <c r="M249" s="199" t="s">
        <v>1</v>
      </c>
      <c r="N249" s="200" t="s">
        <v>44</v>
      </c>
      <c r="O249" s="72"/>
      <c r="P249" s="201">
        <f>O249*H249</f>
        <v>0</v>
      </c>
      <c r="Q249" s="201">
        <v>0</v>
      </c>
      <c r="R249" s="201">
        <f>Q249*H249</f>
        <v>0</v>
      </c>
      <c r="S249" s="201">
        <v>0</v>
      </c>
      <c r="T249" s="202">
        <f>S249*H249</f>
        <v>0</v>
      </c>
      <c r="U249" s="35"/>
      <c r="V249" s="35"/>
      <c r="W249" s="35"/>
      <c r="X249" s="35"/>
      <c r="Y249" s="35"/>
      <c r="Z249" s="35"/>
      <c r="AA249" s="35"/>
      <c r="AB249" s="35"/>
      <c r="AC249" s="35"/>
      <c r="AD249" s="35"/>
      <c r="AE249" s="35"/>
      <c r="AR249" s="203" t="s">
        <v>300</v>
      </c>
      <c r="AT249" s="203" t="s">
        <v>172</v>
      </c>
      <c r="AU249" s="203" t="s">
        <v>88</v>
      </c>
      <c r="AY249" s="18" t="s">
        <v>169</v>
      </c>
      <c r="BE249" s="204">
        <f>IF(N249="základní",J249,0)</f>
        <v>0</v>
      </c>
      <c r="BF249" s="204">
        <f>IF(N249="snížená",J249,0)</f>
        <v>0</v>
      </c>
      <c r="BG249" s="204">
        <f>IF(N249="zákl. přenesená",J249,0)</f>
        <v>0</v>
      </c>
      <c r="BH249" s="204">
        <f>IF(N249="sníž. přenesená",J249,0)</f>
        <v>0</v>
      </c>
      <c r="BI249" s="204">
        <f>IF(N249="nulová",J249,0)</f>
        <v>0</v>
      </c>
      <c r="BJ249" s="18" t="s">
        <v>86</v>
      </c>
      <c r="BK249" s="204">
        <f>ROUND(I249*H249,2)</f>
        <v>0</v>
      </c>
      <c r="BL249" s="18" t="s">
        <v>300</v>
      </c>
      <c r="BM249" s="203" t="s">
        <v>1619</v>
      </c>
    </row>
    <row r="250" spans="1:65" s="2" customFormat="1" ht="11.25">
      <c r="A250" s="35"/>
      <c r="B250" s="36"/>
      <c r="C250" s="37"/>
      <c r="D250" s="205" t="s">
        <v>178</v>
      </c>
      <c r="E250" s="37"/>
      <c r="F250" s="206" t="s">
        <v>1542</v>
      </c>
      <c r="G250" s="37"/>
      <c r="H250" s="37"/>
      <c r="I250" s="207"/>
      <c r="J250" s="37"/>
      <c r="K250" s="37"/>
      <c r="L250" s="40"/>
      <c r="M250" s="208"/>
      <c r="N250" s="209"/>
      <c r="O250" s="72"/>
      <c r="P250" s="72"/>
      <c r="Q250" s="72"/>
      <c r="R250" s="72"/>
      <c r="S250" s="72"/>
      <c r="T250" s="73"/>
      <c r="U250" s="35"/>
      <c r="V250" s="35"/>
      <c r="W250" s="35"/>
      <c r="X250" s="35"/>
      <c r="Y250" s="35"/>
      <c r="Z250" s="35"/>
      <c r="AA250" s="35"/>
      <c r="AB250" s="35"/>
      <c r="AC250" s="35"/>
      <c r="AD250" s="35"/>
      <c r="AE250" s="35"/>
      <c r="AT250" s="18" t="s">
        <v>178</v>
      </c>
      <c r="AU250" s="18" t="s">
        <v>88</v>
      </c>
    </row>
    <row r="251" spans="1:65" s="2" customFormat="1" ht="19.5">
      <c r="A251" s="35"/>
      <c r="B251" s="36"/>
      <c r="C251" s="37"/>
      <c r="D251" s="205" t="s">
        <v>233</v>
      </c>
      <c r="E251" s="37"/>
      <c r="F251" s="212" t="s">
        <v>1544</v>
      </c>
      <c r="G251" s="37"/>
      <c r="H251" s="37"/>
      <c r="I251" s="207"/>
      <c r="J251" s="37"/>
      <c r="K251" s="37"/>
      <c r="L251" s="40"/>
      <c r="M251" s="208"/>
      <c r="N251" s="209"/>
      <c r="O251" s="72"/>
      <c r="P251" s="72"/>
      <c r="Q251" s="72"/>
      <c r="R251" s="72"/>
      <c r="S251" s="72"/>
      <c r="T251" s="73"/>
      <c r="U251" s="35"/>
      <c r="V251" s="35"/>
      <c r="W251" s="35"/>
      <c r="X251" s="35"/>
      <c r="Y251" s="35"/>
      <c r="Z251" s="35"/>
      <c r="AA251" s="35"/>
      <c r="AB251" s="35"/>
      <c r="AC251" s="35"/>
      <c r="AD251" s="35"/>
      <c r="AE251" s="35"/>
      <c r="AT251" s="18" t="s">
        <v>233</v>
      </c>
      <c r="AU251" s="18" t="s">
        <v>88</v>
      </c>
    </row>
    <row r="252" spans="1:65" s="2" customFormat="1" ht="24.2" customHeight="1">
      <c r="A252" s="35"/>
      <c r="B252" s="36"/>
      <c r="C252" s="192" t="s">
        <v>564</v>
      </c>
      <c r="D252" s="192" t="s">
        <v>172</v>
      </c>
      <c r="E252" s="193" t="s">
        <v>1620</v>
      </c>
      <c r="F252" s="194" t="s">
        <v>1499</v>
      </c>
      <c r="G252" s="195" t="s">
        <v>252</v>
      </c>
      <c r="H252" s="196">
        <v>8</v>
      </c>
      <c r="I252" s="197"/>
      <c r="J252" s="198">
        <f>ROUND(I252*H252,2)</f>
        <v>0</v>
      </c>
      <c r="K252" s="194" t="s">
        <v>1</v>
      </c>
      <c r="L252" s="40"/>
      <c r="M252" s="199" t="s">
        <v>1</v>
      </c>
      <c r="N252" s="200" t="s">
        <v>44</v>
      </c>
      <c r="O252" s="72"/>
      <c r="P252" s="201">
        <f>O252*H252</f>
        <v>0</v>
      </c>
      <c r="Q252" s="201">
        <v>0</v>
      </c>
      <c r="R252" s="201">
        <f>Q252*H252</f>
        <v>0</v>
      </c>
      <c r="S252" s="201">
        <v>0</v>
      </c>
      <c r="T252" s="202">
        <f>S252*H252</f>
        <v>0</v>
      </c>
      <c r="U252" s="35"/>
      <c r="V252" s="35"/>
      <c r="W252" s="35"/>
      <c r="X252" s="35"/>
      <c r="Y252" s="35"/>
      <c r="Z252" s="35"/>
      <c r="AA252" s="35"/>
      <c r="AB252" s="35"/>
      <c r="AC252" s="35"/>
      <c r="AD252" s="35"/>
      <c r="AE252" s="35"/>
      <c r="AR252" s="203" t="s">
        <v>300</v>
      </c>
      <c r="AT252" s="203" t="s">
        <v>172</v>
      </c>
      <c r="AU252" s="203" t="s">
        <v>88</v>
      </c>
      <c r="AY252" s="18" t="s">
        <v>169</v>
      </c>
      <c r="BE252" s="204">
        <f>IF(N252="základní",J252,0)</f>
        <v>0</v>
      </c>
      <c r="BF252" s="204">
        <f>IF(N252="snížená",J252,0)</f>
        <v>0</v>
      </c>
      <c r="BG252" s="204">
        <f>IF(N252="zákl. přenesená",J252,0)</f>
        <v>0</v>
      </c>
      <c r="BH252" s="204">
        <f>IF(N252="sníž. přenesená",J252,0)</f>
        <v>0</v>
      </c>
      <c r="BI252" s="204">
        <f>IF(N252="nulová",J252,0)</f>
        <v>0</v>
      </c>
      <c r="BJ252" s="18" t="s">
        <v>86</v>
      </c>
      <c r="BK252" s="204">
        <f>ROUND(I252*H252,2)</f>
        <v>0</v>
      </c>
      <c r="BL252" s="18" t="s">
        <v>300</v>
      </c>
      <c r="BM252" s="203" t="s">
        <v>1621</v>
      </c>
    </row>
    <row r="253" spans="1:65" s="2" customFormat="1" ht="19.5">
      <c r="A253" s="35"/>
      <c r="B253" s="36"/>
      <c r="C253" s="37"/>
      <c r="D253" s="205" t="s">
        <v>178</v>
      </c>
      <c r="E253" s="37"/>
      <c r="F253" s="206" t="s">
        <v>1499</v>
      </c>
      <c r="G253" s="37"/>
      <c r="H253" s="37"/>
      <c r="I253" s="207"/>
      <c r="J253" s="37"/>
      <c r="K253" s="37"/>
      <c r="L253" s="40"/>
      <c r="M253" s="208"/>
      <c r="N253" s="209"/>
      <c r="O253" s="72"/>
      <c r="P253" s="72"/>
      <c r="Q253" s="72"/>
      <c r="R253" s="72"/>
      <c r="S253" s="72"/>
      <c r="T253" s="73"/>
      <c r="U253" s="35"/>
      <c r="V253" s="35"/>
      <c r="W253" s="35"/>
      <c r="X253" s="35"/>
      <c r="Y253" s="35"/>
      <c r="Z253" s="35"/>
      <c r="AA253" s="35"/>
      <c r="AB253" s="35"/>
      <c r="AC253" s="35"/>
      <c r="AD253" s="35"/>
      <c r="AE253" s="35"/>
      <c r="AT253" s="18" t="s">
        <v>178</v>
      </c>
      <c r="AU253" s="18" t="s">
        <v>88</v>
      </c>
    </row>
    <row r="254" spans="1:65" s="2" customFormat="1" ht="19.5">
      <c r="A254" s="35"/>
      <c r="B254" s="36"/>
      <c r="C254" s="37"/>
      <c r="D254" s="205" t="s">
        <v>233</v>
      </c>
      <c r="E254" s="37"/>
      <c r="F254" s="212" t="s">
        <v>1622</v>
      </c>
      <c r="G254" s="37"/>
      <c r="H254" s="37"/>
      <c r="I254" s="207"/>
      <c r="J254" s="37"/>
      <c r="K254" s="37"/>
      <c r="L254" s="40"/>
      <c r="M254" s="208"/>
      <c r="N254" s="209"/>
      <c r="O254" s="72"/>
      <c r="P254" s="72"/>
      <c r="Q254" s="72"/>
      <c r="R254" s="72"/>
      <c r="S254" s="72"/>
      <c r="T254" s="73"/>
      <c r="U254" s="35"/>
      <c r="V254" s="35"/>
      <c r="W254" s="35"/>
      <c r="X254" s="35"/>
      <c r="Y254" s="35"/>
      <c r="Z254" s="35"/>
      <c r="AA254" s="35"/>
      <c r="AB254" s="35"/>
      <c r="AC254" s="35"/>
      <c r="AD254" s="35"/>
      <c r="AE254" s="35"/>
      <c r="AT254" s="18" t="s">
        <v>233</v>
      </c>
      <c r="AU254" s="18" t="s">
        <v>88</v>
      </c>
    </row>
    <row r="255" spans="1:65" s="2" customFormat="1" ht="24.2" customHeight="1">
      <c r="A255" s="35"/>
      <c r="B255" s="36"/>
      <c r="C255" s="192" t="s">
        <v>573</v>
      </c>
      <c r="D255" s="192" t="s">
        <v>172</v>
      </c>
      <c r="E255" s="193" t="s">
        <v>1623</v>
      </c>
      <c r="F255" s="194" t="s">
        <v>1503</v>
      </c>
      <c r="G255" s="195" t="s">
        <v>252</v>
      </c>
      <c r="H255" s="196">
        <v>8</v>
      </c>
      <c r="I255" s="197"/>
      <c r="J255" s="198">
        <f>ROUND(I255*H255,2)</f>
        <v>0</v>
      </c>
      <c r="K255" s="194" t="s">
        <v>1</v>
      </c>
      <c r="L255" s="40"/>
      <c r="M255" s="199" t="s">
        <v>1</v>
      </c>
      <c r="N255" s="200" t="s">
        <v>44</v>
      </c>
      <c r="O255" s="72"/>
      <c r="P255" s="201">
        <f>O255*H255</f>
        <v>0</v>
      </c>
      <c r="Q255" s="201">
        <v>0</v>
      </c>
      <c r="R255" s="201">
        <f>Q255*H255</f>
        <v>0</v>
      </c>
      <c r="S255" s="201">
        <v>0</v>
      </c>
      <c r="T255" s="202">
        <f>S255*H255</f>
        <v>0</v>
      </c>
      <c r="U255" s="35"/>
      <c r="V255" s="35"/>
      <c r="W255" s="35"/>
      <c r="X255" s="35"/>
      <c r="Y255" s="35"/>
      <c r="Z255" s="35"/>
      <c r="AA255" s="35"/>
      <c r="AB255" s="35"/>
      <c r="AC255" s="35"/>
      <c r="AD255" s="35"/>
      <c r="AE255" s="35"/>
      <c r="AR255" s="203" t="s">
        <v>300</v>
      </c>
      <c r="AT255" s="203" t="s">
        <v>172</v>
      </c>
      <c r="AU255" s="203" t="s">
        <v>88</v>
      </c>
      <c r="AY255" s="18" t="s">
        <v>169</v>
      </c>
      <c r="BE255" s="204">
        <f>IF(N255="základní",J255,0)</f>
        <v>0</v>
      </c>
      <c r="BF255" s="204">
        <f>IF(N255="snížená",J255,0)</f>
        <v>0</v>
      </c>
      <c r="BG255" s="204">
        <f>IF(N255="zákl. přenesená",J255,0)</f>
        <v>0</v>
      </c>
      <c r="BH255" s="204">
        <f>IF(N255="sníž. přenesená",J255,0)</f>
        <v>0</v>
      </c>
      <c r="BI255" s="204">
        <f>IF(N255="nulová",J255,0)</f>
        <v>0</v>
      </c>
      <c r="BJ255" s="18" t="s">
        <v>86</v>
      </c>
      <c r="BK255" s="204">
        <f>ROUND(I255*H255,2)</f>
        <v>0</v>
      </c>
      <c r="BL255" s="18" t="s">
        <v>300</v>
      </c>
      <c r="BM255" s="203" t="s">
        <v>1624</v>
      </c>
    </row>
    <row r="256" spans="1:65" s="2" customFormat="1" ht="19.5">
      <c r="A256" s="35"/>
      <c r="B256" s="36"/>
      <c r="C256" s="37"/>
      <c r="D256" s="205" t="s">
        <v>178</v>
      </c>
      <c r="E256" s="37"/>
      <c r="F256" s="206" t="s">
        <v>1503</v>
      </c>
      <c r="G256" s="37"/>
      <c r="H256" s="37"/>
      <c r="I256" s="207"/>
      <c r="J256" s="37"/>
      <c r="K256" s="37"/>
      <c r="L256" s="40"/>
      <c r="M256" s="208"/>
      <c r="N256" s="209"/>
      <c r="O256" s="72"/>
      <c r="P256" s="72"/>
      <c r="Q256" s="72"/>
      <c r="R256" s="72"/>
      <c r="S256" s="72"/>
      <c r="T256" s="73"/>
      <c r="U256" s="35"/>
      <c r="V256" s="35"/>
      <c r="W256" s="35"/>
      <c r="X256" s="35"/>
      <c r="Y256" s="35"/>
      <c r="Z256" s="35"/>
      <c r="AA256" s="35"/>
      <c r="AB256" s="35"/>
      <c r="AC256" s="35"/>
      <c r="AD256" s="35"/>
      <c r="AE256" s="35"/>
      <c r="AT256" s="18" t="s">
        <v>178</v>
      </c>
      <c r="AU256" s="18" t="s">
        <v>88</v>
      </c>
    </row>
    <row r="257" spans="1:65" s="2" customFormat="1" ht="24.2" customHeight="1">
      <c r="A257" s="35"/>
      <c r="B257" s="36"/>
      <c r="C257" s="192" t="s">
        <v>584</v>
      </c>
      <c r="D257" s="192" t="s">
        <v>172</v>
      </c>
      <c r="E257" s="193" t="s">
        <v>1625</v>
      </c>
      <c r="F257" s="194" t="s">
        <v>1506</v>
      </c>
      <c r="G257" s="195" t="s">
        <v>252</v>
      </c>
      <c r="H257" s="196">
        <v>2</v>
      </c>
      <c r="I257" s="197"/>
      <c r="J257" s="198">
        <f>ROUND(I257*H257,2)</f>
        <v>0</v>
      </c>
      <c r="K257" s="194" t="s">
        <v>1</v>
      </c>
      <c r="L257" s="40"/>
      <c r="M257" s="199" t="s">
        <v>1</v>
      </c>
      <c r="N257" s="200" t="s">
        <v>44</v>
      </c>
      <c r="O257" s="72"/>
      <c r="P257" s="201">
        <f>O257*H257</f>
        <v>0</v>
      </c>
      <c r="Q257" s="201">
        <v>0</v>
      </c>
      <c r="R257" s="201">
        <f>Q257*H257</f>
        <v>0</v>
      </c>
      <c r="S257" s="201">
        <v>0</v>
      </c>
      <c r="T257" s="202">
        <f>S257*H257</f>
        <v>0</v>
      </c>
      <c r="U257" s="35"/>
      <c r="V257" s="35"/>
      <c r="W257" s="35"/>
      <c r="X257" s="35"/>
      <c r="Y257" s="35"/>
      <c r="Z257" s="35"/>
      <c r="AA257" s="35"/>
      <c r="AB257" s="35"/>
      <c r="AC257" s="35"/>
      <c r="AD257" s="35"/>
      <c r="AE257" s="35"/>
      <c r="AR257" s="203" t="s">
        <v>300</v>
      </c>
      <c r="AT257" s="203" t="s">
        <v>172</v>
      </c>
      <c r="AU257" s="203" t="s">
        <v>88</v>
      </c>
      <c r="AY257" s="18" t="s">
        <v>169</v>
      </c>
      <c r="BE257" s="204">
        <f>IF(N257="základní",J257,0)</f>
        <v>0</v>
      </c>
      <c r="BF257" s="204">
        <f>IF(N257="snížená",J257,0)</f>
        <v>0</v>
      </c>
      <c r="BG257" s="204">
        <f>IF(N257="zákl. přenesená",J257,0)</f>
        <v>0</v>
      </c>
      <c r="BH257" s="204">
        <f>IF(N257="sníž. přenesená",J257,0)</f>
        <v>0</v>
      </c>
      <c r="BI257" s="204">
        <f>IF(N257="nulová",J257,0)</f>
        <v>0</v>
      </c>
      <c r="BJ257" s="18" t="s">
        <v>86</v>
      </c>
      <c r="BK257" s="204">
        <f>ROUND(I257*H257,2)</f>
        <v>0</v>
      </c>
      <c r="BL257" s="18" t="s">
        <v>300</v>
      </c>
      <c r="BM257" s="203" t="s">
        <v>1626</v>
      </c>
    </row>
    <row r="258" spans="1:65" s="2" customFormat="1" ht="11.25">
      <c r="A258" s="35"/>
      <c r="B258" s="36"/>
      <c r="C258" s="37"/>
      <c r="D258" s="205" t="s">
        <v>178</v>
      </c>
      <c r="E258" s="37"/>
      <c r="F258" s="206" t="s">
        <v>1506</v>
      </c>
      <c r="G258" s="37"/>
      <c r="H258" s="37"/>
      <c r="I258" s="207"/>
      <c r="J258" s="37"/>
      <c r="K258" s="37"/>
      <c r="L258" s="40"/>
      <c r="M258" s="208"/>
      <c r="N258" s="209"/>
      <c r="O258" s="72"/>
      <c r="P258" s="72"/>
      <c r="Q258" s="72"/>
      <c r="R258" s="72"/>
      <c r="S258" s="72"/>
      <c r="T258" s="73"/>
      <c r="U258" s="35"/>
      <c r="V258" s="35"/>
      <c r="W258" s="35"/>
      <c r="X258" s="35"/>
      <c r="Y258" s="35"/>
      <c r="Z258" s="35"/>
      <c r="AA258" s="35"/>
      <c r="AB258" s="35"/>
      <c r="AC258" s="35"/>
      <c r="AD258" s="35"/>
      <c r="AE258" s="35"/>
      <c r="AT258" s="18" t="s">
        <v>178</v>
      </c>
      <c r="AU258" s="18" t="s">
        <v>88</v>
      </c>
    </row>
    <row r="259" spans="1:65" s="2" customFormat="1" ht="19.5">
      <c r="A259" s="35"/>
      <c r="B259" s="36"/>
      <c r="C259" s="37"/>
      <c r="D259" s="205" t="s">
        <v>233</v>
      </c>
      <c r="E259" s="37"/>
      <c r="F259" s="212" t="s">
        <v>1497</v>
      </c>
      <c r="G259" s="37"/>
      <c r="H259" s="37"/>
      <c r="I259" s="207"/>
      <c r="J259" s="37"/>
      <c r="K259" s="37"/>
      <c r="L259" s="40"/>
      <c r="M259" s="208"/>
      <c r="N259" s="209"/>
      <c r="O259" s="72"/>
      <c r="P259" s="72"/>
      <c r="Q259" s="72"/>
      <c r="R259" s="72"/>
      <c r="S259" s="72"/>
      <c r="T259" s="73"/>
      <c r="U259" s="35"/>
      <c r="V259" s="35"/>
      <c r="W259" s="35"/>
      <c r="X259" s="35"/>
      <c r="Y259" s="35"/>
      <c r="Z259" s="35"/>
      <c r="AA259" s="35"/>
      <c r="AB259" s="35"/>
      <c r="AC259" s="35"/>
      <c r="AD259" s="35"/>
      <c r="AE259" s="35"/>
      <c r="AT259" s="18" t="s">
        <v>233</v>
      </c>
      <c r="AU259" s="18" t="s">
        <v>88</v>
      </c>
    </row>
    <row r="260" spans="1:65" s="2" customFormat="1" ht="16.5" customHeight="1">
      <c r="A260" s="35"/>
      <c r="B260" s="36"/>
      <c r="C260" s="192" t="s">
        <v>592</v>
      </c>
      <c r="D260" s="192" t="s">
        <v>172</v>
      </c>
      <c r="E260" s="193" t="s">
        <v>1627</v>
      </c>
      <c r="F260" s="194" t="s">
        <v>1509</v>
      </c>
      <c r="G260" s="195" t="s">
        <v>189</v>
      </c>
      <c r="H260" s="196">
        <v>80</v>
      </c>
      <c r="I260" s="197"/>
      <c r="J260" s="198">
        <f>ROUND(I260*H260,2)</f>
        <v>0</v>
      </c>
      <c r="K260" s="194" t="s">
        <v>1</v>
      </c>
      <c r="L260" s="40"/>
      <c r="M260" s="199" t="s">
        <v>1</v>
      </c>
      <c r="N260" s="200" t="s">
        <v>44</v>
      </c>
      <c r="O260" s="72"/>
      <c r="P260" s="201">
        <f>O260*H260</f>
        <v>0</v>
      </c>
      <c r="Q260" s="201">
        <v>0</v>
      </c>
      <c r="R260" s="201">
        <f>Q260*H260</f>
        <v>0</v>
      </c>
      <c r="S260" s="201">
        <v>0</v>
      </c>
      <c r="T260" s="202">
        <f>S260*H260</f>
        <v>0</v>
      </c>
      <c r="U260" s="35"/>
      <c r="V260" s="35"/>
      <c r="W260" s="35"/>
      <c r="X260" s="35"/>
      <c r="Y260" s="35"/>
      <c r="Z260" s="35"/>
      <c r="AA260" s="35"/>
      <c r="AB260" s="35"/>
      <c r="AC260" s="35"/>
      <c r="AD260" s="35"/>
      <c r="AE260" s="35"/>
      <c r="AR260" s="203" t="s">
        <v>300</v>
      </c>
      <c r="AT260" s="203" t="s">
        <v>172</v>
      </c>
      <c r="AU260" s="203" t="s">
        <v>88</v>
      </c>
      <c r="AY260" s="18" t="s">
        <v>169</v>
      </c>
      <c r="BE260" s="204">
        <f>IF(N260="základní",J260,0)</f>
        <v>0</v>
      </c>
      <c r="BF260" s="204">
        <f>IF(N260="snížená",J260,0)</f>
        <v>0</v>
      </c>
      <c r="BG260" s="204">
        <f>IF(N260="zákl. přenesená",J260,0)</f>
        <v>0</v>
      </c>
      <c r="BH260" s="204">
        <f>IF(N260="sníž. přenesená",J260,0)</f>
        <v>0</v>
      </c>
      <c r="BI260" s="204">
        <f>IF(N260="nulová",J260,0)</f>
        <v>0</v>
      </c>
      <c r="BJ260" s="18" t="s">
        <v>86</v>
      </c>
      <c r="BK260" s="204">
        <f>ROUND(I260*H260,2)</f>
        <v>0</v>
      </c>
      <c r="BL260" s="18" t="s">
        <v>300</v>
      </c>
      <c r="BM260" s="203" t="s">
        <v>1628</v>
      </c>
    </row>
    <row r="261" spans="1:65" s="2" customFormat="1" ht="11.25">
      <c r="A261" s="35"/>
      <c r="B261" s="36"/>
      <c r="C261" s="37"/>
      <c r="D261" s="205" t="s">
        <v>178</v>
      </c>
      <c r="E261" s="37"/>
      <c r="F261" s="206" t="s">
        <v>1509</v>
      </c>
      <c r="G261" s="37"/>
      <c r="H261" s="37"/>
      <c r="I261" s="207"/>
      <c r="J261" s="37"/>
      <c r="K261" s="37"/>
      <c r="L261" s="40"/>
      <c r="M261" s="208"/>
      <c r="N261" s="209"/>
      <c r="O261" s="72"/>
      <c r="P261" s="72"/>
      <c r="Q261" s="72"/>
      <c r="R261" s="72"/>
      <c r="S261" s="72"/>
      <c r="T261" s="73"/>
      <c r="U261" s="35"/>
      <c r="V261" s="35"/>
      <c r="W261" s="35"/>
      <c r="X261" s="35"/>
      <c r="Y261" s="35"/>
      <c r="Z261" s="35"/>
      <c r="AA261" s="35"/>
      <c r="AB261" s="35"/>
      <c r="AC261" s="35"/>
      <c r="AD261" s="35"/>
      <c r="AE261" s="35"/>
      <c r="AT261" s="18" t="s">
        <v>178</v>
      </c>
      <c r="AU261" s="18" t="s">
        <v>88</v>
      </c>
    </row>
    <row r="262" spans="1:65" s="2" customFormat="1" ht="16.5" customHeight="1">
      <c r="A262" s="35"/>
      <c r="B262" s="36"/>
      <c r="C262" s="192" t="s">
        <v>602</v>
      </c>
      <c r="D262" s="192" t="s">
        <v>172</v>
      </c>
      <c r="E262" s="193" t="s">
        <v>1629</v>
      </c>
      <c r="F262" s="194" t="s">
        <v>1512</v>
      </c>
      <c r="G262" s="195" t="s">
        <v>368</v>
      </c>
      <c r="H262" s="196">
        <v>15</v>
      </c>
      <c r="I262" s="197"/>
      <c r="J262" s="198">
        <f>ROUND(I262*H262,2)</f>
        <v>0</v>
      </c>
      <c r="K262" s="194" t="s">
        <v>1</v>
      </c>
      <c r="L262" s="40"/>
      <c r="M262" s="199" t="s">
        <v>1</v>
      </c>
      <c r="N262" s="200" t="s">
        <v>44</v>
      </c>
      <c r="O262" s="72"/>
      <c r="P262" s="201">
        <f>O262*H262</f>
        <v>0</v>
      </c>
      <c r="Q262" s="201">
        <v>0</v>
      </c>
      <c r="R262" s="201">
        <f>Q262*H262</f>
        <v>0</v>
      </c>
      <c r="S262" s="201">
        <v>0</v>
      </c>
      <c r="T262" s="202">
        <f>S262*H262</f>
        <v>0</v>
      </c>
      <c r="U262" s="35"/>
      <c r="V262" s="35"/>
      <c r="W262" s="35"/>
      <c r="X262" s="35"/>
      <c r="Y262" s="35"/>
      <c r="Z262" s="35"/>
      <c r="AA262" s="35"/>
      <c r="AB262" s="35"/>
      <c r="AC262" s="35"/>
      <c r="AD262" s="35"/>
      <c r="AE262" s="35"/>
      <c r="AR262" s="203" t="s">
        <v>300</v>
      </c>
      <c r="AT262" s="203" t="s">
        <v>172</v>
      </c>
      <c r="AU262" s="203" t="s">
        <v>88</v>
      </c>
      <c r="AY262" s="18" t="s">
        <v>169</v>
      </c>
      <c r="BE262" s="204">
        <f>IF(N262="základní",J262,0)</f>
        <v>0</v>
      </c>
      <c r="BF262" s="204">
        <f>IF(N262="snížená",J262,0)</f>
        <v>0</v>
      </c>
      <c r="BG262" s="204">
        <f>IF(N262="zákl. přenesená",J262,0)</f>
        <v>0</v>
      </c>
      <c r="BH262" s="204">
        <f>IF(N262="sníž. přenesená",J262,0)</f>
        <v>0</v>
      </c>
      <c r="BI262" s="204">
        <f>IF(N262="nulová",J262,0)</f>
        <v>0</v>
      </c>
      <c r="BJ262" s="18" t="s">
        <v>86</v>
      </c>
      <c r="BK262" s="204">
        <f>ROUND(I262*H262,2)</f>
        <v>0</v>
      </c>
      <c r="BL262" s="18" t="s">
        <v>300</v>
      </c>
      <c r="BM262" s="203" t="s">
        <v>1630</v>
      </c>
    </row>
    <row r="263" spans="1:65" s="2" customFormat="1" ht="11.25">
      <c r="A263" s="35"/>
      <c r="B263" s="36"/>
      <c r="C263" s="37"/>
      <c r="D263" s="205" t="s">
        <v>178</v>
      </c>
      <c r="E263" s="37"/>
      <c r="F263" s="206" t="s">
        <v>1512</v>
      </c>
      <c r="G263" s="37"/>
      <c r="H263" s="37"/>
      <c r="I263" s="207"/>
      <c r="J263" s="37"/>
      <c r="K263" s="37"/>
      <c r="L263" s="40"/>
      <c r="M263" s="208"/>
      <c r="N263" s="209"/>
      <c r="O263" s="72"/>
      <c r="P263" s="72"/>
      <c r="Q263" s="72"/>
      <c r="R263" s="72"/>
      <c r="S263" s="72"/>
      <c r="T263" s="73"/>
      <c r="U263" s="35"/>
      <c r="V263" s="35"/>
      <c r="W263" s="35"/>
      <c r="X263" s="35"/>
      <c r="Y263" s="35"/>
      <c r="Z263" s="35"/>
      <c r="AA263" s="35"/>
      <c r="AB263" s="35"/>
      <c r="AC263" s="35"/>
      <c r="AD263" s="35"/>
      <c r="AE263" s="35"/>
      <c r="AT263" s="18" t="s">
        <v>178</v>
      </c>
      <c r="AU263" s="18" t="s">
        <v>88</v>
      </c>
    </row>
    <row r="264" spans="1:65" s="2" customFormat="1" ht="16.5" customHeight="1">
      <c r="A264" s="35"/>
      <c r="B264" s="36"/>
      <c r="C264" s="192" t="s">
        <v>611</v>
      </c>
      <c r="D264" s="192" t="s">
        <v>172</v>
      </c>
      <c r="E264" s="193" t="s">
        <v>1631</v>
      </c>
      <c r="F264" s="194" t="s">
        <v>1515</v>
      </c>
      <c r="G264" s="195" t="s">
        <v>189</v>
      </c>
      <c r="H264" s="196">
        <v>30</v>
      </c>
      <c r="I264" s="197"/>
      <c r="J264" s="198">
        <f>ROUND(I264*H264,2)</f>
        <v>0</v>
      </c>
      <c r="K264" s="194" t="s">
        <v>1</v>
      </c>
      <c r="L264" s="40"/>
      <c r="M264" s="199" t="s">
        <v>1</v>
      </c>
      <c r="N264" s="200" t="s">
        <v>44</v>
      </c>
      <c r="O264" s="72"/>
      <c r="P264" s="201">
        <f>O264*H264</f>
        <v>0</v>
      </c>
      <c r="Q264" s="201">
        <v>0</v>
      </c>
      <c r="R264" s="201">
        <f>Q264*H264</f>
        <v>0</v>
      </c>
      <c r="S264" s="201">
        <v>0</v>
      </c>
      <c r="T264" s="202">
        <f>S264*H264</f>
        <v>0</v>
      </c>
      <c r="U264" s="35"/>
      <c r="V264" s="35"/>
      <c r="W264" s="35"/>
      <c r="X264" s="35"/>
      <c r="Y264" s="35"/>
      <c r="Z264" s="35"/>
      <c r="AA264" s="35"/>
      <c r="AB264" s="35"/>
      <c r="AC264" s="35"/>
      <c r="AD264" s="35"/>
      <c r="AE264" s="35"/>
      <c r="AR264" s="203" t="s">
        <v>300</v>
      </c>
      <c r="AT264" s="203" t="s">
        <v>172</v>
      </c>
      <c r="AU264" s="203" t="s">
        <v>88</v>
      </c>
      <c r="AY264" s="18" t="s">
        <v>169</v>
      </c>
      <c r="BE264" s="204">
        <f>IF(N264="základní",J264,0)</f>
        <v>0</v>
      </c>
      <c r="BF264" s="204">
        <f>IF(N264="snížená",J264,0)</f>
        <v>0</v>
      </c>
      <c r="BG264" s="204">
        <f>IF(N264="zákl. přenesená",J264,0)</f>
        <v>0</v>
      </c>
      <c r="BH264" s="204">
        <f>IF(N264="sníž. přenesená",J264,0)</f>
        <v>0</v>
      </c>
      <c r="BI264" s="204">
        <f>IF(N264="nulová",J264,0)</f>
        <v>0</v>
      </c>
      <c r="BJ264" s="18" t="s">
        <v>86</v>
      </c>
      <c r="BK264" s="204">
        <f>ROUND(I264*H264,2)</f>
        <v>0</v>
      </c>
      <c r="BL264" s="18" t="s">
        <v>300</v>
      </c>
      <c r="BM264" s="203" t="s">
        <v>1632</v>
      </c>
    </row>
    <row r="265" spans="1:65" s="2" customFormat="1" ht="11.25">
      <c r="A265" s="35"/>
      <c r="B265" s="36"/>
      <c r="C265" s="37"/>
      <c r="D265" s="205" t="s">
        <v>178</v>
      </c>
      <c r="E265" s="37"/>
      <c r="F265" s="206" t="s">
        <v>1515</v>
      </c>
      <c r="G265" s="37"/>
      <c r="H265" s="37"/>
      <c r="I265" s="207"/>
      <c r="J265" s="37"/>
      <c r="K265" s="37"/>
      <c r="L265" s="40"/>
      <c r="M265" s="208"/>
      <c r="N265" s="209"/>
      <c r="O265" s="72"/>
      <c r="P265" s="72"/>
      <c r="Q265" s="72"/>
      <c r="R265" s="72"/>
      <c r="S265" s="72"/>
      <c r="T265" s="73"/>
      <c r="U265" s="35"/>
      <c r="V265" s="35"/>
      <c r="W265" s="35"/>
      <c r="X265" s="35"/>
      <c r="Y265" s="35"/>
      <c r="Z265" s="35"/>
      <c r="AA265" s="35"/>
      <c r="AB265" s="35"/>
      <c r="AC265" s="35"/>
      <c r="AD265" s="35"/>
      <c r="AE265" s="35"/>
      <c r="AT265" s="18" t="s">
        <v>178</v>
      </c>
      <c r="AU265" s="18" t="s">
        <v>88</v>
      </c>
    </row>
    <row r="266" spans="1:65" s="2" customFormat="1" ht="16.5" customHeight="1">
      <c r="A266" s="35"/>
      <c r="B266" s="36"/>
      <c r="C266" s="192" t="s">
        <v>619</v>
      </c>
      <c r="D266" s="192" t="s">
        <v>172</v>
      </c>
      <c r="E266" s="193" t="s">
        <v>1633</v>
      </c>
      <c r="F266" s="194" t="s">
        <v>1518</v>
      </c>
      <c r="G266" s="195" t="s">
        <v>252</v>
      </c>
      <c r="H266" s="196">
        <v>4</v>
      </c>
      <c r="I266" s="197"/>
      <c r="J266" s="198">
        <f>ROUND(I266*H266,2)</f>
        <v>0</v>
      </c>
      <c r="K266" s="194" t="s">
        <v>1</v>
      </c>
      <c r="L266" s="40"/>
      <c r="M266" s="199" t="s">
        <v>1</v>
      </c>
      <c r="N266" s="200" t="s">
        <v>44</v>
      </c>
      <c r="O266" s="72"/>
      <c r="P266" s="201">
        <f>O266*H266</f>
        <v>0</v>
      </c>
      <c r="Q266" s="201">
        <v>0</v>
      </c>
      <c r="R266" s="201">
        <f>Q266*H266</f>
        <v>0</v>
      </c>
      <c r="S266" s="201">
        <v>0</v>
      </c>
      <c r="T266" s="202">
        <f>S266*H266</f>
        <v>0</v>
      </c>
      <c r="U266" s="35"/>
      <c r="V266" s="35"/>
      <c r="W266" s="35"/>
      <c r="X266" s="35"/>
      <c r="Y266" s="35"/>
      <c r="Z266" s="35"/>
      <c r="AA266" s="35"/>
      <c r="AB266" s="35"/>
      <c r="AC266" s="35"/>
      <c r="AD266" s="35"/>
      <c r="AE266" s="35"/>
      <c r="AR266" s="203" t="s">
        <v>300</v>
      </c>
      <c r="AT266" s="203" t="s">
        <v>172</v>
      </c>
      <c r="AU266" s="203" t="s">
        <v>88</v>
      </c>
      <c r="AY266" s="18" t="s">
        <v>169</v>
      </c>
      <c r="BE266" s="204">
        <f>IF(N266="základní",J266,0)</f>
        <v>0</v>
      </c>
      <c r="BF266" s="204">
        <f>IF(N266="snížená",J266,0)</f>
        <v>0</v>
      </c>
      <c r="BG266" s="204">
        <f>IF(N266="zákl. přenesená",J266,0)</f>
        <v>0</v>
      </c>
      <c r="BH266" s="204">
        <f>IF(N266="sníž. přenesená",J266,0)</f>
        <v>0</v>
      </c>
      <c r="BI266" s="204">
        <f>IF(N266="nulová",J266,0)</f>
        <v>0</v>
      </c>
      <c r="BJ266" s="18" t="s">
        <v>86</v>
      </c>
      <c r="BK266" s="204">
        <f>ROUND(I266*H266,2)</f>
        <v>0</v>
      </c>
      <c r="BL266" s="18" t="s">
        <v>300</v>
      </c>
      <c r="BM266" s="203" t="s">
        <v>1634</v>
      </c>
    </row>
    <row r="267" spans="1:65" s="2" customFormat="1" ht="11.25">
      <c r="A267" s="35"/>
      <c r="B267" s="36"/>
      <c r="C267" s="37"/>
      <c r="D267" s="205" t="s">
        <v>178</v>
      </c>
      <c r="E267" s="37"/>
      <c r="F267" s="206" t="s">
        <v>1518</v>
      </c>
      <c r="G267" s="37"/>
      <c r="H267" s="37"/>
      <c r="I267" s="207"/>
      <c r="J267" s="37"/>
      <c r="K267" s="37"/>
      <c r="L267" s="40"/>
      <c r="M267" s="208"/>
      <c r="N267" s="209"/>
      <c r="O267" s="72"/>
      <c r="P267" s="72"/>
      <c r="Q267" s="72"/>
      <c r="R267" s="72"/>
      <c r="S267" s="72"/>
      <c r="T267" s="73"/>
      <c r="U267" s="35"/>
      <c r="V267" s="35"/>
      <c r="W267" s="35"/>
      <c r="X267" s="35"/>
      <c r="Y267" s="35"/>
      <c r="Z267" s="35"/>
      <c r="AA267" s="35"/>
      <c r="AB267" s="35"/>
      <c r="AC267" s="35"/>
      <c r="AD267" s="35"/>
      <c r="AE267" s="35"/>
      <c r="AT267" s="18" t="s">
        <v>178</v>
      </c>
      <c r="AU267" s="18" t="s">
        <v>88</v>
      </c>
    </row>
    <row r="268" spans="1:65" s="2" customFormat="1" ht="16.5" customHeight="1">
      <c r="A268" s="35"/>
      <c r="B268" s="36"/>
      <c r="C268" s="192" t="s">
        <v>627</v>
      </c>
      <c r="D268" s="192" t="s">
        <v>172</v>
      </c>
      <c r="E268" s="193" t="s">
        <v>1635</v>
      </c>
      <c r="F268" s="194" t="s">
        <v>1566</v>
      </c>
      <c r="G268" s="195" t="s">
        <v>189</v>
      </c>
      <c r="H268" s="196">
        <v>50</v>
      </c>
      <c r="I268" s="197"/>
      <c r="J268" s="198">
        <f>ROUND(I268*H268,2)</f>
        <v>0</v>
      </c>
      <c r="K268" s="194" t="s">
        <v>1</v>
      </c>
      <c r="L268" s="40"/>
      <c r="M268" s="199" t="s">
        <v>1</v>
      </c>
      <c r="N268" s="200" t="s">
        <v>44</v>
      </c>
      <c r="O268" s="72"/>
      <c r="P268" s="201">
        <f>O268*H268</f>
        <v>0</v>
      </c>
      <c r="Q268" s="201">
        <v>0</v>
      </c>
      <c r="R268" s="201">
        <f>Q268*H268</f>
        <v>0</v>
      </c>
      <c r="S268" s="201">
        <v>0</v>
      </c>
      <c r="T268" s="202">
        <f>S268*H268</f>
        <v>0</v>
      </c>
      <c r="U268" s="35"/>
      <c r="V268" s="35"/>
      <c r="W268" s="35"/>
      <c r="X268" s="35"/>
      <c r="Y268" s="35"/>
      <c r="Z268" s="35"/>
      <c r="AA268" s="35"/>
      <c r="AB268" s="35"/>
      <c r="AC268" s="35"/>
      <c r="AD268" s="35"/>
      <c r="AE268" s="35"/>
      <c r="AR268" s="203" t="s">
        <v>300</v>
      </c>
      <c r="AT268" s="203" t="s">
        <v>172</v>
      </c>
      <c r="AU268" s="203" t="s">
        <v>88</v>
      </c>
      <c r="AY268" s="18" t="s">
        <v>169</v>
      </c>
      <c r="BE268" s="204">
        <f>IF(N268="základní",J268,0)</f>
        <v>0</v>
      </c>
      <c r="BF268" s="204">
        <f>IF(N268="snížená",J268,0)</f>
        <v>0</v>
      </c>
      <c r="BG268" s="204">
        <f>IF(N268="zákl. přenesená",J268,0)</f>
        <v>0</v>
      </c>
      <c r="BH268" s="204">
        <f>IF(N268="sníž. přenesená",J268,0)</f>
        <v>0</v>
      </c>
      <c r="BI268" s="204">
        <f>IF(N268="nulová",J268,0)</f>
        <v>0</v>
      </c>
      <c r="BJ268" s="18" t="s">
        <v>86</v>
      </c>
      <c r="BK268" s="204">
        <f>ROUND(I268*H268,2)</f>
        <v>0</v>
      </c>
      <c r="BL268" s="18" t="s">
        <v>300</v>
      </c>
      <c r="BM268" s="203" t="s">
        <v>1636</v>
      </c>
    </row>
    <row r="269" spans="1:65" s="2" customFormat="1" ht="11.25">
      <c r="A269" s="35"/>
      <c r="B269" s="36"/>
      <c r="C269" s="37"/>
      <c r="D269" s="205" t="s">
        <v>178</v>
      </c>
      <c r="E269" s="37"/>
      <c r="F269" s="206" t="s">
        <v>1566</v>
      </c>
      <c r="G269" s="37"/>
      <c r="H269" s="37"/>
      <c r="I269" s="207"/>
      <c r="J269" s="37"/>
      <c r="K269" s="37"/>
      <c r="L269" s="40"/>
      <c r="M269" s="208"/>
      <c r="N269" s="209"/>
      <c r="O269" s="72"/>
      <c r="P269" s="72"/>
      <c r="Q269" s="72"/>
      <c r="R269" s="72"/>
      <c r="S269" s="72"/>
      <c r="T269" s="73"/>
      <c r="U269" s="35"/>
      <c r="V269" s="35"/>
      <c r="W269" s="35"/>
      <c r="X269" s="35"/>
      <c r="Y269" s="35"/>
      <c r="Z269" s="35"/>
      <c r="AA269" s="35"/>
      <c r="AB269" s="35"/>
      <c r="AC269" s="35"/>
      <c r="AD269" s="35"/>
      <c r="AE269" s="35"/>
      <c r="AT269" s="18" t="s">
        <v>178</v>
      </c>
      <c r="AU269" s="18" t="s">
        <v>88</v>
      </c>
    </row>
    <row r="270" spans="1:65" s="2" customFormat="1" ht="16.5" customHeight="1">
      <c r="A270" s="35"/>
      <c r="B270" s="36"/>
      <c r="C270" s="245" t="s">
        <v>636</v>
      </c>
      <c r="D270" s="245" t="s">
        <v>227</v>
      </c>
      <c r="E270" s="246" t="s">
        <v>1637</v>
      </c>
      <c r="F270" s="247" t="s">
        <v>1527</v>
      </c>
      <c r="G270" s="248" t="s">
        <v>345</v>
      </c>
      <c r="H270" s="249">
        <v>1</v>
      </c>
      <c r="I270" s="250"/>
      <c r="J270" s="251">
        <f>ROUND(I270*H270,2)</f>
        <v>0</v>
      </c>
      <c r="K270" s="247" t="s">
        <v>1</v>
      </c>
      <c r="L270" s="252"/>
      <c r="M270" s="253" t="s">
        <v>1</v>
      </c>
      <c r="N270" s="254" t="s">
        <v>44</v>
      </c>
      <c r="O270" s="72"/>
      <c r="P270" s="201">
        <f>O270*H270</f>
        <v>0</v>
      </c>
      <c r="Q270" s="201">
        <v>0</v>
      </c>
      <c r="R270" s="201">
        <f>Q270*H270</f>
        <v>0</v>
      </c>
      <c r="S270" s="201">
        <v>0</v>
      </c>
      <c r="T270" s="202">
        <f>S270*H270</f>
        <v>0</v>
      </c>
      <c r="U270" s="35"/>
      <c r="V270" s="35"/>
      <c r="W270" s="35"/>
      <c r="X270" s="35"/>
      <c r="Y270" s="35"/>
      <c r="Z270" s="35"/>
      <c r="AA270" s="35"/>
      <c r="AB270" s="35"/>
      <c r="AC270" s="35"/>
      <c r="AD270" s="35"/>
      <c r="AE270" s="35"/>
      <c r="AR270" s="203" t="s">
        <v>446</v>
      </c>
      <c r="AT270" s="203" t="s">
        <v>227</v>
      </c>
      <c r="AU270" s="203" t="s">
        <v>88</v>
      </c>
      <c r="AY270" s="18" t="s">
        <v>169</v>
      </c>
      <c r="BE270" s="204">
        <f>IF(N270="základní",J270,0)</f>
        <v>0</v>
      </c>
      <c r="BF270" s="204">
        <f>IF(N270="snížená",J270,0)</f>
        <v>0</v>
      </c>
      <c r="BG270" s="204">
        <f>IF(N270="zákl. přenesená",J270,0)</f>
        <v>0</v>
      </c>
      <c r="BH270" s="204">
        <f>IF(N270="sníž. přenesená",J270,0)</f>
        <v>0</v>
      </c>
      <c r="BI270" s="204">
        <f>IF(N270="nulová",J270,0)</f>
        <v>0</v>
      </c>
      <c r="BJ270" s="18" t="s">
        <v>86</v>
      </c>
      <c r="BK270" s="204">
        <f>ROUND(I270*H270,2)</f>
        <v>0</v>
      </c>
      <c r="BL270" s="18" t="s">
        <v>300</v>
      </c>
      <c r="BM270" s="203" t="s">
        <v>1638</v>
      </c>
    </row>
    <row r="271" spans="1:65" s="2" customFormat="1" ht="11.25">
      <c r="A271" s="35"/>
      <c r="B271" s="36"/>
      <c r="C271" s="37"/>
      <c r="D271" s="205" t="s">
        <v>178</v>
      </c>
      <c r="E271" s="37"/>
      <c r="F271" s="206" t="s">
        <v>1527</v>
      </c>
      <c r="G271" s="37"/>
      <c r="H271" s="37"/>
      <c r="I271" s="207"/>
      <c r="J271" s="37"/>
      <c r="K271" s="37"/>
      <c r="L271" s="40"/>
      <c r="M271" s="208"/>
      <c r="N271" s="209"/>
      <c r="O271" s="72"/>
      <c r="P271" s="72"/>
      <c r="Q271" s="72"/>
      <c r="R271" s="72"/>
      <c r="S271" s="72"/>
      <c r="T271" s="73"/>
      <c r="U271" s="35"/>
      <c r="V271" s="35"/>
      <c r="W271" s="35"/>
      <c r="X271" s="35"/>
      <c r="Y271" s="35"/>
      <c r="Z271" s="35"/>
      <c r="AA271" s="35"/>
      <c r="AB271" s="35"/>
      <c r="AC271" s="35"/>
      <c r="AD271" s="35"/>
      <c r="AE271" s="35"/>
      <c r="AT271" s="18" t="s">
        <v>178</v>
      </c>
      <c r="AU271" s="18" t="s">
        <v>88</v>
      </c>
    </row>
    <row r="272" spans="1:65" s="12" customFormat="1" ht="22.9" customHeight="1">
      <c r="B272" s="176"/>
      <c r="C272" s="177"/>
      <c r="D272" s="178" t="s">
        <v>78</v>
      </c>
      <c r="E272" s="190" t="s">
        <v>1639</v>
      </c>
      <c r="F272" s="190" t="s">
        <v>1640</v>
      </c>
      <c r="G272" s="177"/>
      <c r="H272" s="177"/>
      <c r="I272" s="180"/>
      <c r="J272" s="191">
        <f>BK272</f>
        <v>0</v>
      </c>
      <c r="K272" s="177"/>
      <c r="L272" s="182"/>
      <c r="M272" s="183"/>
      <c r="N272" s="184"/>
      <c r="O272" s="184"/>
      <c r="P272" s="185">
        <f>SUM(P273:P303)</f>
        <v>0</v>
      </c>
      <c r="Q272" s="184"/>
      <c r="R272" s="185">
        <f>SUM(R273:R303)</f>
        <v>0</v>
      </c>
      <c r="S272" s="184"/>
      <c r="T272" s="186">
        <f>SUM(T273:T303)</f>
        <v>0</v>
      </c>
      <c r="AR272" s="187" t="s">
        <v>88</v>
      </c>
      <c r="AT272" s="188" t="s">
        <v>78</v>
      </c>
      <c r="AU272" s="188" t="s">
        <v>86</v>
      </c>
      <c r="AY272" s="187" t="s">
        <v>169</v>
      </c>
      <c r="BK272" s="189">
        <f>SUM(BK273:BK303)</f>
        <v>0</v>
      </c>
    </row>
    <row r="273" spans="1:65" s="2" customFormat="1" ht="24.2" customHeight="1">
      <c r="A273" s="35"/>
      <c r="B273" s="36"/>
      <c r="C273" s="192" t="s">
        <v>646</v>
      </c>
      <c r="D273" s="192" t="s">
        <v>172</v>
      </c>
      <c r="E273" s="193" t="s">
        <v>1641</v>
      </c>
      <c r="F273" s="194" t="s">
        <v>1603</v>
      </c>
      <c r="G273" s="195" t="s">
        <v>252</v>
      </c>
      <c r="H273" s="196">
        <v>1</v>
      </c>
      <c r="I273" s="197"/>
      <c r="J273" s="198">
        <f>ROUND(I273*H273,2)</f>
        <v>0</v>
      </c>
      <c r="K273" s="194" t="s">
        <v>1</v>
      </c>
      <c r="L273" s="40"/>
      <c r="M273" s="199" t="s">
        <v>1</v>
      </c>
      <c r="N273" s="200" t="s">
        <v>44</v>
      </c>
      <c r="O273" s="72"/>
      <c r="P273" s="201">
        <f>O273*H273</f>
        <v>0</v>
      </c>
      <c r="Q273" s="201">
        <v>0</v>
      </c>
      <c r="R273" s="201">
        <f>Q273*H273</f>
        <v>0</v>
      </c>
      <c r="S273" s="201">
        <v>0</v>
      </c>
      <c r="T273" s="202">
        <f>S273*H273</f>
        <v>0</v>
      </c>
      <c r="U273" s="35"/>
      <c r="V273" s="35"/>
      <c r="W273" s="35"/>
      <c r="X273" s="35"/>
      <c r="Y273" s="35"/>
      <c r="Z273" s="35"/>
      <c r="AA273" s="35"/>
      <c r="AB273" s="35"/>
      <c r="AC273" s="35"/>
      <c r="AD273" s="35"/>
      <c r="AE273" s="35"/>
      <c r="AR273" s="203" t="s">
        <v>300</v>
      </c>
      <c r="AT273" s="203" t="s">
        <v>172</v>
      </c>
      <c r="AU273" s="203" t="s">
        <v>88</v>
      </c>
      <c r="AY273" s="18" t="s">
        <v>169</v>
      </c>
      <c r="BE273" s="204">
        <f>IF(N273="základní",J273,0)</f>
        <v>0</v>
      </c>
      <c r="BF273" s="204">
        <f>IF(N273="snížená",J273,0)</f>
        <v>0</v>
      </c>
      <c r="BG273" s="204">
        <f>IF(N273="zákl. přenesená",J273,0)</f>
        <v>0</v>
      </c>
      <c r="BH273" s="204">
        <f>IF(N273="sníž. přenesená",J273,0)</f>
        <v>0</v>
      </c>
      <c r="BI273" s="204">
        <f>IF(N273="nulová",J273,0)</f>
        <v>0</v>
      </c>
      <c r="BJ273" s="18" t="s">
        <v>86</v>
      </c>
      <c r="BK273" s="204">
        <f>ROUND(I273*H273,2)</f>
        <v>0</v>
      </c>
      <c r="BL273" s="18" t="s">
        <v>300</v>
      </c>
      <c r="BM273" s="203" t="s">
        <v>1642</v>
      </c>
    </row>
    <row r="274" spans="1:65" s="2" customFormat="1" ht="87.75">
      <c r="A274" s="35"/>
      <c r="B274" s="36"/>
      <c r="C274" s="37"/>
      <c r="D274" s="205" t="s">
        <v>178</v>
      </c>
      <c r="E274" s="37"/>
      <c r="F274" s="206" t="s">
        <v>1643</v>
      </c>
      <c r="G274" s="37"/>
      <c r="H274" s="37"/>
      <c r="I274" s="207"/>
      <c r="J274" s="37"/>
      <c r="K274" s="37"/>
      <c r="L274" s="40"/>
      <c r="M274" s="208"/>
      <c r="N274" s="209"/>
      <c r="O274" s="72"/>
      <c r="P274" s="72"/>
      <c r="Q274" s="72"/>
      <c r="R274" s="72"/>
      <c r="S274" s="72"/>
      <c r="T274" s="73"/>
      <c r="U274" s="35"/>
      <c r="V274" s="35"/>
      <c r="W274" s="35"/>
      <c r="X274" s="35"/>
      <c r="Y274" s="35"/>
      <c r="Z274" s="35"/>
      <c r="AA274" s="35"/>
      <c r="AB274" s="35"/>
      <c r="AC274" s="35"/>
      <c r="AD274" s="35"/>
      <c r="AE274" s="35"/>
      <c r="AT274" s="18" t="s">
        <v>178</v>
      </c>
      <c r="AU274" s="18" t="s">
        <v>88</v>
      </c>
    </row>
    <row r="275" spans="1:65" s="2" customFormat="1" ht="19.5">
      <c r="A275" s="35"/>
      <c r="B275" s="36"/>
      <c r="C275" s="37"/>
      <c r="D275" s="205" t="s">
        <v>233</v>
      </c>
      <c r="E275" s="37"/>
      <c r="F275" s="212" t="s">
        <v>1644</v>
      </c>
      <c r="G275" s="37"/>
      <c r="H275" s="37"/>
      <c r="I275" s="207"/>
      <c r="J275" s="37"/>
      <c r="K275" s="37"/>
      <c r="L275" s="40"/>
      <c r="M275" s="208"/>
      <c r="N275" s="209"/>
      <c r="O275" s="72"/>
      <c r="P275" s="72"/>
      <c r="Q275" s="72"/>
      <c r="R275" s="72"/>
      <c r="S275" s="72"/>
      <c r="T275" s="73"/>
      <c r="U275" s="35"/>
      <c r="V275" s="35"/>
      <c r="W275" s="35"/>
      <c r="X275" s="35"/>
      <c r="Y275" s="35"/>
      <c r="Z275" s="35"/>
      <c r="AA275" s="35"/>
      <c r="AB275" s="35"/>
      <c r="AC275" s="35"/>
      <c r="AD275" s="35"/>
      <c r="AE275" s="35"/>
      <c r="AT275" s="18" t="s">
        <v>233</v>
      </c>
      <c r="AU275" s="18" t="s">
        <v>88</v>
      </c>
    </row>
    <row r="276" spans="1:65" s="2" customFormat="1" ht="55.5" customHeight="1">
      <c r="A276" s="35"/>
      <c r="B276" s="36"/>
      <c r="C276" s="192" t="s">
        <v>654</v>
      </c>
      <c r="D276" s="192" t="s">
        <v>172</v>
      </c>
      <c r="E276" s="193" t="s">
        <v>1645</v>
      </c>
      <c r="F276" s="194" t="s">
        <v>1646</v>
      </c>
      <c r="G276" s="195" t="s">
        <v>252</v>
      </c>
      <c r="H276" s="196">
        <v>1</v>
      </c>
      <c r="I276" s="197"/>
      <c r="J276" s="198">
        <f>ROUND(I276*H276,2)</f>
        <v>0</v>
      </c>
      <c r="K276" s="194" t="s">
        <v>1</v>
      </c>
      <c r="L276" s="40"/>
      <c r="M276" s="199" t="s">
        <v>1</v>
      </c>
      <c r="N276" s="200" t="s">
        <v>44</v>
      </c>
      <c r="O276" s="72"/>
      <c r="P276" s="201">
        <f>O276*H276</f>
        <v>0</v>
      </c>
      <c r="Q276" s="201">
        <v>0</v>
      </c>
      <c r="R276" s="201">
        <f>Q276*H276</f>
        <v>0</v>
      </c>
      <c r="S276" s="201">
        <v>0</v>
      </c>
      <c r="T276" s="202">
        <f>S276*H276</f>
        <v>0</v>
      </c>
      <c r="U276" s="35"/>
      <c r="V276" s="35"/>
      <c r="W276" s="35"/>
      <c r="X276" s="35"/>
      <c r="Y276" s="35"/>
      <c r="Z276" s="35"/>
      <c r="AA276" s="35"/>
      <c r="AB276" s="35"/>
      <c r="AC276" s="35"/>
      <c r="AD276" s="35"/>
      <c r="AE276" s="35"/>
      <c r="AR276" s="203" t="s">
        <v>300</v>
      </c>
      <c r="AT276" s="203" t="s">
        <v>172</v>
      </c>
      <c r="AU276" s="203" t="s">
        <v>88</v>
      </c>
      <c r="AY276" s="18" t="s">
        <v>169</v>
      </c>
      <c r="BE276" s="204">
        <f>IF(N276="základní",J276,0)</f>
        <v>0</v>
      </c>
      <c r="BF276" s="204">
        <f>IF(N276="snížená",J276,0)</f>
        <v>0</v>
      </c>
      <c r="BG276" s="204">
        <f>IF(N276="zákl. přenesená",J276,0)</f>
        <v>0</v>
      </c>
      <c r="BH276" s="204">
        <f>IF(N276="sníž. přenesená",J276,0)</f>
        <v>0</v>
      </c>
      <c r="BI276" s="204">
        <f>IF(N276="nulová",J276,0)</f>
        <v>0</v>
      </c>
      <c r="BJ276" s="18" t="s">
        <v>86</v>
      </c>
      <c r="BK276" s="204">
        <f>ROUND(I276*H276,2)</f>
        <v>0</v>
      </c>
      <c r="BL276" s="18" t="s">
        <v>300</v>
      </c>
      <c r="BM276" s="203" t="s">
        <v>1647</v>
      </c>
    </row>
    <row r="277" spans="1:65" s="2" customFormat="1" ht="29.25">
      <c r="A277" s="35"/>
      <c r="B277" s="36"/>
      <c r="C277" s="37"/>
      <c r="D277" s="205" t="s">
        <v>178</v>
      </c>
      <c r="E277" s="37"/>
      <c r="F277" s="206" t="s">
        <v>1646</v>
      </c>
      <c r="G277" s="37"/>
      <c r="H277" s="37"/>
      <c r="I277" s="207"/>
      <c r="J277" s="37"/>
      <c r="K277" s="37"/>
      <c r="L277" s="40"/>
      <c r="M277" s="208"/>
      <c r="N277" s="209"/>
      <c r="O277" s="72"/>
      <c r="P277" s="72"/>
      <c r="Q277" s="72"/>
      <c r="R277" s="72"/>
      <c r="S277" s="72"/>
      <c r="T277" s="73"/>
      <c r="U277" s="35"/>
      <c r="V277" s="35"/>
      <c r="W277" s="35"/>
      <c r="X277" s="35"/>
      <c r="Y277" s="35"/>
      <c r="Z277" s="35"/>
      <c r="AA277" s="35"/>
      <c r="AB277" s="35"/>
      <c r="AC277" s="35"/>
      <c r="AD277" s="35"/>
      <c r="AE277" s="35"/>
      <c r="AT277" s="18" t="s">
        <v>178</v>
      </c>
      <c r="AU277" s="18" t="s">
        <v>88</v>
      </c>
    </row>
    <row r="278" spans="1:65" s="2" customFormat="1" ht="19.5">
      <c r="A278" s="35"/>
      <c r="B278" s="36"/>
      <c r="C278" s="37"/>
      <c r="D278" s="205" t="s">
        <v>233</v>
      </c>
      <c r="E278" s="37"/>
      <c r="F278" s="212" t="s">
        <v>1538</v>
      </c>
      <c r="G278" s="37"/>
      <c r="H278" s="37"/>
      <c r="I278" s="207"/>
      <c r="J278" s="37"/>
      <c r="K278" s="37"/>
      <c r="L278" s="40"/>
      <c r="M278" s="208"/>
      <c r="N278" s="209"/>
      <c r="O278" s="72"/>
      <c r="P278" s="72"/>
      <c r="Q278" s="72"/>
      <c r="R278" s="72"/>
      <c r="S278" s="72"/>
      <c r="T278" s="73"/>
      <c r="U278" s="35"/>
      <c r="V278" s="35"/>
      <c r="W278" s="35"/>
      <c r="X278" s="35"/>
      <c r="Y278" s="35"/>
      <c r="Z278" s="35"/>
      <c r="AA278" s="35"/>
      <c r="AB278" s="35"/>
      <c r="AC278" s="35"/>
      <c r="AD278" s="35"/>
      <c r="AE278" s="35"/>
      <c r="AT278" s="18" t="s">
        <v>233</v>
      </c>
      <c r="AU278" s="18" t="s">
        <v>88</v>
      </c>
    </row>
    <row r="279" spans="1:65" s="2" customFormat="1" ht="16.5" customHeight="1">
      <c r="A279" s="35"/>
      <c r="B279" s="36"/>
      <c r="C279" s="192" t="s">
        <v>660</v>
      </c>
      <c r="D279" s="192" t="s">
        <v>172</v>
      </c>
      <c r="E279" s="193" t="s">
        <v>1648</v>
      </c>
      <c r="F279" s="194" t="s">
        <v>1495</v>
      </c>
      <c r="G279" s="195" t="s">
        <v>252</v>
      </c>
      <c r="H279" s="196">
        <v>2</v>
      </c>
      <c r="I279" s="197"/>
      <c r="J279" s="198">
        <f>ROUND(I279*H279,2)</f>
        <v>0</v>
      </c>
      <c r="K279" s="194" t="s">
        <v>1</v>
      </c>
      <c r="L279" s="40"/>
      <c r="M279" s="199" t="s">
        <v>1</v>
      </c>
      <c r="N279" s="200" t="s">
        <v>44</v>
      </c>
      <c r="O279" s="72"/>
      <c r="P279" s="201">
        <f>O279*H279</f>
        <v>0</v>
      </c>
      <c r="Q279" s="201">
        <v>0</v>
      </c>
      <c r="R279" s="201">
        <f>Q279*H279</f>
        <v>0</v>
      </c>
      <c r="S279" s="201">
        <v>0</v>
      </c>
      <c r="T279" s="202">
        <f>S279*H279</f>
        <v>0</v>
      </c>
      <c r="U279" s="35"/>
      <c r="V279" s="35"/>
      <c r="W279" s="35"/>
      <c r="X279" s="35"/>
      <c r="Y279" s="35"/>
      <c r="Z279" s="35"/>
      <c r="AA279" s="35"/>
      <c r="AB279" s="35"/>
      <c r="AC279" s="35"/>
      <c r="AD279" s="35"/>
      <c r="AE279" s="35"/>
      <c r="AR279" s="203" t="s">
        <v>300</v>
      </c>
      <c r="AT279" s="203" t="s">
        <v>172</v>
      </c>
      <c r="AU279" s="203" t="s">
        <v>88</v>
      </c>
      <c r="AY279" s="18" t="s">
        <v>169</v>
      </c>
      <c r="BE279" s="204">
        <f>IF(N279="základní",J279,0)</f>
        <v>0</v>
      </c>
      <c r="BF279" s="204">
        <f>IF(N279="snížená",J279,0)</f>
        <v>0</v>
      </c>
      <c r="BG279" s="204">
        <f>IF(N279="zákl. přenesená",J279,0)</f>
        <v>0</v>
      </c>
      <c r="BH279" s="204">
        <f>IF(N279="sníž. přenesená",J279,0)</f>
        <v>0</v>
      </c>
      <c r="BI279" s="204">
        <f>IF(N279="nulová",J279,0)</f>
        <v>0</v>
      </c>
      <c r="BJ279" s="18" t="s">
        <v>86</v>
      </c>
      <c r="BK279" s="204">
        <f>ROUND(I279*H279,2)</f>
        <v>0</v>
      </c>
      <c r="BL279" s="18" t="s">
        <v>300</v>
      </c>
      <c r="BM279" s="203" t="s">
        <v>1649</v>
      </c>
    </row>
    <row r="280" spans="1:65" s="2" customFormat="1" ht="11.25">
      <c r="A280" s="35"/>
      <c r="B280" s="36"/>
      <c r="C280" s="37"/>
      <c r="D280" s="205" t="s">
        <v>178</v>
      </c>
      <c r="E280" s="37"/>
      <c r="F280" s="206" t="s">
        <v>1495</v>
      </c>
      <c r="G280" s="37"/>
      <c r="H280" s="37"/>
      <c r="I280" s="207"/>
      <c r="J280" s="37"/>
      <c r="K280" s="37"/>
      <c r="L280" s="40"/>
      <c r="M280" s="208"/>
      <c r="N280" s="209"/>
      <c r="O280" s="72"/>
      <c r="P280" s="72"/>
      <c r="Q280" s="72"/>
      <c r="R280" s="72"/>
      <c r="S280" s="72"/>
      <c r="T280" s="73"/>
      <c r="U280" s="35"/>
      <c r="V280" s="35"/>
      <c r="W280" s="35"/>
      <c r="X280" s="35"/>
      <c r="Y280" s="35"/>
      <c r="Z280" s="35"/>
      <c r="AA280" s="35"/>
      <c r="AB280" s="35"/>
      <c r="AC280" s="35"/>
      <c r="AD280" s="35"/>
      <c r="AE280" s="35"/>
      <c r="AT280" s="18" t="s">
        <v>178</v>
      </c>
      <c r="AU280" s="18" t="s">
        <v>88</v>
      </c>
    </row>
    <row r="281" spans="1:65" s="2" customFormat="1" ht="19.5">
      <c r="A281" s="35"/>
      <c r="B281" s="36"/>
      <c r="C281" s="37"/>
      <c r="D281" s="205" t="s">
        <v>233</v>
      </c>
      <c r="E281" s="37"/>
      <c r="F281" s="212" t="s">
        <v>1497</v>
      </c>
      <c r="G281" s="37"/>
      <c r="H281" s="37"/>
      <c r="I281" s="207"/>
      <c r="J281" s="37"/>
      <c r="K281" s="37"/>
      <c r="L281" s="40"/>
      <c r="M281" s="208"/>
      <c r="N281" s="209"/>
      <c r="O281" s="72"/>
      <c r="P281" s="72"/>
      <c r="Q281" s="72"/>
      <c r="R281" s="72"/>
      <c r="S281" s="72"/>
      <c r="T281" s="73"/>
      <c r="U281" s="35"/>
      <c r="V281" s="35"/>
      <c r="W281" s="35"/>
      <c r="X281" s="35"/>
      <c r="Y281" s="35"/>
      <c r="Z281" s="35"/>
      <c r="AA281" s="35"/>
      <c r="AB281" s="35"/>
      <c r="AC281" s="35"/>
      <c r="AD281" s="35"/>
      <c r="AE281" s="35"/>
      <c r="AT281" s="18" t="s">
        <v>233</v>
      </c>
      <c r="AU281" s="18" t="s">
        <v>88</v>
      </c>
    </row>
    <row r="282" spans="1:65" s="2" customFormat="1" ht="16.5" customHeight="1">
      <c r="A282" s="35"/>
      <c r="B282" s="36"/>
      <c r="C282" s="192" t="s">
        <v>666</v>
      </c>
      <c r="D282" s="192" t="s">
        <v>172</v>
      </c>
      <c r="E282" s="193" t="s">
        <v>1650</v>
      </c>
      <c r="F282" s="194" t="s">
        <v>1542</v>
      </c>
      <c r="G282" s="195" t="s">
        <v>368</v>
      </c>
      <c r="H282" s="196">
        <v>30</v>
      </c>
      <c r="I282" s="197"/>
      <c r="J282" s="198">
        <f>ROUND(I282*H282,2)</f>
        <v>0</v>
      </c>
      <c r="K282" s="194" t="s">
        <v>1</v>
      </c>
      <c r="L282" s="40"/>
      <c r="M282" s="199" t="s">
        <v>1</v>
      </c>
      <c r="N282" s="200" t="s">
        <v>44</v>
      </c>
      <c r="O282" s="72"/>
      <c r="P282" s="201">
        <f>O282*H282</f>
        <v>0</v>
      </c>
      <c r="Q282" s="201">
        <v>0</v>
      </c>
      <c r="R282" s="201">
        <f>Q282*H282</f>
        <v>0</v>
      </c>
      <c r="S282" s="201">
        <v>0</v>
      </c>
      <c r="T282" s="202">
        <f>S282*H282</f>
        <v>0</v>
      </c>
      <c r="U282" s="35"/>
      <c r="V282" s="35"/>
      <c r="W282" s="35"/>
      <c r="X282" s="35"/>
      <c r="Y282" s="35"/>
      <c r="Z282" s="35"/>
      <c r="AA282" s="35"/>
      <c r="AB282" s="35"/>
      <c r="AC282" s="35"/>
      <c r="AD282" s="35"/>
      <c r="AE282" s="35"/>
      <c r="AR282" s="203" t="s">
        <v>300</v>
      </c>
      <c r="AT282" s="203" t="s">
        <v>172</v>
      </c>
      <c r="AU282" s="203" t="s">
        <v>88</v>
      </c>
      <c r="AY282" s="18" t="s">
        <v>169</v>
      </c>
      <c r="BE282" s="204">
        <f>IF(N282="základní",J282,0)</f>
        <v>0</v>
      </c>
      <c r="BF282" s="204">
        <f>IF(N282="snížená",J282,0)</f>
        <v>0</v>
      </c>
      <c r="BG282" s="204">
        <f>IF(N282="zákl. přenesená",J282,0)</f>
        <v>0</v>
      </c>
      <c r="BH282" s="204">
        <f>IF(N282="sníž. přenesená",J282,0)</f>
        <v>0</v>
      </c>
      <c r="BI282" s="204">
        <f>IF(N282="nulová",J282,0)</f>
        <v>0</v>
      </c>
      <c r="BJ282" s="18" t="s">
        <v>86</v>
      </c>
      <c r="BK282" s="204">
        <f>ROUND(I282*H282,2)</f>
        <v>0</v>
      </c>
      <c r="BL282" s="18" t="s">
        <v>300</v>
      </c>
      <c r="BM282" s="203" t="s">
        <v>1651</v>
      </c>
    </row>
    <row r="283" spans="1:65" s="2" customFormat="1" ht="11.25">
      <c r="A283" s="35"/>
      <c r="B283" s="36"/>
      <c r="C283" s="37"/>
      <c r="D283" s="205" t="s">
        <v>178</v>
      </c>
      <c r="E283" s="37"/>
      <c r="F283" s="206" t="s">
        <v>1542</v>
      </c>
      <c r="G283" s="37"/>
      <c r="H283" s="37"/>
      <c r="I283" s="207"/>
      <c r="J283" s="37"/>
      <c r="K283" s="37"/>
      <c r="L283" s="40"/>
      <c r="M283" s="208"/>
      <c r="N283" s="209"/>
      <c r="O283" s="72"/>
      <c r="P283" s="72"/>
      <c r="Q283" s="72"/>
      <c r="R283" s="72"/>
      <c r="S283" s="72"/>
      <c r="T283" s="73"/>
      <c r="U283" s="35"/>
      <c r="V283" s="35"/>
      <c r="W283" s="35"/>
      <c r="X283" s="35"/>
      <c r="Y283" s="35"/>
      <c r="Z283" s="35"/>
      <c r="AA283" s="35"/>
      <c r="AB283" s="35"/>
      <c r="AC283" s="35"/>
      <c r="AD283" s="35"/>
      <c r="AE283" s="35"/>
      <c r="AT283" s="18" t="s">
        <v>178</v>
      </c>
      <c r="AU283" s="18" t="s">
        <v>88</v>
      </c>
    </row>
    <row r="284" spans="1:65" s="2" customFormat="1" ht="19.5">
      <c r="A284" s="35"/>
      <c r="B284" s="36"/>
      <c r="C284" s="37"/>
      <c r="D284" s="205" t="s">
        <v>233</v>
      </c>
      <c r="E284" s="37"/>
      <c r="F284" s="212" t="s">
        <v>1544</v>
      </c>
      <c r="G284" s="37"/>
      <c r="H284" s="37"/>
      <c r="I284" s="207"/>
      <c r="J284" s="37"/>
      <c r="K284" s="37"/>
      <c r="L284" s="40"/>
      <c r="M284" s="208"/>
      <c r="N284" s="209"/>
      <c r="O284" s="72"/>
      <c r="P284" s="72"/>
      <c r="Q284" s="72"/>
      <c r="R284" s="72"/>
      <c r="S284" s="72"/>
      <c r="T284" s="73"/>
      <c r="U284" s="35"/>
      <c r="V284" s="35"/>
      <c r="W284" s="35"/>
      <c r="X284" s="35"/>
      <c r="Y284" s="35"/>
      <c r="Z284" s="35"/>
      <c r="AA284" s="35"/>
      <c r="AB284" s="35"/>
      <c r="AC284" s="35"/>
      <c r="AD284" s="35"/>
      <c r="AE284" s="35"/>
      <c r="AT284" s="18" t="s">
        <v>233</v>
      </c>
      <c r="AU284" s="18" t="s">
        <v>88</v>
      </c>
    </row>
    <row r="285" spans="1:65" s="2" customFormat="1" ht="24.2" customHeight="1">
      <c r="A285" s="35"/>
      <c r="B285" s="36"/>
      <c r="C285" s="192" t="s">
        <v>265</v>
      </c>
      <c r="D285" s="192" t="s">
        <v>172</v>
      </c>
      <c r="E285" s="193" t="s">
        <v>1652</v>
      </c>
      <c r="F285" s="194" t="s">
        <v>1499</v>
      </c>
      <c r="G285" s="195" t="s">
        <v>252</v>
      </c>
      <c r="H285" s="196">
        <v>8</v>
      </c>
      <c r="I285" s="197"/>
      <c r="J285" s="198">
        <f>ROUND(I285*H285,2)</f>
        <v>0</v>
      </c>
      <c r="K285" s="194" t="s">
        <v>1</v>
      </c>
      <c r="L285" s="40"/>
      <c r="M285" s="199" t="s">
        <v>1</v>
      </c>
      <c r="N285" s="200" t="s">
        <v>44</v>
      </c>
      <c r="O285" s="72"/>
      <c r="P285" s="201">
        <f>O285*H285</f>
        <v>0</v>
      </c>
      <c r="Q285" s="201">
        <v>0</v>
      </c>
      <c r="R285" s="201">
        <f>Q285*H285</f>
        <v>0</v>
      </c>
      <c r="S285" s="201">
        <v>0</v>
      </c>
      <c r="T285" s="202">
        <f>S285*H285</f>
        <v>0</v>
      </c>
      <c r="U285" s="35"/>
      <c r="V285" s="35"/>
      <c r="W285" s="35"/>
      <c r="X285" s="35"/>
      <c r="Y285" s="35"/>
      <c r="Z285" s="35"/>
      <c r="AA285" s="35"/>
      <c r="AB285" s="35"/>
      <c r="AC285" s="35"/>
      <c r="AD285" s="35"/>
      <c r="AE285" s="35"/>
      <c r="AR285" s="203" t="s">
        <v>300</v>
      </c>
      <c r="AT285" s="203" t="s">
        <v>172</v>
      </c>
      <c r="AU285" s="203" t="s">
        <v>88</v>
      </c>
      <c r="AY285" s="18" t="s">
        <v>169</v>
      </c>
      <c r="BE285" s="204">
        <f>IF(N285="základní",J285,0)</f>
        <v>0</v>
      </c>
      <c r="BF285" s="204">
        <f>IF(N285="snížená",J285,0)</f>
        <v>0</v>
      </c>
      <c r="BG285" s="204">
        <f>IF(N285="zákl. přenesená",J285,0)</f>
        <v>0</v>
      </c>
      <c r="BH285" s="204">
        <f>IF(N285="sníž. přenesená",J285,0)</f>
        <v>0</v>
      </c>
      <c r="BI285" s="204">
        <f>IF(N285="nulová",J285,0)</f>
        <v>0</v>
      </c>
      <c r="BJ285" s="18" t="s">
        <v>86</v>
      </c>
      <c r="BK285" s="204">
        <f>ROUND(I285*H285,2)</f>
        <v>0</v>
      </c>
      <c r="BL285" s="18" t="s">
        <v>300</v>
      </c>
      <c r="BM285" s="203" t="s">
        <v>1653</v>
      </c>
    </row>
    <row r="286" spans="1:65" s="2" customFormat="1" ht="19.5">
      <c r="A286" s="35"/>
      <c r="B286" s="36"/>
      <c r="C286" s="37"/>
      <c r="D286" s="205" t="s">
        <v>178</v>
      </c>
      <c r="E286" s="37"/>
      <c r="F286" s="206" t="s">
        <v>1499</v>
      </c>
      <c r="G286" s="37"/>
      <c r="H286" s="37"/>
      <c r="I286" s="207"/>
      <c r="J286" s="37"/>
      <c r="K286" s="37"/>
      <c r="L286" s="40"/>
      <c r="M286" s="208"/>
      <c r="N286" s="209"/>
      <c r="O286" s="72"/>
      <c r="P286" s="72"/>
      <c r="Q286" s="72"/>
      <c r="R286" s="72"/>
      <c r="S286" s="72"/>
      <c r="T286" s="73"/>
      <c r="U286" s="35"/>
      <c r="V286" s="35"/>
      <c r="W286" s="35"/>
      <c r="X286" s="35"/>
      <c r="Y286" s="35"/>
      <c r="Z286" s="35"/>
      <c r="AA286" s="35"/>
      <c r="AB286" s="35"/>
      <c r="AC286" s="35"/>
      <c r="AD286" s="35"/>
      <c r="AE286" s="35"/>
      <c r="AT286" s="18" t="s">
        <v>178</v>
      </c>
      <c r="AU286" s="18" t="s">
        <v>88</v>
      </c>
    </row>
    <row r="287" spans="1:65" s="2" customFormat="1" ht="24.2" customHeight="1">
      <c r="A287" s="35"/>
      <c r="B287" s="36"/>
      <c r="C287" s="192" t="s">
        <v>677</v>
      </c>
      <c r="D287" s="192" t="s">
        <v>172</v>
      </c>
      <c r="E287" s="193" t="s">
        <v>1654</v>
      </c>
      <c r="F287" s="194" t="s">
        <v>1503</v>
      </c>
      <c r="G287" s="195" t="s">
        <v>252</v>
      </c>
      <c r="H287" s="196">
        <v>8</v>
      </c>
      <c r="I287" s="197"/>
      <c r="J287" s="198">
        <f>ROUND(I287*H287,2)</f>
        <v>0</v>
      </c>
      <c r="K287" s="194" t="s">
        <v>1</v>
      </c>
      <c r="L287" s="40"/>
      <c r="M287" s="199" t="s">
        <v>1</v>
      </c>
      <c r="N287" s="200" t="s">
        <v>44</v>
      </c>
      <c r="O287" s="72"/>
      <c r="P287" s="201">
        <f>O287*H287</f>
        <v>0</v>
      </c>
      <c r="Q287" s="201">
        <v>0</v>
      </c>
      <c r="R287" s="201">
        <f>Q287*H287</f>
        <v>0</v>
      </c>
      <c r="S287" s="201">
        <v>0</v>
      </c>
      <c r="T287" s="202">
        <f>S287*H287</f>
        <v>0</v>
      </c>
      <c r="U287" s="35"/>
      <c r="V287" s="35"/>
      <c r="W287" s="35"/>
      <c r="X287" s="35"/>
      <c r="Y287" s="35"/>
      <c r="Z287" s="35"/>
      <c r="AA287" s="35"/>
      <c r="AB287" s="35"/>
      <c r="AC287" s="35"/>
      <c r="AD287" s="35"/>
      <c r="AE287" s="35"/>
      <c r="AR287" s="203" t="s">
        <v>300</v>
      </c>
      <c r="AT287" s="203" t="s">
        <v>172</v>
      </c>
      <c r="AU287" s="203" t="s">
        <v>88</v>
      </c>
      <c r="AY287" s="18" t="s">
        <v>169</v>
      </c>
      <c r="BE287" s="204">
        <f>IF(N287="základní",J287,0)</f>
        <v>0</v>
      </c>
      <c r="BF287" s="204">
        <f>IF(N287="snížená",J287,0)</f>
        <v>0</v>
      </c>
      <c r="BG287" s="204">
        <f>IF(N287="zákl. přenesená",J287,0)</f>
        <v>0</v>
      </c>
      <c r="BH287" s="204">
        <f>IF(N287="sníž. přenesená",J287,0)</f>
        <v>0</v>
      </c>
      <c r="BI287" s="204">
        <f>IF(N287="nulová",J287,0)</f>
        <v>0</v>
      </c>
      <c r="BJ287" s="18" t="s">
        <v>86</v>
      </c>
      <c r="BK287" s="204">
        <f>ROUND(I287*H287,2)</f>
        <v>0</v>
      </c>
      <c r="BL287" s="18" t="s">
        <v>300</v>
      </c>
      <c r="BM287" s="203" t="s">
        <v>1655</v>
      </c>
    </row>
    <row r="288" spans="1:65" s="2" customFormat="1" ht="19.5">
      <c r="A288" s="35"/>
      <c r="B288" s="36"/>
      <c r="C288" s="37"/>
      <c r="D288" s="205" t="s">
        <v>178</v>
      </c>
      <c r="E288" s="37"/>
      <c r="F288" s="206" t="s">
        <v>1503</v>
      </c>
      <c r="G288" s="37"/>
      <c r="H288" s="37"/>
      <c r="I288" s="207"/>
      <c r="J288" s="37"/>
      <c r="K288" s="37"/>
      <c r="L288" s="40"/>
      <c r="M288" s="208"/>
      <c r="N288" s="209"/>
      <c r="O288" s="72"/>
      <c r="P288" s="72"/>
      <c r="Q288" s="72"/>
      <c r="R288" s="72"/>
      <c r="S288" s="72"/>
      <c r="T288" s="73"/>
      <c r="U288" s="35"/>
      <c r="V288" s="35"/>
      <c r="W288" s="35"/>
      <c r="X288" s="35"/>
      <c r="Y288" s="35"/>
      <c r="Z288" s="35"/>
      <c r="AA288" s="35"/>
      <c r="AB288" s="35"/>
      <c r="AC288" s="35"/>
      <c r="AD288" s="35"/>
      <c r="AE288" s="35"/>
      <c r="AT288" s="18" t="s">
        <v>178</v>
      </c>
      <c r="AU288" s="18" t="s">
        <v>88</v>
      </c>
    </row>
    <row r="289" spans="1:65" s="2" customFormat="1" ht="24.2" customHeight="1">
      <c r="A289" s="35"/>
      <c r="B289" s="36"/>
      <c r="C289" s="192" t="s">
        <v>298</v>
      </c>
      <c r="D289" s="192" t="s">
        <v>172</v>
      </c>
      <c r="E289" s="193" t="s">
        <v>1656</v>
      </c>
      <c r="F289" s="194" t="s">
        <v>1506</v>
      </c>
      <c r="G289" s="195" t="s">
        <v>252</v>
      </c>
      <c r="H289" s="196">
        <v>2</v>
      </c>
      <c r="I289" s="197"/>
      <c r="J289" s="198">
        <f>ROUND(I289*H289,2)</f>
        <v>0</v>
      </c>
      <c r="K289" s="194" t="s">
        <v>1</v>
      </c>
      <c r="L289" s="40"/>
      <c r="M289" s="199" t="s">
        <v>1</v>
      </c>
      <c r="N289" s="200" t="s">
        <v>44</v>
      </c>
      <c r="O289" s="72"/>
      <c r="P289" s="201">
        <f>O289*H289</f>
        <v>0</v>
      </c>
      <c r="Q289" s="201">
        <v>0</v>
      </c>
      <c r="R289" s="201">
        <f>Q289*H289</f>
        <v>0</v>
      </c>
      <c r="S289" s="201">
        <v>0</v>
      </c>
      <c r="T289" s="202">
        <f>S289*H289</f>
        <v>0</v>
      </c>
      <c r="U289" s="35"/>
      <c r="V289" s="35"/>
      <c r="W289" s="35"/>
      <c r="X289" s="35"/>
      <c r="Y289" s="35"/>
      <c r="Z289" s="35"/>
      <c r="AA289" s="35"/>
      <c r="AB289" s="35"/>
      <c r="AC289" s="35"/>
      <c r="AD289" s="35"/>
      <c r="AE289" s="35"/>
      <c r="AR289" s="203" t="s">
        <v>300</v>
      </c>
      <c r="AT289" s="203" t="s">
        <v>172</v>
      </c>
      <c r="AU289" s="203" t="s">
        <v>88</v>
      </c>
      <c r="AY289" s="18" t="s">
        <v>169</v>
      </c>
      <c r="BE289" s="204">
        <f>IF(N289="základní",J289,0)</f>
        <v>0</v>
      </c>
      <c r="BF289" s="204">
        <f>IF(N289="snížená",J289,0)</f>
        <v>0</v>
      </c>
      <c r="BG289" s="204">
        <f>IF(N289="zákl. přenesená",J289,0)</f>
        <v>0</v>
      </c>
      <c r="BH289" s="204">
        <f>IF(N289="sníž. přenesená",J289,0)</f>
        <v>0</v>
      </c>
      <c r="BI289" s="204">
        <f>IF(N289="nulová",J289,0)</f>
        <v>0</v>
      </c>
      <c r="BJ289" s="18" t="s">
        <v>86</v>
      </c>
      <c r="BK289" s="204">
        <f>ROUND(I289*H289,2)</f>
        <v>0</v>
      </c>
      <c r="BL289" s="18" t="s">
        <v>300</v>
      </c>
      <c r="BM289" s="203" t="s">
        <v>1657</v>
      </c>
    </row>
    <row r="290" spans="1:65" s="2" customFormat="1" ht="11.25">
      <c r="A290" s="35"/>
      <c r="B290" s="36"/>
      <c r="C290" s="37"/>
      <c r="D290" s="205" t="s">
        <v>178</v>
      </c>
      <c r="E290" s="37"/>
      <c r="F290" s="206" t="s">
        <v>1506</v>
      </c>
      <c r="G290" s="37"/>
      <c r="H290" s="37"/>
      <c r="I290" s="207"/>
      <c r="J290" s="37"/>
      <c r="K290" s="37"/>
      <c r="L290" s="40"/>
      <c r="M290" s="208"/>
      <c r="N290" s="209"/>
      <c r="O290" s="72"/>
      <c r="P290" s="72"/>
      <c r="Q290" s="72"/>
      <c r="R290" s="72"/>
      <c r="S290" s="72"/>
      <c r="T290" s="73"/>
      <c r="U290" s="35"/>
      <c r="V290" s="35"/>
      <c r="W290" s="35"/>
      <c r="X290" s="35"/>
      <c r="Y290" s="35"/>
      <c r="Z290" s="35"/>
      <c r="AA290" s="35"/>
      <c r="AB290" s="35"/>
      <c r="AC290" s="35"/>
      <c r="AD290" s="35"/>
      <c r="AE290" s="35"/>
      <c r="AT290" s="18" t="s">
        <v>178</v>
      </c>
      <c r="AU290" s="18" t="s">
        <v>88</v>
      </c>
    </row>
    <row r="291" spans="1:65" s="2" customFormat="1" ht="19.5">
      <c r="A291" s="35"/>
      <c r="B291" s="36"/>
      <c r="C291" s="37"/>
      <c r="D291" s="205" t="s">
        <v>233</v>
      </c>
      <c r="E291" s="37"/>
      <c r="F291" s="212" t="s">
        <v>1497</v>
      </c>
      <c r="G291" s="37"/>
      <c r="H291" s="37"/>
      <c r="I291" s="207"/>
      <c r="J291" s="37"/>
      <c r="K291" s="37"/>
      <c r="L291" s="40"/>
      <c r="M291" s="208"/>
      <c r="N291" s="209"/>
      <c r="O291" s="72"/>
      <c r="P291" s="72"/>
      <c r="Q291" s="72"/>
      <c r="R291" s="72"/>
      <c r="S291" s="72"/>
      <c r="T291" s="73"/>
      <c r="U291" s="35"/>
      <c r="V291" s="35"/>
      <c r="W291" s="35"/>
      <c r="X291" s="35"/>
      <c r="Y291" s="35"/>
      <c r="Z291" s="35"/>
      <c r="AA291" s="35"/>
      <c r="AB291" s="35"/>
      <c r="AC291" s="35"/>
      <c r="AD291" s="35"/>
      <c r="AE291" s="35"/>
      <c r="AT291" s="18" t="s">
        <v>233</v>
      </c>
      <c r="AU291" s="18" t="s">
        <v>88</v>
      </c>
    </row>
    <row r="292" spans="1:65" s="2" customFormat="1" ht="16.5" customHeight="1">
      <c r="A292" s="35"/>
      <c r="B292" s="36"/>
      <c r="C292" s="192" t="s">
        <v>694</v>
      </c>
      <c r="D292" s="192" t="s">
        <v>172</v>
      </c>
      <c r="E292" s="193" t="s">
        <v>1658</v>
      </c>
      <c r="F292" s="194" t="s">
        <v>1509</v>
      </c>
      <c r="G292" s="195" t="s">
        <v>189</v>
      </c>
      <c r="H292" s="196">
        <v>80</v>
      </c>
      <c r="I292" s="197"/>
      <c r="J292" s="198">
        <f>ROUND(I292*H292,2)</f>
        <v>0</v>
      </c>
      <c r="K292" s="194" t="s">
        <v>1</v>
      </c>
      <c r="L292" s="40"/>
      <c r="M292" s="199" t="s">
        <v>1</v>
      </c>
      <c r="N292" s="200" t="s">
        <v>44</v>
      </c>
      <c r="O292" s="72"/>
      <c r="P292" s="201">
        <f>O292*H292</f>
        <v>0</v>
      </c>
      <c r="Q292" s="201">
        <v>0</v>
      </c>
      <c r="R292" s="201">
        <f>Q292*H292</f>
        <v>0</v>
      </c>
      <c r="S292" s="201">
        <v>0</v>
      </c>
      <c r="T292" s="202">
        <f>S292*H292</f>
        <v>0</v>
      </c>
      <c r="U292" s="35"/>
      <c r="V292" s="35"/>
      <c r="W292" s="35"/>
      <c r="X292" s="35"/>
      <c r="Y292" s="35"/>
      <c r="Z292" s="35"/>
      <c r="AA292" s="35"/>
      <c r="AB292" s="35"/>
      <c r="AC292" s="35"/>
      <c r="AD292" s="35"/>
      <c r="AE292" s="35"/>
      <c r="AR292" s="203" t="s">
        <v>300</v>
      </c>
      <c r="AT292" s="203" t="s">
        <v>172</v>
      </c>
      <c r="AU292" s="203" t="s">
        <v>88</v>
      </c>
      <c r="AY292" s="18" t="s">
        <v>169</v>
      </c>
      <c r="BE292" s="204">
        <f>IF(N292="základní",J292,0)</f>
        <v>0</v>
      </c>
      <c r="BF292" s="204">
        <f>IF(N292="snížená",J292,0)</f>
        <v>0</v>
      </c>
      <c r="BG292" s="204">
        <f>IF(N292="zákl. přenesená",J292,0)</f>
        <v>0</v>
      </c>
      <c r="BH292" s="204">
        <f>IF(N292="sníž. přenesená",J292,0)</f>
        <v>0</v>
      </c>
      <c r="BI292" s="204">
        <f>IF(N292="nulová",J292,0)</f>
        <v>0</v>
      </c>
      <c r="BJ292" s="18" t="s">
        <v>86</v>
      </c>
      <c r="BK292" s="204">
        <f>ROUND(I292*H292,2)</f>
        <v>0</v>
      </c>
      <c r="BL292" s="18" t="s">
        <v>300</v>
      </c>
      <c r="BM292" s="203" t="s">
        <v>1659</v>
      </c>
    </row>
    <row r="293" spans="1:65" s="2" customFormat="1" ht="11.25">
      <c r="A293" s="35"/>
      <c r="B293" s="36"/>
      <c r="C293" s="37"/>
      <c r="D293" s="205" t="s">
        <v>178</v>
      </c>
      <c r="E293" s="37"/>
      <c r="F293" s="206" t="s">
        <v>1509</v>
      </c>
      <c r="G293" s="37"/>
      <c r="H293" s="37"/>
      <c r="I293" s="207"/>
      <c r="J293" s="37"/>
      <c r="K293" s="37"/>
      <c r="L293" s="40"/>
      <c r="M293" s="208"/>
      <c r="N293" s="209"/>
      <c r="O293" s="72"/>
      <c r="P293" s="72"/>
      <c r="Q293" s="72"/>
      <c r="R293" s="72"/>
      <c r="S293" s="72"/>
      <c r="T293" s="73"/>
      <c r="U293" s="35"/>
      <c r="V293" s="35"/>
      <c r="W293" s="35"/>
      <c r="X293" s="35"/>
      <c r="Y293" s="35"/>
      <c r="Z293" s="35"/>
      <c r="AA293" s="35"/>
      <c r="AB293" s="35"/>
      <c r="AC293" s="35"/>
      <c r="AD293" s="35"/>
      <c r="AE293" s="35"/>
      <c r="AT293" s="18" t="s">
        <v>178</v>
      </c>
      <c r="AU293" s="18" t="s">
        <v>88</v>
      </c>
    </row>
    <row r="294" spans="1:65" s="2" customFormat="1" ht="16.5" customHeight="1">
      <c r="A294" s="35"/>
      <c r="B294" s="36"/>
      <c r="C294" s="192" t="s">
        <v>700</v>
      </c>
      <c r="D294" s="192" t="s">
        <v>172</v>
      </c>
      <c r="E294" s="193" t="s">
        <v>1660</v>
      </c>
      <c r="F294" s="194" t="s">
        <v>1661</v>
      </c>
      <c r="G294" s="195" t="s">
        <v>368</v>
      </c>
      <c r="H294" s="196">
        <v>15</v>
      </c>
      <c r="I294" s="197"/>
      <c r="J294" s="198">
        <f>ROUND(I294*H294,2)</f>
        <v>0</v>
      </c>
      <c r="K294" s="194" t="s">
        <v>1</v>
      </c>
      <c r="L294" s="40"/>
      <c r="M294" s="199" t="s">
        <v>1</v>
      </c>
      <c r="N294" s="200" t="s">
        <v>44</v>
      </c>
      <c r="O294" s="72"/>
      <c r="P294" s="201">
        <f>O294*H294</f>
        <v>0</v>
      </c>
      <c r="Q294" s="201">
        <v>0</v>
      </c>
      <c r="R294" s="201">
        <f>Q294*H294</f>
        <v>0</v>
      </c>
      <c r="S294" s="201">
        <v>0</v>
      </c>
      <c r="T294" s="202">
        <f>S294*H294</f>
        <v>0</v>
      </c>
      <c r="U294" s="35"/>
      <c r="V294" s="35"/>
      <c r="W294" s="35"/>
      <c r="X294" s="35"/>
      <c r="Y294" s="35"/>
      <c r="Z294" s="35"/>
      <c r="AA294" s="35"/>
      <c r="AB294" s="35"/>
      <c r="AC294" s="35"/>
      <c r="AD294" s="35"/>
      <c r="AE294" s="35"/>
      <c r="AR294" s="203" t="s">
        <v>300</v>
      </c>
      <c r="AT294" s="203" t="s">
        <v>172</v>
      </c>
      <c r="AU294" s="203" t="s">
        <v>88</v>
      </c>
      <c r="AY294" s="18" t="s">
        <v>169</v>
      </c>
      <c r="BE294" s="204">
        <f>IF(N294="základní",J294,0)</f>
        <v>0</v>
      </c>
      <c r="BF294" s="204">
        <f>IF(N294="snížená",J294,0)</f>
        <v>0</v>
      </c>
      <c r="BG294" s="204">
        <f>IF(N294="zákl. přenesená",J294,0)</f>
        <v>0</v>
      </c>
      <c r="BH294" s="204">
        <f>IF(N294="sníž. přenesená",J294,0)</f>
        <v>0</v>
      </c>
      <c r="BI294" s="204">
        <f>IF(N294="nulová",J294,0)</f>
        <v>0</v>
      </c>
      <c r="BJ294" s="18" t="s">
        <v>86</v>
      </c>
      <c r="BK294" s="204">
        <f>ROUND(I294*H294,2)</f>
        <v>0</v>
      </c>
      <c r="BL294" s="18" t="s">
        <v>300</v>
      </c>
      <c r="BM294" s="203" t="s">
        <v>1662</v>
      </c>
    </row>
    <row r="295" spans="1:65" s="2" customFormat="1" ht="11.25">
      <c r="A295" s="35"/>
      <c r="B295" s="36"/>
      <c r="C295" s="37"/>
      <c r="D295" s="205" t="s">
        <v>178</v>
      </c>
      <c r="E295" s="37"/>
      <c r="F295" s="206" t="s">
        <v>1661</v>
      </c>
      <c r="G295" s="37"/>
      <c r="H295" s="37"/>
      <c r="I295" s="207"/>
      <c r="J295" s="37"/>
      <c r="K295" s="37"/>
      <c r="L295" s="40"/>
      <c r="M295" s="208"/>
      <c r="N295" s="209"/>
      <c r="O295" s="72"/>
      <c r="P295" s="72"/>
      <c r="Q295" s="72"/>
      <c r="R295" s="72"/>
      <c r="S295" s="72"/>
      <c r="T295" s="73"/>
      <c r="U295" s="35"/>
      <c r="V295" s="35"/>
      <c r="W295" s="35"/>
      <c r="X295" s="35"/>
      <c r="Y295" s="35"/>
      <c r="Z295" s="35"/>
      <c r="AA295" s="35"/>
      <c r="AB295" s="35"/>
      <c r="AC295" s="35"/>
      <c r="AD295" s="35"/>
      <c r="AE295" s="35"/>
      <c r="AT295" s="18" t="s">
        <v>178</v>
      </c>
      <c r="AU295" s="18" t="s">
        <v>88</v>
      </c>
    </row>
    <row r="296" spans="1:65" s="2" customFormat="1" ht="16.5" customHeight="1">
      <c r="A296" s="35"/>
      <c r="B296" s="36"/>
      <c r="C296" s="192" t="s">
        <v>707</v>
      </c>
      <c r="D296" s="192" t="s">
        <v>172</v>
      </c>
      <c r="E296" s="193" t="s">
        <v>1663</v>
      </c>
      <c r="F296" s="194" t="s">
        <v>1515</v>
      </c>
      <c r="G296" s="195" t="s">
        <v>189</v>
      </c>
      <c r="H296" s="196">
        <v>30</v>
      </c>
      <c r="I296" s="197"/>
      <c r="J296" s="198">
        <f>ROUND(I296*H296,2)</f>
        <v>0</v>
      </c>
      <c r="K296" s="194" t="s">
        <v>1</v>
      </c>
      <c r="L296" s="40"/>
      <c r="M296" s="199" t="s">
        <v>1</v>
      </c>
      <c r="N296" s="200" t="s">
        <v>44</v>
      </c>
      <c r="O296" s="72"/>
      <c r="P296" s="201">
        <f>O296*H296</f>
        <v>0</v>
      </c>
      <c r="Q296" s="201">
        <v>0</v>
      </c>
      <c r="R296" s="201">
        <f>Q296*H296</f>
        <v>0</v>
      </c>
      <c r="S296" s="201">
        <v>0</v>
      </c>
      <c r="T296" s="202">
        <f>S296*H296</f>
        <v>0</v>
      </c>
      <c r="U296" s="35"/>
      <c r="V296" s="35"/>
      <c r="W296" s="35"/>
      <c r="X296" s="35"/>
      <c r="Y296" s="35"/>
      <c r="Z296" s="35"/>
      <c r="AA296" s="35"/>
      <c r="AB296" s="35"/>
      <c r="AC296" s="35"/>
      <c r="AD296" s="35"/>
      <c r="AE296" s="35"/>
      <c r="AR296" s="203" t="s">
        <v>300</v>
      </c>
      <c r="AT296" s="203" t="s">
        <v>172</v>
      </c>
      <c r="AU296" s="203" t="s">
        <v>88</v>
      </c>
      <c r="AY296" s="18" t="s">
        <v>169</v>
      </c>
      <c r="BE296" s="204">
        <f>IF(N296="základní",J296,0)</f>
        <v>0</v>
      </c>
      <c r="BF296" s="204">
        <f>IF(N296="snížená",J296,0)</f>
        <v>0</v>
      </c>
      <c r="BG296" s="204">
        <f>IF(N296="zákl. přenesená",J296,0)</f>
        <v>0</v>
      </c>
      <c r="BH296" s="204">
        <f>IF(N296="sníž. přenesená",J296,0)</f>
        <v>0</v>
      </c>
      <c r="BI296" s="204">
        <f>IF(N296="nulová",J296,0)</f>
        <v>0</v>
      </c>
      <c r="BJ296" s="18" t="s">
        <v>86</v>
      </c>
      <c r="BK296" s="204">
        <f>ROUND(I296*H296,2)</f>
        <v>0</v>
      </c>
      <c r="BL296" s="18" t="s">
        <v>300</v>
      </c>
      <c r="BM296" s="203" t="s">
        <v>1664</v>
      </c>
    </row>
    <row r="297" spans="1:65" s="2" customFormat="1" ht="11.25">
      <c r="A297" s="35"/>
      <c r="B297" s="36"/>
      <c r="C297" s="37"/>
      <c r="D297" s="205" t="s">
        <v>178</v>
      </c>
      <c r="E297" s="37"/>
      <c r="F297" s="206" t="s">
        <v>1515</v>
      </c>
      <c r="G297" s="37"/>
      <c r="H297" s="37"/>
      <c r="I297" s="207"/>
      <c r="J297" s="37"/>
      <c r="K297" s="37"/>
      <c r="L297" s="40"/>
      <c r="M297" s="208"/>
      <c r="N297" s="209"/>
      <c r="O297" s="72"/>
      <c r="P297" s="72"/>
      <c r="Q297" s="72"/>
      <c r="R297" s="72"/>
      <c r="S297" s="72"/>
      <c r="T297" s="73"/>
      <c r="U297" s="35"/>
      <c r="V297" s="35"/>
      <c r="W297" s="35"/>
      <c r="X297" s="35"/>
      <c r="Y297" s="35"/>
      <c r="Z297" s="35"/>
      <c r="AA297" s="35"/>
      <c r="AB297" s="35"/>
      <c r="AC297" s="35"/>
      <c r="AD297" s="35"/>
      <c r="AE297" s="35"/>
      <c r="AT297" s="18" t="s">
        <v>178</v>
      </c>
      <c r="AU297" s="18" t="s">
        <v>88</v>
      </c>
    </row>
    <row r="298" spans="1:65" s="2" customFormat="1" ht="16.5" customHeight="1">
      <c r="A298" s="35"/>
      <c r="B298" s="36"/>
      <c r="C298" s="192" t="s">
        <v>715</v>
      </c>
      <c r="D298" s="192" t="s">
        <v>172</v>
      </c>
      <c r="E298" s="193" t="s">
        <v>1665</v>
      </c>
      <c r="F298" s="194" t="s">
        <v>1518</v>
      </c>
      <c r="G298" s="195" t="s">
        <v>252</v>
      </c>
      <c r="H298" s="196">
        <v>4</v>
      </c>
      <c r="I298" s="197"/>
      <c r="J298" s="198">
        <f>ROUND(I298*H298,2)</f>
        <v>0</v>
      </c>
      <c r="K298" s="194" t="s">
        <v>1</v>
      </c>
      <c r="L298" s="40"/>
      <c r="M298" s="199" t="s">
        <v>1</v>
      </c>
      <c r="N298" s="200" t="s">
        <v>44</v>
      </c>
      <c r="O298" s="72"/>
      <c r="P298" s="201">
        <f>O298*H298</f>
        <v>0</v>
      </c>
      <c r="Q298" s="201">
        <v>0</v>
      </c>
      <c r="R298" s="201">
        <f>Q298*H298</f>
        <v>0</v>
      </c>
      <c r="S298" s="201">
        <v>0</v>
      </c>
      <c r="T298" s="202">
        <f>S298*H298</f>
        <v>0</v>
      </c>
      <c r="U298" s="35"/>
      <c r="V298" s="35"/>
      <c r="W298" s="35"/>
      <c r="X298" s="35"/>
      <c r="Y298" s="35"/>
      <c r="Z298" s="35"/>
      <c r="AA298" s="35"/>
      <c r="AB298" s="35"/>
      <c r="AC298" s="35"/>
      <c r="AD298" s="35"/>
      <c r="AE298" s="35"/>
      <c r="AR298" s="203" t="s">
        <v>300</v>
      </c>
      <c r="AT298" s="203" t="s">
        <v>172</v>
      </c>
      <c r="AU298" s="203" t="s">
        <v>88</v>
      </c>
      <c r="AY298" s="18" t="s">
        <v>169</v>
      </c>
      <c r="BE298" s="204">
        <f>IF(N298="základní",J298,0)</f>
        <v>0</v>
      </c>
      <c r="BF298" s="204">
        <f>IF(N298="snížená",J298,0)</f>
        <v>0</v>
      </c>
      <c r="BG298" s="204">
        <f>IF(N298="zákl. přenesená",J298,0)</f>
        <v>0</v>
      </c>
      <c r="BH298" s="204">
        <f>IF(N298="sníž. přenesená",J298,0)</f>
        <v>0</v>
      </c>
      <c r="BI298" s="204">
        <f>IF(N298="nulová",J298,0)</f>
        <v>0</v>
      </c>
      <c r="BJ298" s="18" t="s">
        <v>86</v>
      </c>
      <c r="BK298" s="204">
        <f>ROUND(I298*H298,2)</f>
        <v>0</v>
      </c>
      <c r="BL298" s="18" t="s">
        <v>300</v>
      </c>
      <c r="BM298" s="203" t="s">
        <v>1666</v>
      </c>
    </row>
    <row r="299" spans="1:65" s="2" customFormat="1" ht="11.25">
      <c r="A299" s="35"/>
      <c r="B299" s="36"/>
      <c r="C299" s="37"/>
      <c r="D299" s="205" t="s">
        <v>178</v>
      </c>
      <c r="E299" s="37"/>
      <c r="F299" s="206" t="s">
        <v>1518</v>
      </c>
      <c r="G299" s="37"/>
      <c r="H299" s="37"/>
      <c r="I299" s="207"/>
      <c r="J299" s="37"/>
      <c r="K299" s="37"/>
      <c r="L299" s="40"/>
      <c r="M299" s="208"/>
      <c r="N299" s="209"/>
      <c r="O299" s="72"/>
      <c r="P299" s="72"/>
      <c r="Q299" s="72"/>
      <c r="R299" s="72"/>
      <c r="S299" s="72"/>
      <c r="T299" s="73"/>
      <c r="U299" s="35"/>
      <c r="V299" s="35"/>
      <c r="W299" s="35"/>
      <c r="X299" s="35"/>
      <c r="Y299" s="35"/>
      <c r="Z299" s="35"/>
      <c r="AA299" s="35"/>
      <c r="AB299" s="35"/>
      <c r="AC299" s="35"/>
      <c r="AD299" s="35"/>
      <c r="AE299" s="35"/>
      <c r="AT299" s="18" t="s">
        <v>178</v>
      </c>
      <c r="AU299" s="18" t="s">
        <v>88</v>
      </c>
    </row>
    <row r="300" spans="1:65" s="2" customFormat="1" ht="16.5" customHeight="1">
      <c r="A300" s="35"/>
      <c r="B300" s="36"/>
      <c r="C300" s="192" t="s">
        <v>722</v>
      </c>
      <c r="D300" s="192" t="s">
        <v>172</v>
      </c>
      <c r="E300" s="193" t="s">
        <v>1667</v>
      </c>
      <c r="F300" s="194" t="s">
        <v>1566</v>
      </c>
      <c r="G300" s="195" t="s">
        <v>189</v>
      </c>
      <c r="H300" s="196">
        <v>30</v>
      </c>
      <c r="I300" s="197"/>
      <c r="J300" s="198">
        <f>ROUND(I300*H300,2)</f>
        <v>0</v>
      </c>
      <c r="K300" s="194" t="s">
        <v>1</v>
      </c>
      <c r="L300" s="40"/>
      <c r="M300" s="199" t="s">
        <v>1</v>
      </c>
      <c r="N300" s="200" t="s">
        <v>44</v>
      </c>
      <c r="O300" s="72"/>
      <c r="P300" s="201">
        <f>O300*H300</f>
        <v>0</v>
      </c>
      <c r="Q300" s="201">
        <v>0</v>
      </c>
      <c r="R300" s="201">
        <f>Q300*H300</f>
        <v>0</v>
      </c>
      <c r="S300" s="201">
        <v>0</v>
      </c>
      <c r="T300" s="202">
        <f>S300*H300</f>
        <v>0</v>
      </c>
      <c r="U300" s="35"/>
      <c r="V300" s="35"/>
      <c r="W300" s="35"/>
      <c r="X300" s="35"/>
      <c r="Y300" s="35"/>
      <c r="Z300" s="35"/>
      <c r="AA300" s="35"/>
      <c r="AB300" s="35"/>
      <c r="AC300" s="35"/>
      <c r="AD300" s="35"/>
      <c r="AE300" s="35"/>
      <c r="AR300" s="203" t="s">
        <v>300</v>
      </c>
      <c r="AT300" s="203" t="s">
        <v>172</v>
      </c>
      <c r="AU300" s="203" t="s">
        <v>88</v>
      </c>
      <c r="AY300" s="18" t="s">
        <v>169</v>
      </c>
      <c r="BE300" s="204">
        <f>IF(N300="základní",J300,0)</f>
        <v>0</v>
      </c>
      <c r="BF300" s="204">
        <f>IF(N300="snížená",J300,0)</f>
        <v>0</v>
      </c>
      <c r="BG300" s="204">
        <f>IF(N300="zákl. přenesená",J300,0)</f>
        <v>0</v>
      </c>
      <c r="BH300" s="204">
        <f>IF(N300="sníž. přenesená",J300,0)</f>
        <v>0</v>
      </c>
      <c r="BI300" s="204">
        <f>IF(N300="nulová",J300,0)</f>
        <v>0</v>
      </c>
      <c r="BJ300" s="18" t="s">
        <v>86</v>
      </c>
      <c r="BK300" s="204">
        <f>ROUND(I300*H300,2)</f>
        <v>0</v>
      </c>
      <c r="BL300" s="18" t="s">
        <v>300</v>
      </c>
      <c r="BM300" s="203" t="s">
        <v>1668</v>
      </c>
    </row>
    <row r="301" spans="1:65" s="2" customFormat="1" ht="11.25">
      <c r="A301" s="35"/>
      <c r="B301" s="36"/>
      <c r="C301" s="37"/>
      <c r="D301" s="205" t="s">
        <v>178</v>
      </c>
      <c r="E301" s="37"/>
      <c r="F301" s="206" t="s">
        <v>1566</v>
      </c>
      <c r="G301" s="37"/>
      <c r="H301" s="37"/>
      <c r="I301" s="207"/>
      <c r="J301" s="37"/>
      <c r="K301" s="37"/>
      <c r="L301" s="40"/>
      <c r="M301" s="208"/>
      <c r="N301" s="209"/>
      <c r="O301" s="72"/>
      <c r="P301" s="72"/>
      <c r="Q301" s="72"/>
      <c r="R301" s="72"/>
      <c r="S301" s="72"/>
      <c r="T301" s="73"/>
      <c r="U301" s="35"/>
      <c r="V301" s="35"/>
      <c r="W301" s="35"/>
      <c r="X301" s="35"/>
      <c r="Y301" s="35"/>
      <c r="Z301" s="35"/>
      <c r="AA301" s="35"/>
      <c r="AB301" s="35"/>
      <c r="AC301" s="35"/>
      <c r="AD301" s="35"/>
      <c r="AE301" s="35"/>
      <c r="AT301" s="18" t="s">
        <v>178</v>
      </c>
      <c r="AU301" s="18" t="s">
        <v>88</v>
      </c>
    </row>
    <row r="302" spans="1:65" s="2" customFormat="1" ht="16.5" customHeight="1">
      <c r="A302" s="35"/>
      <c r="B302" s="36"/>
      <c r="C302" s="245" t="s">
        <v>729</v>
      </c>
      <c r="D302" s="245" t="s">
        <v>227</v>
      </c>
      <c r="E302" s="246" t="s">
        <v>1669</v>
      </c>
      <c r="F302" s="247" t="s">
        <v>1527</v>
      </c>
      <c r="G302" s="248" t="s">
        <v>345</v>
      </c>
      <c r="H302" s="249">
        <v>1</v>
      </c>
      <c r="I302" s="250"/>
      <c r="J302" s="251">
        <f>ROUND(I302*H302,2)</f>
        <v>0</v>
      </c>
      <c r="K302" s="247" t="s">
        <v>1</v>
      </c>
      <c r="L302" s="252"/>
      <c r="M302" s="253" t="s">
        <v>1</v>
      </c>
      <c r="N302" s="254" t="s">
        <v>44</v>
      </c>
      <c r="O302" s="72"/>
      <c r="P302" s="201">
        <f>O302*H302</f>
        <v>0</v>
      </c>
      <c r="Q302" s="201">
        <v>0</v>
      </c>
      <c r="R302" s="201">
        <f>Q302*H302</f>
        <v>0</v>
      </c>
      <c r="S302" s="201">
        <v>0</v>
      </c>
      <c r="T302" s="202">
        <f>S302*H302</f>
        <v>0</v>
      </c>
      <c r="U302" s="35"/>
      <c r="V302" s="35"/>
      <c r="W302" s="35"/>
      <c r="X302" s="35"/>
      <c r="Y302" s="35"/>
      <c r="Z302" s="35"/>
      <c r="AA302" s="35"/>
      <c r="AB302" s="35"/>
      <c r="AC302" s="35"/>
      <c r="AD302" s="35"/>
      <c r="AE302" s="35"/>
      <c r="AR302" s="203" t="s">
        <v>446</v>
      </c>
      <c r="AT302" s="203" t="s">
        <v>227</v>
      </c>
      <c r="AU302" s="203" t="s">
        <v>88</v>
      </c>
      <c r="AY302" s="18" t="s">
        <v>169</v>
      </c>
      <c r="BE302" s="204">
        <f>IF(N302="základní",J302,0)</f>
        <v>0</v>
      </c>
      <c r="BF302" s="204">
        <f>IF(N302="snížená",J302,0)</f>
        <v>0</v>
      </c>
      <c r="BG302" s="204">
        <f>IF(N302="zákl. přenesená",J302,0)</f>
        <v>0</v>
      </c>
      <c r="BH302" s="204">
        <f>IF(N302="sníž. přenesená",J302,0)</f>
        <v>0</v>
      </c>
      <c r="BI302" s="204">
        <f>IF(N302="nulová",J302,0)</f>
        <v>0</v>
      </c>
      <c r="BJ302" s="18" t="s">
        <v>86</v>
      </c>
      <c r="BK302" s="204">
        <f>ROUND(I302*H302,2)</f>
        <v>0</v>
      </c>
      <c r="BL302" s="18" t="s">
        <v>300</v>
      </c>
      <c r="BM302" s="203" t="s">
        <v>1670</v>
      </c>
    </row>
    <row r="303" spans="1:65" s="2" customFormat="1" ht="11.25">
      <c r="A303" s="35"/>
      <c r="B303" s="36"/>
      <c r="C303" s="37"/>
      <c r="D303" s="205" t="s">
        <v>178</v>
      </c>
      <c r="E303" s="37"/>
      <c r="F303" s="206" t="s">
        <v>1527</v>
      </c>
      <c r="G303" s="37"/>
      <c r="H303" s="37"/>
      <c r="I303" s="207"/>
      <c r="J303" s="37"/>
      <c r="K303" s="37"/>
      <c r="L303" s="40"/>
      <c r="M303" s="208"/>
      <c r="N303" s="209"/>
      <c r="O303" s="72"/>
      <c r="P303" s="72"/>
      <c r="Q303" s="72"/>
      <c r="R303" s="72"/>
      <c r="S303" s="72"/>
      <c r="T303" s="73"/>
      <c r="U303" s="35"/>
      <c r="V303" s="35"/>
      <c r="W303" s="35"/>
      <c r="X303" s="35"/>
      <c r="Y303" s="35"/>
      <c r="Z303" s="35"/>
      <c r="AA303" s="35"/>
      <c r="AB303" s="35"/>
      <c r="AC303" s="35"/>
      <c r="AD303" s="35"/>
      <c r="AE303" s="35"/>
      <c r="AT303" s="18" t="s">
        <v>178</v>
      </c>
      <c r="AU303" s="18" t="s">
        <v>88</v>
      </c>
    </row>
    <row r="304" spans="1:65" s="12" customFormat="1" ht="22.9" customHeight="1">
      <c r="B304" s="176"/>
      <c r="C304" s="177"/>
      <c r="D304" s="178" t="s">
        <v>78</v>
      </c>
      <c r="E304" s="190" t="s">
        <v>1671</v>
      </c>
      <c r="F304" s="190" t="s">
        <v>1672</v>
      </c>
      <c r="G304" s="177"/>
      <c r="H304" s="177"/>
      <c r="I304" s="180"/>
      <c r="J304" s="191">
        <f>BK304</f>
        <v>0</v>
      </c>
      <c r="K304" s="177"/>
      <c r="L304" s="182"/>
      <c r="M304" s="183"/>
      <c r="N304" s="184"/>
      <c r="O304" s="184"/>
      <c r="P304" s="185">
        <f>SUM(P305:P339)</f>
        <v>0</v>
      </c>
      <c r="Q304" s="184"/>
      <c r="R304" s="185">
        <f>SUM(R305:R339)</f>
        <v>0</v>
      </c>
      <c r="S304" s="184"/>
      <c r="T304" s="186">
        <f>SUM(T305:T339)</f>
        <v>0</v>
      </c>
      <c r="AR304" s="187" t="s">
        <v>88</v>
      </c>
      <c r="AT304" s="188" t="s">
        <v>78</v>
      </c>
      <c r="AU304" s="188" t="s">
        <v>86</v>
      </c>
      <c r="AY304" s="187" t="s">
        <v>169</v>
      </c>
      <c r="BK304" s="189">
        <f>SUM(BK305:BK339)</f>
        <v>0</v>
      </c>
    </row>
    <row r="305" spans="1:65" s="2" customFormat="1" ht="24.2" customHeight="1">
      <c r="A305" s="35"/>
      <c r="B305" s="36"/>
      <c r="C305" s="192" t="s">
        <v>737</v>
      </c>
      <c r="D305" s="192" t="s">
        <v>172</v>
      </c>
      <c r="E305" s="193" t="s">
        <v>1673</v>
      </c>
      <c r="F305" s="194" t="s">
        <v>1674</v>
      </c>
      <c r="G305" s="195" t="s">
        <v>252</v>
      </c>
      <c r="H305" s="196">
        <v>2</v>
      </c>
      <c r="I305" s="197"/>
      <c r="J305" s="198">
        <f>ROUND(I305*H305,2)</f>
        <v>0</v>
      </c>
      <c r="K305" s="194" t="s">
        <v>1</v>
      </c>
      <c r="L305" s="40"/>
      <c r="M305" s="199" t="s">
        <v>1</v>
      </c>
      <c r="N305" s="200" t="s">
        <v>44</v>
      </c>
      <c r="O305" s="72"/>
      <c r="P305" s="201">
        <f>O305*H305</f>
        <v>0</v>
      </c>
      <c r="Q305" s="201">
        <v>0</v>
      </c>
      <c r="R305" s="201">
        <f>Q305*H305</f>
        <v>0</v>
      </c>
      <c r="S305" s="201">
        <v>0</v>
      </c>
      <c r="T305" s="202">
        <f>S305*H305</f>
        <v>0</v>
      </c>
      <c r="U305" s="35"/>
      <c r="V305" s="35"/>
      <c r="W305" s="35"/>
      <c r="X305" s="35"/>
      <c r="Y305" s="35"/>
      <c r="Z305" s="35"/>
      <c r="AA305" s="35"/>
      <c r="AB305" s="35"/>
      <c r="AC305" s="35"/>
      <c r="AD305" s="35"/>
      <c r="AE305" s="35"/>
      <c r="AR305" s="203" t="s">
        <v>300</v>
      </c>
      <c r="AT305" s="203" t="s">
        <v>172</v>
      </c>
      <c r="AU305" s="203" t="s">
        <v>88</v>
      </c>
      <c r="AY305" s="18" t="s">
        <v>169</v>
      </c>
      <c r="BE305" s="204">
        <f>IF(N305="základní",J305,0)</f>
        <v>0</v>
      </c>
      <c r="BF305" s="204">
        <f>IF(N305="snížená",J305,0)</f>
        <v>0</v>
      </c>
      <c r="BG305" s="204">
        <f>IF(N305="zákl. přenesená",J305,0)</f>
        <v>0</v>
      </c>
      <c r="BH305" s="204">
        <f>IF(N305="sníž. přenesená",J305,0)</f>
        <v>0</v>
      </c>
      <c r="BI305" s="204">
        <f>IF(N305="nulová",J305,0)</f>
        <v>0</v>
      </c>
      <c r="BJ305" s="18" t="s">
        <v>86</v>
      </c>
      <c r="BK305" s="204">
        <f>ROUND(I305*H305,2)</f>
        <v>0</v>
      </c>
      <c r="BL305" s="18" t="s">
        <v>300</v>
      </c>
      <c r="BM305" s="203" t="s">
        <v>1675</v>
      </c>
    </row>
    <row r="306" spans="1:65" s="2" customFormat="1" ht="19.5">
      <c r="A306" s="35"/>
      <c r="B306" s="36"/>
      <c r="C306" s="37"/>
      <c r="D306" s="205" t="s">
        <v>178</v>
      </c>
      <c r="E306" s="37"/>
      <c r="F306" s="206" t="s">
        <v>1674</v>
      </c>
      <c r="G306" s="37"/>
      <c r="H306" s="37"/>
      <c r="I306" s="207"/>
      <c r="J306" s="37"/>
      <c r="K306" s="37"/>
      <c r="L306" s="40"/>
      <c r="M306" s="208"/>
      <c r="N306" s="209"/>
      <c r="O306" s="72"/>
      <c r="P306" s="72"/>
      <c r="Q306" s="72"/>
      <c r="R306" s="72"/>
      <c r="S306" s="72"/>
      <c r="T306" s="73"/>
      <c r="U306" s="35"/>
      <c r="V306" s="35"/>
      <c r="W306" s="35"/>
      <c r="X306" s="35"/>
      <c r="Y306" s="35"/>
      <c r="Z306" s="35"/>
      <c r="AA306" s="35"/>
      <c r="AB306" s="35"/>
      <c r="AC306" s="35"/>
      <c r="AD306" s="35"/>
      <c r="AE306" s="35"/>
      <c r="AT306" s="18" t="s">
        <v>178</v>
      </c>
      <c r="AU306" s="18" t="s">
        <v>88</v>
      </c>
    </row>
    <row r="307" spans="1:65" s="2" customFormat="1" ht="19.5">
      <c r="A307" s="35"/>
      <c r="B307" s="36"/>
      <c r="C307" s="37"/>
      <c r="D307" s="205" t="s">
        <v>233</v>
      </c>
      <c r="E307" s="37"/>
      <c r="F307" s="212" t="s">
        <v>1644</v>
      </c>
      <c r="G307" s="37"/>
      <c r="H307" s="37"/>
      <c r="I307" s="207"/>
      <c r="J307" s="37"/>
      <c r="K307" s="37"/>
      <c r="L307" s="40"/>
      <c r="M307" s="208"/>
      <c r="N307" s="209"/>
      <c r="O307" s="72"/>
      <c r="P307" s="72"/>
      <c r="Q307" s="72"/>
      <c r="R307" s="72"/>
      <c r="S307" s="72"/>
      <c r="T307" s="73"/>
      <c r="U307" s="35"/>
      <c r="V307" s="35"/>
      <c r="W307" s="35"/>
      <c r="X307" s="35"/>
      <c r="Y307" s="35"/>
      <c r="Z307" s="35"/>
      <c r="AA307" s="35"/>
      <c r="AB307" s="35"/>
      <c r="AC307" s="35"/>
      <c r="AD307" s="35"/>
      <c r="AE307" s="35"/>
      <c r="AT307" s="18" t="s">
        <v>233</v>
      </c>
      <c r="AU307" s="18" t="s">
        <v>88</v>
      </c>
    </row>
    <row r="308" spans="1:65" s="2" customFormat="1" ht="24.2" customHeight="1">
      <c r="A308" s="35"/>
      <c r="B308" s="36"/>
      <c r="C308" s="192" t="s">
        <v>744</v>
      </c>
      <c r="D308" s="192" t="s">
        <v>172</v>
      </c>
      <c r="E308" s="193" t="s">
        <v>1676</v>
      </c>
      <c r="F308" s="194" t="s">
        <v>1677</v>
      </c>
      <c r="G308" s="195" t="s">
        <v>252</v>
      </c>
      <c r="H308" s="196">
        <v>2</v>
      </c>
      <c r="I308" s="197"/>
      <c r="J308" s="198">
        <f>ROUND(I308*H308,2)</f>
        <v>0</v>
      </c>
      <c r="K308" s="194" t="s">
        <v>1</v>
      </c>
      <c r="L308" s="40"/>
      <c r="M308" s="199" t="s">
        <v>1</v>
      </c>
      <c r="N308" s="200" t="s">
        <v>44</v>
      </c>
      <c r="O308" s="72"/>
      <c r="P308" s="201">
        <f>O308*H308</f>
        <v>0</v>
      </c>
      <c r="Q308" s="201">
        <v>0</v>
      </c>
      <c r="R308" s="201">
        <f>Q308*H308</f>
        <v>0</v>
      </c>
      <c r="S308" s="201">
        <v>0</v>
      </c>
      <c r="T308" s="202">
        <f>S308*H308</f>
        <v>0</v>
      </c>
      <c r="U308" s="35"/>
      <c r="V308" s="35"/>
      <c r="W308" s="35"/>
      <c r="X308" s="35"/>
      <c r="Y308" s="35"/>
      <c r="Z308" s="35"/>
      <c r="AA308" s="35"/>
      <c r="AB308" s="35"/>
      <c r="AC308" s="35"/>
      <c r="AD308" s="35"/>
      <c r="AE308" s="35"/>
      <c r="AR308" s="203" t="s">
        <v>300</v>
      </c>
      <c r="AT308" s="203" t="s">
        <v>172</v>
      </c>
      <c r="AU308" s="203" t="s">
        <v>88</v>
      </c>
      <c r="AY308" s="18" t="s">
        <v>169</v>
      </c>
      <c r="BE308" s="204">
        <f>IF(N308="základní",J308,0)</f>
        <v>0</v>
      </c>
      <c r="BF308" s="204">
        <f>IF(N308="snížená",J308,0)</f>
        <v>0</v>
      </c>
      <c r="BG308" s="204">
        <f>IF(N308="zákl. přenesená",J308,0)</f>
        <v>0</v>
      </c>
      <c r="BH308" s="204">
        <f>IF(N308="sníž. přenesená",J308,0)</f>
        <v>0</v>
      </c>
      <c r="BI308" s="204">
        <f>IF(N308="nulová",J308,0)</f>
        <v>0</v>
      </c>
      <c r="BJ308" s="18" t="s">
        <v>86</v>
      </c>
      <c r="BK308" s="204">
        <f>ROUND(I308*H308,2)</f>
        <v>0</v>
      </c>
      <c r="BL308" s="18" t="s">
        <v>300</v>
      </c>
      <c r="BM308" s="203" t="s">
        <v>1678</v>
      </c>
    </row>
    <row r="309" spans="1:65" s="2" customFormat="1" ht="11.25">
      <c r="A309" s="35"/>
      <c r="B309" s="36"/>
      <c r="C309" s="37"/>
      <c r="D309" s="205" t="s">
        <v>178</v>
      </c>
      <c r="E309" s="37"/>
      <c r="F309" s="206" t="s">
        <v>1677</v>
      </c>
      <c r="G309" s="37"/>
      <c r="H309" s="37"/>
      <c r="I309" s="207"/>
      <c r="J309" s="37"/>
      <c r="K309" s="37"/>
      <c r="L309" s="40"/>
      <c r="M309" s="208"/>
      <c r="N309" s="209"/>
      <c r="O309" s="72"/>
      <c r="P309" s="72"/>
      <c r="Q309" s="72"/>
      <c r="R309" s="72"/>
      <c r="S309" s="72"/>
      <c r="T309" s="73"/>
      <c r="U309" s="35"/>
      <c r="V309" s="35"/>
      <c r="W309" s="35"/>
      <c r="X309" s="35"/>
      <c r="Y309" s="35"/>
      <c r="Z309" s="35"/>
      <c r="AA309" s="35"/>
      <c r="AB309" s="35"/>
      <c r="AC309" s="35"/>
      <c r="AD309" s="35"/>
      <c r="AE309" s="35"/>
      <c r="AT309" s="18" t="s">
        <v>178</v>
      </c>
      <c r="AU309" s="18" t="s">
        <v>88</v>
      </c>
    </row>
    <row r="310" spans="1:65" s="2" customFormat="1" ht="19.5">
      <c r="A310" s="35"/>
      <c r="B310" s="36"/>
      <c r="C310" s="37"/>
      <c r="D310" s="205" t="s">
        <v>233</v>
      </c>
      <c r="E310" s="37"/>
      <c r="F310" s="212" t="s">
        <v>1497</v>
      </c>
      <c r="G310" s="37"/>
      <c r="H310" s="37"/>
      <c r="I310" s="207"/>
      <c r="J310" s="37"/>
      <c r="K310" s="37"/>
      <c r="L310" s="40"/>
      <c r="M310" s="208"/>
      <c r="N310" s="209"/>
      <c r="O310" s="72"/>
      <c r="P310" s="72"/>
      <c r="Q310" s="72"/>
      <c r="R310" s="72"/>
      <c r="S310" s="72"/>
      <c r="T310" s="73"/>
      <c r="U310" s="35"/>
      <c r="V310" s="35"/>
      <c r="W310" s="35"/>
      <c r="X310" s="35"/>
      <c r="Y310" s="35"/>
      <c r="Z310" s="35"/>
      <c r="AA310" s="35"/>
      <c r="AB310" s="35"/>
      <c r="AC310" s="35"/>
      <c r="AD310" s="35"/>
      <c r="AE310" s="35"/>
      <c r="AT310" s="18" t="s">
        <v>233</v>
      </c>
      <c r="AU310" s="18" t="s">
        <v>88</v>
      </c>
    </row>
    <row r="311" spans="1:65" s="2" customFormat="1" ht="16.5" customHeight="1">
      <c r="A311" s="35"/>
      <c r="B311" s="36"/>
      <c r="C311" s="192" t="s">
        <v>753</v>
      </c>
      <c r="D311" s="192" t="s">
        <v>172</v>
      </c>
      <c r="E311" s="193" t="s">
        <v>1609</v>
      </c>
      <c r="F311" s="194" t="s">
        <v>1610</v>
      </c>
      <c r="G311" s="195" t="s">
        <v>368</v>
      </c>
      <c r="H311" s="196">
        <v>4</v>
      </c>
      <c r="I311" s="197"/>
      <c r="J311" s="198">
        <f>ROUND(I311*H311,2)</f>
        <v>0</v>
      </c>
      <c r="K311" s="194" t="s">
        <v>1</v>
      </c>
      <c r="L311" s="40"/>
      <c r="M311" s="199" t="s">
        <v>1</v>
      </c>
      <c r="N311" s="200" t="s">
        <v>44</v>
      </c>
      <c r="O311" s="72"/>
      <c r="P311" s="201">
        <f>O311*H311</f>
        <v>0</v>
      </c>
      <c r="Q311" s="201">
        <v>0</v>
      </c>
      <c r="R311" s="201">
        <f>Q311*H311</f>
        <v>0</v>
      </c>
      <c r="S311" s="201">
        <v>0</v>
      </c>
      <c r="T311" s="202">
        <f>S311*H311</f>
        <v>0</v>
      </c>
      <c r="U311" s="35"/>
      <c r="V311" s="35"/>
      <c r="W311" s="35"/>
      <c r="X311" s="35"/>
      <c r="Y311" s="35"/>
      <c r="Z311" s="35"/>
      <c r="AA311" s="35"/>
      <c r="AB311" s="35"/>
      <c r="AC311" s="35"/>
      <c r="AD311" s="35"/>
      <c r="AE311" s="35"/>
      <c r="AR311" s="203" t="s">
        <v>300</v>
      </c>
      <c r="AT311" s="203" t="s">
        <v>172</v>
      </c>
      <c r="AU311" s="203" t="s">
        <v>88</v>
      </c>
      <c r="AY311" s="18" t="s">
        <v>169</v>
      </c>
      <c r="BE311" s="204">
        <f>IF(N311="základní",J311,0)</f>
        <v>0</v>
      </c>
      <c r="BF311" s="204">
        <f>IF(N311="snížená",J311,0)</f>
        <v>0</v>
      </c>
      <c r="BG311" s="204">
        <f>IF(N311="zákl. přenesená",J311,0)</f>
        <v>0</v>
      </c>
      <c r="BH311" s="204">
        <f>IF(N311="sníž. přenesená",J311,0)</f>
        <v>0</v>
      </c>
      <c r="BI311" s="204">
        <f>IF(N311="nulová",J311,0)</f>
        <v>0</v>
      </c>
      <c r="BJ311" s="18" t="s">
        <v>86</v>
      </c>
      <c r="BK311" s="204">
        <f>ROUND(I311*H311,2)</f>
        <v>0</v>
      </c>
      <c r="BL311" s="18" t="s">
        <v>300</v>
      </c>
      <c r="BM311" s="203" t="s">
        <v>1679</v>
      </c>
    </row>
    <row r="312" spans="1:65" s="2" customFormat="1" ht="11.25">
      <c r="A312" s="35"/>
      <c r="B312" s="36"/>
      <c r="C312" s="37"/>
      <c r="D312" s="205" t="s">
        <v>178</v>
      </c>
      <c r="E312" s="37"/>
      <c r="F312" s="206" t="s">
        <v>1610</v>
      </c>
      <c r="G312" s="37"/>
      <c r="H312" s="37"/>
      <c r="I312" s="207"/>
      <c r="J312" s="37"/>
      <c r="K312" s="37"/>
      <c r="L312" s="40"/>
      <c r="M312" s="208"/>
      <c r="N312" s="209"/>
      <c r="O312" s="72"/>
      <c r="P312" s="72"/>
      <c r="Q312" s="72"/>
      <c r="R312" s="72"/>
      <c r="S312" s="72"/>
      <c r="T312" s="73"/>
      <c r="U312" s="35"/>
      <c r="V312" s="35"/>
      <c r="W312" s="35"/>
      <c r="X312" s="35"/>
      <c r="Y312" s="35"/>
      <c r="Z312" s="35"/>
      <c r="AA312" s="35"/>
      <c r="AB312" s="35"/>
      <c r="AC312" s="35"/>
      <c r="AD312" s="35"/>
      <c r="AE312" s="35"/>
      <c r="AT312" s="18" t="s">
        <v>178</v>
      </c>
      <c r="AU312" s="18" t="s">
        <v>88</v>
      </c>
    </row>
    <row r="313" spans="1:65" s="2" customFormat="1" ht="21.75" customHeight="1">
      <c r="A313" s="35"/>
      <c r="B313" s="36"/>
      <c r="C313" s="192" t="s">
        <v>762</v>
      </c>
      <c r="D313" s="192" t="s">
        <v>172</v>
      </c>
      <c r="E313" s="193" t="s">
        <v>1612</v>
      </c>
      <c r="F313" s="194" t="s">
        <v>1613</v>
      </c>
      <c r="G313" s="195" t="s">
        <v>252</v>
      </c>
      <c r="H313" s="196">
        <v>4</v>
      </c>
      <c r="I313" s="197"/>
      <c r="J313" s="198">
        <f>ROUND(I313*H313,2)</f>
        <v>0</v>
      </c>
      <c r="K313" s="194" t="s">
        <v>1</v>
      </c>
      <c r="L313" s="40"/>
      <c r="M313" s="199" t="s">
        <v>1</v>
      </c>
      <c r="N313" s="200" t="s">
        <v>44</v>
      </c>
      <c r="O313" s="72"/>
      <c r="P313" s="201">
        <f>O313*H313</f>
        <v>0</v>
      </c>
      <c r="Q313" s="201">
        <v>0</v>
      </c>
      <c r="R313" s="201">
        <f>Q313*H313</f>
        <v>0</v>
      </c>
      <c r="S313" s="201">
        <v>0</v>
      </c>
      <c r="T313" s="202">
        <f>S313*H313</f>
        <v>0</v>
      </c>
      <c r="U313" s="35"/>
      <c r="V313" s="35"/>
      <c r="W313" s="35"/>
      <c r="X313" s="35"/>
      <c r="Y313" s="35"/>
      <c r="Z313" s="35"/>
      <c r="AA313" s="35"/>
      <c r="AB313" s="35"/>
      <c r="AC313" s="35"/>
      <c r="AD313" s="35"/>
      <c r="AE313" s="35"/>
      <c r="AR313" s="203" t="s">
        <v>300</v>
      </c>
      <c r="AT313" s="203" t="s">
        <v>172</v>
      </c>
      <c r="AU313" s="203" t="s">
        <v>88</v>
      </c>
      <c r="AY313" s="18" t="s">
        <v>169</v>
      </c>
      <c r="BE313" s="204">
        <f>IF(N313="základní",J313,0)</f>
        <v>0</v>
      </c>
      <c r="BF313" s="204">
        <f>IF(N313="snížená",J313,0)</f>
        <v>0</v>
      </c>
      <c r="BG313" s="204">
        <f>IF(N313="zákl. přenesená",J313,0)</f>
        <v>0</v>
      </c>
      <c r="BH313" s="204">
        <f>IF(N313="sníž. přenesená",J313,0)</f>
        <v>0</v>
      </c>
      <c r="BI313" s="204">
        <f>IF(N313="nulová",J313,0)</f>
        <v>0</v>
      </c>
      <c r="BJ313" s="18" t="s">
        <v>86</v>
      </c>
      <c r="BK313" s="204">
        <f>ROUND(I313*H313,2)</f>
        <v>0</v>
      </c>
      <c r="BL313" s="18" t="s">
        <v>300</v>
      </c>
      <c r="BM313" s="203" t="s">
        <v>1680</v>
      </c>
    </row>
    <row r="314" spans="1:65" s="2" customFormat="1" ht="11.25">
      <c r="A314" s="35"/>
      <c r="B314" s="36"/>
      <c r="C314" s="37"/>
      <c r="D314" s="205" t="s">
        <v>178</v>
      </c>
      <c r="E314" s="37"/>
      <c r="F314" s="206" t="s">
        <v>1613</v>
      </c>
      <c r="G314" s="37"/>
      <c r="H314" s="37"/>
      <c r="I314" s="207"/>
      <c r="J314" s="37"/>
      <c r="K314" s="37"/>
      <c r="L314" s="40"/>
      <c r="M314" s="208"/>
      <c r="N314" s="209"/>
      <c r="O314" s="72"/>
      <c r="P314" s="72"/>
      <c r="Q314" s="72"/>
      <c r="R314" s="72"/>
      <c r="S314" s="72"/>
      <c r="T314" s="73"/>
      <c r="U314" s="35"/>
      <c r="V314" s="35"/>
      <c r="W314" s="35"/>
      <c r="X314" s="35"/>
      <c r="Y314" s="35"/>
      <c r="Z314" s="35"/>
      <c r="AA314" s="35"/>
      <c r="AB314" s="35"/>
      <c r="AC314" s="35"/>
      <c r="AD314" s="35"/>
      <c r="AE314" s="35"/>
      <c r="AT314" s="18" t="s">
        <v>178</v>
      </c>
      <c r="AU314" s="18" t="s">
        <v>88</v>
      </c>
    </row>
    <row r="315" spans="1:65" s="2" customFormat="1" ht="19.5">
      <c r="A315" s="35"/>
      <c r="B315" s="36"/>
      <c r="C315" s="37"/>
      <c r="D315" s="205" t="s">
        <v>233</v>
      </c>
      <c r="E315" s="37"/>
      <c r="F315" s="212" t="s">
        <v>1497</v>
      </c>
      <c r="G315" s="37"/>
      <c r="H315" s="37"/>
      <c r="I315" s="207"/>
      <c r="J315" s="37"/>
      <c r="K315" s="37"/>
      <c r="L315" s="40"/>
      <c r="M315" s="208"/>
      <c r="N315" s="209"/>
      <c r="O315" s="72"/>
      <c r="P315" s="72"/>
      <c r="Q315" s="72"/>
      <c r="R315" s="72"/>
      <c r="S315" s="72"/>
      <c r="T315" s="73"/>
      <c r="U315" s="35"/>
      <c r="V315" s="35"/>
      <c r="W315" s="35"/>
      <c r="X315" s="35"/>
      <c r="Y315" s="35"/>
      <c r="Z315" s="35"/>
      <c r="AA315" s="35"/>
      <c r="AB315" s="35"/>
      <c r="AC315" s="35"/>
      <c r="AD315" s="35"/>
      <c r="AE315" s="35"/>
      <c r="AT315" s="18" t="s">
        <v>233</v>
      </c>
      <c r="AU315" s="18" t="s">
        <v>88</v>
      </c>
    </row>
    <row r="316" spans="1:65" s="2" customFormat="1" ht="16.5" customHeight="1">
      <c r="A316" s="35"/>
      <c r="B316" s="36"/>
      <c r="C316" s="192" t="s">
        <v>767</v>
      </c>
      <c r="D316" s="192" t="s">
        <v>172</v>
      </c>
      <c r="E316" s="193" t="s">
        <v>1681</v>
      </c>
      <c r="F316" s="194" t="s">
        <v>1682</v>
      </c>
      <c r="G316" s="195" t="s">
        <v>189</v>
      </c>
      <c r="H316" s="196">
        <v>80</v>
      </c>
      <c r="I316" s="197"/>
      <c r="J316" s="198">
        <f>ROUND(I316*H316,2)</f>
        <v>0</v>
      </c>
      <c r="K316" s="194" t="s">
        <v>1</v>
      </c>
      <c r="L316" s="40"/>
      <c r="M316" s="199" t="s">
        <v>1</v>
      </c>
      <c r="N316" s="200" t="s">
        <v>44</v>
      </c>
      <c r="O316" s="72"/>
      <c r="P316" s="201">
        <f>O316*H316</f>
        <v>0</v>
      </c>
      <c r="Q316" s="201">
        <v>0</v>
      </c>
      <c r="R316" s="201">
        <f>Q316*H316</f>
        <v>0</v>
      </c>
      <c r="S316" s="201">
        <v>0</v>
      </c>
      <c r="T316" s="202">
        <f>S316*H316</f>
        <v>0</v>
      </c>
      <c r="U316" s="35"/>
      <c r="V316" s="35"/>
      <c r="W316" s="35"/>
      <c r="X316" s="35"/>
      <c r="Y316" s="35"/>
      <c r="Z316" s="35"/>
      <c r="AA316" s="35"/>
      <c r="AB316" s="35"/>
      <c r="AC316" s="35"/>
      <c r="AD316" s="35"/>
      <c r="AE316" s="35"/>
      <c r="AR316" s="203" t="s">
        <v>300</v>
      </c>
      <c r="AT316" s="203" t="s">
        <v>172</v>
      </c>
      <c r="AU316" s="203" t="s">
        <v>88</v>
      </c>
      <c r="AY316" s="18" t="s">
        <v>169</v>
      </c>
      <c r="BE316" s="204">
        <f>IF(N316="základní",J316,0)</f>
        <v>0</v>
      </c>
      <c r="BF316" s="204">
        <f>IF(N316="snížená",J316,0)</f>
        <v>0</v>
      </c>
      <c r="BG316" s="204">
        <f>IF(N316="zákl. přenesená",J316,0)</f>
        <v>0</v>
      </c>
      <c r="BH316" s="204">
        <f>IF(N316="sníž. přenesená",J316,0)</f>
        <v>0</v>
      </c>
      <c r="BI316" s="204">
        <f>IF(N316="nulová",J316,0)</f>
        <v>0</v>
      </c>
      <c r="BJ316" s="18" t="s">
        <v>86</v>
      </c>
      <c r="BK316" s="204">
        <f>ROUND(I316*H316,2)</f>
        <v>0</v>
      </c>
      <c r="BL316" s="18" t="s">
        <v>300</v>
      </c>
      <c r="BM316" s="203" t="s">
        <v>1683</v>
      </c>
    </row>
    <row r="317" spans="1:65" s="2" customFormat="1" ht="11.25">
      <c r="A317" s="35"/>
      <c r="B317" s="36"/>
      <c r="C317" s="37"/>
      <c r="D317" s="205" t="s">
        <v>178</v>
      </c>
      <c r="E317" s="37"/>
      <c r="F317" s="206" t="s">
        <v>1682</v>
      </c>
      <c r="G317" s="37"/>
      <c r="H317" s="37"/>
      <c r="I317" s="207"/>
      <c r="J317" s="37"/>
      <c r="K317" s="37"/>
      <c r="L317" s="40"/>
      <c r="M317" s="208"/>
      <c r="N317" s="209"/>
      <c r="O317" s="72"/>
      <c r="P317" s="72"/>
      <c r="Q317" s="72"/>
      <c r="R317" s="72"/>
      <c r="S317" s="72"/>
      <c r="T317" s="73"/>
      <c r="U317" s="35"/>
      <c r="V317" s="35"/>
      <c r="W317" s="35"/>
      <c r="X317" s="35"/>
      <c r="Y317" s="35"/>
      <c r="Z317" s="35"/>
      <c r="AA317" s="35"/>
      <c r="AB317" s="35"/>
      <c r="AC317" s="35"/>
      <c r="AD317" s="35"/>
      <c r="AE317" s="35"/>
      <c r="AT317" s="18" t="s">
        <v>178</v>
      </c>
      <c r="AU317" s="18" t="s">
        <v>88</v>
      </c>
    </row>
    <row r="318" spans="1:65" s="2" customFormat="1" ht="16.5" customHeight="1">
      <c r="A318" s="35"/>
      <c r="B318" s="36"/>
      <c r="C318" s="192" t="s">
        <v>772</v>
      </c>
      <c r="D318" s="192" t="s">
        <v>172</v>
      </c>
      <c r="E318" s="193" t="s">
        <v>1684</v>
      </c>
      <c r="F318" s="194" t="s">
        <v>1685</v>
      </c>
      <c r="G318" s="195" t="s">
        <v>368</v>
      </c>
      <c r="H318" s="196">
        <v>6</v>
      </c>
      <c r="I318" s="197"/>
      <c r="J318" s="198">
        <f>ROUND(I318*H318,2)</f>
        <v>0</v>
      </c>
      <c r="K318" s="194" t="s">
        <v>1</v>
      </c>
      <c r="L318" s="40"/>
      <c r="M318" s="199" t="s">
        <v>1</v>
      </c>
      <c r="N318" s="200" t="s">
        <v>44</v>
      </c>
      <c r="O318" s="72"/>
      <c r="P318" s="201">
        <f>O318*H318</f>
        <v>0</v>
      </c>
      <c r="Q318" s="201">
        <v>0</v>
      </c>
      <c r="R318" s="201">
        <f>Q318*H318</f>
        <v>0</v>
      </c>
      <c r="S318" s="201">
        <v>0</v>
      </c>
      <c r="T318" s="202">
        <f>S318*H318</f>
        <v>0</v>
      </c>
      <c r="U318" s="35"/>
      <c r="V318" s="35"/>
      <c r="W318" s="35"/>
      <c r="X318" s="35"/>
      <c r="Y318" s="35"/>
      <c r="Z318" s="35"/>
      <c r="AA318" s="35"/>
      <c r="AB318" s="35"/>
      <c r="AC318" s="35"/>
      <c r="AD318" s="35"/>
      <c r="AE318" s="35"/>
      <c r="AR318" s="203" t="s">
        <v>300</v>
      </c>
      <c r="AT318" s="203" t="s">
        <v>172</v>
      </c>
      <c r="AU318" s="203" t="s">
        <v>88</v>
      </c>
      <c r="AY318" s="18" t="s">
        <v>169</v>
      </c>
      <c r="BE318" s="204">
        <f>IF(N318="základní",J318,0)</f>
        <v>0</v>
      </c>
      <c r="BF318" s="204">
        <f>IF(N318="snížená",J318,0)</f>
        <v>0</v>
      </c>
      <c r="BG318" s="204">
        <f>IF(N318="zákl. přenesená",J318,0)</f>
        <v>0</v>
      </c>
      <c r="BH318" s="204">
        <f>IF(N318="sníž. přenesená",J318,0)</f>
        <v>0</v>
      </c>
      <c r="BI318" s="204">
        <f>IF(N318="nulová",J318,0)</f>
        <v>0</v>
      </c>
      <c r="BJ318" s="18" t="s">
        <v>86</v>
      </c>
      <c r="BK318" s="204">
        <f>ROUND(I318*H318,2)</f>
        <v>0</v>
      </c>
      <c r="BL318" s="18" t="s">
        <v>300</v>
      </c>
      <c r="BM318" s="203" t="s">
        <v>1686</v>
      </c>
    </row>
    <row r="319" spans="1:65" s="2" customFormat="1" ht="11.25">
      <c r="A319" s="35"/>
      <c r="B319" s="36"/>
      <c r="C319" s="37"/>
      <c r="D319" s="205" t="s">
        <v>178</v>
      </c>
      <c r="E319" s="37"/>
      <c r="F319" s="206" t="s">
        <v>1685</v>
      </c>
      <c r="G319" s="37"/>
      <c r="H319" s="37"/>
      <c r="I319" s="207"/>
      <c r="J319" s="37"/>
      <c r="K319" s="37"/>
      <c r="L319" s="40"/>
      <c r="M319" s="208"/>
      <c r="N319" s="209"/>
      <c r="O319" s="72"/>
      <c r="P319" s="72"/>
      <c r="Q319" s="72"/>
      <c r="R319" s="72"/>
      <c r="S319" s="72"/>
      <c r="T319" s="73"/>
      <c r="U319" s="35"/>
      <c r="V319" s="35"/>
      <c r="W319" s="35"/>
      <c r="X319" s="35"/>
      <c r="Y319" s="35"/>
      <c r="Z319" s="35"/>
      <c r="AA319" s="35"/>
      <c r="AB319" s="35"/>
      <c r="AC319" s="35"/>
      <c r="AD319" s="35"/>
      <c r="AE319" s="35"/>
      <c r="AT319" s="18" t="s">
        <v>178</v>
      </c>
      <c r="AU319" s="18" t="s">
        <v>88</v>
      </c>
    </row>
    <row r="320" spans="1:65" s="2" customFormat="1" ht="16.5" customHeight="1">
      <c r="A320" s="35"/>
      <c r="B320" s="36"/>
      <c r="C320" s="192" t="s">
        <v>779</v>
      </c>
      <c r="D320" s="192" t="s">
        <v>172</v>
      </c>
      <c r="E320" s="193" t="s">
        <v>1687</v>
      </c>
      <c r="F320" s="194" t="s">
        <v>1515</v>
      </c>
      <c r="G320" s="195" t="s">
        <v>189</v>
      </c>
      <c r="H320" s="196">
        <v>30</v>
      </c>
      <c r="I320" s="197"/>
      <c r="J320" s="198">
        <f>ROUND(I320*H320,2)</f>
        <v>0</v>
      </c>
      <c r="K320" s="194" t="s">
        <v>1</v>
      </c>
      <c r="L320" s="40"/>
      <c r="M320" s="199" t="s">
        <v>1</v>
      </c>
      <c r="N320" s="200" t="s">
        <v>44</v>
      </c>
      <c r="O320" s="72"/>
      <c r="P320" s="201">
        <f>O320*H320</f>
        <v>0</v>
      </c>
      <c r="Q320" s="201">
        <v>0</v>
      </c>
      <c r="R320" s="201">
        <f>Q320*H320</f>
        <v>0</v>
      </c>
      <c r="S320" s="201">
        <v>0</v>
      </c>
      <c r="T320" s="202">
        <f>S320*H320</f>
        <v>0</v>
      </c>
      <c r="U320" s="35"/>
      <c r="V320" s="35"/>
      <c r="W320" s="35"/>
      <c r="X320" s="35"/>
      <c r="Y320" s="35"/>
      <c r="Z320" s="35"/>
      <c r="AA320" s="35"/>
      <c r="AB320" s="35"/>
      <c r="AC320" s="35"/>
      <c r="AD320" s="35"/>
      <c r="AE320" s="35"/>
      <c r="AR320" s="203" t="s">
        <v>300</v>
      </c>
      <c r="AT320" s="203" t="s">
        <v>172</v>
      </c>
      <c r="AU320" s="203" t="s">
        <v>88</v>
      </c>
      <c r="AY320" s="18" t="s">
        <v>169</v>
      </c>
      <c r="BE320" s="204">
        <f>IF(N320="základní",J320,0)</f>
        <v>0</v>
      </c>
      <c r="BF320" s="204">
        <f>IF(N320="snížená",J320,0)</f>
        <v>0</v>
      </c>
      <c r="BG320" s="204">
        <f>IF(N320="zákl. přenesená",J320,0)</f>
        <v>0</v>
      </c>
      <c r="BH320" s="204">
        <f>IF(N320="sníž. přenesená",J320,0)</f>
        <v>0</v>
      </c>
      <c r="BI320" s="204">
        <f>IF(N320="nulová",J320,0)</f>
        <v>0</v>
      </c>
      <c r="BJ320" s="18" t="s">
        <v>86</v>
      </c>
      <c r="BK320" s="204">
        <f>ROUND(I320*H320,2)</f>
        <v>0</v>
      </c>
      <c r="BL320" s="18" t="s">
        <v>300</v>
      </c>
      <c r="BM320" s="203" t="s">
        <v>1688</v>
      </c>
    </row>
    <row r="321" spans="1:65" s="2" customFormat="1" ht="11.25">
      <c r="A321" s="35"/>
      <c r="B321" s="36"/>
      <c r="C321" s="37"/>
      <c r="D321" s="205" t="s">
        <v>178</v>
      </c>
      <c r="E321" s="37"/>
      <c r="F321" s="206" t="s">
        <v>1515</v>
      </c>
      <c r="G321" s="37"/>
      <c r="H321" s="37"/>
      <c r="I321" s="207"/>
      <c r="J321" s="37"/>
      <c r="K321" s="37"/>
      <c r="L321" s="40"/>
      <c r="M321" s="208"/>
      <c r="N321" s="209"/>
      <c r="O321" s="72"/>
      <c r="P321" s="72"/>
      <c r="Q321" s="72"/>
      <c r="R321" s="72"/>
      <c r="S321" s="72"/>
      <c r="T321" s="73"/>
      <c r="U321" s="35"/>
      <c r="V321" s="35"/>
      <c r="W321" s="35"/>
      <c r="X321" s="35"/>
      <c r="Y321" s="35"/>
      <c r="Z321" s="35"/>
      <c r="AA321" s="35"/>
      <c r="AB321" s="35"/>
      <c r="AC321" s="35"/>
      <c r="AD321" s="35"/>
      <c r="AE321" s="35"/>
      <c r="AT321" s="18" t="s">
        <v>178</v>
      </c>
      <c r="AU321" s="18" t="s">
        <v>88</v>
      </c>
    </row>
    <row r="322" spans="1:65" s="2" customFormat="1" ht="16.5" customHeight="1">
      <c r="A322" s="35"/>
      <c r="B322" s="36"/>
      <c r="C322" s="192" t="s">
        <v>785</v>
      </c>
      <c r="D322" s="192" t="s">
        <v>172</v>
      </c>
      <c r="E322" s="193" t="s">
        <v>1689</v>
      </c>
      <c r="F322" s="194" t="s">
        <v>1518</v>
      </c>
      <c r="G322" s="195" t="s">
        <v>252</v>
      </c>
      <c r="H322" s="196">
        <v>4</v>
      </c>
      <c r="I322" s="197"/>
      <c r="J322" s="198">
        <f>ROUND(I322*H322,2)</f>
        <v>0</v>
      </c>
      <c r="K322" s="194" t="s">
        <v>1</v>
      </c>
      <c r="L322" s="40"/>
      <c r="M322" s="199" t="s">
        <v>1</v>
      </c>
      <c r="N322" s="200" t="s">
        <v>44</v>
      </c>
      <c r="O322" s="72"/>
      <c r="P322" s="201">
        <f>O322*H322</f>
        <v>0</v>
      </c>
      <c r="Q322" s="201">
        <v>0</v>
      </c>
      <c r="R322" s="201">
        <f>Q322*H322</f>
        <v>0</v>
      </c>
      <c r="S322" s="201">
        <v>0</v>
      </c>
      <c r="T322" s="202">
        <f>S322*H322</f>
        <v>0</v>
      </c>
      <c r="U322" s="35"/>
      <c r="V322" s="35"/>
      <c r="W322" s="35"/>
      <c r="X322" s="35"/>
      <c r="Y322" s="35"/>
      <c r="Z322" s="35"/>
      <c r="AA322" s="35"/>
      <c r="AB322" s="35"/>
      <c r="AC322" s="35"/>
      <c r="AD322" s="35"/>
      <c r="AE322" s="35"/>
      <c r="AR322" s="203" t="s">
        <v>300</v>
      </c>
      <c r="AT322" s="203" t="s">
        <v>172</v>
      </c>
      <c r="AU322" s="203" t="s">
        <v>88</v>
      </c>
      <c r="AY322" s="18" t="s">
        <v>169</v>
      </c>
      <c r="BE322" s="204">
        <f>IF(N322="základní",J322,0)</f>
        <v>0</v>
      </c>
      <c r="BF322" s="204">
        <f>IF(N322="snížená",J322,0)</f>
        <v>0</v>
      </c>
      <c r="BG322" s="204">
        <f>IF(N322="zákl. přenesená",J322,0)</f>
        <v>0</v>
      </c>
      <c r="BH322" s="204">
        <f>IF(N322="sníž. přenesená",J322,0)</f>
        <v>0</v>
      </c>
      <c r="BI322" s="204">
        <f>IF(N322="nulová",J322,0)</f>
        <v>0</v>
      </c>
      <c r="BJ322" s="18" t="s">
        <v>86</v>
      </c>
      <c r="BK322" s="204">
        <f>ROUND(I322*H322,2)</f>
        <v>0</v>
      </c>
      <c r="BL322" s="18" t="s">
        <v>300</v>
      </c>
      <c r="BM322" s="203" t="s">
        <v>1690</v>
      </c>
    </row>
    <row r="323" spans="1:65" s="2" customFormat="1" ht="11.25">
      <c r="A323" s="35"/>
      <c r="B323" s="36"/>
      <c r="C323" s="37"/>
      <c r="D323" s="205" t="s">
        <v>178</v>
      </c>
      <c r="E323" s="37"/>
      <c r="F323" s="206" t="s">
        <v>1518</v>
      </c>
      <c r="G323" s="37"/>
      <c r="H323" s="37"/>
      <c r="I323" s="207"/>
      <c r="J323" s="37"/>
      <c r="K323" s="37"/>
      <c r="L323" s="40"/>
      <c r="M323" s="208"/>
      <c r="N323" s="209"/>
      <c r="O323" s="72"/>
      <c r="P323" s="72"/>
      <c r="Q323" s="72"/>
      <c r="R323" s="72"/>
      <c r="S323" s="72"/>
      <c r="T323" s="73"/>
      <c r="U323" s="35"/>
      <c r="V323" s="35"/>
      <c r="W323" s="35"/>
      <c r="X323" s="35"/>
      <c r="Y323" s="35"/>
      <c r="Z323" s="35"/>
      <c r="AA323" s="35"/>
      <c r="AB323" s="35"/>
      <c r="AC323" s="35"/>
      <c r="AD323" s="35"/>
      <c r="AE323" s="35"/>
      <c r="AT323" s="18" t="s">
        <v>178</v>
      </c>
      <c r="AU323" s="18" t="s">
        <v>88</v>
      </c>
    </row>
    <row r="324" spans="1:65" s="2" customFormat="1" ht="16.5" customHeight="1">
      <c r="A324" s="35"/>
      <c r="B324" s="36"/>
      <c r="C324" s="192" t="s">
        <v>1691</v>
      </c>
      <c r="D324" s="192" t="s">
        <v>172</v>
      </c>
      <c r="E324" s="193" t="s">
        <v>1692</v>
      </c>
      <c r="F324" s="194" t="s">
        <v>1566</v>
      </c>
      <c r="G324" s="195" t="s">
        <v>189</v>
      </c>
      <c r="H324" s="196">
        <v>80</v>
      </c>
      <c r="I324" s="197"/>
      <c r="J324" s="198">
        <f>ROUND(I324*H324,2)</f>
        <v>0</v>
      </c>
      <c r="K324" s="194" t="s">
        <v>1</v>
      </c>
      <c r="L324" s="40"/>
      <c r="M324" s="199" t="s">
        <v>1</v>
      </c>
      <c r="N324" s="200" t="s">
        <v>44</v>
      </c>
      <c r="O324" s="72"/>
      <c r="P324" s="201">
        <f>O324*H324</f>
        <v>0</v>
      </c>
      <c r="Q324" s="201">
        <v>0</v>
      </c>
      <c r="R324" s="201">
        <f>Q324*H324</f>
        <v>0</v>
      </c>
      <c r="S324" s="201">
        <v>0</v>
      </c>
      <c r="T324" s="202">
        <f>S324*H324</f>
        <v>0</v>
      </c>
      <c r="U324" s="35"/>
      <c r="V324" s="35"/>
      <c r="W324" s="35"/>
      <c r="X324" s="35"/>
      <c r="Y324" s="35"/>
      <c r="Z324" s="35"/>
      <c r="AA324" s="35"/>
      <c r="AB324" s="35"/>
      <c r="AC324" s="35"/>
      <c r="AD324" s="35"/>
      <c r="AE324" s="35"/>
      <c r="AR324" s="203" t="s">
        <v>300</v>
      </c>
      <c r="AT324" s="203" t="s">
        <v>172</v>
      </c>
      <c r="AU324" s="203" t="s">
        <v>88</v>
      </c>
      <c r="AY324" s="18" t="s">
        <v>169</v>
      </c>
      <c r="BE324" s="204">
        <f>IF(N324="základní",J324,0)</f>
        <v>0</v>
      </c>
      <c r="BF324" s="204">
        <f>IF(N324="snížená",J324,0)</f>
        <v>0</v>
      </c>
      <c r="BG324" s="204">
        <f>IF(N324="zákl. přenesená",J324,0)</f>
        <v>0</v>
      </c>
      <c r="BH324" s="204">
        <f>IF(N324="sníž. přenesená",J324,0)</f>
        <v>0</v>
      </c>
      <c r="BI324" s="204">
        <f>IF(N324="nulová",J324,0)</f>
        <v>0</v>
      </c>
      <c r="BJ324" s="18" t="s">
        <v>86</v>
      </c>
      <c r="BK324" s="204">
        <f>ROUND(I324*H324,2)</f>
        <v>0</v>
      </c>
      <c r="BL324" s="18" t="s">
        <v>300</v>
      </c>
      <c r="BM324" s="203" t="s">
        <v>1693</v>
      </c>
    </row>
    <row r="325" spans="1:65" s="2" customFormat="1" ht="11.25">
      <c r="A325" s="35"/>
      <c r="B325" s="36"/>
      <c r="C325" s="37"/>
      <c r="D325" s="205" t="s">
        <v>178</v>
      </c>
      <c r="E325" s="37"/>
      <c r="F325" s="206" t="s">
        <v>1566</v>
      </c>
      <c r="G325" s="37"/>
      <c r="H325" s="37"/>
      <c r="I325" s="207"/>
      <c r="J325" s="37"/>
      <c r="K325" s="37"/>
      <c r="L325" s="40"/>
      <c r="M325" s="208"/>
      <c r="N325" s="209"/>
      <c r="O325" s="72"/>
      <c r="P325" s="72"/>
      <c r="Q325" s="72"/>
      <c r="R325" s="72"/>
      <c r="S325" s="72"/>
      <c r="T325" s="73"/>
      <c r="U325" s="35"/>
      <c r="V325" s="35"/>
      <c r="W325" s="35"/>
      <c r="X325" s="35"/>
      <c r="Y325" s="35"/>
      <c r="Z325" s="35"/>
      <c r="AA325" s="35"/>
      <c r="AB325" s="35"/>
      <c r="AC325" s="35"/>
      <c r="AD325" s="35"/>
      <c r="AE325" s="35"/>
      <c r="AT325" s="18" t="s">
        <v>178</v>
      </c>
      <c r="AU325" s="18" t="s">
        <v>88</v>
      </c>
    </row>
    <row r="326" spans="1:65" s="2" customFormat="1" ht="33" customHeight="1">
      <c r="A326" s="35"/>
      <c r="B326" s="36"/>
      <c r="C326" s="192" t="s">
        <v>1694</v>
      </c>
      <c r="D326" s="192" t="s">
        <v>172</v>
      </c>
      <c r="E326" s="193" t="s">
        <v>1695</v>
      </c>
      <c r="F326" s="194" t="s">
        <v>1696</v>
      </c>
      <c r="G326" s="195" t="s">
        <v>345</v>
      </c>
      <c r="H326" s="196">
        <v>1</v>
      </c>
      <c r="I326" s="197"/>
      <c r="J326" s="198">
        <f>ROUND(I326*H326,2)</f>
        <v>0</v>
      </c>
      <c r="K326" s="194" t="s">
        <v>1</v>
      </c>
      <c r="L326" s="40"/>
      <c r="M326" s="199" t="s">
        <v>1</v>
      </c>
      <c r="N326" s="200" t="s">
        <v>44</v>
      </c>
      <c r="O326" s="72"/>
      <c r="P326" s="201">
        <f>O326*H326</f>
        <v>0</v>
      </c>
      <c r="Q326" s="201">
        <v>0</v>
      </c>
      <c r="R326" s="201">
        <f>Q326*H326</f>
        <v>0</v>
      </c>
      <c r="S326" s="201">
        <v>0</v>
      </c>
      <c r="T326" s="202">
        <f>S326*H326</f>
        <v>0</v>
      </c>
      <c r="U326" s="35"/>
      <c r="V326" s="35"/>
      <c r="W326" s="35"/>
      <c r="X326" s="35"/>
      <c r="Y326" s="35"/>
      <c r="Z326" s="35"/>
      <c r="AA326" s="35"/>
      <c r="AB326" s="35"/>
      <c r="AC326" s="35"/>
      <c r="AD326" s="35"/>
      <c r="AE326" s="35"/>
      <c r="AR326" s="203" t="s">
        <v>300</v>
      </c>
      <c r="AT326" s="203" t="s">
        <v>172</v>
      </c>
      <c r="AU326" s="203" t="s">
        <v>88</v>
      </c>
      <c r="AY326" s="18" t="s">
        <v>169</v>
      </c>
      <c r="BE326" s="204">
        <f>IF(N326="základní",J326,0)</f>
        <v>0</v>
      </c>
      <c r="BF326" s="204">
        <f>IF(N326="snížená",J326,0)</f>
        <v>0</v>
      </c>
      <c r="BG326" s="204">
        <f>IF(N326="zákl. přenesená",J326,0)</f>
        <v>0</v>
      </c>
      <c r="BH326" s="204">
        <f>IF(N326="sníž. přenesená",J326,0)</f>
        <v>0</v>
      </c>
      <c r="BI326" s="204">
        <f>IF(N326="nulová",J326,0)</f>
        <v>0</v>
      </c>
      <c r="BJ326" s="18" t="s">
        <v>86</v>
      </c>
      <c r="BK326" s="204">
        <f>ROUND(I326*H326,2)</f>
        <v>0</v>
      </c>
      <c r="BL326" s="18" t="s">
        <v>300</v>
      </c>
      <c r="BM326" s="203" t="s">
        <v>1697</v>
      </c>
    </row>
    <row r="327" spans="1:65" s="2" customFormat="1" ht="19.5">
      <c r="A327" s="35"/>
      <c r="B327" s="36"/>
      <c r="C327" s="37"/>
      <c r="D327" s="205" t="s">
        <v>178</v>
      </c>
      <c r="E327" s="37"/>
      <c r="F327" s="206" t="s">
        <v>1696</v>
      </c>
      <c r="G327" s="37"/>
      <c r="H327" s="37"/>
      <c r="I327" s="207"/>
      <c r="J327" s="37"/>
      <c r="K327" s="37"/>
      <c r="L327" s="40"/>
      <c r="M327" s="208"/>
      <c r="N327" s="209"/>
      <c r="O327" s="72"/>
      <c r="P327" s="72"/>
      <c r="Q327" s="72"/>
      <c r="R327" s="72"/>
      <c r="S327" s="72"/>
      <c r="T327" s="73"/>
      <c r="U327" s="35"/>
      <c r="V327" s="35"/>
      <c r="W327" s="35"/>
      <c r="X327" s="35"/>
      <c r="Y327" s="35"/>
      <c r="Z327" s="35"/>
      <c r="AA327" s="35"/>
      <c r="AB327" s="35"/>
      <c r="AC327" s="35"/>
      <c r="AD327" s="35"/>
      <c r="AE327" s="35"/>
      <c r="AT327" s="18" t="s">
        <v>178</v>
      </c>
      <c r="AU327" s="18" t="s">
        <v>88</v>
      </c>
    </row>
    <row r="328" spans="1:65" s="2" customFormat="1" ht="24.2" customHeight="1">
      <c r="A328" s="35"/>
      <c r="B328" s="36"/>
      <c r="C328" s="192" t="s">
        <v>1415</v>
      </c>
      <c r="D328" s="192" t="s">
        <v>172</v>
      </c>
      <c r="E328" s="193" t="s">
        <v>1698</v>
      </c>
      <c r="F328" s="194" t="s">
        <v>1699</v>
      </c>
      <c r="G328" s="195" t="s">
        <v>368</v>
      </c>
      <c r="H328" s="196">
        <v>150</v>
      </c>
      <c r="I328" s="197"/>
      <c r="J328" s="198">
        <f>ROUND(I328*H328,2)</f>
        <v>0</v>
      </c>
      <c r="K328" s="194" t="s">
        <v>1</v>
      </c>
      <c r="L328" s="40"/>
      <c r="M328" s="199" t="s">
        <v>1</v>
      </c>
      <c r="N328" s="200" t="s">
        <v>44</v>
      </c>
      <c r="O328" s="72"/>
      <c r="P328" s="201">
        <f>O328*H328</f>
        <v>0</v>
      </c>
      <c r="Q328" s="201">
        <v>0</v>
      </c>
      <c r="R328" s="201">
        <f>Q328*H328</f>
        <v>0</v>
      </c>
      <c r="S328" s="201">
        <v>0</v>
      </c>
      <c r="T328" s="202">
        <f>S328*H328</f>
        <v>0</v>
      </c>
      <c r="U328" s="35"/>
      <c r="V328" s="35"/>
      <c r="W328" s="35"/>
      <c r="X328" s="35"/>
      <c r="Y328" s="35"/>
      <c r="Z328" s="35"/>
      <c r="AA328" s="35"/>
      <c r="AB328" s="35"/>
      <c r="AC328" s="35"/>
      <c r="AD328" s="35"/>
      <c r="AE328" s="35"/>
      <c r="AR328" s="203" t="s">
        <v>300</v>
      </c>
      <c r="AT328" s="203" t="s">
        <v>172</v>
      </c>
      <c r="AU328" s="203" t="s">
        <v>88</v>
      </c>
      <c r="AY328" s="18" t="s">
        <v>169</v>
      </c>
      <c r="BE328" s="204">
        <f>IF(N328="základní",J328,0)</f>
        <v>0</v>
      </c>
      <c r="BF328" s="204">
        <f>IF(N328="snížená",J328,0)</f>
        <v>0</v>
      </c>
      <c r="BG328" s="204">
        <f>IF(N328="zákl. přenesená",J328,0)</f>
        <v>0</v>
      </c>
      <c r="BH328" s="204">
        <f>IF(N328="sníž. přenesená",J328,0)</f>
        <v>0</v>
      </c>
      <c r="BI328" s="204">
        <f>IF(N328="nulová",J328,0)</f>
        <v>0</v>
      </c>
      <c r="BJ328" s="18" t="s">
        <v>86</v>
      </c>
      <c r="BK328" s="204">
        <f>ROUND(I328*H328,2)</f>
        <v>0</v>
      </c>
      <c r="BL328" s="18" t="s">
        <v>300</v>
      </c>
      <c r="BM328" s="203" t="s">
        <v>1700</v>
      </c>
    </row>
    <row r="329" spans="1:65" s="2" customFormat="1" ht="19.5">
      <c r="A329" s="35"/>
      <c r="B329" s="36"/>
      <c r="C329" s="37"/>
      <c r="D329" s="205" t="s">
        <v>178</v>
      </c>
      <c r="E329" s="37"/>
      <c r="F329" s="206" t="s">
        <v>1699</v>
      </c>
      <c r="G329" s="37"/>
      <c r="H329" s="37"/>
      <c r="I329" s="207"/>
      <c r="J329" s="37"/>
      <c r="K329" s="37"/>
      <c r="L329" s="40"/>
      <c r="M329" s="208"/>
      <c r="N329" s="209"/>
      <c r="O329" s="72"/>
      <c r="P329" s="72"/>
      <c r="Q329" s="72"/>
      <c r="R329" s="72"/>
      <c r="S329" s="72"/>
      <c r="T329" s="73"/>
      <c r="U329" s="35"/>
      <c r="V329" s="35"/>
      <c r="W329" s="35"/>
      <c r="X329" s="35"/>
      <c r="Y329" s="35"/>
      <c r="Z329" s="35"/>
      <c r="AA329" s="35"/>
      <c r="AB329" s="35"/>
      <c r="AC329" s="35"/>
      <c r="AD329" s="35"/>
      <c r="AE329" s="35"/>
      <c r="AT329" s="18" t="s">
        <v>178</v>
      </c>
      <c r="AU329" s="18" t="s">
        <v>88</v>
      </c>
    </row>
    <row r="330" spans="1:65" s="2" customFormat="1" ht="16.5" customHeight="1">
      <c r="A330" s="35"/>
      <c r="B330" s="36"/>
      <c r="C330" s="192" t="s">
        <v>1701</v>
      </c>
      <c r="D330" s="192" t="s">
        <v>172</v>
      </c>
      <c r="E330" s="193" t="s">
        <v>1702</v>
      </c>
      <c r="F330" s="194" t="s">
        <v>1703</v>
      </c>
      <c r="G330" s="195" t="s">
        <v>345</v>
      </c>
      <c r="H330" s="196">
        <v>1</v>
      </c>
      <c r="I330" s="197"/>
      <c r="J330" s="198">
        <f>ROUND(I330*H330,2)</f>
        <v>0</v>
      </c>
      <c r="K330" s="194" t="s">
        <v>1</v>
      </c>
      <c r="L330" s="40"/>
      <c r="M330" s="199" t="s">
        <v>1</v>
      </c>
      <c r="N330" s="200" t="s">
        <v>44</v>
      </c>
      <c r="O330" s="72"/>
      <c r="P330" s="201">
        <f>O330*H330</f>
        <v>0</v>
      </c>
      <c r="Q330" s="201">
        <v>0</v>
      </c>
      <c r="R330" s="201">
        <f>Q330*H330</f>
        <v>0</v>
      </c>
      <c r="S330" s="201">
        <v>0</v>
      </c>
      <c r="T330" s="202">
        <f>S330*H330</f>
        <v>0</v>
      </c>
      <c r="U330" s="35"/>
      <c r="V330" s="35"/>
      <c r="W330" s="35"/>
      <c r="X330" s="35"/>
      <c r="Y330" s="35"/>
      <c r="Z330" s="35"/>
      <c r="AA330" s="35"/>
      <c r="AB330" s="35"/>
      <c r="AC330" s="35"/>
      <c r="AD330" s="35"/>
      <c r="AE330" s="35"/>
      <c r="AR330" s="203" t="s">
        <v>300</v>
      </c>
      <c r="AT330" s="203" t="s">
        <v>172</v>
      </c>
      <c r="AU330" s="203" t="s">
        <v>88</v>
      </c>
      <c r="AY330" s="18" t="s">
        <v>169</v>
      </c>
      <c r="BE330" s="204">
        <f>IF(N330="základní",J330,0)</f>
        <v>0</v>
      </c>
      <c r="BF330" s="204">
        <f>IF(N330="snížená",J330,0)</f>
        <v>0</v>
      </c>
      <c r="BG330" s="204">
        <f>IF(N330="zákl. přenesená",J330,0)</f>
        <v>0</v>
      </c>
      <c r="BH330" s="204">
        <f>IF(N330="sníž. přenesená",J330,0)</f>
        <v>0</v>
      </c>
      <c r="BI330" s="204">
        <f>IF(N330="nulová",J330,0)</f>
        <v>0</v>
      </c>
      <c r="BJ330" s="18" t="s">
        <v>86</v>
      </c>
      <c r="BK330" s="204">
        <f>ROUND(I330*H330,2)</f>
        <v>0</v>
      </c>
      <c r="BL330" s="18" t="s">
        <v>300</v>
      </c>
      <c r="BM330" s="203" t="s">
        <v>1704</v>
      </c>
    </row>
    <row r="331" spans="1:65" s="2" customFormat="1" ht="11.25">
      <c r="A331" s="35"/>
      <c r="B331" s="36"/>
      <c r="C331" s="37"/>
      <c r="D331" s="205" t="s">
        <v>178</v>
      </c>
      <c r="E331" s="37"/>
      <c r="F331" s="206" t="s">
        <v>1703</v>
      </c>
      <c r="G331" s="37"/>
      <c r="H331" s="37"/>
      <c r="I331" s="207"/>
      <c r="J331" s="37"/>
      <c r="K331" s="37"/>
      <c r="L331" s="40"/>
      <c r="M331" s="208"/>
      <c r="N331" s="209"/>
      <c r="O331" s="72"/>
      <c r="P331" s="72"/>
      <c r="Q331" s="72"/>
      <c r="R331" s="72"/>
      <c r="S331" s="72"/>
      <c r="T331" s="73"/>
      <c r="U331" s="35"/>
      <c r="V331" s="35"/>
      <c r="W331" s="35"/>
      <c r="X331" s="35"/>
      <c r="Y331" s="35"/>
      <c r="Z331" s="35"/>
      <c r="AA331" s="35"/>
      <c r="AB331" s="35"/>
      <c r="AC331" s="35"/>
      <c r="AD331" s="35"/>
      <c r="AE331" s="35"/>
      <c r="AT331" s="18" t="s">
        <v>178</v>
      </c>
      <c r="AU331" s="18" t="s">
        <v>88</v>
      </c>
    </row>
    <row r="332" spans="1:65" s="2" customFormat="1" ht="16.5" customHeight="1">
      <c r="A332" s="35"/>
      <c r="B332" s="36"/>
      <c r="C332" s="192" t="s">
        <v>1418</v>
      </c>
      <c r="D332" s="192" t="s">
        <v>172</v>
      </c>
      <c r="E332" s="193" t="s">
        <v>1705</v>
      </c>
      <c r="F332" s="194" t="s">
        <v>1706</v>
      </c>
      <c r="G332" s="195" t="s">
        <v>345</v>
      </c>
      <c r="H332" s="196">
        <v>1</v>
      </c>
      <c r="I332" s="197"/>
      <c r="J332" s="198">
        <f>ROUND(I332*H332,2)</f>
        <v>0</v>
      </c>
      <c r="K332" s="194" t="s">
        <v>1</v>
      </c>
      <c r="L332" s="40"/>
      <c r="M332" s="199" t="s">
        <v>1</v>
      </c>
      <c r="N332" s="200" t="s">
        <v>44</v>
      </c>
      <c r="O332" s="72"/>
      <c r="P332" s="201">
        <f>O332*H332</f>
        <v>0</v>
      </c>
      <c r="Q332" s="201">
        <v>0</v>
      </c>
      <c r="R332" s="201">
        <f>Q332*H332</f>
        <v>0</v>
      </c>
      <c r="S332" s="201">
        <v>0</v>
      </c>
      <c r="T332" s="202">
        <f>S332*H332</f>
        <v>0</v>
      </c>
      <c r="U332" s="35"/>
      <c r="V332" s="35"/>
      <c r="W332" s="35"/>
      <c r="X332" s="35"/>
      <c r="Y332" s="35"/>
      <c r="Z332" s="35"/>
      <c r="AA332" s="35"/>
      <c r="AB332" s="35"/>
      <c r="AC332" s="35"/>
      <c r="AD332" s="35"/>
      <c r="AE332" s="35"/>
      <c r="AR332" s="203" t="s">
        <v>300</v>
      </c>
      <c r="AT332" s="203" t="s">
        <v>172</v>
      </c>
      <c r="AU332" s="203" t="s">
        <v>88</v>
      </c>
      <c r="AY332" s="18" t="s">
        <v>169</v>
      </c>
      <c r="BE332" s="204">
        <f>IF(N332="základní",J332,0)</f>
        <v>0</v>
      </c>
      <c r="BF332" s="204">
        <f>IF(N332="snížená",J332,0)</f>
        <v>0</v>
      </c>
      <c r="BG332" s="204">
        <f>IF(N332="zákl. přenesená",J332,0)</f>
        <v>0</v>
      </c>
      <c r="BH332" s="204">
        <f>IF(N332="sníž. přenesená",J332,0)</f>
        <v>0</v>
      </c>
      <c r="BI332" s="204">
        <f>IF(N332="nulová",J332,0)</f>
        <v>0</v>
      </c>
      <c r="BJ332" s="18" t="s">
        <v>86</v>
      </c>
      <c r="BK332" s="204">
        <f>ROUND(I332*H332,2)</f>
        <v>0</v>
      </c>
      <c r="BL332" s="18" t="s">
        <v>300</v>
      </c>
      <c r="BM332" s="203" t="s">
        <v>1707</v>
      </c>
    </row>
    <row r="333" spans="1:65" s="2" customFormat="1" ht="19.5">
      <c r="A333" s="35"/>
      <c r="B333" s="36"/>
      <c r="C333" s="37"/>
      <c r="D333" s="205" t="s">
        <v>178</v>
      </c>
      <c r="E333" s="37"/>
      <c r="F333" s="206" t="s">
        <v>1708</v>
      </c>
      <c r="G333" s="37"/>
      <c r="H333" s="37"/>
      <c r="I333" s="207"/>
      <c r="J333" s="37"/>
      <c r="K333" s="37"/>
      <c r="L333" s="40"/>
      <c r="M333" s="208"/>
      <c r="N333" s="209"/>
      <c r="O333" s="72"/>
      <c r="P333" s="72"/>
      <c r="Q333" s="72"/>
      <c r="R333" s="72"/>
      <c r="S333" s="72"/>
      <c r="T333" s="73"/>
      <c r="U333" s="35"/>
      <c r="V333" s="35"/>
      <c r="W333" s="35"/>
      <c r="X333" s="35"/>
      <c r="Y333" s="35"/>
      <c r="Z333" s="35"/>
      <c r="AA333" s="35"/>
      <c r="AB333" s="35"/>
      <c r="AC333" s="35"/>
      <c r="AD333" s="35"/>
      <c r="AE333" s="35"/>
      <c r="AT333" s="18" t="s">
        <v>178</v>
      </c>
      <c r="AU333" s="18" t="s">
        <v>88</v>
      </c>
    </row>
    <row r="334" spans="1:65" s="2" customFormat="1" ht="16.5" customHeight="1">
      <c r="A334" s="35"/>
      <c r="B334" s="36"/>
      <c r="C334" s="192" t="s">
        <v>1709</v>
      </c>
      <c r="D334" s="192" t="s">
        <v>172</v>
      </c>
      <c r="E334" s="193" t="s">
        <v>1710</v>
      </c>
      <c r="F334" s="194" t="s">
        <v>1711</v>
      </c>
      <c r="G334" s="195" t="s">
        <v>345</v>
      </c>
      <c r="H334" s="196">
        <v>1</v>
      </c>
      <c r="I334" s="197"/>
      <c r="J334" s="198">
        <f>ROUND(I334*H334,2)</f>
        <v>0</v>
      </c>
      <c r="K334" s="194" t="s">
        <v>1</v>
      </c>
      <c r="L334" s="40"/>
      <c r="M334" s="199" t="s">
        <v>1</v>
      </c>
      <c r="N334" s="200" t="s">
        <v>44</v>
      </c>
      <c r="O334" s="72"/>
      <c r="P334" s="201">
        <f>O334*H334</f>
        <v>0</v>
      </c>
      <c r="Q334" s="201">
        <v>0</v>
      </c>
      <c r="R334" s="201">
        <f>Q334*H334</f>
        <v>0</v>
      </c>
      <c r="S334" s="201">
        <v>0</v>
      </c>
      <c r="T334" s="202">
        <f>S334*H334</f>
        <v>0</v>
      </c>
      <c r="U334" s="35"/>
      <c r="V334" s="35"/>
      <c r="W334" s="35"/>
      <c r="X334" s="35"/>
      <c r="Y334" s="35"/>
      <c r="Z334" s="35"/>
      <c r="AA334" s="35"/>
      <c r="AB334" s="35"/>
      <c r="AC334" s="35"/>
      <c r="AD334" s="35"/>
      <c r="AE334" s="35"/>
      <c r="AR334" s="203" t="s">
        <v>300</v>
      </c>
      <c r="AT334" s="203" t="s">
        <v>172</v>
      </c>
      <c r="AU334" s="203" t="s">
        <v>88</v>
      </c>
      <c r="AY334" s="18" t="s">
        <v>169</v>
      </c>
      <c r="BE334" s="204">
        <f>IF(N334="základní",J334,0)</f>
        <v>0</v>
      </c>
      <c r="BF334" s="204">
        <f>IF(N334="snížená",J334,0)</f>
        <v>0</v>
      </c>
      <c r="BG334" s="204">
        <f>IF(N334="zákl. přenesená",J334,0)</f>
        <v>0</v>
      </c>
      <c r="BH334" s="204">
        <f>IF(N334="sníž. přenesená",J334,0)</f>
        <v>0</v>
      </c>
      <c r="BI334" s="204">
        <f>IF(N334="nulová",J334,0)</f>
        <v>0</v>
      </c>
      <c r="BJ334" s="18" t="s">
        <v>86</v>
      </c>
      <c r="BK334" s="204">
        <f>ROUND(I334*H334,2)</f>
        <v>0</v>
      </c>
      <c r="BL334" s="18" t="s">
        <v>300</v>
      </c>
      <c r="BM334" s="203" t="s">
        <v>1712</v>
      </c>
    </row>
    <row r="335" spans="1:65" s="2" customFormat="1" ht="11.25">
      <c r="A335" s="35"/>
      <c r="B335" s="36"/>
      <c r="C335" s="37"/>
      <c r="D335" s="205" t="s">
        <v>178</v>
      </c>
      <c r="E335" s="37"/>
      <c r="F335" s="206" t="s">
        <v>1703</v>
      </c>
      <c r="G335" s="37"/>
      <c r="H335" s="37"/>
      <c r="I335" s="207"/>
      <c r="J335" s="37"/>
      <c r="K335" s="37"/>
      <c r="L335" s="40"/>
      <c r="M335" s="208"/>
      <c r="N335" s="209"/>
      <c r="O335" s="72"/>
      <c r="P335" s="72"/>
      <c r="Q335" s="72"/>
      <c r="R335" s="72"/>
      <c r="S335" s="72"/>
      <c r="T335" s="73"/>
      <c r="U335" s="35"/>
      <c r="V335" s="35"/>
      <c r="W335" s="35"/>
      <c r="X335" s="35"/>
      <c r="Y335" s="35"/>
      <c r="Z335" s="35"/>
      <c r="AA335" s="35"/>
      <c r="AB335" s="35"/>
      <c r="AC335" s="35"/>
      <c r="AD335" s="35"/>
      <c r="AE335" s="35"/>
      <c r="AT335" s="18" t="s">
        <v>178</v>
      </c>
      <c r="AU335" s="18" t="s">
        <v>88</v>
      </c>
    </row>
    <row r="336" spans="1:65" s="2" customFormat="1" ht="24.2" customHeight="1">
      <c r="A336" s="35"/>
      <c r="B336" s="36"/>
      <c r="C336" s="192" t="s">
        <v>1421</v>
      </c>
      <c r="D336" s="192" t="s">
        <v>172</v>
      </c>
      <c r="E336" s="193" t="s">
        <v>1713</v>
      </c>
      <c r="F336" s="194" t="s">
        <v>1714</v>
      </c>
      <c r="G336" s="195" t="s">
        <v>345</v>
      </c>
      <c r="H336" s="196">
        <v>1</v>
      </c>
      <c r="I336" s="197"/>
      <c r="J336" s="198">
        <f>ROUND(I336*H336,2)</f>
        <v>0</v>
      </c>
      <c r="K336" s="194" t="s">
        <v>1</v>
      </c>
      <c r="L336" s="40"/>
      <c r="M336" s="199" t="s">
        <v>1</v>
      </c>
      <c r="N336" s="200" t="s">
        <v>44</v>
      </c>
      <c r="O336" s="72"/>
      <c r="P336" s="201">
        <f>O336*H336</f>
        <v>0</v>
      </c>
      <c r="Q336" s="201">
        <v>0</v>
      </c>
      <c r="R336" s="201">
        <f>Q336*H336</f>
        <v>0</v>
      </c>
      <c r="S336" s="201">
        <v>0</v>
      </c>
      <c r="T336" s="202">
        <f>S336*H336</f>
        <v>0</v>
      </c>
      <c r="U336" s="35"/>
      <c r="V336" s="35"/>
      <c r="W336" s="35"/>
      <c r="X336" s="35"/>
      <c r="Y336" s="35"/>
      <c r="Z336" s="35"/>
      <c r="AA336" s="35"/>
      <c r="AB336" s="35"/>
      <c r="AC336" s="35"/>
      <c r="AD336" s="35"/>
      <c r="AE336" s="35"/>
      <c r="AR336" s="203" t="s">
        <v>300</v>
      </c>
      <c r="AT336" s="203" t="s">
        <v>172</v>
      </c>
      <c r="AU336" s="203" t="s">
        <v>88</v>
      </c>
      <c r="AY336" s="18" t="s">
        <v>169</v>
      </c>
      <c r="BE336" s="204">
        <f>IF(N336="základní",J336,0)</f>
        <v>0</v>
      </c>
      <c r="BF336" s="204">
        <f>IF(N336="snížená",J336,0)</f>
        <v>0</v>
      </c>
      <c r="BG336" s="204">
        <f>IF(N336="zákl. přenesená",J336,0)</f>
        <v>0</v>
      </c>
      <c r="BH336" s="204">
        <f>IF(N336="sníž. přenesená",J336,0)</f>
        <v>0</v>
      </c>
      <c r="BI336" s="204">
        <f>IF(N336="nulová",J336,0)</f>
        <v>0</v>
      </c>
      <c r="BJ336" s="18" t="s">
        <v>86</v>
      </c>
      <c r="BK336" s="204">
        <f>ROUND(I336*H336,2)</f>
        <v>0</v>
      </c>
      <c r="BL336" s="18" t="s">
        <v>300</v>
      </c>
      <c r="BM336" s="203" t="s">
        <v>1715</v>
      </c>
    </row>
    <row r="337" spans="1:65" s="2" customFormat="1" ht="11.25">
      <c r="A337" s="35"/>
      <c r="B337" s="36"/>
      <c r="C337" s="37"/>
      <c r="D337" s="205" t="s">
        <v>178</v>
      </c>
      <c r="E337" s="37"/>
      <c r="F337" s="206" t="s">
        <v>1703</v>
      </c>
      <c r="G337" s="37"/>
      <c r="H337" s="37"/>
      <c r="I337" s="207"/>
      <c r="J337" s="37"/>
      <c r="K337" s="37"/>
      <c r="L337" s="40"/>
      <c r="M337" s="208"/>
      <c r="N337" s="209"/>
      <c r="O337" s="72"/>
      <c r="P337" s="72"/>
      <c r="Q337" s="72"/>
      <c r="R337" s="72"/>
      <c r="S337" s="72"/>
      <c r="T337" s="73"/>
      <c r="U337" s="35"/>
      <c r="V337" s="35"/>
      <c r="W337" s="35"/>
      <c r="X337" s="35"/>
      <c r="Y337" s="35"/>
      <c r="Z337" s="35"/>
      <c r="AA337" s="35"/>
      <c r="AB337" s="35"/>
      <c r="AC337" s="35"/>
      <c r="AD337" s="35"/>
      <c r="AE337" s="35"/>
      <c r="AT337" s="18" t="s">
        <v>178</v>
      </c>
      <c r="AU337" s="18" t="s">
        <v>88</v>
      </c>
    </row>
    <row r="338" spans="1:65" s="2" customFormat="1" ht="16.5" customHeight="1">
      <c r="A338" s="35"/>
      <c r="B338" s="36"/>
      <c r="C338" s="245" t="s">
        <v>1716</v>
      </c>
      <c r="D338" s="245" t="s">
        <v>227</v>
      </c>
      <c r="E338" s="246" t="s">
        <v>1717</v>
      </c>
      <c r="F338" s="247" t="s">
        <v>1527</v>
      </c>
      <c r="G338" s="248" t="s">
        <v>345</v>
      </c>
      <c r="H338" s="249">
        <v>1</v>
      </c>
      <c r="I338" s="250"/>
      <c r="J338" s="251">
        <f>ROUND(I338*H338,2)</f>
        <v>0</v>
      </c>
      <c r="K338" s="247" t="s">
        <v>1</v>
      </c>
      <c r="L338" s="252"/>
      <c r="M338" s="253" t="s">
        <v>1</v>
      </c>
      <c r="N338" s="254" t="s">
        <v>44</v>
      </c>
      <c r="O338" s="72"/>
      <c r="P338" s="201">
        <f>O338*H338</f>
        <v>0</v>
      </c>
      <c r="Q338" s="201">
        <v>0</v>
      </c>
      <c r="R338" s="201">
        <f>Q338*H338</f>
        <v>0</v>
      </c>
      <c r="S338" s="201">
        <v>0</v>
      </c>
      <c r="T338" s="202">
        <f>S338*H338</f>
        <v>0</v>
      </c>
      <c r="U338" s="35"/>
      <c r="V338" s="35"/>
      <c r="W338" s="35"/>
      <c r="X338" s="35"/>
      <c r="Y338" s="35"/>
      <c r="Z338" s="35"/>
      <c r="AA338" s="35"/>
      <c r="AB338" s="35"/>
      <c r="AC338" s="35"/>
      <c r="AD338" s="35"/>
      <c r="AE338" s="35"/>
      <c r="AR338" s="203" t="s">
        <v>446</v>
      </c>
      <c r="AT338" s="203" t="s">
        <v>227</v>
      </c>
      <c r="AU338" s="203" t="s">
        <v>88</v>
      </c>
      <c r="AY338" s="18" t="s">
        <v>169</v>
      </c>
      <c r="BE338" s="204">
        <f>IF(N338="základní",J338,0)</f>
        <v>0</v>
      </c>
      <c r="BF338" s="204">
        <f>IF(N338="snížená",J338,0)</f>
        <v>0</v>
      </c>
      <c r="BG338" s="204">
        <f>IF(N338="zákl. přenesená",J338,0)</f>
        <v>0</v>
      </c>
      <c r="BH338" s="204">
        <f>IF(N338="sníž. přenesená",J338,0)</f>
        <v>0</v>
      </c>
      <c r="BI338" s="204">
        <f>IF(N338="nulová",J338,0)</f>
        <v>0</v>
      </c>
      <c r="BJ338" s="18" t="s">
        <v>86</v>
      </c>
      <c r="BK338" s="204">
        <f>ROUND(I338*H338,2)</f>
        <v>0</v>
      </c>
      <c r="BL338" s="18" t="s">
        <v>300</v>
      </c>
      <c r="BM338" s="203" t="s">
        <v>1718</v>
      </c>
    </row>
    <row r="339" spans="1:65" s="2" customFormat="1" ht="11.25">
      <c r="A339" s="35"/>
      <c r="B339" s="36"/>
      <c r="C339" s="37"/>
      <c r="D339" s="205" t="s">
        <v>178</v>
      </c>
      <c r="E339" s="37"/>
      <c r="F339" s="206" t="s">
        <v>1527</v>
      </c>
      <c r="G339" s="37"/>
      <c r="H339" s="37"/>
      <c r="I339" s="207"/>
      <c r="J339" s="37"/>
      <c r="K339" s="37"/>
      <c r="L339" s="40"/>
      <c r="M339" s="208"/>
      <c r="N339" s="209"/>
      <c r="O339" s="72"/>
      <c r="P339" s="72"/>
      <c r="Q339" s="72"/>
      <c r="R339" s="72"/>
      <c r="S339" s="72"/>
      <c r="T339" s="73"/>
      <c r="U339" s="35"/>
      <c r="V339" s="35"/>
      <c r="W339" s="35"/>
      <c r="X339" s="35"/>
      <c r="Y339" s="35"/>
      <c r="Z339" s="35"/>
      <c r="AA339" s="35"/>
      <c r="AB339" s="35"/>
      <c r="AC339" s="35"/>
      <c r="AD339" s="35"/>
      <c r="AE339" s="35"/>
      <c r="AT339" s="18" t="s">
        <v>178</v>
      </c>
      <c r="AU339" s="18" t="s">
        <v>88</v>
      </c>
    </row>
    <row r="340" spans="1:65" s="12" customFormat="1" ht="22.9" customHeight="1">
      <c r="B340" s="176"/>
      <c r="C340" s="177"/>
      <c r="D340" s="178" t="s">
        <v>78</v>
      </c>
      <c r="E340" s="190" t="s">
        <v>1719</v>
      </c>
      <c r="F340" s="190" t="s">
        <v>1720</v>
      </c>
      <c r="G340" s="177"/>
      <c r="H340" s="177"/>
      <c r="I340" s="180"/>
      <c r="J340" s="191">
        <f>BK340</f>
        <v>0</v>
      </c>
      <c r="K340" s="177"/>
      <c r="L340" s="182"/>
      <c r="M340" s="183"/>
      <c r="N340" s="184"/>
      <c r="O340" s="184"/>
      <c r="P340" s="185">
        <f>SUM(P341:P343)</f>
        <v>0</v>
      </c>
      <c r="Q340" s="184"/>
      <c r="R340" s="185">
        <f>SUM(R341:R343)</f>
        <v>0</v>
      </c>
      <c r="S340" s="184"/>
      <c r="T340" s="186">
        <f>SUM(T341:T343)</f>
        <v>0</v>
      </c>
      <c r="AR340" s="187" t="s">
        <v>88</v>
      </c>
      <c r="AT340" s="188" t="s">
        <v>78</v>
      </c>
      <c r="AU340" s="188" t="s">
        <v>86</v>
      </c>
      <c r="AY340" s="187" t="s">
        <v>169</v>
      </c>
      <c r="BK340" s="189">
        <f>SUM(BK341:BK343)</f>
        <v>0</v>
      </c>
    </row>
    <row r="341" spans="1:65" s="2" customFormat="1" ht="24.2" customHeight="1">
      <c r="A341" s="35"/>
      <c r="B341" s="36"/>
      <c r="C341" s="192" t="s">
        <v>1427</v>
      </c>
      <c r="D341" s="192" t="s">
        <v>172</v>
      </c>
      <c r="E341" s="193" t="s">
        <v>1721</v>
      </c>
      <c r="F341" s="194" t="s">
        <v>1722</v>
      </c>
      <c r="G341" s="195" t="s">
        <v>345</v>
      </c>
      <c r="H341" s="196">
        <v>1</v>
      </c>
      <c r="I341" s="197"/>
      <c r="J341" s="198">
        <f>ROUND(I341*H341,2)</f>
        <v>0</v>
      </c>
      <c r="K341" s="194" t="s">
        <v>1</v>
      </c>
      <c r="L341" s="40"/>
      <c r="M341" s="199" t="s">
        <v>1</v>
      </c>
      <c r="N341" s="200" t="s">
        <v>44</v>
      </c>
      <c r="O341" s="72"/>
      <c r="P341" s="201">
        <f>O341*H341</f>
        <v>0</v>
      </c>
      <c r="Q341" s="201">
        <v>0</v>
      </c>
      <c r="R341" s="201">
        <f>Q341*H341</f>
        <v>0</v>
      </c>
      <c r="S341" s="201">
        <v>0</v>
      </c>
      <c r="T341" s="202">
        <f>S341*H341</f>
        <v>0</v>
      </c>
      <c r="U341" s="35"/>
      <c r="V341" s="35"/>
      <c r="W341" s="35"/>
      <c r="X341" s="35"/>
      <c r="Y341" s="35"/>
      <c r="Z341" s="35"/>
      <c r="AA341" s="35"/>
      <c r="AB341" s="35"/>
      <c r="AC341" s="35"/>
      <c r="AD341" s="35"/>
      <c r="AE341" s="35"/>
      <c r="AR341" s="203" t="s">
        <v>300</v>
      </c>
      <c r="AT341" s="203" t="s">
        <v>172</v>
      </c>
      <c r="AU341" s="203" t="s">
        <v>88</v>
      </c>
      <c r="AY341" s="18" t="s">
        <v>169</v>
      </c>
      <c r="BE341" s="204">
        <f>IF(N341="základní",J341,0)</f>
        <v>0</v>
      </c>
      <c r="BF341" s="204">
        <f>IF(N341="snížená",J341,0)</f>
        <v>0</v>
      </c>
      <c r="BG341" s="204">
        <f>IF(N341="zákl. přenesená",J341,0)</f>
        <v>0</v>
      </c>
      <c r="BH341" s="204">
        <f>IF(N341="sníž. přenesená",J341,0)</f>
        <v>0</v>
      </c>
      <c r="BI341" s="204">
        <f>IF(N341="nulová",J341,0)</f>
        <v>0</v>
      </c>
      <c r="BJ341" s="18" t="s">
        <v>86</v>
      </c>
      <c r="BK341" s="204">
        <f>ROUND(I341*H341,2)</f>
        <v>0</v>
      </c>
      <c r="BL341" s="18" t="s">
        <v>300</v>
      </c>
      <c r="BM341" s="203" t="s">
        <v>1723</v>
      </c>
    </row>
    <row r="342" spans="1:65" s="2" customFormat="1" ht="19.5">
      <c r="A342" s="35"/>
      <c r="B342" s="36"/>
      <c r="C342" s="37"/>
      <c r="D342" s="205" t="s">
        <v>178</v>
      </c>
      <c r="E342" s="37"/>
      <c r="F342" s="206" t="s">
        <v>1722</v>
      </c>
      <c r="G342" s="37"/>
      <c r="H342" s="37"/>
      <c r="I342" s="207"/>
      <c r="J342" s="37"/>
      <c r="K342" s="37"/>
      <c r="L342" s="40"/>
      <c r="M342" s="208"/>
      <c r="N342" s="209"/>
      <c r="O342" s="72"/>
      <c r="P342" s="72"/>
      <c r="Q342" s="72"/>
      <c r="R342" s="72"/>
      <c r="S342" s="72"/>
      <c r="T342" s="73"/>
      <c r="U342" s="35"/>
      <c r="V342" s="35"/>
      <c r="W342" s="35"/>
      <c r="X342" s="35"/>
      <c r="Y342" s="35"/>
      <c r="Z342" s="35"/>
      <c r="AA342" s="35"/>
      <c r="AB342" s="35"/>
      <c r="AC342" s="35"/>
      <c r="AD342" s="35"/>
      <c r="AE342" s="35"/>
      <c r="AT342" s="18" t="s">
        <v>178</v>
      </c>
      <c r="AU342" s="18" t="s">
        <v>88</v>
      </c>
    </row>
    <row r="343" spans="1:65" s="2" customFormat="1" ht="19.5">
      <c r="A343" s="35"/>
      <c r="B343" s="36"/>
      <c r="C343" s="37"/>
      <c r="D343" s="205" t="s">
        <v>233</v>
      </c>
      <c r="E343" s="37"/>
      <c r="F343" s="212" t="s">
        <v>1497</v>
      </c>
      <c r="G343" s="37"/>
      <c r="H343" s="37"/>
      <c r="I343" s="207"/>
      <c r="J343" s="37"/>
      <c r="K343" s="37"/>
      <c r="L343" s="40"/>
      <c r="M343" s="267"/>
      <c r="N343" s="268"/>
      <c r="O343" s="269"/>
      <c r="P343" s="269"/>
      <c r="Q343" s="269"/>
      <c r="R343" s="269"/>
      <c r="S343" s="269"/>
      <c r="T343" s="270"/>
      <c r="U343" s="35"/>
      <c r="V343" s="35"/>
      <c r="W343" s="35"/>
      <c r="X343" s="35"/>
      <c r="Y343" s="35"/>
      <c r="Z343" s="35"/>
      <c r="AA343" s="35"/>
      <c r="AB343" s="35"/>
      <c r="AC343" s="35"/>
      <c r="AD343" s="35"/>
      <c r="AE343" s="35"/>
      <c r="AT343" s="18" t="s">
        <v>233</v>
      </c>
      <c r="AU343" s="18" t="s">
        <v>88</v>
      </c>
    </row>
    <row r="344" spans="1:65" s="2" customFormat="1" ht="6.95" customHeight="1">
      <c r="A344" s="35"/>
      <c r="B344" s="55"/>
      <c r="C344" s="56"/>
      <c r="D344" s="56"/>
      <c r="E344" s="56"/>
      <c r="F344" s="56"/>
      <c r="G344" s="56"/>
      <c r="H344" s="56"/>
      <c r="I344" s="56"/>
      <c r="J344" s="56"/>
      <c r="K344" s="56"/>
      <c r="L344" s="40"/>
      <c r="M344" s="35"/>
      <c r="O344" s="35"/>
      <c r="P344" s="35"/>
      <c r="Q344" s="35"/>
      <c r="R344" s="35"/>
      <c r="S344" s="35"/>
      <c r="T344" s="35"/>
      <c r="U344" s="35"/>
      <c r="V344" s="35"/>
      <c r="W344" s="35"/>
      <c r="X344" s="35"/>
      <c r="Y344" s="35"/>
      <c r="Z344" s="35"/>
      <c r="AA344" s="35"/>
      <c r="AB344" s="35"/>
      <c r="AC344" s="35"/>
      <c r="AD344" s="35"/>
      <c r="AE344" s="35"/>
    </row>
  </sheetData>
  <sheetProtection algorithmName="SHA-512" hashValue="EgqCxN1Le/sr+T1Wa8CWzyVEGClGzXV/kAYGD4GdE+TzR6aK/knHtLuGvGR3kdUuSSlI7wD74sVARSoy+NfFxQ==" saltValue="nKLVSI3dV9GRoQykSAabQdAsrJUOuX1eSYHMO9bxIk1kHyu9Ve4vmabpip1GFNQRIVPWoDpHXa2fqzZGv+42Tg==" spinCount="100000" sheet="1" objects="1" scenarios="1" formatColumns="0" formatRows="0" autoFilter="0"/>
  <autoFilter ref="C127:K343" xr:uid="{00000000-0009-0000-0000-000004000000}"/>
  <mergeCells count="12">
    <mergeCell ref="E120:H120"/>
    <mergeCell ref="L2:V2"/>
    <mergeCell ref="E85:H85"/>
    <mergeCell ref="E87:H87"/>
    <mergeCell ref="E89:H89"/>
    <mergeCell ref="E116:H116"/>
    <mergeCell ref="E118:H118"/>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177"/>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98"/>
      <c r="M2" s="298"/>
      <c r="N2" s="298"/>
      <c r="O2" s="298"/>
      <c r="P2" s="298"/>
      <c r="Q2" s="298"/>
      <c r="R2" s="298"/>
      <c r="S2" s="298"/>
      <c r="T2" s="298"/>
      <c r="U2" s="298"/>
      <c r="V2" s="298"/>
      <c r="AT2" s="18" t="s">
        <v>108</v>
      </c>
    </row>
    <row r="3" spans="1:46" s="1" customFormat="1" ht="6.95" customHeight="1">
      <c r="B3" s="116"/>
      <c r="C3" s="117"/>
      <c r="D3" s="117"/>
      <c r="E3" s="117"/>
      <c r="F3" s="117"/>
      <c r="G3" s="117"/>
      <c r="H3" s="117"/>
      <c r="I3" s="117"/>
      <c r="J3" s="117"/>
      <c r="K3" s="117"/>
      <c r="L3" s="21"/>
      <c r="AT3" s="18" t="s">
        <v>88</v>
      </c>
    </row>
    <row r="4" spans="1:46" s="1" customFormat="1" ht="24.95" customHeight="1">
      <c r="B4" s="21"/>
      <c r="D4" s="118" t="s">
        <v>124</v>
      </c>
      <c r="L4" s="21"/>
      <c r="M4" s="119" t="s">
        <v>10</v>
      </c>
      <c r="AT4" s="18" t="s">
        <v>4</v>
      </c>
    </row>
    <row r="5" spans="1:46" s="1" customFormat="1" ht="6.95" customHeight="1">
      <c r="B5" s="21"/>
      <c r="L5" s="21"/>
    </row>
    <row r="6" spans="1:46" s="1" customFormat="1" ht="12" customHeight="1">
      <c r="B6" s="21"/>
      <c r="D6" s="120" t="s">
        <v>16</v>
      </c>
      <c r="L6" s="21"/>
    </row>
    <row r="7" spans="1:46" s="1" customFormat="1" ht="16.5" customHeight="1">
      <c r="B7" s="21"/>
      <c r="E7" s="316" t="str">
        <f>'Rekapitulace stavby'!K6</f>
        <v>Rekonstrukce multifunkčního sálu v budově NZM</v>
      </c>
      <c r="F7" s="317"/>
      <c r="G7" s="317"/>
      <c r="H7" s="317"/>
      <c r="L7" s="21"/>
    </row>
    <row r="8" spans="1:46" s="1" customFormat="1" ht="12" customHeight="1">
      <c r="B8" s="21"/>
      <c r="D8" s="120" t="s">
        <v>125</v>
      </c>
      <c r="L8" s="21"/>
    </row>
    <row r="9" spans="1:46" s="2" customFormat="1" ht="16.5" customHeight="1">
      <c r="A9" s="35"/>
      <c r="B9" s="40"/>
      <c r="C9" s="35"/>
      <c r="D9" s="35"/>
      <c r="E9" s="316" t="s">
        <v>1262</v>
      </c>
      <c r="F9" s="318"/>
      <c r="G9" s="318"/>
      <c r="H9" s="318"/>
      <c r="I9" s="35"/>
      <c r="J9" s="35"/>
      <c r="K9" s="35"/>
      <c r="L9" s="52"/>
      <c r="S9" s="35"/>
      <c r="T9" s="35"/>
      <c r="U9" s="35"/>
      <c r="V9" s="35"/>
      <c r="W9" s="35"/>
      <c r="X9" s="35"/>
      <c r="Y9" s="35"/>
      <c r="Z9" s="35"/>
      <c r="AA9" s="35"/>
      <c r="AB9" s="35"/>
      <c r="AC9" s="35"/>
      <c r="AD9" s="35"/>
      <c r="AE9" s="35"/>
    </row>
    <row r="10" spans="1:46" s="2" customFormat="1" ht="12" customHeight="1">
      <c r="A10" s="35"/>
      <c r="B10" s="40"/>
      <c r="C10" s="35"/>
      <c r="D10" s="120" t="s">
        <v>127</v>
      </c>
      <c r="E10" s="35"/>
      <c r="F10" s="35"/>
      <c r="G10" s="35"/>
      <c r="H10" s="35"/>
      <c r="I10" s="35"/>
      <c r="J10" s="35"/>
      <c r="K10" s="35"/>
      <c r="L10" s="52"/>
      <c r="S10" s="35"/>
      <c r="T10" s="35"/>
      <c r="U10" s="35"/>
      <c r="V10" s="35"/>
      <c r="W10" s="35"/>
      <c r="X10" s="35"/>
      <c r="Y10" s="35"/>
      <c r="Z10" s="35"/>
      <c r="AA10" s="35"/>
      <c r="AB10" s="35"/>
      <c r="AC10" s="35"/>
      <c r="AD10" s="35"/>
      <c r="AE10" s="35"/>
    </row>
    <row r="11" spans="1:46" s="2" customFormat="1" ht="16.5" customHeight="1">
      <c r="A11" s="35"/>
      <c r="B11" s="40"/>
      <c r="C11" s="35"/>
      <c r="D11" s="35"/>
      <c r="E11" s="319" t="s">
        <v>1724</v>
      </c>
      <c r="F11" s="318"/>
      <c r="G11" s="318"/>
      <c r="H11" s="318"/>
      <c r="I11" s="35"/>
      <c r="J11" s="35"/>
      <c r="K11" s="35"/>
      <c r="L11" s="52"/>
      <c r="S11" s="35"/>
      <c r="T11" s="35"/>
      <c r="U11" s="35"/>
      <c r="V11" s="35"/>
      <c r="W11" s="35"/>
      <c r="X11" s="35"/>
      <c r="Y11" s="35"/>
      <c r="Z11" s="35"/>
      <c r="AA11" s="35"/>
      <c r="AB11" s="35"/>
      <c r="AC11" s="35"/>
      <c r="AD11" s="35"/>
      <c r="AE11" s="35"/>
    </row>
    <row r="12" spans="1:46" s="2" customFormat="1" ht="11.25">
      <c r="A12" s="35"/>
      <c r="B12" s="40"/>
      <c r="C12" s="35"/>
      <c r="D12" s="35"/>
      <c r="E12" s="35"/>
      <c r="F12" s="35"/>
      <c r="G12" s="35"/>
      <c r="H12" s="35"/>
      <c r="I12" s="35"/>
      <c r="J12" s="35"/>
      <c r="K12" s="35"/>
      <c r="L12" s="52"/>
      <c r="S12" s="35"/>
      <c r="T12" s="35"/>
      <c r="U12" s="35"/>
      <c r="V12" s="35"/>
      <c r="W12" s="35"/>
      <c r="X12" s="35"/>
      <c r="Y12" s="35"/>
      <c r="Z12" s="35"/>
      <c r="AA12" s="35"/>
      <c r="AB12" s="35"/>
      <c r="AC12" s="35"/>
      <c r="AD12" s="35"/>
      <c r="AE12" s="35"/>
    </row>
    <row r="13" spans="1:46" s="2" customFormat="1" ht="12" customHeight="1">
      <c r="A13" s="35"/>
      <c r="B13" s="40"/>
      <c r="C13" s="35"/>
      <c r="D13" s="120" t="s">
        <v>18</v>
      </c>
      <c r="E13" s="35"/>
      <c r="F13" s="111" t="s">
        <v>1</v>
      </c>
      <c r="G13" s="35"/>
      <c r="H13" s="35"/>
      <c r="I13" s="120" t="s">
        <v>19</v>
      </c>
      <c r="J13" s="111" t="s">
        <v>1</v>
      </c>
      <c r="K13" s="35"/>
      <c r="L13" s="52"/>
      <c r="S13" s="35"/>
      <c r="T13" s="35"/>
      <c r="U13" s="35"/>
      <c r="V13" s="35"/>
      <c r="W13" s="35"/>
      <c r="X13" s="35"/>
      <c r="Y13" s="35"/>
      <c r="Z13" s="35"/>
      <c r="AA13" s="35"/>
      <c r="AB13" s="35"/>
      <c r="AC13" s="35"/>
      <c r="AD13" s="35"/>
      <c r="AE13" s="35"/>
    </row>
    <row r="14" spans="1:46" s="2" customFormat="1" ht="12" customHeight="1">
      <c r="A14" s="35"/>
      <c r="B14" s="40"/>
      <c r="C14" s="35"/>
      <c r="D14" s="120" t="s">
        <v>20</v>
      </c>
      <c r="E14" s="35"/>
      <c r="F14" s="111" t="s">
        <v>21</v>
      </c>
      <c r="G14" s="35"/>
      <c r="H14" s="35"/>
      <c r="I14" s="120" t="s">
        <v>22</v>
      </c>
      <c r="J14" s="121" t="str">
        <f>'Rekapitulace stavby'!AN8</f>
        <v>27. 4. 2021</v>
      </c>
      <c r="K14" s="35"/>
      <c r="L14" s="52"/>
      <c r="S14" s="35"/>
      <c r="T14" s="35"/>
      <c r="U14" s="35"/>
      <c r="V14" s="35"/>
      <c r="W14" s="35"/>
      <c r="X14" s="35"/>
      <c r="Y14" s="35"/>
      <c r="Z14" s="35"/>
      <c r="AA14" s="35"/>
      <c r="AB14" s="35"/>
      <c r="AC14" s="35"/>
      <c r="AD14" s="35"/>
      <c r="AE14" s="35"/>
    </row>
    <row r="15" spans="1:46" s="2" customFormat="1" ht="10.9" customHeight="1">
      <c r="A15" s="35"/>
      <c r="B15" s="40"/>
      <c r="C15" s="35"/>
      <c r="D15" s="35"/>
      <c r="E15" s="35"/>
      <c r="F15" s="35"/>
      <c r="G15" s="35"/>
      <c r="H15" s="35"/>
      <c r="I15" s="35"/>
      <c r="J15" s="35"/>
      <c r="K15" s="35"/>
      <c r="L15" s="52"/>
      <c r="S15" s="35"/>
      <c r="T15" s="35"/>
      <c r="U15" s="35"/>
      <c r="V15" s="35"/>
      <c r="W15" s="35"/>
      <c r="X15" s="35"/>
      <c r="Y15" s="35"/>
      <c r="Z15" s="35"/>
      <c r="AA15" s="35"/>
      <c r="AB15" s="35"/>
      <c r="AC15" s="35"/>
      <c r="AD15" s="35"/>
      <c r="AE15" s="35"/>
    </row>
    <row r="16" spans="1:46" s="2" customFormat="1" ht="12" customHeight="1">
      <c r="A16" s="35"/>
      <c r="B16" s="40"/>
      <c r="C16" s="35"/>
      <c r="D16" s="120" t="s">
        <v>24</v>
      </c>
      <c r="E16" s="35"/>
      <c r="F16" s="35"/>
      <c r="G16" s="35"/>
      <c r="H16" s="35"/>
      <c r="I16" s="120" t="s">
        <v>25</v>
      </c>
      <c r="J16" s="111" t="s">
        <v>26</v>
      </c>
      <c r="K16" s="35"/>
      <c r="L16" s="52"/>
      <c r="S16" s="35"/>
      <c r="T16" s="35"/>
      <c r="U16" s="35"/>
      <c r="V16" s="35"/>
      <c r="W16" s="35"/>
      <c r="X16" s="35"/>
      <c r="Y16" s="35"/>
      <c r="Z16" s="35"/>
      <c r="AA16" s="35"/>
      <c r="AB16" s="35"/>
      <c r="AC16" s="35"/>
      <c r="AD16" s="35"/>
      <c r="AE16" s="35"/>
    </row>
    <row r="17" spans="1:31" s="2" customFormat="1" ht="18" customHeight="1">
      <c r="A17" s="35"/>
      <c r="B17" s="40"/>
      <c r="C17" s="35"/>
      <c r="D17" s="35"/>
      <c r="E17" s="111" t="s">
        <v>27</v>
      </c>
      <c r="F17" s="35"/>
      <c r="G17" s="35"/>
      <c r="H17" s="35"/>
      <c r="I17" s="120" t="s">
        <v>28</v>
      </c>
      <c r="J17" s="111" t="s">
        <v>1</v>
      </c>
      <c r="K17" s="35"/>
      <c r="L17" s="52"/>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52"/>
      <c r="S18" s="35"/>
      <c r="T18" s="35"/>
      <c r="U18" s="35"/>
      <c r="V18" s="35"/>
      <c r="W18" s="35"/>
      <c r="X18" s="35"/>
      <c r="Y18" s="35"/>
      <c r="Z18" s="35"/>
      <c r="AA18" s="35"/>
      <c r="AB18" s="35"/>
      <c r="AC18" s="35"/>
      <c r="AD18" s="35"/>
      <c r="AE18" s="35"/>
    </row>
    <row r="19" spans="1:31" s="2" customFormat="1" ht="12" customHeight="1">
      <c r="A19" s="35"/>
      <c r="B19" s="40"/>
      <c r="C19" s="35"/>
      <c r="D19" s="120" t="s">
        <v>29</v>
      </c>
      <c r="E19" s="35"/>
      <c r="F19" s="35"/>
      <c r="G19" s="35"/>
      <c r="H19" s="35"/>
      <c r="I19" s="120" t="s">
        <v>25</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c r="A20" s="35"/>
      <c r="B20" s="40"/>
      <c r="C20" s="35"/>
      <c r="D20" s="35"/>
      <c r="E20" s="320" t="str">
        <f>'Rekapitulace stavby'!E14</f>
        <v>Vyplň údaj</v>
      </c>
      <c r="F20" s="321"/>
      <c r="G20" s="321"/>
      <c r="H20" s="321"/>
      <c r="I20" s="120" t="s">
        <v>28</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52"/>
      <c r="S21" s="35"/>
      <c r="T21" s="35"/>
      <c r="U21" s="35"/>
      <c r="V21" s="35"/>
      <c r="W21" s="35"/>
      <c r="X21" s="35"/>
      <c r="Y21" s="35"/>
      <c r="Z21" s="35"/>
      <c r="AA21" s="35"/>
      <c r="AB21" s="35"/>
      <c r="AC21" s="35"/>
      <c r="AD21" s="35"/>
      <c r="AE21" s="35"/>
    </row>
    <row r="22" spans="1:31" s="2" customFormat="1" ht="12" customHeight="1">
      <c r="A22" s="35"/>
      <c r="B22" s="40"/>
      <c r="C22" s="35"/>
      <c r="D22" s="120" t="s">
        <v>31</v>
      </c>
      <c r="E22" s="35"/>
      <c r="F22" s="35"/>
      <c r="G22" s="35"/>
      <c r="H22" s="35"/>
      <c r="I22" s="120" t="s">
        <v>25</v>
      </c>
      <c r="J22" s="111" t="s">
        <v>32</v>
      </c>
      <c r="K22" s="35"/>
      <c r="L22" s="52"/>
      <c r="S22" s="35"/>
      <c r="T22" s="35"/>
      <c r="U22" s="35"/>
      <c r="V22" s="35"/>
      <c r="W22" s="35"/>
      <c r="X22" s="35"/>
      <c r="Y22" s="35"/>
      <c r="Z22" s="35"/>
      <c r="AA22" s="35"/>
      <c r="AB22" s="35"/>
      <c r="AC22" s="35"/>
      <c r="AD22" s="35"/>
      <c r="AE22" s="35"/>
    </row>
    <row r="23" spans="1:31" s="2" customFormat="1" ht="18" customHeight="1">
      <c r="A23" s="35"/>
      <c r="B23" s="40"/>
      <c r="C23" s="35"/>
      <c r="D23" s="35"/>
      <c r="E23" s="111" t="s">
        <v>33</v>
      </c>
      <c r="F23" s="35"/>
      <c r="G23" s="35"/>
      <c r="H23" s="35"/>
      <c r="I23" s="120" t="s">
        <v>28</v>
      </c>
      <c r="J23" s="111" t="s">
        <v>1</v>
      </c>
      <c r="K23" s="35"/>
      <c r="L23" s="52"/>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52"/>
      <c r="S24" s="35"/>
      <c r="T24" s="35"/>
      <c r="U24" s="35"/>
      <c r="V24" s="35"/>
      <c r="W24" s="35"/>
      <c r="X24" s="35"/>
      <c r="Y24" s="35"/>
      <c r="Z24" s="35"/>
      <c r="AA24" s="35"/>
      <c r="AB24" s="35"/>
      <c r="AC24" s="35"/>
      <c r="AD24" s="35"/>
      <c r="AE24" s="35"/>
    </row>
    <row r="25" spans="1:31" s="2" customFormat="1" ht="12" customHeight="1">
      <c r="A25" s="35"/>
      <c r="B25" s="40"/>
      <c r="C25" s="35"/>
      <c r="D25" s="120" t="s">
        <v>35</v>
      </c>
      <c r="E25" s="35"/>
      <c r="F25" s="35"/>
      <c r="G25" s="35"/>
      <c r="H25" s="35"/>
      <c r="I25" s="120" t="s">
        <v>25</v>
      </c>
      <c r="J25" s="111" t="s">
        <v>36</v>
      </c>
      <c r="K25" s="35"/>
      <c r="L25" s="52"/>
      <c r="S25" s="35"/>
      <c r="T25" s="35"/>
      <c r="U25" s="35"/>
      <c r="V25" s="35"/>
      <c r="W25" s="35"/>
      <c r="X25" s="35"/>
      <c r="Y25" s="35"/>
      <c r="Z25" s="35"/>
      <c r="AA25" s="35"/>
      <c r="AB25" s="35"/>
      <c r="AC25" s="35"/>
      <c r="AD25" s="35"/>
      <c r="AE25" s="35"/>
    </row>
    <row r="26" spans="1:31" s="2" customFormat="1" ht="18" customHeight="1">
      <c r="A26" s="35"/>
      <c r="B26" s="40"/>
      <c r="C26" s="35"/>
      <c r="D26" s="35"/>
      <c r="E26" s="111" t="s">
        <v>37</v>
      </c>
      <c r="F26" s="35"/>
      <c r="G26" s="35"/>
      <c r="H26" s="35"/>
      <c r="I26" s="120" t="s">
        <v>28</v>
      </c>
      <c r="J26" s="111" t="s">
        <v>1</v>
      </c>
      <c r="K26" s="35"/>
      <c r="L26" s="52"/>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52"/>
      <c r="S27" s="35"/>
      <c r="T27" s="35"/>
      <c r="U27" s="35"/>
      <c r="V27" s="35"/>
      <c r="W27" s="35"/>
      <c r="X27" s="35"/>
      <c r="Y27" s="35"/>
      <c r="Z27" s="35"/>
      <c r="AA27" s="35"/>
      <c r="AB27" s="35"/>
      <c r="AC27" s="35"/>
      <c r="AD27" s="35"/>
      <c r="AE27" s="35"/>
    </row>
    <row r="28" spans="1:31" s="2" customFormat="1" ht="12" customHeight="1">
      <c r="A28" s="35"/>
      <c r="B28" s="40"/>
      <c r="C28" s="35"/>
      <c r="D28" s="120" t="s">
        <v>38</v>
      </c>
      <c r="E28" s="35"/>
      <c r="F28" s="35"/>
      <c r="G28" s="35"/>
      <c r="H28" s="35"/>
      <c r="I28" s="35"/>
      <c r="J28" s="35"/>
      <c r="K28" s="35"/>
      <c r="L28" s="52"/>
      <c r="S28" s="35"/>
      <c r="T28" s="35"/>
      <c r="U28" s="35"/>
      <c r="V28" s="35"/>
      <c r="W28" s="35"/>
      <c r="X28" s="35"/>
      <c r="Y28" s="35"/>
      <c r="Z28" s="35"/>
      <c r="AA28" s="35"/>
      <c r="AB28" s="35"/>
      <c r="AC28" s="35"/>
      <c r="AD28" s="35"/>
      <c r="AE28" s="35"/>
    </row>
    <row r="29" spans="1:31" s="8" customFormat="1" ht="16.5" customHeight="1">
      <c r="A29" s="122"/>
      <c r="B29" s="123"/>
      <c r="C29" s="122"/>
      <c r="D29" s="122"/>
      <c r="E29" s="322" t="s">
        <v>1</v>
      </c>
      <c r="F29" s="322"/>
      <c r="G29" s="322"/>
      <c r="H29" s="322"/>
      <c r="I29" s="122"/>
      <c r="J29" s="122"/>
      <c r="K29" s="122"/>
      <c r="L29" s="124"/>
      <c r="S29" s="122"/>
      <c r="T29" s="122"/>
      <c r="U29" s="122"/>
      <c r="V29" s="122"/>
      <c r="W29" s="122"/>
      <c r="X29" s="122"/>
      <c r="Y29" s="122"/>
      <c r="Z29" s="122"/>
      <c r="AA29" s="122"/>
      <c r="AB29" s="122"/>
      <c r="AC29" s="122"/>
      <c r="AD29" s="122"/>
      <c r="AE29" s="122"/>
    </row>
    <row r="30" spans="1:31" s="2" customFormat="1" ht="6.95" customHeight="1">
      <c r="A30" s="35"/>
      <c r="B30" s="40"/>
      <c r="C30" s="35"/>
      <c r="D30" s="35"/>
      <c r="E30" s="35"/>
      <c r="F30" s="35"/>
      <c r="G30" s="35"/>
      <c r="H30" s="35"/>
      <c r="I30" s="35"/>
      <c r="J30" s="35"/>
      <c r="K30" s="35"/>
      <c r="L30" s="52"/>
      <c r="S30" s="35"/>
      <c r="T30" s="35"/>
      <c r="U30" s="35"/>
      <c r="V30" s="35"/>
      <c r="W30" s="35"/>
      <c r="X30" s="35"/>
      <c r="Y30" s="35"/>
      <c r="Z30" s="35"/>
      <c r="AA30" s="35"/>
      <c r="AB30" s="35"/>
      <c r="AC30" s="35"/>
      <c r="AD30" s="35"/>
      <c r="AE30" s="35"/>
    </row>
    <row r="31" spans="1:31" s="2" customFormat="1" ht="6.95" customHeight="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25.35" customHeight="1">
      <c r="A32" s="35"/>
      <c r="B32" s="40"/>
      <c r="C32" s="35"/>
      <c r="D32" s="126" t="s">
        <v>39</v>
      </c>
      <c r="E32" s="35"/>
      <c r="F32" s="35"/>
      <c r="G32" s="35"/>
      <c r="H32" s="35"/>
      <c r="I32" s="35"/>
      <c r="J32" s="127">
        <f>ROUND(J127, 2)</f>
        <v>0</v>
      </c>
      <c r="K32" s="35"/>
      <c r="L32" s="52"/>
      <c r="S32" s="35"/>
      <c r="T32" s="35"/>
      <c r="U32" s="35"/>
      <c r="V32" s="35"/>
      <c r="W32" s="35"/>
      <c r="X32" s="35"/>
      <c r="Y32" s="35"/>
      <c r="Z32" s="35"/>
      <c r="AA32" s="35"/>
      <c r="AB32" s="35"/>
      <c r="AC32" s="35"/>
      <c r="AD32" s="35"/>
      <c r="AE32" s="35"/>
    </row>
    <row r="33" spans="1:31" s="2" customFormat="1" ht="6.95" customHeight="1">
      <c r="A33" s="35"/>
      <c r="B33" s="40"/>
      <c r="C33" s="35"/>
      <c r="D33" s="125"/>
      <c r="E33" s="125"/>
      <c r="F33" s="125"/>
      <c r="G33" s="125"/>
      <c r="H33" s="125"/>
      <c r="I33" s="125"/>
      <c r="J33" s="125"/>
      <c r="K33" s="125"/>
      <c r="L33" s="52"/>
      <c r="S33" s="35"/>
      <c r="T33" s="35"/>
      <c r="U33" s="35"/>
      <c r="V33" s="35"/>
      <c r="W33" s="35"/>
      <c r="X33" s="35"/>
      <c r="Y33" s="35"/>
      <c r="Z33" s="35"/>
      <c r="AA33" s="35"/>
      <c r="AB33" s="35"/>
      <c r="AC33" s="35"/>
      <c r="AD33" s="35"/>
      <c r="AE33" s="35"/>
    </row>
    <row r="34" spans="1:31" s="2" customFormat="1" ht="14.45" customHeight="1">
      <c r="A34" s="35"/>
      <c r="B34" s="40"/>
      <c r="C34" s="35"/>
      <c r="D34" s="35"/>
      <c r="E34" s="35"/>
      <c r="F34" s="128" t="s">
        <v>41</v>
      </c>
      <c r="G34" s="35"/>
      <c r="H34" s="35"/>
      <c r="I34" s="128" t="s">
        <v>40</v>
      </c>
      <c r="J34" s="128" t="s">
        <v>42</v>
      </c>
      <c r="K34" s="35"/>
      <c r="L34" s="52"/>
      <c r="S34" s="35"/>
      <c r="T34" s="35"/>
      <c r="U34" s="35"/>
      <c r="V34" s="35"/>
      <c r="W34" s="35"/>
      <c r="X34" s="35"/>
      <c r="Y34" s="35"/>
      <c r="Z34" s="35"/>
      <c r="AA34" s="35"/>
      <c r="AB34" s="35"/>
      <c r="AC34" s="35"/>
      <c r="AD34" s="35"/>
      <c r="AE34" s="35"/>
    </row>
    <row r="35" spans="1:31" s="2" customFormat="1" ht="14.45" customHeight="1">
      <c r="A35" s="35"/>
      <c r="B35" s="40"/>
      <c r="C35" s="35"/>
      <c r="D35" s="129" t="s">
        <v>43</v>
      </c>
      <c r="E35" s="120" t="s">
        <v>44</v>
      </c>
      <c r="F35" s="130">
        <f>ROUND((SUM(BE127:BE176)),  2)</f>
        <v>0</v>
      </c>
      <c r="G35" s="35"/>
      <c r="H35" s="35"/>
      <c r="I35" s="131">
        <v>0.21</v>
      </c>
      <c r="J35" s="130">
        <f>ROUND(((SUM(BE127:BE176))*I35),  2)</f>
        <v>0</v>
      </c>
      <c r="K35" s="35"/>
      <c r="L35" s="52"/>
      <c r="S35" s="35"/>
      <c r="T35" s="35"/>
      <c r="U35" s="35"/>
      <c r="V35" s="35"/>
      <c r="W35" s="35"/>
      <c r="X35" s="35"/>
      <c r="Y35" s="35"/>
      <c r="Z35" s="35"/>
      <c r="AA35" s="35"/>
      <c r="AB35" s="35"/>
      <c r="AC35" s="35"/>
      <c r="AD35" s="35"/>
      <c r="AE35" s="35"/>
    </row>
    <row r="36" spans="1:31" s="2" customFormat="1" ht="14.45" customHeight="1">
      <c r="A36" s="35"/>
      <c r="B36" s="40"/>
      <c r="C36" s="35"/>
      <c r="D36" s="35"/>
      <c r="E36" s="120" t="s">
        <v>45</v>
      </c>
      <c r="F36" s="130">
        <f>ROUND((SUM(BF127:BF176)),  2)</f>
        <v>0</v>
      </c>
      <c r="G36" s="35"/>
      <c r="H36" s="35"/>
      <c r="I36" s="131">
        <v>0.15</v>
      </c>
      <c r="J36" s="130">
        <f>ROUND(((SUM(BF127:BF176))*I36),  2)</f>
        <v>0</v>
      </c>
      <c r="K36" s="35"/>
      <c r="L36" s="52"/>
      <c r="S36" s="35"/>
      <c r="T36" s="35"/>
      <c r="U36" s="35"/>
      <c r="V36" s="35"/>
      <c r="W36" s="35"/>
      <c r="X36" s="35"/>
      <c r="Y36" s="35"/>
      <c r="Z36" s="35"/>
      <c r="AA36" s="35"/>
      <c r="AB36" s="35"/>
      <c r="AC36" s="35"/>
      <c r="AD36" s="35"/>
      <c r="AE36" s="35"/>
    </row>
    <row r="37" spans="1:31" s="2" customFormat="1" ht="14.45" hidden="1" customHeight="1">
      <c r="A37" s="35"/>
      <c r="B37" s="40"/>
      <c r="C37" s="35"/>
      <c r="D37" s="35"/>
      <c r="E37" s="120" t="s">
        <v>46</v>
      </c>
      <c r="F37" s="130">
        <f>ROUND((SUM(BG127:BG176)),  2)</f>
        <v>0</v>
      </c>
      <c r="G37" s="35"/>
      <c r="H37" s="35"/>
      <c r="I37" s="131">
        <v>0.21</v>
      </c>
      <c r="J37" s="130">
        <f>0</f>
        <v>0</v>
      </c>
      <c r="K37" s="35"/>
      <c r="L37" s="52"/>
      <c r="S37" s="35"/>
      <c r="T37" s="35"/>
      <c r="U37" s="35"/>
      <c r="V37" s="35"/>
      <c r="W37" s="35"/>
      <c r="X37" s="35"/>
      <c r="Y37" s="35"/>
      <c r="Z37" s="35"/>
      <c r="AA37" s="35"/>
      <c r="AB37" s="35"/>
      <c r="AC37" s="35"/>
      <c r="AD37" s="35"/>
      <c r="AE37" s="35"/>
    </row>
    <row r="38" spans="1:31" s="2" customFormat="1" ht="14.45" hidden="1" customHeight="1">
      <c r="A38" s="35"/>
      <c r="B38" s="40"/>
      <c r="C38" s="35"/>
      <c r="D38" s="35"/>
      <c r="E38" s="120" t="s">
        <v>47</v>
      </c>
      <c r="F38" s="130">
        <f>ROUND((SUM(BH127:BH176)),  2)</f>
        <v>0</v>
      </c>
      <c r="G38" s="35"/>
      <c r="H38" s="35"/>
      <c r="I38" s="131">
        <v>0.15</v>
      </c>
      <c r="J38" s="130">
        <f>0</f>
        <v>0</v>
      </c>
      <c r="K38" s="35"/>
      <c r="L38" s="52"/>
      <c r="S38" s="35"/>
      <c r="T38" s="35"/>
      <c r="U38" s="35"/>
      <c r="V38" s="35"/>
      <c r="W38" s="35"/>
      <c r="X38" s="35"/>
      <c r="Y38" s="35"/>
      <c r="Z38" s="35"/>
      <c r="AA38" s="35"/>
      <c r="AB38" s="35"/>
      <c r="AC38" s="35"/>
      <c r="AD38" s="35"/>
      <c r="AE38" s="35"/>
    </row>
    <row r="39" spans="1:31" s="2" customFormat="1" ht="14.45" hidden="1" customHeight="1">
      <c r="A39" s="35"/>
      <c r="B39" s="40"/>
      <c r="C39" s="35"/>
      <c r="D39" s="35"/>
      <c r="E39" s="120" t="s">
        <v>48</v>
      </c>
      <c r="F39" s="130">
        <f>ROUND((SUM(BI127:BI176)),  2)</f>
        <v>0</v>
      </c>
      <c r="G39" s="35"/>
      <c r="H39" s="35"/>
      <c r="I39" s="131">
        <v>0</v>
      </c>
      <c r="J39" s="130">
        <f>0</f>
        <v>0</v>
      </c>
      <c r="K39" s="35"/>
      <c r="L39" s="52"/>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2" customFormat="1" ht="25.35" customHeight="1">
      <c r="A41" s="35"/>
      <c r="B41" s="40"/>
      <c r="C41" s="132"/>
      <c r="D41" s="133" t="s">
        <v>49</v>
      </c>
      <c r="E41" s="134"/>
      <c r="F41" s="134"/>
      <c r="G41" s="135" t="s">
        <v>50</v>
      </c>
      <c r="H41" s="136" t="s">
        <v>51</v>
      </c>
      <c r="I41" s="134"/>
      <c r="J41" s="137">
        <f>SUM(J32:J39)</f>
        <v>0</v>
      </c>
      <c r="K41" s="138"/>
      <c r="L41" s="52"/>
      <c r="S41" s="35"/>
      <c r="T41" s="35"/>
      <c r="U41" s="35"/>
      <c r="V41" s="35"/>
      <c r="W41" s="35"/>
      <c r="X41" s="35"/>
      <c r="Y41" s="35"/>
      <c r="Z41" s="35"/>
      <c r="AA41" s="35"/>
      <c r="AB41" s="35"/>
      <c r="AC41" s="35"/>
      <c r="AD41" s="35"/>
      <c r="AE41" s="35"/>
    </row>
    <row r="42" spans="1:31" s="2" customFormat="1" ht="14.45" customHeight="1">
      <c r="A42" s="35"/>
      <c r="B42" s="40"/>
      <c r="C42" s="35"/>
      <c r="D42" s="35"/>
      <c r="E42" s="35"/>
      <c r="F42" s="35"/>
      <c r="G42" s="35"/>
      <c r="H42" s="35"/>
      <c r="I42" s="35"/>
      <c r="J42" s="35"/>
      <c r="K42" s="35"/>
      <c r="L42" s="52"/>
      <c r="S42" s="35"/>
      <c r="T42" s="35"/>
      <c r="U42" s="35"/>
      <c r="V42" s="35"/>
      <c r="W42" s="35"/>
      <c r="X42" s="35"/>
      <c r="Y42" s="35"/>
      <c r="Z42" s="35"/>
      <c r="AA42" s="35"/>
      <c r="AB42" s="35"/>
      <c r="AC42" s="35"/>
      <c r="AD42" s="35"/>
      <c r="AE42" s="35"/>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52"/>
      <c r="D50" s="139" t="s">
        <v>52</v>
      </c>
      <c r="E50" s="140"/>
      <c r="F50" s="140"/>
      <c r="G50" s="139" t="s">
        <v>53</v>
      </c>
      <c r="H50" s="140"/>
      <c r="I50" s="140"/>
      <c r="J50" s="140"/>
      <c r="K50" s="140"/>
      <c r="L50" s="52"/>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5"/>
      <c r="B61" s="40"/>
      <c r="C61" s="35"/>
      <c r="D61" s="141" t="s">
        <v>54</v>
      </c>
      <c r="E61" s="142"/>
      <c r="F61" s="143" t="s">
        <v>55</v>
      </c>
      <c r="G61" s="141" t="s">
        <v>54</v>
      </c>
      <c r="H61" s="142"/>
      <c r="I61" s="142"/>
      <c r="J61" s="144" t="s">
        <v>55</v>
      </c>
      <c r="K61" s="142"/>
      <c r="L61" s="52"/>
      <c r="S61" s="35"/>
      <c r="T61" s="35"/>
      <c r="U61" s="35"/>
      <c r="V61" s="35"/>
      <c r="W61" s="35"/>
      <c r="X61" s="35"/>
      <c r="Y61" s="35"/>
      <c r="Z61" s="35"/>
      <c r="AA61" s="35"/>
      <c r="AB61" s="35"/>
      <c r="AC61" s="35"/>
      <c r="AD61" s="35"/>
      <c r="AE61" s="35"/>
    </row>
    <row r="62" spans="1:31" ht="11.25">
      <c r="B62" s="21"/>
      <c r="L62" s="21"/>
    </row>
    <row r="63" spans="1:31" ht="11.25">
      <c r="B63" s="21"/>
      <c r="L63" s="21"/>
    </row>
    <row r="64" spans="1:31" ht="11.25">
      <c r="B64" s="21"/>
      <c r="L64" s="21"/>
    </row>
    <row r="65" spans="1:31" s="2" customFormat="1" ht="12.75">
      <c r="A65" s="35"/>
      <c r="B65" s="40"/>
      <c r="C65" s="35"/>
      <c r="D65" s="139" t="s">
        <v>56</v>
      </c>
      <c r="E65" s="145"/>
      <c r="F65" s="145"/>
      <c r="G65" s="139" t="s">
        <v>57</v>
      </c>
      <c r="H65" s="145"/>
      <c r="I65" s="145"/>
      <c r="J65" s="145"/>
      <c r="K65" s="145"/>
      <c r="L65" s="52"/>
      <c r="S65" s="35"/>
      <c r="T65" s="35"/>
      <c r="U65" s="35"/>
      <c r="V65" s="35"/>
      <c r="W65" s="35"/>
      <c r="X65" s="35"/>
      <c r="Y65" s="35"/>
      <c r="Z65" s="35"/>
      <c r="AA65" s="35"/>
      <c r="AB65" s="35"/>
      <c r="AC65" s="35"/>
      <c r="AD65" s="35"/>
      <c r="AE65" s="35"/>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5"/>
      <c r="B76" s="40"/>
      <c r="C76" s="35"/>
      <c r="D76" s="141" t="s">
        <v>54</v>
      </c>
      <c r="E76" s="142"/>
      <c r="F76" s="143" t="s">
        <v>55</v>
      </c>
      <c r="G76" s="141" t="s">
        <v>54</v>
      </c>
      <c r="H76" s="142"/>
      <c r="I76" s="142"/>
      <c r="J76" s="144" t="s">
        <v>55</v>
      </c>
      <c r="K76" s="142"/>
      <c r="L76" s="52"/>
      <c r="S76" s="35"/>
      <c r="T76" s="35"/>
      <c r="U76" s="35"/>
      <c r="V76" s="35"/>
      <c r="W76" s="35"/>
      <c r="X76" s="35"/>
      <c r="Y76" s="35"/>
      <c r="Z76" s="35"/>
      <c r="AA76" s="35"/>
      <c r="AB76" s="35"/>
      <c r="AC76" s="35"/>
      <c r="AD76" s="35"/>
      <c r="AE76" s="35"/>
    </row>
    <row r="77" spans="1:31" s="2" customFormat="1" ht="14.45" customHeight="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81" spans="1:31"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31" s="2" customFormat="1" ht="24.95" customHeight="1">
      <c r="A82" s="35"/>
      <c r="B82" s="36"/>
      <c r="C82" s="24" t="s">
        <v>129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23" t="str">
        <f>E7</f>
        <v>Rekonstrukce multifunkčního sálu v budově NZM</v>
      </c>
      <c r="F85" s="324"/>
      <c r="G85" s="324"/>
      <c r="H85" s="324"/>
      <c r="I85" s="37"/>
      <c r="J85" s="37"/>
      <c r="K85" s="37"/>
      <c r="L85" s="52"/>
      <c r="S85" s="35"/>
      <c r="T85" s="35"/>
      <c r="U85" s="35"/>
      <c r="V85" s="35"/>
      <c r="W85" s="35"/>
      <c r="X85" s="35"/>
      <c r="Y85" s="35"/>
      <c r="Z85" s="35"/>
      <c r="AA85" s="35"/>
      <c r="AB85" s="35"/>
      <c r="AC85" s="35"/>
      <c r="AD85" s="35"/>
      <c r="AE85" s="35"/>
    </row>
    <row r="86" spans="1:31" s="1" customFormat="1" ht="12" customHeight="1">
      <c r="B86" s="22"/>
      <c r="C86" s="30" t="s">
        <v>125</v>
      </c>
      <c r="D86" s="23"/>
      <c r="E86" s="23"/>
      <c r="F86" s="23"/>
      <c r="G86" s="23"/>
      <c r="H86" s="23"/>
      <c r="I86" s="23"/>
      <c r="J86" s="23"/>
      <c r="K86" s="23"/>
      <c r="L86" s="21"/>
    </row>
    <row r="87" spans="1:31" s="2" customFormat="1" ht="16.5" customHeight="1">
      <c r="A87" s="35"/>
      <c r="B87" s="36"/>
      <c r="C87" s="37"/>
      <c r="D87" s="37"/>
      <c r="E87" s="323" t="s">
        <v>1262</v>
      </c>
      <c r="F87" s="325"/>
      <c r="G87" s="325"/>
      <c r="H87" s="325"/>
      <c r="I87" s="37"/>
      <c r="J87" s="37"/>
      <c r="K87" s="37"/>
      <c r="L87" s="52"/>
      <c r="S87" s="35"/>
      <c r="T87" s="35"/>
      <c r="U87" s="35"/>
      <c r="V87" s="35"/>
      <c r="W87" s="35"/>
      <c r="X87" s="35"/>
      <c r="Y87" s="35"/>
      <c r="Z87" s="35"/>
      <c r="AA87" s="35"/>
      <c r="AB87" s="35"/>
      <c r="AC87" s="35"/>
      <c r="AD87" s="35"/>
      <c r="AE87" s="35"/>
    </row>
    <row r="88" spans="1:31" s="2" customFormat="1" ht="12" customHeight="1">
      <c r="A88" s="35"/>
      <c r="B88" s="36"/>
      <c r="C88" s="30" t="s">
        <v>127</v>
      </c>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276" t="str">
        <f>E11</f>
        <v>D.1.4.3 - EPS, požární rozhlas</v>
      </c>
      <c r="F89" s="325"/>
      <c r="G89" s="325"/>
      <c r="H89" s="325"/>
      <c r="I89" s="37"/>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2" customHeight="1">
      <c r="A91" s="35"/>
      <c r="B91" s="36"/>
      <c r="C91" s="30" t="s">
        <v>20</v>
      </c>
      <c r="D91" s="37"/>
      <c r="E91" s="37"/>
      <c r="F91" s="28" t="str">
        <f>F14</f>
        <v>Kostelní 1300/44, Praha 7</v>
      </c>
      <c r="G91" s="37"/>
      <c r="H91" s="37"/>
      <c r="I91" s="30" t="s">
        <v>22</v>
      </c>
      <c r="J91" s="67" t="str">
        <f>IF(J14="","",J14)</f>
        <v>27. 4. 2021</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52"/>
      <c r="S92" s="35"/>
      <c r="T92" s="35"/>
      <c r="U92" s="35"/>
      <c r="V92" s="35"/>
      <c r="W92" s="35"/>
      <c r="X92" s="35"/>
      <c r="Y92" s="35"/>
      <c r="Z92" s="35"/>
      <c r="AA92" s="35"/>
      <c r="AB92" s="35"/>
      <c r="AC92" s="35"/>
      <c r="AD92" s="35"/>
      <c r="AE92" s="35"/>
    </row>
    <row r="93" spans="1:31" s="2" customFormat="1" ht="40.15" customHeight="1">
      <c r="A93" s="35"/>
      <c r="B93" s="36"/>
      <c r="C93" s="30" t="s">
        <v>24</v>
      </c>
      <c r="D93" s="37"/>
      <c r="E93" s="37"/>
      <c r="F93" s="28" t="str">
        <f>E17</f>
        <v>Národní zemědělské muzeum, Kostelní 44, Praha 7</v>
      </c>
      <c r="G93" s="37"/>
      <c r="H93" s="37"/>
      <c r="I93" s="30" t="s">
        <v>31</v>
      </c>
      <c r="J93" s="33" t="str">
        <f>E23</f>
        <v>ARCH TECH, K Noskovně 148, Praha 6</v>
      </c>
      <c r="K93" s="37"/>
      <c r="L93" s="52"/>
      <c r="S93" s="35"/>
      <c r="T93" s="35"/>
      <c r="U93" s="35"/>
      <c r="V93" s="35"/>
      <c r="W93" s="35"/>
      <c r="X93" s="35"/>
      <c r="Y93" s="35"/>
      <c r="Z93" s="35"/>
      <c r="AA93" s="35"/>
      <c r="AB93" s="35"/>
      <c r="AC93" s="35"/>
      <c r="AD93" s="35"/>
      <c r="AE93" s="35"/>
    </row>
    <row r="94" spans="1:31" s="2" customFormat="1" ht="40.15" customHeight="1">
      <c r="A94" s="35"/>
      <c r="B94" s="36"/>
      <c r="C94" s="30" t="s">
        <v>29</v>
      </c>
      <c r="D94" s="37"/>
      <c r="E94" s="37"/>
      <c r="F94" s="28" t="str">
        <f>IF(E20="","",E20)</f>
        <v>Vyplň údaj</v>
      </c>
      <c r="G94" s="37"/>
      <c r="H94" s="37"/>
      <c r="I94" s="30" t="s">
        <v>35</v>
      </c>
      <c r="J94" s="33" t="str">
        <f>E26</f>
        <v>Jiří Večerník, Wolkerova 1747/27, Jihlava</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31" s="2" customFormat="1" ht="29.25" customHeight="1">
      <c r="A96" s="35"/>
      <c r="B96" s="36"/>
      <c r="C96" s="150" t="s">
        <v>130</v>
      </c>
      <c r="D96" s="151"/>
      <c r="E96" s="151"/>
      <c r="F96" s="151"/>
      <c r="G96" s="151"/>
      <c r="H96" s="151"/>
      <c r="I96" s="151"/>
      <c r="J96" s="152" t="s">
        <v>131</v>
      </c>
      <c r="K96" s="151"/>
      <c r="L96" s="52"/>
      <c r="S96" s="35"/>
      <c r="T96" s="35"/>
      <c r="U96" s="35"/>
      <c r="V96" s="35"/>
      <c r="W96" s="35"/>
      <c r="X96" s="35"/>
      <c r="Y96" s="35"/>
      <c r="Z96" s="35"/>
      <c r="AA96" s="35"/>
      <c r="AB96" s="35"/>
      <c r="AC96" s="35"/>
      <c r="AD96" s="35"/>
      <c r="AE96" s="35"/>
    </row>
    <row r="97" spans="1:47" s="2" customFormat="1" ht="10.35" customHeight="1">
      <c r="A97" s="35"/>
      <c r="B97" s="36"/>
      <c r="C97" s="37"/>
      <c r="D97" s="37"/>
      <c r="E97" s="37"/>
      <c r="F97" s="37"/>
      <c r="G97" s="37"/>
      <c r="H97" s="37"/>
      <c r="I97" s="37"/>
      <c r="J97" s="37"/>
      <c r="K97" s="37"/>
      <c r="L97" s="52"/>
      <c r="S97" s="35"/>
      <c r="T97" s="35"/>
      <c r="U97" s="35"/>
      <c r="V97" s="35"/>
      <c r="W97" s="35"/>
      <c r="X97" s="35"/>
      <c r="Y97" s="35"/>
      <c r="Z97" s="35"/>
      <c r="AA97" s="35"/>
      <c r="AB97" s="35"/>
      <c r="AC97" s="35"/>
      <c r="AD97" s="35"/>
      <c r="AE97" s="35"/>
    </row>
    <row r="98" spans="1:47" s="2" customFormat="1" ht="22.9" customHeight="1">
      <c r="A98" s="35"/>
      <c r="B98" s="36"/>
      <c r="C98" s="153" t="s">
        <v>132</v>
      </c>
      <c r="D98" s="37"/>
      <c r="E98" s="37"/>
      <c r="F98" s="37"/>
      <c r="G98" s="37"/>
      <c r="H98" s="37"/>
      <c r="I98" s="37"/>
      <c r="J98" s="85">
        <f>J127</f>
        <v>0</v>
      </c>
      <c r="K98" s="37"/>
      <c r="L98" s="52"/>
      <c r="S98" s="35"/>
      <c r="T98" s="35"/>
      <c r="U98" s="35"/>
      <c r="V98" s="35"/>
      <c r="W98" s="35"/>
      <c r="X98" s="35"/>
      <c r="Y98" s="35"/>
      <c r="Z98" s="35"/>
      <c r="AA98" s="35"/>
      <c r="AB98" s="35"/>
      <c r="AC98" s="35"/>
      <c r="AD98" s="35"/>
      <c r="AE98" s="35"/>
      <c r="AU98" s="18" t="s">
        <v>133</v>
      </c>
    </row>
    <row r="99" spans="1:47" s="9" customFormat="1" ht="24.95" customHeight="1">
      <c r="B99" s="154"/>
      <c r="C99" s="155"/>
      <c r="D99" s="156" t="s">
        <v>1725</v>
      </c>
      <c r="E99" s="157"/>
      <c r="F99" s="157"/>
      <c r="G99" s="157"/>
      <c r="H99" s="157"/>
      <c r="I99" s="157"/>
      <c r="J99" s="158">
        <f>J128</f>
        <v>0</v>
      </c>
      <c r="K99" s="155"/>
      <c r="L99" s="159"/>
    </row>
    <row r="100" spans="1:47" s="10" customFormat="1" ht="19.899999999999999" customHeight="1">
      <c r="B100" s="160"/>
      <c r="C100" s="105"/>
      <c r="D100" s="161" t="s">
        <v>1726</v>
      </c>
      <c r="E100" s="162"/>
      <c r="F100" s="162"/>
      <c r="G100" s="162"/>
      <c r="H100" s="162"/>
      <c r="I100" s="162"/>
      <c r="J100" s="163">
        <f>J129</f>
        <v>0</v>
      </c>
      <c r="K100" s="105"/>
      <c r="L100" s="164"/>
    </row>
    <row r="101" spans="1:47" s="10" customFormat="1" ht="19.899999999999999" customHeight="1">
      <c r="B101" s="160"/>
      <c r="C101" s="105"/>
      <c r="D101" s="161" t="s">
        <v>1727</v>
      </c>
      <c r="E101" s="162"/>
      <c r="F101" s="162"/>
      <c r="G101" s="162"/>
      <c r="H101" s="162"/>
      <c r="I101" s="162"/>
      <c r="J101" s="163">
        <f>J138</f>
        <v>0</v>
      </c>
      <c r="K101" s="105"/>
      <c r="L101" s="164"/>
    </row>
    <row r="102" spans="1:47" s="10" customFormat="1" ht="19.899999999999999" customHeight="1">
      <c r="B102" s="160"/>
      <c r="C102" s="105"/>
      <c r="D102" s="161" t="s">
        <v>1728</v>
      </c>
      <c r="E102" s="162"/>
      <c r="F102" s="162"/>
      <c r="G102" s="162"/>
      <c r="H102" s="162"/>
      <c r="I102" s="162"/>
      <c r="J102" s="163">
        <f>J149</f>
        <v>0</v>
      </c>
      <c r="K102" s="105"/>
      <c r="L102" s="164"/>
    </row>
    <row r="103" spans="1:47" s="10" customFormat="1" ht="19.899999999999999" customHeight="1">
      <c r="B103" s="160"/>
      <c r="C103" s="105"/>
      <c r="D103" s="161" t="s">
        <v>1729</v>
      </c>
      <c r="E103" s="162"/>
      <c r="F103" s="162"/>
      <c r="G103" s="162"/>
      <c r="H103" s="162"/>
      <c r="I103" s="162"/>
      <c r="J103" s="163">
        <f>J154</f>
        <v>0</v>
      </c>
      <c r="K103" s="105"/>
      <c r="L103" s="164"/>
    </row>
    <row r="104" spans="1:47" s="10" customFormat="1" ht="19.899999999999999" customHeight="1">
      <c r="B104" s="160"/>
      <c r="C104" s="105"/>
      <c r="D104" s="161" t="s">
        <v>1730</v>
      </c>
      <c r="E104" s="162"/>
      <c r="F104" s="162"/>
      <c r="G104" s="162"/>
      <c r="H104" s="162"/>
      <c r="I104" s="162"/>
      <c r="J104" s="163">
        <f>J167</f>
        <v>0</v>
      </c>
      <c r="K104" s="105"/>
      <c r="L104" s="164"/>
    </row>
    <row r="105" spans="1:47" s="10" customFormat="1" ht="19.899999999999999" customHeight="1">
      <c r="B105" s="160"/>
      <c r="C105" s="105"/>
      <c r="D105" s="161" t="s">
        <v>1731</v>
      </c>
      <c r="E105" s="162"/>
      <c r="F105" s="162"/>
      <c r="G105" s="162"/>
      <c r="H105" s="162"/>
      <c r="I105" s="162"/>
      <c r="J105" s="163">
        <f>J172</f>
        <v>0</v>
      </c>
      <c r="K105" s="105"/>
      <c r="L105" s="164"/>
    </row>
    <row r="106" spans="1:47" s="2" customFormat="1" ht="21.75" customHeight="1">
      <c r="A106" s="35"/>
      <c r="B106" s="36"/>
      <c r="C106" s="37"/>
      <c r="D106" s="37"/>
      <c r="E106" s="37"/>
      <c r="F106" s="37"/>
      <c r="G106" s="37"/>
      <c r="H106" s="37"/>
      <c r="I106" s="37"/>
      <c r="J106" s="37"/>
      <c r="K106" s="37"/>
      <c r="L106" s="52"/>
      <c r="S106" s="35"/>
      <c r="T106" s="35"/>
      <c r="U106" s="35"/>
      <c r="V106" s="35"/>
      <c r="W106" s="35"/>
      <c r="X106" s="35"/>
      <c r="Y106" s="35"/>
      <c r="Z106" s="35"/>
      <c r="AA106" s="35"/>
      <c r="AB106" s="35"/>
      <c r="AC106" s="35"/>
      <c r="AD106" s="35"/>
      <c r="AE106" s="35"/>
    </row>
    <row r="107" spans="1:47" s="2" customFormat="1" ht="6.95" customHeight="1">
      <c r="A107" s="35"/>
      <c r="B107" s="55"/>
      <c r="C107" s="56"/>
      <c r="D107" s="56"/>
      <c r="E107" s="56"/>
      <c r="F107" s="56"/>
      <c r="G107" s="56"/>
      <c r="H107" s="56"/>
      <c r="I107" s="56"/>
      <c r="J107" s="56"/>
      <c r="K107" s="56"/>
      <c r="L107" s="52"/>
      <c r="S107" s="35"/>
      <c r="T107" s="35"/>
      <c r="U107" s="35"/>
      <c r="V107" s="35"/>
      <c r="W107" s="35"/>
      <c r="X107" s="35"/>
      <c r="Y107" s="35"/>
      <c r="Z107" s="35"/>
      <c r="AA107" s="35"/>
      <c r="AB107" s="35"/>
      <c r="AC107" s="35"/>
      <c r="AD107" s="35"/>
      <c r="AE107" s="35"/>
    </row>
    <row r="111" spans="1:47" s="2" customFormat="1" ht="6.95" customHeight="1">
      <c r="A111" s="35"/>
      <c r="B111" s="57"/>
      <c r="C111" s="58"/>
      <c r="D111" s="58"/>
      <c r="E111" s="58"/>
      <c r="F111" s="58"/>
      <c r="G111" s="58"/>
      <c r="H111" s="58"/>
      <c r="I111" s="58"/>
      <c r="J111" s="58"/>
      <c r="K111" s="58"/>
      <c r="L111" s="52"/>
      <c r="S111" s="35"/>
      <c r="T111" s="35"/>
      <c r="U111" s="35"/>
      <c r="V111" s="35"/>
      <c r="W111" s="35"/>
      <c r="X111" s="35"/>
      <c r="Y111" s="35"/>
      <c r="Z111" s="35"/>
      <c r="AA111" s="35"/>
      <c r="AB111" s="35"/>
      <c r="AC111" s="35"/>
      <c r="AD111" s="35"/>
      <c r="AE111" s="35"/>
    </row>
    <row r="112" spans="1:47" s="2" customFormat="1" ht="24.95" customHeight="1">
      <c r="A112" s="35"/>
      <c r="B112" s="36"/>
      <c r="C112" s="24" t="s">
        <v>154</v>
      </c>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63" s="2" customFormat="1" ht="6.95" customHeight="1">
      <c r="A113" s="35"/>
      <c r="B113" s="36"/>
      <c r="C113" s="37"/>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63" s="2" customFormat="1" ht="12" customHeight="1">
      <c r="A114" s="35"/>
      <c r="B114" s="36"/>
      <c r="C114" s="30" t="s">
        <v>16</v>
      </c>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63" s="2" customFormat="1" ht="16.5" customHeight="1">
      <c r="A115" s="35"/>
      <c r="B115" s="36"/>
      <c r="C115" s="37"/>
      <c r="D115" s="37"/>
      <c r="E115" s="323" t="str">
        <f>E7</f>
        <v>Rekonstrukce multifunkčního sálu v budově NZM</v>
      </c>
      <c r="F115" s="324"/>
      <c r="G115" s="324"/>
      <c r="H115" s="324"/>
      <c r="I115" s="37"/>
      <c r="J115" s="37"/>
      <c r="K115" s="37"/>
      <c r="L115" s="52"/>
      <c r="S115" s="35"/>
      <c r="T115" s="35"/>
      <c r="U115" s="35"/>
      <c r="V115" s="35"/>
      <c r="W115" s="35"/>
      <c r="X115" s="35"/>
      <c r="Y115" s="35"/>
      <c r="Z115" s="35"/>
      <c r="AA115" s="35"/>
      <c r="AB115" s="35"/>
      <c r="AC115" s="35"/>
      <c r="AD115" s="35"/>
      <c r="AE115" s="35"/>
    </row>
    <row r="116" spans="1:63" s="1" customFormat="1" ht="12" customHeight="1">
      <c r="B116" s="22"/>
      <c r="C116" s="30" t="s">
        <v>125</v>
      </c>
      <c r="D116" s="23"/>
      <c r="E116" s="23"/>
      <c r="F116" s="23"/>
      <c r="G116" s="23"/>
      <c r="H116" s="23"/>
      <c r="I116" s="23"/>
      <c r="J116" s="23"/>
      <c r="K116" s="23"/>
      <c r="L116" s="21"/>
    </row>
    <row r="117" spans="1:63" s="2" customFormat="1" ht="16.5" customHeight="1">
      <c r="A117" s="35"/>
      <c r="B117" s="36"/>
      <c r="C117" s="37"/>
      <c r="D117" s="37"/>
      <c r="E117" s="323" t="s">
        <v>1262</v>
      </c>
      <c r="F117" s="325"/>
      <c r="G117" s="325"/>
      <c r="H117" s="325"/>
      <c r="I117" s="37"/>
      <c r="J117" s="37"/>
      <c r="K117" s="37"/>
      <c r="L117" s="52"/>
      <c r="S117" s="35"/>
      <c r="T117" s="35"/>
      <c r="U117" s="35"/>
      <c r="V117" s="35"/>
      <c r="W117" s="35"/>
      <c r="X117" s="35"/>
      <c r="Y117" s="35"/>
      <c r="Z117" s="35"/>
      <c r="AA117" s="35"/>
      <c r="AB117" s="35"/>
      <c r="AC117" s="35"/>
      <c r="AD117" s="35"/>
      <c r="AE117" s="35"/>
    </row>
    <row r="118" spans="1:63" s="2" customFormat="1" ht="12" customHeight="1">
      <c r="A118" s="35"/>
      <c r="B118" s="36"/>
      <c r="C118" s="30" t="s">
        <v>127</v>
      </c>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63" s="2" customFormat="1" ht="16.5" customHeight="1">
      <c r="A119" s="35"/>
      <c r="B119" s="36"/>
      <c r="C119" s="37"/>
      <c r="D119" s="37"/>
      <c r="E119" s="276" t="str">
        <f>E11</f>
        <v>D.1.4.3 - EPS, požární rozhlas</v>
      </c>
      <c r="F119" s="325"/>
      <c r="G119" s="325"/>
      <c r="H119" s="325"/>
      <c r="I119" s="37"/>
      <c r="J119" s="37"/>
      <c r="K119" s="37"/>
      <c r="L119" s="52"/>
      <c r="S119" s="35"/>
      <c r="T119" s="35"/>
      <c r="U119" s="35"/>
      <c r="V119" s="35"/>
      <c r="W119" s="35"/>
      <c r="X119" s="35"/>
      <c r="Y119" s="35"/>
      <c r="Z119" s="35"/>
      <c r="AA119" s="35"/>
      <c r="AB119" s="35"/>
      <c r="AC119" s="35"/>
      <c r="AD119" s="35"/>
      <c r="AE119" s="35"/>
    </row>
    <row r="120" spans="1:63" s="2" customFormat="1" ht="6.95" customHeight="1">
      <c r="A120" s="35"/>
      <c r="B120" s="36"/>
      <c r="C120" s="37"/>
      <c r="D120" s="37"/>
      <c r="E120" s="37"/>
      <c r="F120" s="37"/>
      <c r="G120" s="37"/>
      <c r="H120" s="37"/>
      <c r="I120" s="37"/>
      <c r="J120" s="37"/>
      <c r="K120" s="37"/>
      <c r="L120" s="52"/>
      <c r="S120" s="35"/>
      <c r="T120" s="35"/>
      <c r="U120" s="35"/>
      <c r="V120" s="35"/>
      <c r="W120" s="35"/>
      <c r="X120" s="35"/>
      <c r="Y120" s="35"/>
      <c r="Z120" s="35"/>
      <c r="AA120" s="35"/>
      <c r="AB120" s="35"/>
      <c r="AC120" s="35"/>
      <c r="AD120" s="35"/>
      <c r="AE120" s="35"/>
    </row>
    <row r="121" spans="1:63" s="2" customFormat="1" ht="12" customHeight="1">
      <c r="A121" s="35"/>
      <c r="B121" s="36"/>
      <c r="C121" s="30" t="s">
        <v>20</v>
      </c>
      <c r="D121" s="37"/>
      <c r="E121" s="37"/>
      <c r="F121" s="28" t="str">
        <f>F14</f>
        <v>Kostelní 1300/44, Praha 7</v>
      </c>
      <c r="G121" s="37"/>
      <c r="H121" s="37"/>
      <c r="I121" s="30" t="s">
        <v>22</v>
      </c>
      <c r="J121" s="67" t="str">
        <f>IF(J14="","",J14)</f>
        <v>27. 4. 2021</v>
      </c>
      <c r="K121" s="37"/>
      <c r="L121" s="52"/>
      <c r="S121" s="35"/>
      <c r="T121" s="35"/>
      <c r="U121" s="35"/>
      <c r="V121" s="35"/>
      <c r="W121" s="35"/>
      <c r="X121" s="35"/>
      <c r="Y121" s="35"/>
      <c r="Z121" s="35"/>
      <c r="AA121" s="35"/>
      <c r="AB121" s="35"/>
      <c r="AC121" s="35"/>
      <c r="AD121" s="35"/>
      <c r="AE121" s="35"/>
    </row>
    <row r="122" spans="1:63" s="2" customFormat="1" ht="6.95" customHeight="1">
      <c r="A122" s="35"/>
      <c r="B122" s="36"/>
      <c r="C122" s="37"/>
      <c r="D122" s="37"/>
      <c r="E122" s="37"/>
      <c r="F122" s="37"/>
      <c r="G122" s="37"/>
      <c r="H122" s="37"/>
      <c r="I122" s="37"/>
      <c r="J122" s="37"/>
      <c r="K122" s="37"/>
      <c r="L122" s="52"/>
      <c r="S122" s="35"/>
      <c r="T122" s="35"/>
      <c r="U122" s="35"/>
      <c r="V122" s="35"/>
      <c r="W122" s="35"/>
      <c r="X122" s="35"/>
      <c r="Y122" s="35"/>
      <c r="Z122" s="35"/>
      <c r="AA122" s="35"/>
      <c r="AB122" s="35"/>
      <c r="AC122" s="35"/>
      <c r="AD122" s="35"/>
      <c r="AE122" s="35"/>
    </row>
    <row r="123" spans="1:63" s="2" customFormat="1" ht="40.15" customHeight="1">
      <c r="A123" s="35"/>
      <c r="B123" s="36"/>
      <c r="C123" s="30" t="s">
        <v>24</v>
      </c>
      <c r="D123" s="37"/>
      <c r="E123" s="37"/>
      <c r="F123" s="28" t="str">
        <f>E17</f>
        <v>Národní zemědělské muzeum, Kostelní 44, Praha 7</v>
      </c>
      <c r="G123" s="37"/>
      <c r="H123" s="37"/>
      <c r="I123" s="30" t="s">
        <v>31</v>
      </c>
      <c r="J123" s="33" t="str">
        <f>E23</f>
        <v>ARCH TECH, K Noskovně 148, Praha 6</v>
      </c>
      <c r="K123" s="37"/>
      <c r="L123" s="52"/>
      <c r="S123" s="35"/>
      <c r="T123" s="35"/>
      <c r="U123" s="35"/>
      <c r="V123" s="35"/>
      <c r="W123" s="35"/>
      <c r="X123" s="35"/>
      <c r="Y123" s="35"/>
      <c r="Z123" s="35"/>
      <c r="AA123" s="35"/>
      <c r="AB123" s="35"/>
      <c r="AC123" s="35"/>
      <c r="AD123" s="35"/>
      <c r="AE123" s="35"/>
    </row>
    <row r="124" spans="1:63" s="2" customFormat="1" ht="40.15" customHeight="1">
      <c r="A124" s="35"/>
      <c r="B124" s="36"/>
      <c r="C124" s="30" t="s">
        <v>29</v>
      </c>
      <c r="D124" s="37"/>
      <c r="E124" s="37"/>
      <c r="F124" s="28" t="str">
        <f>IF(E20="","",E20)</f>
        <v>Vyplň údaj</v>
      </c>
      <c r="G124" s="37"/>
      <c r="H124" s="37"/>
      <c r="I124" s="30" t="s">
        <v>35</v>
      </c>
      <c r="J124" s="33" t="str">
        <f>E26</f>
        <v>Jiří Večerník, Wolkerova 1747/27, Jihlava</v>
      </c>
      <c r="K124" s="37"/>
      <c r="L124" s="52"/>
      <c r="S124" s="35"/>
      <c r="T124" s="35"/>
      <c r="U124" s="35"/>
      <c r="V124" s="35"/>
      <c r="W124" s="35"/>
      <c r="X124" s="35"/>
      <c r="Y124" s="35"/>
      <c r="Z124" s="35"/>
      <c r="AA124" s="35"/>
      <c r="AB124" s="35"/>
      <c r="AC124" s="35"/>
      <c r="AD124" s="35"/>
      <c r="AE124" s="35"/>
    </row>
    <row r="125" spans="1:63" s="2" customFormat="1" ht="10.35" customHeight="1">
      <c r="A125" s="35"/>
      <c r="B125" s="36"/>
      <c r="C125" s="37"/>
      <c r="D125" s="37"/>
      <c r="E125" s="37"/>
      <c r="F125" s="37"/>
      <c r="G125" s="37"/>
      <c r="H125" s="37"/>
      <c r="I125" s="37"/>
      <c r="J125" s="37"/>
      <c r="K125" s="37"/>
      <c r="L125" s="52"/>
      <c r="S125" s="35"/>
      <c r="T125" s="35"/>
      <c r="U125" s="35"/>
      <c r="V125" s="35"/>
      <c r="W125" s="35"/>
      <c r="X125" s="35"/>
      <c r="Y125" s="35"/>
      <c r="Z125" s="35"/>
      <c r="AA125" s="35"/>
      <c r="AB125" s="35"/>
      <c r="AC125" s="35"/>
      <c r="AD125" s="35"/>
      <c r="AE125" s="35"/>
    </row>
    <row r="126" spans="1:63" s="11" customFormat="1" ht="29.25" customHeight="1">
      <c r="A126" s="165"/>
      <c r="B126" s="166"/>
      <c r="C126" s="167" t="s">
        <v>155</v>
      </c>
      <c r="D126" s="168" t="s">
        <v>64</v>
      </c>
      <c r="E126" s="168" t="s">
        <v>60</v>
      </c>
      <c r="F126" s="168" t="s">
        <v>61</v>
      </c>
      <c r="G126" s="168" t="s">
        <v>156</v>
      </c>
      <c r="H126" s="168" t="s">
        <v>157</v>
      </c>
      <c r="I126" s="168" t="s">
        <v>158</v>
      </c>
      <c r="J126" s="168" t="s">
        <v>131</v>
      </c>
      <c r="K126" s="169" t="s">
        <v>159</v>
      </c>
      <c r="L126" s="170"/>
      <c r="M126" s="76" t="s">
        <v>1</v>
      </c>
      <c r="N126" s="77" t="s">
        <v>43</v>
      </c>
      <c r="O126" s="77" t="s">
        <v>160</v>
      </c>
      <c r="P126" s="77" t="s">
        <v>161</v>
      </c>
      <c r="Q126" s="77" t="s">
        <v>162</v>
      </c>
      <c r="R126" s="77" t="s">
        <v>163</v>
      </c>
      <c r="S126" s="77" t="s">
        <v>164</v>
      </c>
      <c r="T126" s="78" t="s">
        <v>165</v>
      </c>
      <c r="U126" s="165"/>
      <c r="V126" s="165"/>
      <c r="W126" s="165"/>
      <c r="X126" s="165"/>
      <c r="Y126" s="165"/>
      <c r="Z126" s="165"/>
      <c r="AA126" s="165"/>
      <c r="AB126" s="165"/>
      <c r="AC126" s="165"/>
      <c r="AD126" s="165"/>
      <c r="AE126" s="165"/>
    </row>
    <row r="127" spans="1:63" s="2" customFormat="1" ht="22.9" customHeight="1">
      <c r="A127" s="35"/>
      <c r="B127" s="36"/>
      <c r="C127" s="83" t="s">
        <v>166</v>
      </c>
      <c r="D127" s="37"/>
      <c r="E127" s="37"/>
      <c r="F127" s="37"/>
      <c r="G127" s="37"/>
      <c r="H127" s="37"/>
      <c r="I127" s="37"/>
      <c r="J127" s="171">
        <f>BK127</f>
        <v>0</v>
      </c>
      <c r="K127" s="37"/>
      <c r="L127" s="40"/>
      <c r="M127" s="79"/>
      <c r="N127" s="172"/>
      <c r="O127" s="80"/>
      <c r="P127" s="173">
        <f>P128</f>
        <v>0</v>
      </c>
      <c r="Q127" s="80"/>
      <c r="R127" s="173">
        <f>R128</f>
        <v>0</v>
      </c>
      <c r="S127" s="80"/>
      <c r="T127" s="174">
        <f>T128</f>
        <v>0</v>
      </c>
      <c r="U127" s="35"/>
      <c r="V127" s="35"/>
      <c r="W127" s="35"/>
      <c r="X127" s="35"/>
      <c r="Y127" s="35"/>
      <c r="Z127" s="35"/>
      <c r="AA127" s="35"/>
      <c r="AB127" s="35"/>
      <c r="AC127" s="35"/>
      <c r="AD127" s="35"/>
      <c r="AE127" s="35"/>
      <c r="AT127" s="18" t="s">
        <v>78</v>
      </c>
      <c r="AU127" s="18" t="s">
        <v>133</v>
      </c>
      <c r="BK127" s="175">
        <f>BK128</f>
        <v>0</v>
      </c>
    </row>
    <row r="128" spans="1:63" s="12" customFormat="1" ht="25.9" customHeight="1">
      <c r="B128" s="176"/>
      <c r="C128" s="177"/>
      <c r="D128" s="178" t="s">
        <v>78</v>
      </c>
      <c r="E128" s="179" t="s">
        <v>227</v>
      </c>
      <c r="F128" s="179" t="s">
        <v>1732</v>
      </c>
      <c r="G128" s="177"/>
      <c r="H128" s="177"/>
      <c r="I128" s="180"/>
      <c r="J128" s="181">
        <f>BK128</f>
        <v>0</v>
      </c>
      <c r="K128" s="177"/>
      <c r="L128" s="182"/>
      <c r="M128" s="183"/>
      <c r="N128" s="184"/>
      <c r="O128" s="184"/>
      <c r="P128" s="185">
        <f>P129+P138+P149+P154+P167+P172</f>
        <v>0</v>
      </c>
      <c r="Q128" s="184"/>
      <c r="R128" s="185">
        <f>R129+R138+R149+R154+R167+R172</f>
        <v>0</v>
      </c>
      <c r="S128" s="184"/>
      <c r="T128" s="186">
        <f>T129+T138+T149+T154+T167+T172</f>
        <v>0</v>
      </c>
      <c r="AR128" s="187" t="s">
        <v>195</v>
      </c>
      <c r="AT128" s="188" t="s">
        <v>78</v>
      </c>
      <c r="AU128" s="188" t="s">
        <v>79</v>
      </c>
      <c r="AY128" s="187" t="s">
        <v>169</v>
      </c>
      <c r="BK128" s="189">
        <f>BK129+BK138+BK149+BK154+BK167+BK172</f>
        <v>0</v>
      </c>
    </row>
    <row r="129" spans="1:65" s="12" customFormat="1" ht="22.9" customHeight="1">
      <c r="B129" s="176"/>
      <c r="C129" s="177"/>
      <c r="D129" s="178" t="s">
        <v>78</v>
      </c>
      <c r="E129" s="190" t="s">
        <v>1733</v>
      </c>
      <c r="F129" s="190" t="s">
        <v>1734</v>
      </c>
      <c r="G129" s="177"/>
      <c r="H129" s="177"/>
      <c r="I129" s="180"/>
      <c r="J129" s="191">
        <f>BK129</f>
        <v>0</v>
      </c>
      <c r="K129" s="177"/>
      <c r="L129" s="182"/>
      <c r="M129" s="183"/>
      <c r="N129" s="184"/>
      <c r="O129" s="184"/>
      <c r="P129" s="185">
        <f>SUM(P130:P137)</f>
        <v>0</v>
      </c>
      <c r="Q129" s="184"/>
      <c r="R129" s="185">
        <f>SUM(R130:R137)</f>
        <v>0</v>
      </c>
      <c r="S129" s="184"/>
      <c r="T129" s="186">
        <f>SUM(T130:T137)</f>
        <v>0</v>
      </c>
      <c r="AR129" s="187" t="s">
        <v>195</v>
      </c>
      <c r="AT129" s="188" t="s">
        <v>78</v>
      </c>
      <c r="AU129" s="188" t="s">
        <v>86</v>
      </c>
      <c r="AY129" s="187" t="s">
        <v>169</v>
      </c>
      <c r="BK129" s="189">
        <f>SUM(BK130:BK137)</f>
        <v>0</v>
      </c>
    </row>
    <row r="130" spans="1:65" s="2" customFormat="1" ht="16.5" customHeight="1">
      <c r="A130" s="35"/>
      <c r="B130" s="36"/>
      <c r="C130" s="192" t="s">
        <v>86</v>
      </c>
      <c r="D130" s="192" t="s">
        <v>172</v>
      </c>
      <c r="E130" s="193" t="s">
        <v>1735</v>
      </c>
      <c r="F130" s="194" t="s">
        <v>1736</v>
      </c>
      <c r="G130" s="195" t="s">
        <v>252</v>
      </c>
      <c r="H130" s="196">
        <v>15</v>
      </c>
      <c r="I130" s="197"/>
      <c r="J130" s="198">
        <f>ROUND(I130*H130,2)</f>
        <v>0</v>
      </c>
      <c r="K130" s="194" t="s">
        <v>1</v>
      </c>
      <c r="L130" s="40"/>
      <c r="M130" s="199" t="s">
        <v>1</v>
      </c>
      <c r="N130" s="200" t="s">
        <v>44</v>
      </c>
      <c r="O130" s="72"/>
      <c r="P130" s="201">
        <f>O130*H130</f>
        <v>0</v>
      </c>
      <c r="Q130" s="201">
        <v>0</v>
      </c>
      <c r="R130" s="201">
        <f>Q130*H130</f>
        <v>0</v>
      </c>
      <c r="S130" s="201">
        <v>0</v>
      </c>
      <c r="T130" s="202">
        <f>S130*H130</f>
        <v>0</v>
      </c>
      <c r="U130" s="35"/>
      <c r="V130" s="35"/>
      <c r="W130" s="35"/>
      <c r="X130" s="35"/>
      <c r="Y130" s="35"/>
      <c r="Z130" s="35"/>
      <c r="AA130" s="35"/>
      <c r="AB130" s="35"/>
      <c r="AC130" s="35"/>
      <c r="AD130" s="35"/>
      <c r="AE130" s="35"/>
      <c r="AR130" s="203" t="s">
        <v>694</v>
      </c>
      <c r="AT130" s="203" t="s">
        <v>172</v>
      </c>
      <c r="AU130" s="203" t="s">
        <v>88</v>
      </c>
      <c r="AY130" s="18" t="s">
        <v>169</v>
      </c>
      <c r="BE130" s="204">
        <f>IF(N130="základní",J130,0)</f>
        <v>0</v>
      </c>
      <c r="BF130" s="204">
        <f>IF(N130="snížená",J130,0)</f>
        <v>0</v>
      </c>
      <c r="BG130" s="204">
        <f>IF(N130="zákl. přenesená",J130,0)</f>
        <v>0</v>
      </c>
      <c r="BH130" s="204">
        <f>IF(N130="sníž. přenesená",J130,0)</f>
        <v>0</v>
      </c>
      <c r="BI130" s="204">
        <f>IF(N130="nulová",J130,0)</f>
        <v>0</v>
      </c>
      <c r="BJ130" s="18" t="s">
        <v>86</v>
      </c>
      <c r="BK130" s="204">
        <f>ROUND(I130*H130,2)</f>
        <v>0</v>
      </c>
      <c r="BL130" s="18" t="s">
        <v>694</v>
      </c>
      <c r="BM130" s="203" t="s">
        <v>1737</v>
      </c>
    </row>
    <row r="131" spans="1:65" s="2" customFormat="1" ht="11.25">
      <c r="A131" s="35"/>
      <c r="B131" s="36"/>
      <c r="C131" s="37"/>
      <c r="D131" s="205" t="s">
        <v>178</v>
      </c>
      <c r="E131" s="37"/>
      <c r="F131" s="206" t="s">
        <v>1736</v>
      </c>
      <c r="G131" s="37"/>
      <c r="H131" s="37"/>
      <c r="I131" s="207"/>
      <c r="J131" s="37"/>
      <c r="K131" s="37"/>
      <c r="L131" s="40"/>
      <c r="M131" s="208"/>
      <c r="N131" s="209"/>
      <c r="O131" s="72"/>
      <c r="P131" s="72"/>
      <c r="Q131" s="72"/>
      <c r="R131" s="72"/>
      <c r="S131" s="72"/>
      <c r="T131" s="73"/>
      <c r="U131" s="35"/>
      <c r="V131" s="35"/>
      <c r="W131" s="35"/>
      <c r="X131" s="35"/>
      <c r="Y131" s="35"/>
      <c r="Z131" s="35"/>
      <c r="AA131" s="35"/>
      <c r="AB131" s="35"/>
      <c r="AC131" s="35"/>
      <c r="AD131" s="35"/>
      <c r="AE131" s="35"/>
      <c r="AT131" s="18" t="s">
        <v>178</v>
      </c>
      <c r="AU131" s="18" t="s">
        <v>88</v>
      </c>
    </row>
    <row r="132" spans="1:65" s="2" customFormat="1" ht="16.5" customHeight="1">
      <c r="A132" s="35"/>
      <c r="B132" s="36"/>
      <c r="C132" s="192" t="s">
        <v>88</v>
      </c>
      <c r="D132" s="192" t="s">
        <v>172</v>
      </c>
      <c r="E132" s="193" t="s">
        <v>1738</v>
      </c>
      <c r="F132" s="194" t="s">
        <v>1739</v>
      </c>
      <c r="G132" s="195" t="s">
        <v>252</v>
      </c>
      <c r="H132" s="196">
        <v>15</v>
      </c>
      <c r="I132" s="197"/>
      <c r="J132" s="198">
        <f>ROUND(I132*H132,2)</f>
        <v>0</v>
      </c>
      <c r="K132" s="194" t="s">
        <v>1</v>
      </c>
      <c r="L132" s="40"/>
      <c r="M132" s="199" t="s">
        <v>1</v>
      </c>
      <c r="N132" s="200" t="s">
        <v>44</v>
      </c>
      <c r="O132" s="72"/>
      <c r="P132" s="201">
        <f>O132*H132</f>
        <v>0</v>
      </c>
      <c r="Q132" s="201">
        <v>0</v>
      </c>
      <c r="R132" s="201">
        <f>Q132*H132</f>
        <v>0</v>
      </c>
      <c r="S132" s="201">
        <v>0</v>
      </c>
      <c r="T132" s="202">
        <f>S132*H132</f>
        <v>0</v>
      </c>
      <c r="U132" s="35"/>
      <c r="V132" s="35"/>
      <c r="W132" s="35"/>
      <c r="X132" s="35"/>
      <c r="Y132" s="35"/>
      <c r="Z132" s="35"/>
      <c r="AA132" s="35"/>
      <c r="AB132" s="35"/>
      <c r="AC132" s="35"/>
      <c r="AD132" s="35"/>
      <c r="AE132" s="35"/>
      <c r="AR132" s="203" t="s">
        <v>694</v>
      </c>
      <c r="AT132" s="203" t="s">
        <v>172</v>
      </c>
      <c r="AU132" s="203" t="s">
        <v>88</v>
      </c>
      <c r="AY132" s="18" t="s">
        <v>169</v>
      </c>
      <c r="BE132" s="204">
        <f>IF(N132="základní",J132,0)</f>
        <v>0</v>
      </c>
      <c r="BF132" s="204">
        <f>IF(N132="snížená",J132,0)</f>
        <v>0</v>
      </c>
      <c r="BG132" s="204">
        <f>IF(N132="zákl. přenesená",J132,0)</f>
        <v>0</v>
      </c>
      <c r="BH132" s="204">
        <f>IF(N132="sníž. přenesená",J132,0)</f>
        <v>0</v>
      </c>
      <c r="BI132" s="204">
        <f>IF(N132="nulová",J132,0)</f>
        <v>0</v>
      </c>
      <c r="BJ132" s="18" t="s">
        <v>86</v>
      </c>
      <c r="BK132" s="204">
        <f>ROUND(I132*H132,2)</f>
        <v>0</v>
      </c>
      <c r="BL132" s="18" t="s">
        <v>694</v>
      </c>
      <c r="BM132" s="203" t="s">
        <v>1740</v>
      </c>
    </row>
    <row r="133" spans="1:65" s="2" customFormat="1" ht="11.25">
      <c r="A133" s="35"/>
      <c r="B133" s="36"/>
      <c r="C133" s="37"/>
      <c r="D133" s="205" t="s">
        <v>178</v>
      </c>
      <c r="E133" s="37"/>
      <c r="F133" s="206" t="s">
        <v>1739</v>
      </c>
      <c r="G133" s="37"/>
      <c r="H133" s="37"/>
      <c r="I133" s="207"/>
      <c r="J133" s="37"/>
      <c r="K133" s="37"/>
      <c r="L133" s="40"/>
      <c r="M133" s="208"/>
      <c r="N133" s="209"/>
      <c r="O133" s="72"/>
      <c r="P133" s="72"/>
      <c r="Q133" s="72"/>
      <c r="R133" s="72"/>
      <c r="S133" s="72"/>
      <c r="T133" s="73"/>
      <c r="U133" s="35"/>
      <c r="V133" s="35"/>
      <c r="W133" s="35"/>
      <c r="X133" s="35"/>
      <c r="Y133" s="35"/>
      <c r="Z133" s="35"/>
      <c r="AA133" s="35"/>
      <c r="AB133" s="35"/>
      <c r="AC133" s="35"/>
      <c r="AD133" s="35"/>
      <c r="AE133" s="35"/>
      <c r="AT133" s="18" t="s">
        <v>178</v>
      </c>
      <c r="AU133" s="18" t="s">
        <v>88</v>
      </c>
    </row>
    <row r="134" spans="1:65" s="2" customFormat="1" ht="33" customHeight="1">
      <c r="A134" s="35"/>
      <c r="B134" s="36"/>
      <c r="C134" s="192" t="s">
        <v>195</v>
      </c>
      <c r="D134" s="192" t="s">
        <v>172</v>
      </c>
      <c r="E134" s="193" t="s">
        <v>1741</v>
      </c>
      <c r="F134" s="194" t="s">
        <v>1742</v>
      </c>
      <c r="G134" s="195" t="s">
        <v>252</v>
      </c>
      <c r="H134" s="196">
        <v>2</v>
      </c>
      <c r="I134" s="197"/>
      <c r="J134" s="198">
        <f>ROUND(I134*H134,2)</f>
        <v>0</v>
      </c>
      <c r="K134" s="194" t="s">
        <v>1</v>
      </c>
      <c r="L134" s="40"/>
      <c r="M134" s="199" t="s">
        <v>1</v>
      </c>
      <c r="N134" s="200" t="s">
        <v>44</v>
      </c>
      <c r="O134" s="72"/>
      <c r="P134" s="201">
        <f>O134*H134</f>
        <v>0</v>
      </c>
      <c r="Q134" s="201">
        <v>0</v>
      </c>
      <c r="R134" s="201">
        <f>Q134*H134</f>
        <v>0</v>
      </c>
      <c r="S134" s="201">
        <v>0</v>
      </c>
      <c r="T134" s="202">
        <f>S134*H134</f>
        <v>0</v>
      </c>
      <c r="U134" s="35"/>
      <c r="V134" s="35"/>
      <c r="W134" s="35"/>
      <c r="X134" s="35"/>
      <c r="Y134" s="35"/>
      <c r="Z134" s="35"/>
      <c r="AA134" s="35"/>
      <c r="AB134" s="35"/>
      <c r="AC134" s="35"/>
      <c r="AD134" s="35"/>
      <c r="AE134" s="35"/>
      <c r="AR134" s="203" t="s">
        <v>694</v>
      </c>
      <c r="AT134" s="203" t="s">
        <v>172</v>
      </c>
      <c r="AU134" s="203" t="s">
        <v>88</v>
      </c>
      <c r="AY134" s="18" t="s">
        <v>169</v>
      </c>
      <c r="BE134" s="204">
        <f>IF(N134="základní",J134,0)</f>
        <v>0</v>
      </c>
      <c r="BF134" s="204">
        <f>IF(N134="snížená",J134,0)</f>
        <v>0</v>
      </c>
      <c r="BG134" s="204">
        <f>IF(N134="zákl. přenesená",J134,0)</f>
        <v>0</v>
      </c>
      <c r="BH134" s="204">
        <f>IF(N134="sníž. přenesená",J134,0)</f>
        <v>0</v>
      </c>
      <c r="BI134" s="204">
        <f>IF(N134="nulová",J134,0)</f>
        <v>0</v>
      </c>
      <c r="BJ134" s="18" t="s">
        <v>86</v>
      </c>
      <c r="BK134" s="204">
        <f>ROUND(I134*H134,2)</f>
        <v>0</v>
      </c>
      <c r="BL134" s="18" t="s">
        <v>694</v>
      </c>
      <c r="BM134" s="203" t="s">
        <v>1743</v>
      </c>
    </row>
    <row r="135" spans="1:65" s="2" customFormat="1" ht="19.5">
      <c r="A135" s="35"/>
      <c r="B135" s="36"/>
      <c r="C135" s="37"/>
      <c r="D135" s="205" t="s">
        <v>178</v>
      </c>
      <c r="E135" s="37"/>
      <c r="F135" s="206" t="s">
        <v>1742</v>
      </c>
      <c r="G135" s="37"/>
      <c r="H135" s="37"/>
      <c r="I135" s="207"/>
      <c r="J135" s="37"/>
      <c r="K135" s="37"/>
      <c r="L135" s="40"/>
      <c r="M135" s="208"/>
      <c r="N135" s="209"/>
      <c r="O135" s="72"/>
      <c r="P135" s="72"/>
      <c r="Q135" s="72"/>
      <c r="R135" s="72"/>
      <c r="S135" s="72"/>
      <c r="T135" s="73"/>
      <c r="U135" s="35"/>
      <c r="V135" s="35"/>
      <c r="W135" s="35"/>
      <c r="X135" s="35"/>
      <c r="Y135" s="35"/>
      <c r="Z135" s="35"/>
      <c r="AA135" s="35"/>
      <c r="AB135" s="35"/>
      <c r="AC135" s="35"/>
      <c r="AD135" s="35"/>
      <c r="AE135" s="35"/>
      <c r="AT135" s="18" t="s">
        <v>178</v>
      </c>
      <c r="AU135" s="18" t="s">
        <v>88</v>
      </c>
    </row>
    <row r="136" spans="1:65" s="2" customFormat="1" ht="16.5" customHeight="1">
      <c r="A136" s="35"/>
      <c r="B136" s="36"/>
      <c r="C136" s="192" t="s">
        <v>170</v>
      </c>
      <c r="D136" s="192" t="s">
        <v>172</v>
      </c>
      <c r="E136" s="193" t="s">
        <v>1744</v>
      </c>
      <c r="F136" s="194" t="s">
        <v>1745</v>
      </c>
      <c r="G136" s="195" t="s">
        <v>345</v>
      </c>
      <c r="H136" s="196">
        <v>1</v>
      </c>
      <c r="I136" s="197"/>
      <c r="J136" s="198">
        <f>ROUND(I136*H136,2)</f>
        <v>0</v>
      </c>
      <c r="K136" s="194" t="s">
        <v>1</v>
      </c>
      <c r="L136" s="40"/>
      <c r="M136" s="199" t="s">
        <v>1</v>
      </c>
      <c r="N136" s="200" t="s">
        <v>44</v>
      </c>
      <c r="O136" s="72"/>
      <c r="P136" s="201">
        <f>O136*H136</f>
        <v>0</v>
      </c>
      <c r="Q136" s="201">
        <v>0</v>
      </c>
      <c r="R136" s="201">
        <f>Q136*H136</f>
        <v>0</v>
      </c>
      <c r="S136" s="201">
        <v>0</v>
      </c>
      <c r="T136" s="202">
        <f>S136*H136</f>
        <v>0</v>
      </c>
      <c r="U136" s="35"/>
      <c r="V136" s="35"/>
      <c r="W136" s="35"/>
      <c r="X136" s="35"/>
      <c r="Y136" s="35"/>
      <c r="Z136" s="35"/>
      <c r="AA136" s="35"/>
      <c r="AB136" s="35"/>
      <c r="AC136" s="35"/>
      <c r="AD136" s="35"/>
      <c r="AE136" s="35"/>
      <c r="AR136" s="203" t="s">
        <v>694</v>
      </c>
      <c r="AT136" s="203" t="s">
        <v>172</v>
      </c>
      <c r="AU136" s="203" t="s">
        <v>88</v>
      </c>
      <c r="AY136" s="18" t="s">
        <v>169</v>
      </c>
      <c r="BE136" s="204">
        <f>IF(N136="základní",J136,0)</f>
        <v>0</v>
      </c>
      <c r="BF136" s="204">
        <f>IF(N136="snížená",J136,0)</f>
        <v>0</v>
      </c>
      <c r="BG136" s="204">
        <f>IF(N136="zákl. přenesená",J136,0)</f>
        <v>0</v>
      </c>
      <c r="BH136" s="204">
        <f>IF(N136="sníž. přenesená",J136,0)</f>
        <v>0</v>
      </c>
      <c r="BI136" s="204">
        <f>IF(N136="nulová",J136,0)</f>
        <v>0</v>
      </c>
      <c r="BJ136" s="18" t="s">
        <v>86</v>
      </c>
      <c r="BK136" s="204">
        <f>ROUND(I136*H136,2)</f>
        <v>0</v>
      </c>
      <c r="BL136" s="18" t="s">
        <v>694</v>
      </c>
      <c r="BM136" s="203" t="s">
        <v>1746</v>
      </c>
    </row>
    <row r="137" spans="1:65" s="2" customFormat="1" ht="11.25">
      <c r="A137" s="35"/>
      <c r="B137" s="36"/>
      <c r="C137" s="37"/>
      <c r="D137" s="205" t="s">
        <v>178</v>
      </c>
      <c r="E137" s="37"/>
      <c r="F137" s="206" t="s">
        <v>1745</v>
      </c>
      <c r="G137" s="37"/>
      <c r="H137" s="37"/>
      <c r="I137" s="207"/>
      <c r="J137" s="37"/>
      <c r="K137" s="37"/>
      <c r="L137" s="40"/>
      <c r="M137" s="208"/>
      <c r="N137" s="209"/>
      <c r="O137" s="72"/>
      <c r="P137" s="72"/>
      <c r="Q137" s="72"/>
      <c r="R137" s="72"/>
      <c r="S137" s="72"/>
      <c r="T137" s="73"/>
      <c r="U137" s="35"/>
      <c r="V137" s="35"/>
      <c r="W137" s="35"/>
      <c r="X137" s="35"/>
      <c r="Y137" s="35"/>
      <c r="Z137" s="35"/>
      <c r="AA137" s="35"/>
      <c r="AB137" s="35"/>
      <c r="AC137" s="35"/>
      <c r="AD137" s="35"/>
      <c r="AE137" s="35"/>
      <c r="AT137" s="18" t="s">
        <v>178</v>
      </c>
      <c r="AU137" s="18" t="s">
        <v>88</v>
      </c>
    </row>
    <row r="138" spans="1:65" s="12" customFormat="1" ht="22.9" customHeight="1">
      <c r="B138" s="176"/>
      <c r="C138" s="177"/>
      <c r="D138" s="178" t="s">
        <v>78</v>
      </c>
      <c r="E138" s="190" t="s">
        <v>1747</v>
      </c>
      <c r="F138" s="190" t="s">
        <v>1748</v>
      </c>
      <c r="G138" s="177"/>
      <c r="H138" s="177"/>
      <c r="I138" s="180"/>
      <c r="J138" s="191">
        <f>BK138</f>
        <v>0</v>
      </c>
      <c r="K138" s="177"/>
      <c r="L138" s="182"/>
      <c r="M138" s="183"/>
      <c r="N138" s="184"/>
      <c r="O138" s="184"/>
      <c r="P138" s="185">
        <f>SUM(P139:P148)</f>
        <v>0</v>
      </c>
      <c r="Q138" s="184"/>
      <c r="R138" s="185">
        <f>SUM(R139:R148)</f>
        <v>0</v>
      </c>
      <c r="S138" s="184"/>
      <c r="T138" s="186">
        <f>SUM(T139:T148)</f>
        <v>0</v>
      </c>
      <c r="AR138" s="187" t="s">
        <v>195</v>
      </c>
      <c r="AT138" s="188" t="s">
        <v>78</v>
      </c>
      <c r="AU138" s="188" t="s">
        <v>86</v>
      </c>
      <c r="AY138" s="187" t="s">
        <v>169</v>
      </c>
      <c r="BK138" s="189">
        <f>SUM(BK139:BK148)</f>
        <v>0</v>
      </c>
    </row>
    <row r="139" spans="1:65" s="2" customFormat="1" ht="16.5" customHeight="1">
      <c r="A139" s="35"/>
      <c r="B139" s="36"/>
      <c r="C139" s="192" t="s">
        <v>209</v>
      </c>
      <c r="D139" s="192" t="s">
        <v>172</v>
      </c>
      <c r="E139" s="193" t="s">
        <v>1749</v>
      </c>
      <c r="F139" s="194" t="s">
        <v>1750</v>
      </c>
      <c r="G139" s="195" t="s">
        <v>368</v>
      </c>
      <c r="H139" s="196">
        <v>200</v>
      </c>
      <c r="I139" s="197"/>
      <c r="J139" s="198">
        <f>ROUND(I139*H139,2)</f>
        <v>0</v>
      </c>
      <c r="K139" s="194" t="s">
        <v>1</v>
      </c>
      <c r="L139" s="40"/>
      <c r="M139" s="199" t="s">
        <v>1</v>
      </c>
      <c r="N139" s="200" t="s">
        <v>44</v>
      </c>
      <c r="O139" s="72"/>
      <c r="P139" s="201">
        <f>O139*H139</f>
        <v>0</v>
      </c>
      <c r="Q139" s="201">
        <v>0</v>
      </c>
      <c r="R139" s="201">
        <f>Q139*H139</f>
        <v>0</v>
      </c>
      <c r="S139" s="201">
        <v>0</v>
      </c>
      <c r="T139" s="202">
        <f>S139*H139</f>
        <v>0</v>
      </c>
      <c r="U139" s="35"/>
      <c r="V139" s="35"/>
      <c r="W139" s="35"/>
      <c r="X139" s="35"/>
      <c r="Y139" s="35"/>
      <c r="Z139" s="35"/>
      <c r="AA139" s="35"/>
      <c r="AB139" s="35"/>
      <c r="AC139" s="35"/>
      <c r="AD139" s="35"/>
      <c r="AE139" s="35"/>
      <c r="AR139" s="203" t="s">
        <v>694</v>
      </c>
      <c r="AT139" s="203" t="s">
        <v>172</v>
      </c>
      <c r="AU139" s="203" t="s">
        <v>88</v>
      </c>
      <c r="AY139" s="18" t="s">
        <v>169</v>
      </c>
      <c r="BE139" s="204">
        <f>IF(N139="základní",J139,0)</f>
        <v>0</v>
      </c>
      <c r="BF139" s="204">
        <f>IF(N139="snížená",J139,0)</f>
        <v>0</v>
      </c>
      <c r="BG139" s="204">
        <f>IF(N139="zákl. přenesená",J139,0)</f>
        <v>0</v>
      </c>
      <c r="BH139" s="204">
        <f>IF(N139="sníž. přenesená",J139,0)</f>
        <v>0</v>
      </c>
      <c r="BI139" s="204">
        <f>IF(N139="nulová",J139,0)</f>
        <v>0</v>
      </c>
      <c r="BJ139" s="18" t="s">
        <v>86</v>
      </c>
      <c r="BK139" s="204">
        <f>ROUND(I139*H139,2)</f>
        <v>0</v>
      </c>
      <c r="BL139" s="18" t="s">
        <v>694</v>
      </c>
      <c r="BM139" s="203" t="s">
        <v>1751</v>
      </c>
    </row>
    <row r="140" spans="1:65" s="2" customFormat="1" ht="11.25">
      <c r="A140" s="35"/>
      <c r="B140" s="36"/>
      <c r="C140" s="37"/>
      <c r="D140" s="205" t="s">
        <v>178</v>
      </c>
      <c r="E140" s="37"/>
      <c r="F140" s="206" t="s">
        <v>1750</v>
      </c>
      <c r="G140" s="37"/>
      <c r="H140" s="37"/>
      <c r="I140" s="207"/>
      <c r="J140" s="37"/>
      <c r="K140" s="37"/>
      <c r="L140" s="40"/>
      <c r="M140" s="208"/>
      <c r="N140" s="209"/>
      <c r="O140" s="72"/>
      <c r="P140" s="72"/>
      <c r="Q140" s="72"/>
      <c r="R140" s="72"/>
      <c r="S140" s="72"/>
      <c r="T140" s="73"/>
      <c r="U140" s="35"/>
      <c r="V140" s="35"/>
      <c r="W140" s="35"/>
      <c r="X140" s="35"/>
      <c r="Y140" s="35"/>
      <c r="Z140" s="35"/>
      <c r="AA140" s="35"/>
      <c r="AB140" s="35"/>
      <c r="AC140" s="35"/>
      <c r="AD140" s="35"/>
      <c r="AE140" s="35"/>
      <c r="AT140" s="18" t="s">
        <v>178</v>
      </c>
      <c r="AU140" s="18" t="s">
        <v>88</v>
      </c>
    </row>
    <row r="141" spans="1:65" s="2" customFormat="1" ht="16.5" customHeight="1">
      <c r="A141" s="35"/>
      <c r="B141" s="36"/>
      <c r="C141" s="192" t="s">
        <v>219</v>
      </c>
      <c r="D141" s="192" t="s">
        <v>172</v>
      </c>
      <c r="E141" s="193" t="s">
        <v>1752</v>
      </c>
      <c r="F141" s="194" t="s">
        <v>1753</v>
      </c>
      <c r="G141" s="195" t="s">
        <v>368</v>
      </c>
      <c r="H141" s="196">
        <v>10</v>
      </c>
      <c r="I141" s="197"/>
      <c r="J141" s="198">
        <f>ROUND(I141*H141,2)</f>
        <v>0</v>
      </c>
      <c r="K141" s="194" t="s">
        <v>1</v>
      </c>
      <c r="L141" s="40"/>
      <c r="M141" s="199" t="s">
        <v>1</v>
      </c>
      <c r="N141" s="200" t="s">
        <v>44</v>
      </c>
      <c r="O141" s="72"/>
      <c r="P141" s="201">
        <f>O141*H141</f>
        <v>0</v>
      </c>
      <c r="Q141" s="201">
        <v>0</v>
      </c>
      <c r="R141" s="201">
        <f>Q141*H141</f>
        <v>0</v>
      </c>
      <c r="S141" s="201">
        <v>0</v>
      </c>
      <c r="T141" s="202">
        <f>S141*H141</f>
        <v>0</v>
      </c>
      <c r="U141" s="35"/>
      <c r="V141" s="35"/>
      <c r="W141" s="35"/>
      <c r="X141" s="35"/>
      <c r="Y141" s="35"/>
      <c r="Z141" s="35"/>
      <c r="AA141" s="35"/>
      <c r="AB141" s="35"/>
      <c r="AC141" s="35"/>
      <c r="AD141" s="35"/>
      <c r="AE141" s="35"/>
      <c r="AR141" s="203" t="s">
        <v>694</v>
      </c>
      <c r="AT141" s="203" t="s">
        <v>172</v>
      </c>
      <c r="AU141" s="203" t="s">
        <v>88</v>
      </c>
      <c r="AY141" s="18" t="s">
        <v>169</v>
      </c>
      <c r="BE141" s="204">
        <f>IF(N141="základní",J141,0)</f>
        <v>0</v>
      </c>
      <c r="BF141" s="204">
        <f>IF(N141="snížená",J141,0)</f>
        <v>0</v>
      </c>
      <c r="BG141" s="204">
        <f>IF(N141="zákl. přenesená",J141,0)</f>
        <v>0</v>
      </c>
      <c r="BH141" s="204">
        <f>IF(N141="sníž. přenesená",J141,0)</f>
        <v>0</v>
      </c>
      <c r="BI141" s="204">
        <f>IF(N141="nulová",J141,0)</f>
        <v>0</v>
      </c>
      <c r="BJ141" s="18" t="s">
        <v>86</v>
      </c>
      <c r="BK141" s="204">
        <f>ROUND(I141*H141,2)</f>
        <v>0</v>
      </c>
      <c r="BL141" s="18" t="s">
        <v>694</v>
      </c>
      <c r="BM141" s="203" t="s">
        <v>1754</v>
      </c>
    </row>
    <row r="142" spans="1:65" s="2" customFormat="1" ht="29.25">
      <c r="A142" s="35"/>
      <c r="B142" s="36"/>
      <c r="C142" s="37"/>
      <c r="D142" s="205" t="s">
        <v>178</v>
      </c>
      <c r="E142" s="37"/>
      <c r="F142" s="206" t="s">
        <v>1755</v>
      </c>
      <c r="G142" s="37"/>
      <c r="H142" s="37"/>
      <c r="I142" s="207"/>
      <c r="J142" s="37"/>
      <c r="K142" s="37"/>
      <c r="L142" s="40"/>
      <c r="M142" s="208"/>
      <c r="N142" s="209"/>
      <c r="O142" s="72"/>
      <c r="P142" s="72"/>
      <c r="Q142" s="72"/>
      <c r="R142" s="72"/>
      <c r="S142" s="72"/>
      <c r="T142" s="73"/>
      <c r="U142" s="35"/>
      <c r="V142" s="35"/>
      <c r="W142" s="35"/>
      <c r="X142" s="35"/>
      <c r="Y142" s="35"/>
      <c r="Z142" s="35"/>
      <c r="AA142" s="35"/>
      <c r="AB142" s="35"/>
      <c r="AC142" s="35"/>
      <c r="AD142" s="35"/>
      <c r="AE142" s="35"/>
      <c r="AT142" s="18" t="s">
        <v>178</v>
      </c>
      <c r="AU142" s="18" t="s">
        <v>88</v>
      </c>
    </row>
    <row r="143" spans="1:65" s="2" customFormat="1" ht="16.5" customHeight="1">
      <c r="A143" s="35"/>
      <c r="B143" s="36"/>
      <c r="C143" s="192" t="s">
        <v>226</v>
      </c>
      <c r="D143" s="192" t="s">
        <v>172</v>
      </c>
      <c r="E143" s="193" t="s">
        <v>1756</v>
      </c>
      <c r="F143" s="194" t="s">
        <v>1757</v>
      </c>
      <c r="G143" s="195" t="s">
        <v>368</v>
      </c>
      <c r="H143" s="196">
        <v>150</v>
      </c>
      <c r="I143" s="197"/>
      <c r="J143" s="198">
        <f>ROUND(I143*H143,2)</f>
        <v>0</v>
      </c>
      <c r="K143" s="194" t="s">
        <v>1</v>
      </c>
      <c r="L143" s="40"/>
      <c r="M143" s="199" t="s">
        <v>1</v>
      </c>
      <c r="N143" s="200" t="s">
        <v>44</v>
      </c>
      <c r="O143" s="72"/>
      <c r="P143" s="201">
        <f>O143*H143</f>
        <v>0</v>
      </c>
      <c r="Q143" s="201">
        <v>0</v>
      </c>
      <c r="R143" s="201">
        <f>Q143*H143</f>
        <v>0</v>
      </c>
      <c r="S143" s="201">
        <v>0</v>
      </c>
      <c r="T143" s="202">
        <f>S143*H143</f>
        <v>0</v>
      </c>
      <c r="U143" s="35"/>
      <c r="V143" s="35"/>
      <c r="W143" s="35"/>
      <c r="X143" s="35"/>
      <c r="Y143" s="35"/>
      <c r="Z143" s="35"/>
      <c r="AA143" s="35"/>
      <c r="AB143" s="35"/>
      <c r="AC143" s="35"/>
      <c r="AD143" s="35"/>
      <c r="AE143" s="35"/>
      <c r="AR143" s="203" t="s">
        <v>694</v>
      </c>
      <c r="AT143" s="203" t="s">
        <v>172</v>
      </c>
      <c r="AU143" s="203" t="s">
        <v>88</v>
      </c>
      <c r="AY143" s="18" t="s">
        <v>169</v>
      </c>
      <c r="BE143" s="204">
        <f>IF(N143="základní",J143,0)</f>
        <v>0</v>
      </c>
      <c r="BF143" s="204">
        <f>IF(N143="snížená",J143,0)</f>
        <v>0</v>
      </c>
      <c r="BG143" s="204">
        <f>IF(N143="zákl. přenesená",J143,0)</f>
        <v>0</v>
      </c>
      <c r="BH143" s="204">
        <f>IF(N143="sníž. přenesená",J143,0)</f>
        <v>0</v>
      </c>
      <c r="BI143" s="204">
        <f>IF(N143="nulová",J143,0)</f>
        <v>0</v>
      </c>
      <c r="BJ143" s="18" t="s">
        <v>86</v>
      </c>
      <c r="BK143" s="204">
        <f>ROUND(I143*H143,2)</f>
        <v>0</v>
      </c>
      <c r="BL143" s="18" t="s">
        <v>694</v>
      </c>
      <c r="BM143" s="203" t="s">
        <v>1758</v>
      </c>
    </row>
    <row r="144" spans="1:65" s="2" customFormat="1" ht="11.25">
      <c r="A144" s="35"/>
      <c r="B144" s="36"/>
      <c r="C144" s="37"/>
      <c r="D144" s="205" t="s">
        <v>178</v>
      </c>
      <c r="E144" s="37"/>
      <c r="F144" s="206" t="s">
        <v>1757</v>
      </c>
      <c r="G144" s="37"/>
      <c r="H144" s="37"/>
      <c r="I144" s="207"/>
      <c r="J144" s="37"/>
      <c r="K144" s="37"/>
      <c r="L144" s="40"/>
      <c r="M144" s="208"/>
      <c r="N144" s="209"/>
      <c r="O144" s="72"/>
      <c r="P144" s="72"/>
      <c r="Q144" s="72"/>
      <c r="R144" s="72"/>
      <c r="S144" s="72"/>
      <c r="T144" s="73"/>
      <c r="U144" s="35"/>
      <c r="V144" s="35"/>
      <c r="W144" s="35"/>
      <c r="X144" s="35"/>
      <c r="Y144" s="35"/>
      <c r="Z144" s="35"/>
      <c r="AA144" s="35"/>
      <c r="AB144" s="35"/>
      <c r="AC144" s="35"/>
      <c r="AD144" s="35"/>
      <c r="AE144" s="35"/>
      <c r="AT144" s="18" t="s">
        <v>178</v>
      </c>
      <c r="AU144" s="18" t="s">
        <v>88</v>
      </c>
    </row>
    <row r="145" spans="1:65" s="2" customFormat="1" ht="16.5" customHeight="1">
      <c r="A145" s="35"/>
      <c r="B145" s="36"/>
      <c r="C145" s="192" t="s">
        <v>230</v>
      </c>
      <c r="D145" s="192" t="s">
        <v>172</v>
      </c>
      <c r="E145" s="193" t="s">
        <v>1759</v>
      </c>
      <c r="F145" s="194" t="s">
        <v>1760</v>
      </c>
      <c r="G145" s="195" t="s">
        <v>368</v>
      </c>
      <c r="H145" s="196">
        <v>150</v>
      </c>
      <c r="I145" s="197"/>
      <c r="J145" s="198">
        <f>ROUND(I145*H145,2)</f>
        <v>0</v>
      </c>
      <c r="K145" s="194" t="s">
        <v>1</v>
      </c>
      <c r="L145" s="40"/>
      <c r="M145" s="199" t="s">
        <v>1</v>
      </c>
      <c r="N145" s="200" t="s">
        <v>44</v>
      </c>
      <c r="O145" s="72"/>
      <c r="P145" s="201">
        <f>O145*H145</f>
        <v>0</v>
      </c>
      <c r="Q145" s="201">
        <v>0</v>
      </c>
      <c r="R145" s="201">
        <f>Q145*H145</f>
        <v>0</v>
      </c>
      <c r="S145" s="201">
        <v>0</v>
      </c>
      <c r="T145" s="202">
        <f>S145*H145</f>
        <v>0</v>
      </c>
      <c r="U145" s="35"/>
      <c r="V145" s="35"/>
      <c r="W145" s="35"/>
      <c r="X145" s="35"/>
      <c r="Y145" s="35"/>
      <c r="Z145" s="35"/>
      <c r="AA145" s="35"/>
      <c r="AB145" s="35"/>
      <c r="AC145" s="35"/>
      <c r="AD145" s="35"/>
      <c r="AE145" s="35"/>
      <c r="AR145" s="203" t="s">
        <v>694</v>
      </c>
      <c r="AT145" s="203" t="s">
        <v>172</v>
      </c>
      <c r="AU145" s="203" t="s">
        <v>88</v>
      </c>
      <c r="AY145" s="18" t="s">
        <v>169</v>
      </c>
      <c r="BE145" s="204">
        <f>IF(N145="základní",J145,0)</f>
        <v>0</v>
      </c>
      <c r="BF145" s="204">
        <f>IF(N145="snížená",J145,0)</f>
        <v>0</v>
      </c>
      <c r="BG145" s="204">
        <f>IF(N145="zákl. přenesená",J145,0)</f>
        <v>0</v>
      </c>
      <c r="BH145" s="204">
        <f>IF(N145="sníž. přenesená",J145,0)</f>
        <v>0</v>
      </c>
      <c r="BI145" s="204">
        <f>IF(N145="nulová",J145,0)</f>
        <v>0</v>
      </c>
      <c r="BJ145" s="18" t="s">
        <v>86</v>
      </c>
      <c r="BK145" s="204">
        <f>ROUND(I145*H145,2)</f>
        <v>0</v>
      </c>
      <c r="BL145" s="18" t="s">
        <v>694</v>
      </c>
      <c r="BM145" s="203" t="s">
        <v>1761</v>
      </c>
    </row>
    <row r="146" spans="1:65" s="2" customFormat="1" ht="11.25">
      <c r="A146" s="35"/>
      <c r="B146" s="36"/>
      <c r="C146" s="37"/>
      <c r="D146" s="205" t="s">
        <v>178</v>
      </c>
      <c r="E146" s="37"/>
      <c r="F146" s="206" t="s">
        <v>1760</v>
      </c>
      <c r="G146" s="37"/>
      <c r="H146" s="37"/>
      <c r="I146" s="207"/>
      <c r="J146" s="37"/>
      <c r="K146" s="37"/>
      <c r="L146" s="40"/>
      <c r="M146" s="208"/>
      <c r="N146" s="209"/>
      <c r="O146" s="72"/>
      <c r="P146" s="72"/>
      <c r="Q146" s="72"/>
      <c r="R146" s="72"/>
      <c r="S146" s="72"/>
      <c r="T146" s="73"/>
      <c r="U146" s="35"/>
      <c r="V146" s="35"/>
      <c r="W146" s="35"/>
      <c r="X146" s="35"/>
      <c r="Y146" s="35"/>
      <c r="Z146" s="35"/>
      <c r="AA146" s="35"/>
      <c r="AB146" s="35"/>
      <c r="AC146" s="35"/>
      <c r="AD146" s="35"/>
      <c r="AE146" s="35"/>
      <c r="AT146" s="18" t="s">
        <v>178</v>
      </c>
      <c r="AU146" s="18" t="s">
        <v>88</v>
      </c>
    </row>
    <row r="147" spans="1:65" s="2" customFormat="1" ht="21.75" customHeight="1">
      <c r="A147" s="35"/>
      <c r="B147" s="36"/>
      <c r="C147" s="192" t="s">
        <v>244</v>
      </c>
      <c r="D147" s="192" t="s">
        <v>172</v>
      </c>
      <c r="E147" s="193" t="s">
        <v>1762</v>
      </c>
      <c r="F147" s="194" t="s">
        <v>1763</v>
      </c>
      <c r="G147" s="195" t="s">
        <v>368</v>
      </c>
      <c r="H147" s="196">
        <v>10</v>
      </c>
      <c r="I147" s="197"/>
      <c r="J147" s="198">
        <f>ROUND(I147*H147,2)</f>
        <v>0</v>
      </c>
      <c r="K147" s="194" t="s">
        <v>1</v>
      </c>
      <c r="L147" s="40"/>
      <c r="M147" s="199" t="s">
        <v>1</v>
      </c>
      <c r="N147" s="200" t="s">
        <v>44</v>
      </c>
      <c r="O147" s="72"/>
      <c r="P147" s="201">
        <f>O147*H147</f>
        <v>0</v>
      </c>
      <c r="Q147" s="201">
        <v>0</v>
      </c>
      <c r="R147" s="201">
        <f>Q147*H147</f>
        <v>0</v>
      </c>
      <c r="S147" s="201">
        <v>0</v>
      </c>
      <c r="T147" s="202">
        <f>S147*H147</f>
        <v>0</v>
      </c>
      <c r="U147" s="35"/>
      <c r="V147" s="35"/>
      <c r="W147" s="35"/>
      <c r="X147" s="35"/>
      <c r="Y147" s="35"/>
      <c r="Z147" s="35"/>
      <c r="AA147" s="35"/>
      <c r="AB147" s="35"/>
      <c r="AC147" s="35"/>
      <c r="AD147" s="35"/>
      <c r="AE147" s="35"/>
      <c r="AR147" s="203" t="s">
        <v>694</v>
      </c>
      <c r="AT147" s="203" t="s">
        <v>172</v>
      </c>
      <c r="AU147" s="203" t="s">
        <v>88</v>
      </c>
      <c r="AY147" s="18" t="s">
        <v>169</v>
      </c>
      <c r="BE147" s="204">
        <f>IF(N147="základní",J147,0)</f>
        <v>0</v>
      </c>
      <c r="BF147" s="204">
        <f>IF(N147="snížená",J147,0)</f>
        <v>0</v>
      </c>
      <c r="BG147" s="204">
        <f>IF(N147="zákl. přenesená",J147,0)</f>
        <v>0</v>
      </c>
      <c r="BH147" s="204">
        <f>IF(N147="sníž. přenesená",J147,0)</f>
        <v>0</v>
      </c>
      <c r="BI147" s="204">
        <f>IF(N147="nulová",J147,0)</f>
        <v>0</v>
      </c>
      <c r="BJ147" s="18" t="s">
        <v>86</v>
      </c>
      <c r="BK147" s="204">
        <f>ROUND(I147*H147,2)</f>
        <v>0</v>
      </c>
      <c r="BL147" s="18" t="s">
        <v>694</v>
      </c>
      <c r="BM147" s="203" t="s">
        <v>1764</v>
      </c>
    </row>
    <row r="148" spans="1:65" s="2" customFormat="1" ht="11.25">
      <c r="A148" s="35"/>
      <c r="B148" s="36"/>
      <c r="C148" s="37"/>
      <c r="D148" s="205" t="s">
        <v>178</v>
      </c>
      <c r="E148" s="37"/>
      <c r="F148" s="206" t="s">
        <v>1763</v>
      </c>
      <c r="G148" s="37"/>
      <c r="H148" s="37"/>
      <c r="I148" s="207"/>
      <c r="J148" s="37"/>
      <c r="K148" s="37"/>
      <c r="L148" s="40"/>
      <c r="M148" s="208"/>
      <c r="N148" s="209"/>
      <c r="O148" s="72"/>
      <c r="P148" s="72"/>
      <c r="Q148" s="72"/>
      <c r="R148" s="72"/>
      <c r="S148" s="72"/>
      <c r="T148" s="73"/>
      <c r="U148" s="35"/>
      <c r="V148" s="35"/>
      <c r="W148" s="35"/>
      <c r="X148" s="35"/>
      <c r="Y148" s="35"/>
      <c r="Z148" s="35"/>
      <c r="AA148" s="35"/>
      <c r="AB148" s="35"/>
      <c r="AC148" s="35"/>
      <c r="AD148" s="35"/>
      <c r="AE148" s="35"/>
      <c r="AT148" s="18" t="s">
        <v>178</v>
      </c>
      <c r="AU148" s="18" t="s">
        <v>88</v>
      </c>
    </row>
    <row r="149" spans="1:65" s="12" customFormat="1" ht="22.9" customHeight="1">
      <c r="B149" s="176"/>
      <c r="C149" s="177"/>
      <c r="D149" s="178" t="s">
        <v>78</v>
      </c>
      <c r="E149" s="190" t="s">
        <v>1765</v>
      </c>
      <c r="F149" s="190" t="s">
        <v>1766</v>
      </c>
      <c r="G149" s="177"/>
      <c r="H149" s="177"/>
      <c r="I149" s="180"/>
      <c r="J149" s="191">
        <f>BK149</f>
        <v>0</v>
      </c>
      <c r="K149" s="177"/>
      <c r="L149" s="182"/>
      <c r="M149" s="183"/>
      <c r="N149" s="184"/>
      <c r="O149" s="184"/>
      <c r="P149" s="185">
        <f>SUM(P150:P153)</f>
        <v>0</v>
      </c>
      <c r="Q149" s="184"/>
      <c r="R149" s="185">
        <f>SUM(R150:R153)</f>
        <v>0</v>
      </c>
      <c r="S149" s="184"/>
      <c r="T149" s="186">
        <f>SUM(T150:T153)</f>
        <v>0</v>
      </c>
      <c r="AR149" s="187" t="s">
        <v>195</v>
      </c>
      <c r="AT149" s="188" t="s">
        <v>78</v>
      </c>
      <c r="AU149" s="188" t="s">
        <v>86</v>
      </c>
      <c r="AY149" s="187" t="s">
        <v>169</v>
      </c>
      <c r="BK149" s="189">
        <f>SUM(BK150:BK153)</f>
        <v>0</v>
      </c>
    </row>
    <row r="150" spans="1:65" s="2" customFormat="1" ht="16.5" customHeight="1">
      <c r="A150" s="35"/>
      <c r="B150" s="36"/>
      <c r="C150" s="192" t="s">
        <v>249</v>
      </c>
      <c r="D150" s="192" t="s">
        <v>172</v>
      </c>
      <c r="E150" s="193" t="s">
        <v>1767</v>
      </c>
      <c r="F150" s="194" t="s">
        <v>1768</v>
      </c>
      <c r="G150" s="195" t="s">
        <v>345</v>
      </c>
      <c r="H150" s="196">
        <v>1</v>
      </c>
      <c r="I150" s="197"/>
      <c r="J150" s="198">
        <f>ROUND(I150*H150,2)</f>
        <v>0</v>
      </c>
      <c r="K150" s="194" t="s">
        <v>1</v>
      </c>
      <c r="L150" s="40"/>
      <c r="M150" s="199" t="s">
        <v>1</v>
      </c>
      <c r="N150" s="200" t="s">
        <v>44</v>
      </c>
      <c r="O150" s="72"/>
      <c r="P150" s="201">
        <f>O150*H150</f>
        <v>0</v>
      </c>
      <c r="Q150" s="201">
        <v>0</v>
      </c>
      <c r="R150" s="201">
        <f>Q150*H150</f>
        <v>0</v>
      </c>
      <c r="S150" s="201">
        <v>0</v>
      </c>
      <c r="T150" s="202">
        <f>S150*H150</f>
        <v>0</v>
      </c>
      <c r="U150" s="35"/>
      <c r="V150" s="35"/>
      <c r="W150" s="35"/>
      <c r="X150" s="35"/>
      <c r="Y150" s="35"/>
      <c r="Z150" s="35"/>
      <c r="AA150" s="35"/>
      <c r="AB150" s="35"/>
      <c r="AC150" s="35"/>
      <c r="AD150" s="35"/>
      <c r="AE150" s="35"/>
      <c r="AR150" s="203" t="s">
        <v>694</v>
      </c>
      <c r="AT150" s="203" t="s">
        <v>172</v>
      </c>
      <c r="AU150" s="203" t="s">
        <v>88</v>
      </c>
      <c r="AY150" s="18" t="s">
        <v>169</v>
      </c>
      <c r="BE150" s="204">
        <f>IF(N150="základní",J150,0)</f>
        <v>0</v>
      </c>
      <c r="BF150" s="204">
        <f>IF(N150="snížená",J150,0)</f>
        <v>0</v>
      </c>
      <c r="BG150" s="204">
        <f>IF(N150="zákl. přenesená",J150,0)</f>
        <v>0</v>
      </c>
      <c r="BH150" s="204">
        <f>IF(N150="sníž. přenesená",J150,0)</f>
        <v>0</v>
      </c>
      <c r="BI150" s="204">
        <f>IF(N150="nulová",J150,0)</f>
        <v>0</v>
      </c>
      <c r="BJ150" s="18" t="s">
        <v>86</v>
      </c>
      <c r="BK150" s="204">
        <f>ROUND(I150*H150,2)</f>
        <v>0</v>
      </c>
      <c r="BL150" s="18" t="s">
        <v>694</v>
      </c>
      <c r="BM150" s="203" t="s">
        <v>1769</v>
      </c>
    </row>
    <row r="151" spans="1:65" s="2" customFormat="1" ht="11.25">
      <c r="A151" s="35"/>
      <c r="B151" s="36"/>
      <c r="C151" s="37"/>
      <c r="D151" s="205" t="s">
        <v>178</v>
      </c>
      <c r="E151" s="37"/>
      <c r="F151" s="206" t="s">
        <v>1768</v>
      </c>
      <c r="G151" s="37"/>
      <c r="H151" s="37"/>
      <c r="I151" s="207"/>
      <c r="J151" s="37"/>
      <c r="K151" s="37"/>
      <c r="L151" s="40"/>
      <c r="M151" s="208"/>
      <c r="N151" s="209"/>
      <c r="O151" s="72"/>
      <c r="P151" s="72"/>
      <c r="Q151" s="72"/>
      <c r="R151" s="72"/>
      <c r="S151" s="72"/>
      <c r="T151" s="73"/>
      <c r="U151" s="35"/>
      <c r="V151" s="35"/>
      <c r="W151" s="35"/>
      <c r="X151" s="35"/>
      <c r="Y151" s="35"/>
      <c r="Z151" s="35"/>
      <c r="AA151" s="35"/>
      <c r="AB151" s="35"/>
      <c r="AC151" s="35"/>
      <c r="AD151" s="35"/>
      <c r="AE151" s="35"/>
      <c r="AT151" s="18" t="s">
        <v>178</v>
      </c>
      <c r="AU151" s="18" t="s">
        <v>88</v>
      </c>
    </row>
    <row r="152" spans="1:65" s="2" customFormat="1" ht="16.5" customHeight="1">
      <c r="A152" s="35"/>
      <c r="B152" s="36"/>
      <c r="C152" s="192" t="s">
        <v>259</v>
      </c>
      <c r="D152" s="192" t="s">
        <v>172</v>
      </c>
      <c r="E152" s="193" t="s">
        <v>1770</v>
      </c>
      <c r="F152" s="194" t="s">
        <v>1771</v>
      </c>
      <c r="G152" s="195" t="s">
        <v>345</v>
      </c>
      <c r="H152" s="196">
        <v>1</v>
      </c>
      <c r="I152" s="197"/>
      <c r="J152" s="198">
        <f>ROUND(I152*H152,2)</f>
        <v>0</v>
      </c>
      <c r="K152" s="194" t="s">
        <v>1</v>
      </c>
      <c r="L152" s="40"/>
      <c r="M152" s="199" t="s">
        <v>1</v>
      </c>
      <c r="N152" s="200" t="s">
        <v>44</v>
      </c>
      <c r="O152" s="72"/>
      <c r="P152" s="201">
        <f>O152*H152</f>
        <v>0</v>
      </c>
      <c r="Q152" s="201">
        <v>0</v>
      </c>
      <c r="R152" s="201">
        <f>Q152*H152</f>
        <v>0</v>
      </c>
      <c r="S152" s="201">
        <v>0</v>
      </c>
      <c r="T152" s="202">
        <f>S152*H152</f>
        <v>0</v>
      </c>
      <c r="U152" s="35"/>
      <c r="V152" s="35"/>
      <c r="W152" s="35"/>
      <c r="X152" s="35"/>
      <c r="Y152" s="35"/>
      <c r="Z152" s="35"/>
      <c r="AA152" s="35"/>
      <c r="AB152" s="35"/>
      <c r="AC152" s="35"/>
      <c r="AD152" s="35"/>
      <c r="AE152" s="35"/>
      <c r="AR152" s="203" t="s">
        <v>694</v>
      </c>
      <c r="AT152" s="203" t="s">
        <v>172</v>
      </c>
      <c r="AU152" s="203" t="s">
        <v>88</v>
      </c>
      <c r="AY152" s="18" t="s">
        <v>169</v>
      </c>
      <c r="BE152" s="204">
        <f>IF(N152="základní",J152,0)</f>
        <v>0</v>
      </c>
      <c r="BF152" s="204">
        <f>IF(N152="snížená",J152,0)</f>
        <v>0</v>
      </c>
      <c r="BG152" s="204">
        <f>IF(N152="zákl. přenesená",J152,0)</f>
        <v>0</v>
      </c>
      <c r="BH152" s="204">
        <f>IF(N152="sníž. přenesená",J152,0)</f>
        <v>0</v>
      </c>
      <c r="BI152" s="204">
        <f>IF(N152="nulová",J152,0)</f>
        <v>0</v>
      </c>
      <c r="BJ152" s="18" t="s">
        <v>86</v>
      </c>
      <c r="BK152" s="204">
        <f>ROUND(I152*H152,2)</f>
        <v>0</v>
      </c>
      <c r="BL152" s="18" t="s">
        <v>694</v>
      </c>
      <c r="BM152" s="203" t="s">
        <v>1772</v>
      </c>
    </row>
    <row r="153" spans="1:65" s="2" customFormat="1" ht="11.25">
      <c r="A153" s="35"/>
      <c r="B153" s="36"/>
      <c r="C153" s="37"/>
      <c r="D153" s="205" t="s">
        <v>178</v>
      </c>
      <c r="E153" s="37"/>
      <c r="F153" s="206" t="s">
        <v>1771</v>
      </c>
      <c r="G153" s="37"/>
      <c r="H153" s="37"/>
      <c r="I153" s="207"/>
      <c r="J153" s="37"/>
      <c r="K153" s="37"/>
      <c r="L153" s="40"/>
      <c r="M153" s="208"/>
      <c r="N153" s="209"/>
      <c r="O153" s="72"/>
      <c r="P153" s="72"/>
      <c r="Q153" s="72"/>
      <c r="R153" s="72"/>
      <c r="S153" s="72"/>
      <c r="T153" s="73"/>
      <c r="U153" s="35"/>
      <c r="V153" s="35"/>
      <c r="W153" s="35"/>
      <c r="X153" s="35"/>
      <c r="Y153" s="35"/>
      <c r="Z153" s="35"/>
      <c r="AA153" s="35"/>
      <c r="AB153" s="35"/>
      <c r="AC153" s="35"/>
      <c r="AD153" s="35"/>
      <c r="AE153" s="35"/>
      <c r="AT153" s="18" t="s">
        <v>178</v>
      </c>
      <c r="AU153" s="18" t="s">
        <v>88</v>
      </c>
    </row>
    <row r="154" spans="1:65" s="12" customFormat="1" ht="22.9" customHeight="1">
      <c r="B154" s="176"/>
      <c r="C154" s="177"/>
      <c r="D154" s="178" t="s">
        <v>78</v>
      </c>
      <c r="E154" s="190" t="s">
        <v>1773</v>
      </c>
      <c r="F154" s="190" t="s">
        <v>1774</v>
      </c>
      <c r="G154" s="177"/>
      <c r="H154" s="177"/>
      <c r="I154" s="180"/>
      <c r="J154" s="191">
        <f>BK154</f>
        <v>0</v>
      </c>
      <c r="K154" s="177"/>
      <c r="L154" s="182"/>
      <c r="M154" s="183"/>
      <c r="N154" s="184"/>
      <c r="O154" s="184"/>
      <c r="P154" s="185">
        <f>SUM(P155:P166)</f>
        <v>0</v>
      </c>
      <c r="Q154" s="184"/>
      <c r="R154" s="185">
        <f>SUM(R155:R166)</f>
        <v>0</v>
      </c>
      <c r="S154" s="184"/>
      <c r="T154" s="186">
        <f>SUM(T155:T166)</f>
        <v>0</v>
      </c>
      <c r="AR154" s="187" t="s">
        <v>195</v>
      </c>
      <c r="AT154" s="188" t="s">
        <v>78</v>
      </c>
      <c r="AU154" s="188" t="s">
        <v>86</v>
      </c>
      <c r="AY154" s="187" t="s">
        <v>169</v>
      </c>
      <c r="BK154" s="189">
        <f>SUM(BK155:BK166)</f>
        <v>0</v>
      </c>
    </row>
    <row r="155" spans="1:65" s="2" customFormat="1" ht="16.5" customHeight="1">
      <c r="A155" s="35"/>
      <c r="B155" s="36"/>
      <c r="C155" s="192" t="s">
        <v>267</v>
      </c>
      <c r="D155" s="192" t="s">
        <v>172</v>
      </c>
      <c r="E155" s="193" t="s">
        <v>1775</v>
      </c>
      <c r="F155" s="194" t="s">
        <v>1776</v>
      </c>
      <c r="G155" s="195" t="s">
        <v>252</v>
      </c>
      <c r="H155" s="196">
        <v>12</v>
      </c>
      <c r="I155" s="197"/>
      <c r="J155" s="198">
        <f>ROUND(I155*H155,2)</f>
        <v>0</v>
      </c>
      <c r="K155" s="194" t="s">
        <v>1</v>
      </c>
      <c r="L155" s="40"/>
      <c r="M155" s="199" t="s">
        <v>1</v>
      </c>
      <c r="N155" s="200" t="s">
        <v>44</v>
      </c>
      <c r="O155" s="72"/>
      <c r="P155" s="201">
        <f>O155*H155</f>
        <v>0</v>
      </c>
      <c r="Q155" s="201">
        <v>0</v>
      </c>
      <c r="R155" s="201">
        <f>Q155*H155</f>
        <v>0</v>
      </c>
      <c r="S155" s="201">
        <v>0</v>
      </c>
      <c r="T155" s="202">
        <f>S155*H155</f>
        <v>0</v>
      </c>
      <c r="U155" s="35"/>
      <c r="V155" s="35"/>
      <c r="W155" s="35"/>
      <c r="X155" s="35"/>
      <c r="Y155" s="35"/>
      <c r="Z155" s="35"/>
      <c r="AA155" s="35"/>
      <c r="AB155" s="35"/>
      <c r="AC155" s="35"/>
      <c r="AD155" s="35"/>
      <c r="AE155" s="35"/>
      <c r="AR155" s="203" t="s">
        <v>694</v>
      </c>
      <c r="AT155" s="203" t="s">
        <v>172</v>
      </c>
      <c r="AU155" s="203" t="s">
        <v>88</v>
      </c>
      <c r="AY155" s="18" t="s">
        <v>169</v>
      </c>
      <c r="BE155" s="204">
        <f>IF(N155="základní",J155,0)</f>
        <v>0</v>
      </c>
      <c r="BF155" s="204">
        <f>IF(N155="snížená",J155,0)</f>
        <v>0</v>
      </c>
      <c r="BG155" s="204">
        <f>IF(N155="zákl. přenesená",J155,0)</f>
        <v>0</v>
      </c>
      <c r="BH155" s="204">
        <f>IF(N155="sníž. přenesená",J155,0)</f>
        <v>0</v>
      </c>
      <c r="BI155" s="204">
        <f>IF(N155="nulová",J155,0)</f>
        <v>0</v>
      </c>
      <c r="BJ155" s="18" t="s">
        <v>86</v>
      </c>
      <c r="BK155" s="204">
        <f>ROUND(I155*H155,2)</f>
        <v>0</v>
      </c>
      <c r="BL155" s="18" t="s">
        <v>694</v>
      </c>
      <c r="BM155" s="203" t="s">
        <v>1777</v>
      </c>
    </row>
    <row r="156" spans="1:65" s="2" customFormat="1" ht="11.25">
      <c r="A156" s="35"/>
      <c r="B156" s="36"/>
      <c r="C156" s="37"/>
      <c r="D156" s="205" t="s">
        <v>178</v>
      </c>
      <c r="E156" s="37"/>
      <c r="F156" s="206" t="s">
        <v>1776</v>
      </c>
      <c r="G156" s="37"/>
      <c r="H156" s="37"/>
      <c r="I156" s="207"/>
      <c r="J156" s="37"/>
      <c r="K156" s="37"/>
      <c r="L156" s="40"/>
      <c r="M156" s="208"/>
      <c r="N156" s="209"/>
      <c r="O156" s="72"/>
      <c r="P156" s="72"/>
      <c r="Q156" s="72"/>
      <c r="R156" s="72"/>
      <c r="S156" s="72"/>
      <c r="T156" s="73"/>
      <c r="U156" s="35"/>
      <c r="V156" s="35"/>
      <c r="W156" s="35"/>
      <c r="X156" s="35"/>
      <c r="Y156" s="35"/>
      <c r="Z156" s="35"/>
      <c r="AA156" s="35"/>
      <c r="AB156" s="35"/>
      <c r="AC156" s="35"/>
      <c r="AD156" s="35"/>
      <c r="AE156" s="35"/>
      <c r="AT156" s="18" t="s">
        <v>178</v>
      </c>
      <c r="AU156" s="18" t="s">
        <v>88</v>
      </c>
    </row>
    <row r="157" spans="1:65" s="2" customFormat="1" ht="16.5" customHeight="1">
      <c r="A157" s="35"/>
      <c r="B157" s="36"/>
      <c r="C157" s="192" t="s">
        <v>278</v>
      </c>
      <c r="D157" s="192" t="s">
        <v>172</v>
      </c>
      <c r="E157" s="193" t="s">
        <v>1778</v>
      </c>
      <c r="F157" s="194" t="s">
        <v>1779</v>
      </c>
      <c r="G157" s="195" t="s">
        <v>252</v>
      </c>
      <c r="H157" s="196">
        <v>1</v>
      </c>
      <c r="I157" s="197"/>
      <c r="J157" s="198">
        <f>ROUND(I157*H157,2)</f>
        <v>0</v>
      </c>
      <c r="K157" s="194" t="s">
        <v>1</v>
      </c>
      <c r="L157" s="40"/>
      <c r="M157" s="199" t="s">
        <v>1</v>
      </c>
      <c r="N157" s="200" t="s">
        <v>44</v>
      </c>
      <c r="O157" s="72"/>
      <c r="P157" s="201">
        <f>O157*H157</f>
        <v>0</v>
      </c>
      <c r="Q157" s="201">
        <v>0</v>
      </c>
      <c r="R157" s="201">
        <f>Q157*H157</f>
        <v>0</v>
      </c>
      <c r="S157" s="201">
        <v>0</v>
      </c>
      <c r="T157" s="202">
        <f>S157*H157</f>
        <v>0</v>
      </c>
      <c r="U157" s="35"/>
      <c r="V157" s="35"/>
      <c r="W157" s="35"/>
      <c r="X157" s="35"/>
      <c r="Y157" s="35"/>
      <c r="Z157" s="35"/>
      <c r="AA157" s="35"/>
      <c r="AB157" s="35"/>
      <c r="AC157" s="35"/>
      <c r="AD157" s="35"/>
      <c r="AE157" s="35"/>
      <c r="AR157" s="203" t="s">
        <v>694</v>
      </c>
      <c r="AT157" s="203" t="s">
        <v>172</v>
      </c>
      <c r="AU157" s="203" t="s">
        <v>88</v>
      </c>
      <c r="AY157" s="18" t="s">
        <v>169</v>
      </c>
      <c r="BE157" s="204">
        <f>IF(N157="základní",J157,0)</f>
        <v>0</v>
      </c>
      <c r="BF157" s="204">
        <f>IF(N157="snížená",J157,0)</f>
        <v>0</v>
      </c>
      <c r="BG157" s="204">
        <f>IF(N157="zákl. přenesená",J157,0)</f>
        <v>0</v>
      </c>
      <c r="BH157" s="204">
        <f>IF(N157="sníž. přenesená",J157,0)</f>
        <v>0</v>
      </c>
      <c r="BI157" s="204">
        <f>IF(N157="nulová",J157,0)</f>
        <v>0</v>
      </c>
      <c r="BJ157" s="18" t="s">
        <v>86</v>
      </c>
      <c r="BK157" s="204">
        <f>ROUND(I157*H157,2)</f>
        <v>0</v>
      </c>
      <c r="BL157" s="18" t="s">
        <v>694</v>
      </c>
      <c r="BM157" s="203" t="s">
        <v>1780</v>
      </c>
    </row>
    <row r="158" spans="1:65" s="2" customFormat="1" ht="11.25">
      <c r="A158" s="35"/>
      <c r="B158" s="36"/>
      <c r="C158" s="37"/>
      <c r="D158" s="205" t="s">
        <v>178</v>
      </c>
      <c r="E158" s="37"/>
      <c r="F158" s="206" t="s">
        <v>1779</v>
      </c>
      <c r="G158" s="37"/>
      <c r="H158" s="37"/>
      <c r="I158" s="207"/>
      <c r="J158" s="37"/>
      <c r="K158" s="37"/>
      <c r="L158" s="40"/>
      <c r="M158" s="208"/>
      <c r="N158" s="209"/>
      <c r="O158" s="72"/>
      <c r="P158" s="72"/>
      <c r="Q158" s="72"/>
      <c r="R158" s="72"/>
      <c r="S158" s="72"/>
      <c r="T158" s="73"/>
      <c r="U158" s="35"/>
      <c r="V158" s="35"/>
      <c r="W158" s="35"/>
      <c r="X158" s="35"/>
      <c r="Y158" s="35"/>
      <c r="Z158" s="35"/>
      <c r="AA158" s="35"/>
      <c r="AB158" s="35"/>
      <c r="AC158" s="35"/>
      <c r="AD158" s="35"/>
      <c r="AE158" s="35"/>
      <c r="AT158" s="18" t="s">
        <v>178</v>
      </c>
      <c r="AU158" s="18" t="s">
        <v>88</v>
      </c>
    </row>
    <row r="159" spans="1:65" s="2" customFormat="1" ht="24.2" customHeight="1">
      <c r="A159" s="35"/>
      <c r="B159" s="36"/>
      <c r="C159" s="192" t="s">
        <v>287</v>
      </c>
      <c r="D159" s="192" t="s">
        <v>172</v>
      </c>
      <c r="E159" s="193" t="s">
        <v>1781</v>
      </c>
      <c r="F159" s="194" t="s">
        <v>1782</v>
      </c>
      <c r="G159" s="195" t="s">
        <v>252</v>
      </c>
      <c r="H159" s="196">
        <v>12</v>
      </c>
      <c r="I159" s="197"/>
      <c r="J159" s="198">
        <f>ROUND(I159*H159,2)</f>
        <v>0</v>
      </c>
      <c r="K159" s="194" t="s">
        <v>1</v>
      </c>
      <c r="L159" s="40"/>
      <c r="M159" s="199" t="s">
        <v>1</v>
      </c>
      <c r="N159" s="200" t="s">
        <v>44</v>
      </c>
      <c r="O159" s="72"/>
      <c r="P159" s="201">
        <f>O159*H159</f>
        <v>0</v>
      </c>
      <c r="Q159" s="201">
        <v>0</v>
      </c>
      <c r="R159" s="201">
        <f>Q159*H159</f>
        <v>0</v>
      </c>
      <c r="S159" s="201">
        <v>0</v>
      </c>
      <c r="T159" s="202">
        <f>S159*H159</f>
        <v>0</v>
      </c>
      <c r="U159" s="35"/>
      <c r="V159" s="35"/>
      <c r="W159" s="35"/>
      <c r="X159" s="35"/>
      <c r="Y159" s="35"/>
      <c r="Z159" s="35"/>
      <c r="AA159" s="35"/>
      <c r="AB159" s="35"/>
      <c r="AC159" s="35"/>
      <c r="AD159" s="35"/>
      <c r="AE159" s="35"/>
      <c r="AR159" s="203" t="s">
        <v>694</v>
      </c>
      <c r="AT159" s="203" t="s">
        <v>172</v>
      </c>
      <c r="AU159" s="203" t="s">
        <v>88</v>
      </c>
      <c r="AY159" s="18" t="s">
        <v>169</v>
      </c>
      <c r="BE159" s="204">
        <f>IF(N159="základní",J159,0)</f>
        <v>0</v>
      </c>
      <c r="BF159" s="204">
        <f>IF(N159="snížená",J159,0)</f>
        <v>0</v>
      </c>
      <c r="BG159" s="204">
        <f>IF(N159="zákl. přenesená",J159,0)</f>
        <v>0</v>
      </c>
      <c r="BH159" s="204">
        <f>IF(N159="sníž. přenesená",J159,0)</f>
        <v>0</v>
      </c>
      <c r="BI159" s="204">
        <f>IF(N159="nulová",J159,0)</f>
        <v>0</v>
      </c>
      <c r="BJ159" s="18" t="s">
        <v>86</v>
      </c>
      <c r="BK159" s="204">
        <f>ROUND(I159*H159,2)</f>
        <v>0</v>
      </c>
      <c r="BL159" s="18" t="s">
        <v>694</v>
      </c>
      <c r="BM159" s="203" t="s">
        <v>1783</v>
      </c>
    </row>
    <row r="160" spans="1:65" s="2" customFormat="1" ht="19.5">
      <c r="A160" s="35"/>
      <c r="B160" s="36"/>
      <c r="C160" s="37"/>
      <c r="D160" s="205" t="s">
        <v>178</v>
      </c>
      <c r="E160" s="37"/>
      <c r="F160" s="206" t="s">
        <v>1782</v>
      </c>
      <c r="G160" s="37"/>
      <c r="H160" s="37"/>
      <c r="I160" s="207"/>
      <c r="J160" s="37"/>
      <c r="K160" s="37"/>
      <c r="L160" s="40"/>
      <c r="M160" s="208"/>
      <c r="N160" s="209"/>
      <c r="O160" s="72"/>
      <c r="P160" s="72"/>
      <c r="Q160" s="72"/>
      <c r="R160" s="72"/>
      <c r="S160" s="72"/>
      <c r="T160" s="73"/>
      <c r="U160" s="35"/>
      <c r="V160" s="35"/>
      <c r="W160" s="35"/>
      <c r="X160" s="35"/>
      <c r="Y160" s="35"/>
      <c r="Z160" s="35"/>
      <c r="AA160" s="35"/>
      <c r="AB160" s="35"/>
      <c r="AC160" s="35"/>
      <c r="AD160" s="35"/>
      <c r="AE160" s="35"/>
      <c r="AT160" s="18" t="s">
        <v>178</v>
      </c>
      <c r="AU160" s="18" t="s">
        <v>88</v>
      </c>
    </row>
    <row r="161" spans="1:65" s="2" customFormat="1" ht="24.2" customHeight="1">
      <c r="A161" s="35"/>
      <c r="B161" s="36"/>
      <c r="C161" s="192" t="s">
        <v>8</v>
      </c>
      <c r="D161" s="192" t="s">
        <v>172</v>
      </c>
      <c r="E161" s="193" t="s">
        <v>1784</v>
      </c>
      <c r="F161" s="194" t="s">
        <v>1785</v>
      </c>
      <c r="G161" s="195" t="s">
        <v>252</v>
      </c>
      <c r="H161" s="196">
        <v>1</v>
      </c>
      <c r="I161" s="197"/>
      <c r="J161" s="198">
        <f>ROUND(I161*H161,2)</f>
        <v>0</v>
      </c>
      <c r="K161" s="194" t="s">
        <v>1</v>
      </c>
      <c r="L161" s="40"/>
      <c r="M161" s="199" t="s">
        <v>1</v>
      </c>
      <c r="N161" s="200" t="s">
        <v>44</v>
      </c>
      <c r="O161" s="72"/>
      <c r="P161" s="201">
        <f>O161*H161</f>
        <v>0</v>
      </c>
      <c r="Q161" s="201">
        <v>0</v>
      </c>
      <c r="R161" s="201">
        <f>Q161*H161</f>
        <v>0</v>
      </c>
      <c r="S161" s="201">
        <v>0</v>
      </c>
      <c r="T161" s="202">
        <f>S161*H161</f>
        <v>0</v>
      </c>
      <c r="U161" s="35"/>
      <c r="V161" s="35"/>
      <c r="W161" s="35"/>
      <c r="X161" s="35"/>
      <c r="Y161" s="35"/>
      <c r="Z161" s="35"/>
      <c r="AA161" s="35"/>
      <c r="AB161" s="35"/>
      <c r="AC161" s="35"/>
      <c r="AD161" s="35"/>
      <c r="AE161" s="35"/>
      <c r="AR161" s="203" t="s">
        <v>694</v>
      </c>
      <c r="AT161" s="203" t="s">
        <v>172</v>
      </c>
      <c r="AU161" s="203" t="s">
        <v>88</v>
      </c>
      <c r="AY161" s="18" t="s">
        <v>169</v>
      </c>
      <c r="BE161" s="204">
        <f>IF(N161="základní",J161,0)</f>
        <v>0</v>
      </c>
      <c r="BF161" s="204">
        <f>IF(N161="snížená",J161,0)</f>
        <v>0</v>
      </c>
      <c r="BG161" s="204">
        <f>IF(N161="zákl. přenesená",J161,0)</f>
        <v>0</v>
      </c>
      <c r="BH161" s="204">
        <f>IF(N161="sníž. přenesená",J161,0)</f>
        <v>0</v>
      </c>
      <c r="BI161" s="204">
        <f>IF(N161="nulová",J161,0)</f>
        <v>0</v>
      </c>
      <c r="BJ161" s="18" t="s">
        <v>86</v>
      </c>
      <c r="BK161" s="204">
        <f>ROUND(I161*H161,2)</f>
        <v>0</v>
      </c>
      <c r="BL161" s="18" t="s">
        <v>694</v>
      </c>
      <c r="BM161" s="203" t="s">
        <v>1786</v>
      </c>
    </row>
    <row r="162" spans="1:65" s="2" customFormat="1" ht="11.25">
      <c r="A162" s="35"/>
      <c r="B162" s="36"/>
      <c r="C162" s="37"/>
      <c r="D162" s="205" t="s">
        <v>178</v>
      </c>
      <c r="E162" s="37"/>
      <c r="F162" s="206" t="s">
        <v>1785</v>
      </c>
      <c r="G162" s="37"/>
      <c r="H162" s="37"/>
      <c r="I162" s="207"/>
      <c r="J162" s="37"/>
      <c r="K162" s="37"/>
      <c r="L162" s="40"/>
      <c r="M162" s="208"/>
      <c r="N162" s="209"/>
      <c r="O162" s="72"/>
      <c r="P162" s="72"/>
      <c r="Q162" s="72"/>
      <c r="R162" s="72"/>
      <c r="S162" s="72"/>
      <c r="T162" s="73"/>
      <c r="U162" s="35"/>
      <c r="V162" s="35"/>
      <c r="W162" s="35"/>
      <c r="X162" s="35"/>
      <c r="Y162" s="35"/>
      <c r="Z162" s="35"/>
      <c r="AA162" s="35"/>
      <c r="AB162" s="35"/>
      <c r="AC162" s="35"/>
      <c r="AD162" s="35"/>
      <c r="AE162" s="35"/>
      <c r="AT162" s="18" t="s">
        <v>178</v>
      </c>
      <c r="AU162" s="18" t="s">
        <v>88</v>
      </c>
    </row>
    <row r="163" spans="1:65" s="2" customFormat="1" ht="16.5" customHeight="1">
      <c r="A163" s="35"/>
      <c r="B163" s="36"/>
      <c r="C163" s="192" t="s">
        <v>300</v>
      </c>
      <c r="D163" s="192" t="s">
        <v>172</v>
      </c>
      <c r="E163" s="193" t="s">
        <v>1787</v>
      </c>
      <c r="F163" s="194" t="s">
        <v>1788</v>
      </c>
      <c r="G163" s="195" t="s">
        <v>345</v>
      </c>
      <c r="H163" s="196">
        <v>1</v>
      </c>
      <c r="I163" s="197"/>
      <c r="J163" s="198">
        <f>ROUND(I163*H163,2)</f>
        <v>0</v>
      </c>
      <c r="K163" s="194" t="s">
        <v>1</v>
      </c>
      <c r="L163" s="40"/>
      <c r="M163" s="199" t="s">
        <v>1</v>
      </c>
      <c r="N163" s="200" t="s">
        <v>44</v>
      </c>
      <c r="O163" s="72"/>
      <c r="P163" s="201">
        <f>O163*H163</f>
        <v>0</v>
      </c>
      <c r="Q163" s="201">
        <v>0</v>
      </c>
      <c r="R163" s="201">
        <f>Q163*H163</f>
        <v>0</v>
      </c>
      <c r="S163" s="201">
        <v>0</v>
      </c>
      <c r="T163" s="202">
        <f>S163*H163</f>
        <v>0</v>
      </c>
      <c r="U163" s="35"/>
      <c r="V163" s="35"/>
      <c r="W163" s="35"/>
      <c r="X163" s="35"/>
      <c r="Y163" s="35"/>
      <c r="Z163" s="35"/>
      <c r="AA163" s="35"/>
      <c r="AB163" s="35"/>
      <c r="AC163" s="35"/>
      <c r="AD163" s="35"/>
      <c r="AE163" s="35"/>
      <c r="AR163" s="203" t="s">
        <v>694</v>
      </c>
      <c r="AT163" s="203" t="s">
        <v>172</v>
      </c>
      <c r="AU163" s="203" t="s">
        <v>88</v>
      </c>
      <c r="AY163" s="18" t="s">
        <v>169</v>
      </c>
      <c r="BE163" s="204">
        <f>IF(N163="základní",J163,0)</f>
        <v>0</v>
      </c>
      <c r="BF163" s="204">
        <f>IF(N163="snížená",J163,0)</f>
        <v>0</v>
      </c>
      <c r="BG163" s="204">
        <f>IF(N163="zákl. přenesená",J163,0)</f>
        <v>0</v>
      </c>
      <c r="BH163" s="204">
        <f>IF(N163="sníž. přenesená",J163,0)</f>
        <v>0</v>
      </c>
      <c r="BI163" s="204">
        <f>IF(N163="nulová",J163,0)</f>
        <v>0</v>
      </c>
      <c r="BJ163" s="18" t="s">
        <v>86</v>
      </c>
      <c r="BK163" s="204">
        <f>ROUND(I163*H163,2)</f>
        <v>0</v>
      </c>
      <c r="BL163" s="18" t="s">
        <v>694</v>
      </c>
      <c r="BM163" s="203" t="s">
        <v>1789</v>
      </c>
    </row>
    <row r="164" spans="1:65" s="2" customFormat="1" ht="11.25">
      <c r="A164" s="35"/>
      <c r="B164" s="36"/>
      <c r="C164" s="37"/>
      <c r="D164" s="205" t="s">
        <v>178</v>
      </c>
      <c r="E164" s="37"/>
      <c r="F164" s="206" t="s">
        <v>1788</v>
      </c>
      <c r="G164" s="37"/>
      <c r="H164" s="37"/>
      <c r="I164" s="207"/>
      <c r="J164" s="37"/>
      <c r="K164" s="37"/>
      <c r="L164" s="40"/>
      <c r="M164" s="208"/>
      <c r="N164" s="209"/>
      <c r="O164" s="72"/>
      <c r="P164" s="72"/>
      <c r="Q164" s="72"/>
      <c r="R164" s="72"/>
      <c r="S164" s="72"/>
      <c r="T164" s="73"/>
      <c r="U164" s="35"/>
      <c r="V164" s="35"/>
      <c r="W164" s="35"/>
      <c r="X164" s="35"/>
      <c r="Y164" s="35"/>
      <c r="Z164" s="35"/>
      <c r="AA164" s="35"/>
      <c r="AB164" s="35"/>
      <c r="AC164" s="35"/>
      <c r="AD164" s="35"/>
      <c r="AE164" s="35"/>
      <c r="AT164" s="18" t="s">
        <v>178</v>
      </c>
      <c r="AU164" s="18" t="s">
        <v>88</v>
      </c>
    </row>
    <row r="165" spans="1:65" s="2" customFormat="1" ht="16.5" customHeight="1">
      <c r="A165" s="35"/>
      <c r="B165" s="36"/>
      <c r="C165" s="192" t="s">
        <v>314</v>
      </c>
      <c r="D165" s="192" t="s">
        <v>172</v>
      </c>
      <c r="E165" s="193" t="s">
        <v>1790</v>
      </c>
      <c r="F165" s="194" t="s">
        <v>1791</v>
      </c>
      <c r="G165" s="195" t="s">
        <v>345</v>
      </c>
      <c r="H165" s="196">
        <v>1</v>
      </c>
      <c r="I165" s="197"/>
      <c r="J165" s="198">
        <f>ROUND(I165*H165,2)</f>
        <v>0</v>
      </c>
      <c r="K165" s="194" t="s">
        <v>1</v>
      </c>
      <c r="L165" s="40"/>
      <c r="M165" s="199" t="s">
        <v>1</v>
      </c>
      <c r="N165" s="200" t="s">
        <v>44</v>
      </c>
      <c r="O165" s="72"/>
      <c r="P165" s="201">
        <f>O165*H165</f>
        <v>0</v>
      </c>
      <c r="Q165" s="201">
        <v>0</v>
      </c>
      <c r="R165" s="201">
        <f>Q165*H165</f>
        <v>0</v>
      </c>
      <c r="S165" s="201">
        <v>0</v>
      </c>
      <c r="T165" s="202">
        <f>S165*H165</f>
        <v>0</v>
      </c>
      <c r="U165" s="35"/>
      <c r="V165" s="35"/>
      <c r="W165" s="35"/>
      <c r="X165" s="35"/>
      <c r="Y165" s="35"/>
      <c r="Z165" s="35"/>
      <c r="AA165" s="35"/>
      <c r="AB165" s="35"/>
      <c r="AC165" s="35"/>
      <c r="AD165" s="35"/>
      <c r="AE165" s="35"/>
      <c r="AR165" s="203" t="s">
        <v>694</v>
      </c>
      <c r="AT165" s="203" t="s">
        <v>172</v>
      </c>
      <c r="AU165" s="203" t="s">
        <v>88</v>
      </c>
      <c r="AY165" s="18" t="s">
        <v>169</v>
      </c>
      <c r="BE165" s="204">
        <f>IF(N165="základní",J165,0)</f>
        <v>0</v>
      </c>
      <c r="BF165" s="204">
        <f>IF(N165="snížená",J165,0)</f>
        <v>0</v>
      </c>
      <c r="BG165" s="204">
        <f>IF(N165="zákl. přenesená",J165,0)</f>
        <v>0</v>
      </c>
      <c r="BH165" s="204">
        <f>IF(N165="sníž. přenesená",J165,0)</f>
        <v>0</v>
      </c>
      <c r="BI165" s="204">
        <f>IF(N165="nulová",J165,0)</f>
        <v>0</v>
      </c>
      <c r="BJ165" s="18" t="s">
        <v>86</v>
      </c>
      <c r="BK165" s="204">
        <f>ROUND(I165*H165,2)</f>
        <v>0</v>
      </c>
      <c r="BL165" s="18" t="s">
        <v>694</v>
      </c>
      <c r="BM165" s="203" t="s">
        <v>1792</v>
      </c>
    </row>
    <row r="166" spans="1:65" s="2" customFormat="1" ht="11.25">
      <c r="A166" s="35"/>
      <c r="B166" s="36"/>
      <c r="C166" s="37"/>
      <c r="D166" s="205" t="s">
        <v>178</v>
      </c>
      <c r="E166" s="37"/>
      <c r="F166" s="206" t="s">
        <v>1791</v>
      </c>
      <c r="G166" s="37"/>
      <c r="H166" s="37"/>
      <c r="I166" s="207"/>
      <c r="J166" s="37"/>
      <c r="K166" s="37"/>
      <c r="L166" s="40"/>
      <c r="M166" s="208"/>
      <c r="N166" s="209"/>
      <c r="O166" s="72"/>
      <c r="P166" s="72"/>
      <c r="Q166" s="72"/>
      <c r="R166" s="72"/>
      <c r="S166" s="72"/>
      <c r="T166" s="73"/>
      <c r="U166" s="35"/>
      <c r="V166" s="35"/>
      <c r="W166" s="35"/>
      <c r="X166" s="35"/>
      <c r="Y166" s="35"/>
      <c r="Z166" s="35"/>
      <c r="AA166" s="35"/>
      <c r="AB166" s="35"/>
      <c r="AC166" s="35"/>
      <c r="AD166" s="35"/>
      <c r="AE166" s="35"/>
      <c r="AT166" s="18" t="s">
        <v>178</v>
      </c>
      <c r="AU166" s="18" t="s">
        <v>88</v>
      </c>
    </row>
    <row r="167" spans="1:65" s="12" customFormat="1" ht="22.9" customHeight="1">
      <c r="B167" s="176"/>
      <c r="C167" s="177"/>
      <c r="D167" s="178" t="s">
        <v>78</v>
      </c>
      <c r="E167" s="190" t="s">
        <v>1793</v>
      </c>
      <c r="F167" s="190" t="s">
        <v>1794</v>
      </c>
      <c r="G167" s="177"/>
      <c r="H167" s="177"/>
      <c r="I167" s="180"/>
      <c r="J167" s="191">
        <f>BK167</f>
        <v>0</v>
      </c>
      <c r="K167" s="177"/>
      <c r="L167" s="182"/>
      <c r="M167" s="183"/>
      <c r="N167" s="184"/>
      <c r="O167" s="184"/>
      <c r="P167" s="185">
        <f>SUM(P168:P171)</f>
        <v>0</v>
      </c>
      <c r="Q167" s="184"/>
      <c r="R167" s="185">
        <f>SUM(R168:R171)</f>
        <v>0</v>
      </c>
      <c r="S167" s="184"/>
      <c r="T167" s="186">
        <f>SUM(T168:T171)</f>
        <v>0</v>
      </c>
      <c r="AR167" s="187" t="s">
        <v>195</v>
      </c>
      <c r="AT167" s="188" t="s">
        <v>78</v>
      </c>
      <c r="AU167" s="188" t="s">
        <v>86</v>
      </c>
      <c r="AY167" s="187" t="s">
        <v>169</v>
      </c>
      <c r="BK167" s="189">
        <f>SUM(BK168:BK171)</f>
        <v>0</v>
      </c>
    </row>
    <row r="168" spans="1:65" s="2" customFormat="1" ht="16.5" customHeight="1">
      <c r="A168" s="35"/>
      <c r="B168" s="36"/>
      <c r="C168" s="192" t="s">
        <v>335</v>
      </c>
      <c r="D168" s="192" t="s">
        <v>172</v>
      </c>
      <c r="E168" s="193" t="s">
        <v>1795</v>
      </c>
      <c r="F168" s="194" t="s">
        <v>1753</v>
      </c>
      <c r="G168" s="195" t="s">
        <v>368</v>
      </c>
      <c r="H168" s="196">
        <v>30</v>
      </c>
      <c r="I168" s="197"/>
      <c r="J168" s="198">
        <f>ROUND(I168*H168,2)</f>
        <v>0</v>
      </c>
      <c r="K168" s="194" t="s">
        <v>1</v>
      </c>
      <c r="L168" s="40"/>
      <c r="M168" s="199" t="s">
        <v>1</v>
      </c>
      <c r="N168" s="200" t="s">
        <v>44</v>
      </c>
      <c r="O168" s="72"/>
      <c r="P168" s="201">
        <f>O168*H168</f>
        <v>0</v>
      </c>
      <c r="Q168" s="201">
        <v>0</v>
      </c>
      <c r="R168" s="201">
        <f>Q168*H168</f>
        <v>0</v>
      </c>
      <c r="S168" s="201">
        <v>0</v>
      </c>
      <c r="T168" s="202">
        <f>S168*H168</f>
        <v>0</v>
      </c>
      <c r="U168" s="35"/>
      <c r="V168" s="35"/>
      <c r="W168" s="35"/>
      <c r="X168" s="35"/>
      <c r="Y168" s="35"/>
      <c r="Z168" s="35"/>
      <c r="AA168" s="35"/>
      <c r="AB168" s="35"/>
      <c r="AC168" s="35"/>
      <c r="AD168" s="35"/>
      <c r="AE168" s="35"/>
      <c r="AR168" s="203" t="s">
        <v>694</v>
      </c>
      <c r="AT168" s="203" t="s">
        <v>172</v>
      </c>
      <c r="AU168" s="203" t="s">
        <v>88</v>
      </c>
      <c r="AY168" s="18" t="s">
        <v>169</v>
      </c>
      <c r="BE168" s="204">
        <f>IF(N168="základní",J168,0)</f>
        <v>0</v>
      </c>
      <c r="BF168" s="204">
        <f>IF(N168="snížená",J168,0)</f>
        <v>0</v>
      </c>
      <c r="BG168" s="204">
        <f>IF(N168="zákl. přenesená",J168,0)</f>
        <v>0</v>
      </c>
      <c r="BH168" s="204">
        <f>IF(N168="sníž. přenesená",J168,0)</f>
        <v>0</v>
      </c>
      <c r="BI168" s="204">
        <f>IF(N168="nulová",J168,0)</f>
        <v>0</v>
      </c>
      <c r="BJ168" s="18" t="s">
        <v>86</v>
      </c>
      <c r="BK168" s="204">
        <f>ROUND(I168*H168,2)</f>
        <v>0</v>
      </c>
      <c r="BL168" s="18" t="s">
        <v>694</v>
      </c>
      <c r="BM168" s="203" t="s">
        <v>1796</v>
      </c>
    </row>
    <row r="169" spans="1:65" s="2" customFormat="1" ht="29.25">
      <c r="A169" s="35"/>
      <c r="B169" s="36"/>
      <c r="C169" s="37"/>
      <c r="D169" s="205" t="s">
        <v>178</v>
      </c>
      <c r="E169" s="37"/>
      <c r="F169" s="206" t="s">
        <v>1755</v>
      </c>
      <c r="G169" s="37"/>
      <c r="H169" s="37"/>
      <c r="I169" s="207"/>
      <c r="J169" s="37"/>
      <c r="K169" s="37"/>
      <c r="L169" s="40"/>
      <c r="M169" s="208"/>
      <c r="N169" s="209"/>
      <c r="O169" s="72"/>
      <c r="P169" s="72"/>
      <c r="Q169" s="72"/>
      <c r="R169" s="72"/>
      <c r="S169" s="72"/>
      <c r="T169" s="73"/>
      <c r="U169" s="35"/>
      <c r="V169" s="35"/>
      <c r="W169" s="35"/>
      <c r="X169" s="35"/>
      <c r="Y169" s="35"/>
      <c r="Z169" s="35"/>
      <c r="AA169" s="35"/>
      <c r="AB169" s="35"/>
      <c r="AC169" s="35"/>
      <c r="AD169" s="35"/>
      <c r="AE169" s="35"/>
      <c r="AT169" s="18" t="s">
        <v>178</v>
      </c>
      <c r="AU169" s="18" t="s">
        <v>88</v>
      </c>
    </row>
    <row r="170" spans="1:65" s="2" customFormat="1" ht="24.2" customHeight="1">
      <c r="A170" s="35"/>
      <c r="B170" s="36"/>
      <c r="C170" s="192" t="s">
        <v>342</v>
      </c>
      <c r="D170" s="192" t="s">
        <v>172</v>
      </c>
      <c r="E170" s="193" t="s">
        <v>1797</v>
      </c>
      <c r="F170" s="194" t="s">
        <v>1798</v>
      </c>
      <c r="G170" s="195" t="s">
        <v>252</v>
      </c>
      <c r="H170" s="196">
        <v>12</v>
      </c>
      <c r="I170" s="197"/>
      <c r="J170" s="198">
        <f>ROUND(I170*H170,2)</f>
        <v>0</v>
      </c>
      <c r="K170" s="194" t="s">
        <v>1</v>
      </c>
      <c r="L170" s="40"/>
      <c r="M170" s="199" t="s">
        <v>1</v>
      </c>
      <c r="N170" s="200" t="s">
        <v>44</v>
      </c>
      <c r="O170" s="72"/>
      <c r="P170" s="201">
        <f>O170*H170</f>
        <v>0</v>
      </c>
      <c r="Q170" s="201">
        <v>0</v>
      </c>
      <c r="R170" s="201">
        <f>Q170*H170</f>
        <v>0</v>
      </c>
      <c r="S170" s="201">
        <v>0</v>
      </c>
      <c r="T170" s="202">
        <f>S170*H170</f>
        <v>0</v>
      </c>
      <c r="U170" s="35"/>
      <c r="V170" s="35"/>
      <c r="W170" s="35"/>
      <c r="X170" s="35"/>
      <c r="Y170" s="35"/>
      <c r="Z170" s="35"/>
      <c r="AA170" s="35"/>
      <c r="AB170" s="35"/>
      <c r="AC170" s="35"/>
      <c r="AD170" s="35"/>
      <c r="AE170" s="35"/>
      <c r="AR170" s="203" t="s">
        <v>694</v>
      </c>
      <c r="AT170" s="203" t="s">
        <v>172</v>
      </c>
      <c r="AU170" s="203" t="s">
        <v>88</v>
      </c>
      <c r="AY170" s="18" t="s">
        <v>169</v>
      </c>
      <c r="BE170" s="204">
        <f>IF(N170="základní",J170,0)</f>
        <v>0</v>
      </c>
      <c r="BF170" s="204">
        <f>IF(N170="snížená",J170,0)</f>
        <v>0</v>
      </c>
      <c r="BG170" s="204">
        <f>IF(N170="zákl. přenesená",J170,0)</f>
        <v>0</v>
      </c>
      <c r="BH170" s="204">
        <f>IF(N170="sníž. přenesená",J170,0)</f>
        <v>0</v>
      </c>
      <c r="BI170" s="204">
        <f>IF(N170="nulová",J170,0)</f>
        <v>0</v>
      </c>
      <c r="BJ170" s="18" t="s">
        <v>86</v>
      </c>
      <c r="BK170" s="204">
        <f>ROUND(I170*H170,2)</f>
        <v>0</v>
      </c>
      <c r="BL170" s="18" t="s">
        <v>694</v>
      </c>
      <c r="BM170" s="203" t="s">
        <v>1799</v>
      </c>
    </row>
    <row r="171" spans="1:65" s="2" customFormat="1" ht="19.5">
      <c r="A171" s="35"/>
      <c r="B171" s="36"/>
      <c r="C171" s="37"/>
      <c r="D171" s="205" t="s">
        <v>178</v>
      </c>
      <c r="E171" s="37"/>
      <c r="F171" s="206" t="s">
        <v>1798</v>
      </c>
      <c r="G171" s="37"/>
      <c r="H171" s="37"/>
      <c r="I171" s="207"/>
      <c r="J171" s="37"/>
      <c r="K171" s="37"/>
      <c r="L171" s="40"/>
      <c r="M171" s="208"/>
      <c r="N171" s="209"/>
      <c r="O171" s="72"/>
      <c r="P171" s="72"/>
      <c r="Q171" s="72"/>
      <c r="R171" s="72"/>
      <c r="S171" s="72"/>
      <c r="T171" s="73"/>
      <c r="U171" s="35"/>
      <c r="V171" s="35"/>
      <c r="W171" s="35"/>
      <c r="X171" s="35"/>
      <c r="Y171" s="35"/>
      <c r="Z171" s="35"/>
      <c r="AA171" s="35"/>
      <c r="AB171" s="35"/>
      <c r="AC171" s="35"/>
      <c r="AD171" s="35"/>
      <c r="AE171" s="35"/>
      <c r="AT171" s="18" t="s">
        <v>178</v>
      </c>
      <c r="AU171" s="18" t="s">
        <v>88</v>
      </c>
    </row>
    <row r="172" spans="1:65" s="12" customFormat="1" ht="22.9" customHeight="1">
      <c r="B172" s="176"/>
      <c r="C172" s="177"/>
      <c r="D172" s="178" t="s">
        <v>78</v>
      </c>
      <c r="E172" s="190" t="s">
        <v>1800</v>
      </c>
      <c r="F172" s="190" t="s">
        <v>1801</v>
      </c>
      <c r="G172" s="177"/>
      <c r="H172" s="177"/>
      <c r="I172" s="180"/>
      <c r="J172" s="191">
        <f>BK172</f>
        <v>0</v>
      </c>
      <c r="K172" s="177"/>
      <c r="L172" s="182"/>
      <c r="M172" s="183"/>
      <c r="N172" s="184"/>
      <c r="O172" s="184"/>
      <c r="P172" s="185">
        <f>SUM(P173:P176)</f>
        <v>0</v>
      </c>
      <c r="Q172" s="184"/>
      <c r="R172" s="185">
        <f>SUM(R173:R176)</f>
        <v>0</v>
      </c>
      <c r="S172" s="184"/>
      <c r="T172" s="186">
        <f>SUM(T173:T176)</f>
        <v>0</v>
      </c>
      <c r="AR172" s="187" t="s">
        <v>195</v>
      </c>
      <c r="AT172" s="188" t="s">
        <v>78</v>
      </c>
      <c r="AU172" s="188" t="s">
        <v>86</v>
      </c>
      <c r="AY172" s="187" t="s">
        <v>169</v>
      </c>
      <c r="BK172" s="189">
        <f>SUM(BK173:BK176)</f>
        <v>0</v>
      </c>
    </row>
    <row r="173" spans="1:65" s="2" customFormat="1" ht="16.5" customHeight="1">
      <c r="A173" s="35"/>
      <c r="B173" s="36"/>
      <c r="C173" s="192" t="s">
        <v>350</v>
      </c>
      <c r="D173" s="192" t="s">
        <v>172</v>
      </c>
      <c r="E173" s="193" t="s">
        <v>1802</v>
      </c>
      <c r="F173" s="194" t="s">
        <v>1768</v>
      </c>
      <c r="G173" s="195" t="s">
        <v>345</v>
      </c>
      <c r="H173" s="196">
        <v>1</v>
      </c>
      <c r="I173" s="197"/>
      <c r="J173" s="198">
        <f>ROUND(I173*H173,2)</f>
        <v>0</v>
      </c>
      <c r="K173" s="194" t="s">
        <v>1</v>
      </c>
      <c r="L173" s="40"/>
      <c r="M173" s="199" t="s">
        <v>1</v>
      </c>
      <c r="N173" s="200" t="s">
        <v>44</v>
      </c>
      <c r="O173" s="72"/>
      <c r="P173" s="201">
        <f>O173*H173</f>
        <v>0</v>
      </c>
      <c r="Q173" s="201">
        <v>0</v>
      </c>
      <c r="R173" s="201">
        <f>Q173*H173</f>
        <v>0</v>
      </c>
      <c r="S173" s="201">
        <v>0</v>
      </c>
      <c r="T173" s="202">
        <f>S173*H173</f>
        <v>0</v>
      </c>
      <c r="U173" s="35"/>
      <c r="V173" s="35"/>
      <c r="W173" s="35"/>
      <c r="X173" s="35"/>
      <c r="Y173" s="35"/>
      <c r="Z173" s="35"/>
      <c r="AA173" s="35"/>
      <c r="AB173" s="35"/>
      <c r="AC173" s="35"/>
      <c r="AD173" s="35"/>
      <c r="AE173" s="35"/>
      <c r="AR173" s="203" t="s">
        <v>694</v>
      </c>
      <c r="AT173" s="203" t="s">
        <v>172</v>
      </c>
      <c r="AU173" s="203" t="s">
        <v>88</v>
      </c>
      <c r="AY173" s="18" t="s">
        <v>169</v>
      </c>
      <c r="BE173" s="204">
        <f>IF(N173="základní",J173,0)</f>
        <v>0</v>
      </c>
      <c r="BF173" s="204">
        <f>IF(N173="snížená",J173,0)</f>
        <v>0</v>
      </c>
      <c r="BG173" s="204">
        <f>IF(N173="zákl. přenesená",J173,0)</f>
        <v>0</v>
      </c>
      <c r="BH173" s="204">
        <f>IF(N173="sníž. přenesená",J173,0)</f>
        <v>0</v>
      </c>
      <c r="BI173" s="204">
        <f>IF(N173="nulová",J173,0)</f>
        <v>0</v>
      </c>
      <c r="BJ173" s="18" t="s">
        <v>86</v>
      </c>
      <c r="BK173" s="204">
        <f>ROUND(I173*H173,2)</f>
        <v>0</v>
      </c>
      <c r="BL173" s="18" t="s">
        <v>694</v>
      </c>
      <c r="BM173" s="203" t="s">
        <v>1803</v>
      </c>
    </row>
    <row r="174" spans="1:65" s="2" customFormat="1" ht="11.25">
      <c r="A174" s="35"/>
      <c r="B174" s="36"/>
      <c r="C174" s="37"/>
      <c r="D174" s="205" t="s">
        <v>178</v>
      </c>
      <c r="E174" s="37"/>
      <c r="F174" s="206" t="s">
        <v>1768</v>
      </c>
      <c r="G174" s="37"/>
      <c r="H174" s="37"/>
      <c r="I174" s="207"/>
      <c r="J174" s="37"/>
      <c r="K174" s="37"/>
      <c r="L174" s="40"/>
      <c r="M174" s="208"/>
      <c r="N174" s="209"/>
      <c r="O174" s="72"/>
      <c r="P174" s="72"/>
      <c r="Q174" s="72"/>
      <c r="R174" s="72"/>
      <c r="S174" s="72"/>
      <c r="T174" s="73"/>
      <c r="U174" s="35"/>
      <c r="V174" s="35"/>
      <c r="W174" s="35"/>
      <c r="X174" s="35"/>
      <c r="Y174" s="35"/>
      <c r="Z174" s="35"/>
      <c r="AA174" s="35"/>
      <c r="AB174" s="35"/>
      <c r="AC174" s="35"/>
      <c r="AD174" s="35"/>
      <c r="AE174" s="35"/>
      <c r="AT174" s="18" t="s">
        <v>178</v>
      </c>
      <c r="AU174" s="18" t="s">
        <v>88</v>
      </c>
    </row>
    <row r="175" spans="1:65" s="2" customFormat="1" ht="16.5" customHeight="1">
      <c r="A175" s="35"/>
      <c r="B175" s="36"/>
      <c r="C175" s="192" t="s">
        <v>7</v>
      </c>
      <c r="D175" s="192" t="s">
        <v>172</v>
      </c>
      <c r="E175" s="193" t="s">
        <v>1804</v>
      </c>
      <c r="F175" s="194" t="s">
        <v>1771</v>
      </c>
      <c r="G175" s="195" t="s">
        <v>345</v>
      </c>
      <c r="H175" s="196">
        <v>1</v>
      </c>
      <c r="I175" s="197"/>
      <c r="J175" s="198">
        <f>ROUND(I175*H175,2)</f>
        <v>0</v>
      </c>
      <c r="K175" s="194" t="s">
        <v>1</v>
      </c>
      <c r="L175" s="40"/>
      <c r="M175" s="199" t="s">
        <v>1</v>
      </c>
      <c r="N175" s="200" t="s">
        <v>44</v>
      </c>
      <c r="O175" s="72"/>
      <c r="P175" s="201">
        <f>O175*H175</f>
        <v>0</v>
      </c>
      <c r="Q175" s="201">
        <v>0</v>
      </c>
      <c r="R175" s="201">
        <f>Q175*H175</f>
        <v>0</v>
      </c>
      <c r="S175" s="201">
        <v>0</v>
      </c>
      <c r="T175" s="202">
        <f>S175*H175</f>
        <v>0</v>
      </c>
      <c r="U175" s="35"/>
      <c r="V175" s="35"/>
      <c r="W175" s="35"/>
      <c r="X175" s="35"/>
      <c r="Y175" s="35"/>
      <c r="Z175" s="35"/>
      <c r="AA175" s="35"/>
      <c r="AB175" s="35"/>
      <c r="AC175" s="35"/>
      <c r="AD175" s="35"/>
      <c r="AE175" s="35"/>
      <c r="AR175" s="203" t="s">
        <v>694</v>
      </c>
      <c r="AT175" s="203" t="s">
        <v>172</v>
      </c>
      <c r="AU175" s="203" t="s">
        <v>88</v>
      </c>
      <c r="AY175" s="18" t="s">
        <v>169</v>
      </c>
      <c r="BE175" s="204">
        <f>IF(N175="základní",J175,0)</f>
        <v>0</v>
      </c>
      <c r="BF175" s="204">
        <f>IF(N175="snížená",J175,0)</f>
        <v>0</v>
      </c>
      <c r="BG175" s="204">
        <f>IF(N175="zákl. přenesená",J175,0)</f>
        <v>0</v>
      </c>
      <c r="BH175" s="204">
        <f>IF(N175="sníž. přenesená",J175,0)</f>
        <v>0</v>
      </c>
      <c r="BI175" s="204">
        <f>IF(N175="nulová",J175,0)</f>
        <v>0</v>
      </c>
      <c r="BJ175" s="18" t="s">
        <v>86</v>
      </c>
      <c r="BK175" s="204">
        <f>ROUND(I175*H175,2)</f>
        <v>0</v>
      </c>
      <c r="BL175" s="18" t="s">
        <v>694</v>
      </c>
      <c r="BM175" s="203" t="s">
        <v>1805</v>
      </c>
    </row>
    <row r="176" spans="1:65" s="2" customFormat="1" ht="11.25">
      <c r="A176" s="35"/>
      <c r="B176" s="36"/>
      <c r="C176" s="37"/>
      <c r="D176" s="205" t="s">
        <v>178</v>
      </c>
      <c r="E176" s="37"/>
      <c r="F176" s="206" t="s">
        <v>1771</v>
      </c>
      <c r="G176" s="37"/>
      <c r="H176" s="37"/>
      <c r="I176" s="207"/>
      <c r="J176" s="37"/>
      <c r="K176" s="37"/>
      <c r="L176" s="40"/>
      <c r="M176" s="267"/>
      <c r="N176" s="268"/>
      <c r="O176" s="269"/>
      <c r="P176" s="269"/>
      <c r="Q176" s="269"/>
      <c r="R176" s="269"/>
      <c r="S176" s="269"/>
      <c r="T176" s="270"/>
      <c r="U176" s="35"/>
      <c r="V176" s="35"/>
      <c r="W176" s="35"/>
      <c r="X176" s="35"/>
      <c r="Y176" s="35"/>
      <c r="Z176" s="35"/>
      <c r="AA176" s="35"/>
      <c r="AB176" s="35"/>
      <c r="AC176" s="35"/>
      <c r="AD176" s="35"/>
      <c r="AE176" s="35"/>
      <c r="AT176" s="18" t="s">
        <v>178</v>
      </c>
      <c r="AU176" s="18" t="s">
        <v>88</v>
      </c>
    </row>
    <row r="177" spans="1:31" s="2" customFormat="1" ht="6.95" customHeight="1">
      <c r="A177" s="35"/>
      <c r="B177" s="55"/>
      <c r="C177" s="56"/>
      <c r="D177" s="56"/>
      <c r="E177" s="56"/>
      <c r="F177" s="56"/>
      <c r="G177" s="56"/>
      <c r="H177" s="56"/>
      <c r="I177" s="56"/>
      <c r="J177" s="56"/>
      <c r="K177" s="56"/>
      <c r="L177" s="40"/>
      <c r="M177" s="35"/>
      <c r="O177" s="35"/>
      <c r="P177" s="35"/>
      <c r="Q177" s="35"/>
      <c r="R177" s="35"/>
      <c r="S177" s="35"/>
      <c r="T177" s="35"/>
      <c r="U177" s="35"/>
      <c r="V177" s="35"/>
      <c r="W177" s="35"/>
      <c r="X177" s="35"/>
      <c r="Y177" s="35"/>
      <c r="Z177" s="35"/>
      <c r="AA177" s="35"/>
      <c r="AB177" s="35"/>
      <c r="AC177" s="35"/>
      <c r="AD177" s="35"/>
      <c r="AE177" s="35"/>
    </row>
  </sheetData>
  <sheetProtection algorithmName="SHA-512" hashValue="95y2xzgM7u07tRtQGNFBwBQUQZWZO0E3oU3LUlybWaRAmQrUfDk+i8olPwcL0NloOtcSdg3/z6nypxtPgeKZ1Q==" saltValue="+JW0madHYOuY3czAeUAhbFaUJ+8FF1v0gEm1zLU+NDFI5hMN42qTTD4nPcG1LgFbbMPCawsZHs5P+DlmVVQPtw==" spinCount="100000" sheet="1" objects="1" scenarios="1" formatColumns="0" formatRows="0" autoFilter="0"/>
  <autoFilter ref="C126:K176" xr:uid="{00000000-0009-0000-0000-000005000000}"/>
  <mergeCells count="12">
    <mergeCell ref="E119:H119"/>
    <mergeCell ref="L2:V2"/>
    <mergeCell ref="E85:H85"/>
    <mergeCell ref="E87:H87"/>
    <mergeCell ref="E89:H89"/>
    <mergeCell ref="E115:H115"/>
    <mergeCell ref="E117:H117"/>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174"/>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98"/>
      <c r="M2" s="298"/>
      <c r="N2" s="298"/>
      <c r="O2" s="298"/>
      <c r="P2" s="298"/>
      <c r="Q2" s="298"/>
      <c r="R2" s="298"/>
      <c r="S2" s="298"/>
      <c r="T2" s="298"/>
      <c r="U2" s="298"/>
      <c r="V2" s="298"/>
      <c r="AT2" s="18" t="s">
        <v>111</v>
      </c>
    </row>
    <row r="3" spans="1:46" s="1" customFormat="1" ht="6.95" customHeight="1">
      <c r="B3" s="116"/>
      <c r="C3" s="117"/>
      <c r="D3" s="117"/>
      <c r="E3" s="117"/>
      <c r="F3" s="117"/>
      <c r="G3" s="117"/>
      <c r="H3" s="117"/>
      <c r="I3" s="117"/>
      <c r="J3" s="117"/>
      <c r="K3" s="117"/>
      <c r="L3" s="21"/>
      <c r="AT3" s="18" t="s">
        <v>88</v>
      </c>
    </row>
    <row r="4" spans="1:46" s="1" customFormat="1" ht="24.95" customHeight="1">
      <c r="B4" s="21"/>
      <c r="D4" s="118" t="s">
        <v>124</v>
      </c>
      <c r="L4" s="21"/>
      <c r="M4" s="119" t="s">
        <v>10</v>
      </c>
      <c r="AT4" s="18" t="s">
        <v>4</v>
      </c>
    </row>
    <row r="5" spans="1:46" s="1" customFormat="1" ht="6.95" customHeight="1">
      <c r="B5" s="21"/>
      <c r="L5" s="21"/>
    </row>
    <row r="6" spans="1:46" s="1" customFormat="1" ht="12" customHeight="1">
      <c r="B6" s="21"/>
      <c r="D6" s="120" t="s">
        <v>16</v>
      </c>
      <c r="L6" s="21"/>
    </row>
    <row r="7" spans="1:46" s="1" customFormat="1" ht="16.5" customHeight="1">
      <c r="B7" s="21"/>
      <c r="E7" s="316" t="str">
        <f>'Rekapitulace stavby'!K6</f>
        <v>Rekonstrukce multifunkčního sálu v budově NZM</v>
      </c>
      <c r="F7" s="317"/>
      <c r="G7" s="317"/>
      <c r="H7" s="317"/>
      <c r="L7" s="21"/>
    </row>
    <row r="8" spans="1:46" s="1" customFormat="1" ht="12" customHeight="1">
      <c r="B8" s="21"/>
      <c r="D8" s="120" t="s">
        <v>125</v>
      </c>
      <c r="L8" s="21"/>
    </row>
    <row r="9" spans="1:46" s="2" customFormat="1" ht="16.5" customHeight="1">
      <c r="A9" s="35"/>
      <c r="B9" s="40"/>
      <c r="C9" s="35"/>
      <c r="D9" s="35"/>
      <c r="E9" s="316" t="s">
        <v>1262</v>
      </c>
      <c r="F9" s="318"/>
      <c r="G9" s="318"/>
      <c r="H9" s="318"/>
      <c r="I9" s="35"/>
      <c r="J9" s="35"/>
      <c r="K9" s="35"/>
      <c r="L9" s="52"/>
      <c r="S9" s="35"/>
      <c r="T9" s="35"/>
      <c r="U9" s="35"/>
      <c r="V9" s="35"/>
      <c r="W9" s="35"/>
      <c r="X9" s="35"/>
      <c r="Y9" s="35"/>
      <c r="Z9" s="35"/>
      <c r="AA9" s="35"/>
      <c r="AB9" s="35"/>
      <c r="AC9" s="35"/>
      <c r="AD9" s="35"/>
      <c r="AE9" s="35"/>
    </row>
    <row r="10" spans="1:46" s="2" customFormat="1" ht="12" customHeight="1">
      <c r="A10" s="35"/>
      <c r="B10" s="40"/>
      <c r="C10" s="35"/>
      <c r="D10" s="120" t="s">
        <v>127</v>
      </c>
      <c r="E10" s="35"/>
      <c r="F10" s="35"/>
      <c r="G10" s="35"/>
      <c r="H10" s="35"/>
      <c r="I10" s="35"/>
      <c r="J10" s="35"/>
      <c r="K10" s="35"/>
      <c r="L10" s="52"/>
      <c r="S10" s="35"/>
      <c r="T10" s="35"/>
      <c r="U10" s="35"/>
      <c r="V10" s="35"/>
      <c r="W10" s="35"/>
      <c r="X10" s="35"/>
      <c r="Y10" s="35"/>
      <c r="Z10" s="35"/>
      <c r="AA10" s="35"/>
      <c r="AB10" s="35"/>
      <c r="AC10" s="35"/>
      <c r="AD10" s="35"/>
      <c r="AE10" s="35"/>
    </row>
    <row r="11" spans="1:46" s="2" customFormat="1" ht="16.5" customHeight="1">
      <c r="A11" s="35"/>
      <c r="B11" s="40"/>
      <c r="C11" s="35"/>
      <c r="D11" s="35"/>
      <c r="E11" s="319" t="s">
        <v>1806</v>
      </c>
      <c r="F11" s="318"/>
      <c r="G11" s="318"/>
      <c r="H11" s="318"/>
      <c r="I11" s="35"/>
      <c r="J11" s="35"/>
      <c r="K11" s="35"/>
      <c r="L11" s="52"/>
      <c r="S11" s="35"/>
      <c r="T11" s="35"/>
      <c r="U11" s="35"/>
      <c r="V11" s="35"/>
      <c r="W11" s="35"/>
      <c r="X11" s="35"/>
      <c r="Y11" s="35"/>
      <c r="Z11" s="35"/>
      <c r="AA11" s="35"/>
      <c r="AB11" s="35"/>
      <c r="AC11" s="35"/>
      <c r="AD11" s="35"/>
      <c r="AE11" s="35"/>
    </row>
    <row r="12" spans="1:46" s="2" customFormat="1" ht="11.25">
      <c r="A12" s="35"/>
      <c r="B12" s="40"/>
      <c r="C12" s="35"/>
      <c r="D12" s="35"/>
      <c r="E12" s="35"/>
      <c r="F12" s="35"/>
      <c r="G12" s="35"/>
      <c r="H12" s="35"/>
      <c r="I12" s="35"/>
      <c r="J12" s="35"/>
      <c r="K12" s="35"/>
      <c r="L12" s="52"/>
      <c r="S12" s="35"/>
      <c r="T12" s="35"/>
      <c r="U12" s="35"/>
      <c r="V12" s="35"/>
      <c r="W12" s="35"/>
      <c r="X12" s="35"/>
      <c r="Y12" s="35"/>
      <c r="Z12" s="35"/>
      <c r="AA12" s="35"/>
      <c r="AB12" s="35"/>
      <c r="AC12" s="35"/>
      <c r="AD12" s="35"/>
      <c r="AE12" s="35"/>
    </row>
    <row r="13" spans="1:46" s="2" customFormat="1" ht="12" customHeight="1">
      <c r="A13" s="35"/>
      <c r="B13" s="40"/>
      <c r="C13" s="35"/>
      <c r="D13" s="120" t="s">
        <v>18</v>
      </c>
      <c r="E13" s="35"/>
      <c r="F13" s="111" t="s">
        <v>1</v>
      </c>
      <c r="G13" s="35"/>
      <c r="H13" s="35"/>
      <c r="I13" s="120" t="s">
        <v>19</v>
      </c>
      <c r="J13" s="111" t="s">
        <v>1</v>
      </c>
      <c r="K13" s="35"/>
      <c r="L13" s="52"/>
      <c r="S13" s="35"/>
      <c r="T13" s="35"/>
      <c r="U13" s="35"/>
      <c r="V13" s="35"/>
      <c r="W13" s="35"/>
      <c r="X13" s="35"/>
      <c r="Y13" s="35"/>
      <c r="Z13" s="35"/>
      <c r="AA13" s="35"/>
      <c r="AB13" s="35"/>
      <c r="AC13" s="35"/>
      <c r="AD13" s="35"/>
      <c r="AE13" s="35"/>
    </row>
    <row r="14" spans="1:46" s="2" customFormat="1" ht="12" customHeight="1">
      <c r="A14" s="35"/>
      <c r="B14" s="40"/>
      <c r="C14" s="35"/>
      <c r="D14" s="120" t="s">
        <v>20</v>
      </c>
      <c r="E14" s="35"/>
      <c r="F14" s="111" t="s">
        <v>21</v>
      </c>
      <c r="G14" s="35"/>
      <c r="H14" s="35"/>
      <c r="I14" s="120" t="s">
        <v>22</v>
      </c>
      <c r="J14" s="121" t="str">
        <f>'Rekapitulace stavby'!AN8</f>
        <v>27. 4. 2021</v>
      </c>
      <c r="K14" s="35"/>
      <c r="L14" s="52"/>
      <c r="S14" s="35"/>
      <c r="T14" s="35"/>
      <c r="U14" s="35"/>
      <c r="V14" s="35"/>
      <c r="W14" s="35"/>
      <c r="X14" s="35"/>
      <c r="Y14" s="35"/>
      <c r="Z14" s="35"/>
      <c r="AA14" s="35"/>
      <c r="AB14" s="35"/>
      <c r="AC14" s="35"/>
      <c r="AD14" s="35"/>
      <c r="AE14" s="35"/>
    </row>
    <row r="15" spans="1:46" s="2" customFormat="1" ht="10.9" customHeight="1">
      <c r="A15" s="35"/>
      <c r="B15" s="40"/>
      <c r="C15" s="35"/>
      <c r="D15" s="35"/>
      <c r="E15" s="35"/>
      <c r="F15" s="35"/>
      <c r="G15" s="35"/>
      <c r="H15" s="35"/>
      <c r="I15" s="35"/>
      <c r="J15" s="35"/>
      <c r="K15" s="35"/>
      <c r="L15" s="52"/>
      <c r="S15" s="35"/>
      <c r="T15" s="35"/>
      <c r="U15" s="35"/>
      <c r="V15" s="35"/>
      <c r="W15" s="35"/>
      <c r="X15" s="35"/>
      <c r="Y15" s="35"/>
      <c r="Z15" s="35"/>
      <c r="AA15" s="35"/>
      <c r="AB15" s="35"/>
      <c r="AC15" s="35"/>
      <c r="AD15" s="35"/>
      <c r="AE15" s="35"/>
    </row>
    <row r="16" spans="1:46" s="2" customFormat="1" ht="12" customHeight="1">
      <c r="A16" s="35"/>
      <c r="B16" s="40"/>
      <c r="C16" s="35"/>
      <c r="D16" s="120" t="s">
        <v>24</v>
      </c>
      <c r="E16" s="35"/>
      <c r="F16" s="35"/>
      <c r="G16" s="35"/>
      <c r="H16" s="35"/>
      <c r="I16" s="120" t="s">
        <v>25</v>
      </c>
      <c r="J16" s="111" t="s">
        <v>26</v>
      </c>
      <c r="K16" s="35"/>
      <c r="L16" s="52"/>
      <c r="S16" s="35"/>
      <c r="T16" s="35"/>
      <c r="U16" s="35"/>
      <c r="V16" s="35"/>
      <c r="W16" s="35"/>
      <c r="X16" s="35"/>
      <c r="Y16" s="35"/>
      <c r="Z16" s="35"/>
      <c r="AA16" s="35"/>
      <c r="AB16" s="35"/>
      <c r="AC16" s="35"/>
      <c r="AD16" s="35"/>
      <c r="AE16" s="35"/>
    </row>
    <row r="17" spans="1:31" s="2" customFormat="1" ht="18" customHeight="1">
      <c r="A17" s="35"/>
      <c r="B17" s="40"/>
      <c r="C17" s="35"/>
      <c r="D17" s="35"/>
      <c r="E17" s="111" t="s">
        <v>27</v>
      </c>
      <c r="F17" s="35"/>
      <c r="G17" s="35"/>
      <c r="H17" s="35"/>
      <c r="I17" s="120" t="s">
        <v>28</v>
      </c>
      <c r="J17" s="111" t="s">
        <v>1</v>
      </c>
      <c r="K17" s="35"/>
      <c r="L17" s="52"/>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52"/>
      <c r="S18" s="35"/>
      <c r="T18" s="35"/>
      <c r="U18" s="35"/>
      <c r="V18" s="35"/>
      <c r="W18" s="35"/>
      <c r="X18" s="35"/>
      <c r="Y18" s="35"/>
      <c r="Z18" s="35"/>
      <c r="AA18" s="35"/>
      <c r="AB18" s="35"/>
      <c r="AC18" s="35"/>
      <c r="AD18" s="35"/>
      <c r="AE18" s="35"/>
    </row>
    <row r="19" spans="1:31" s="2" customFormat="1" ht="12" customHeight="1">
      <c r="A19" s="35"/>
      <c r="B19" s="40"/>
      <c r="C19" s="35"/>
      <c r="D19" s="120" t="s">
        <v>29</v>
      </c>
      <c r="E19" s="35"/>
      <c r="F19" s="35"/>
      <c r="G19" s="35"/>
      <c r="H19" s="35"/>
      <c r="I19" s="120" t="s">
        <v>25</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c r="A20" s="35"/>
      <c r="B20" s="40"/>
      <c r="C20" s="35"/>
      <c r="D20" s="35"/>
      <c r="E20" s="320" t="str">
        <f>'Rekapitulace stavby'!E14</f>
        <v>Vyplň údaj</v>
      </c>
      <c r="F20" s="321"/>
      <c r="G20" s="321"/>
      <c r="H20" s="321"/>
      <c r="I20" s="120" t="s">
        <v>28</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52"/>
      <c r="S21" s="35"/>
      <c r="T21" s="35"/>
      <c r="U21" s="35"/>
      <c r="V21" s="35"/>
      <c r="W21" s="35"/>
      <c r="X21" s="35"/>
      <c r="Y21" s="35"/>
      <c r="Z21" s="35"/>
      <c r="AA21" s="35"/>
      <c r="AB21" s="35"/>
      <c r="AC21" s="35"/>
      <c r="AD21" s="35"/>
      <c r="AE21" s="35"/>
    </row>
    <row r="22" spans="1:31" s="2" customFormat="1" ht="12" customHeight="1">
      <c r="A22" s="35"/>
      <c r="B22" s="40"/>
      <c r="C22" s="35"/>
      <c r="D22" s="120" t="s">
        <v>31</v>
      </c>
      <c r="E22" s="35"/>
      <c r="F22" s="35"/>
      <c r="G22" s="35"/>
      <c r="H22" s="35"/>
      <c r="I22" s="120" t="s">
        <v>25</v>
      </c>
      <c r="J22" s="111" t="s">
        <v>32</v>
      </c>
      <c r="K22" s="35"/>
      <c r="L22" s="52"/>
      <c r="S22" s="35"/>
      <c r="T22" s="35"/>
      <c r="U22" s="35"/>
      <c r="V22" s="35"/>
      <c r="W22" s="35"/>
      <c r="X22" s="35"/>
      <c r="Y22" s="35"/>
      <c r="Z22" s="35"/>
      <c r="AA22" s="35"/>
      <c r="AB22" s="35"/>
      <c r="AC22" s="35"/>
      <c r="AD22" s="35"/>
      <c r="AE22" s="35"/>
    </row>
    <row r="23" spans="1:31" s="2" customFormat="1" ht="18" customHeight="1">
      <c r="A23" s="35"/>
      <c r="B23" s="40"/>
      <c r="C23" s="35"/>
      <c r="D23" s="35"/>
      <c r="E23" s="111" t="s">
        <v>33</v>
      </c>
      <c r="F23" s="35"/>
      <c r="G23" s="35"/>
      <c r="H23" s="35"/>
      <c r="I23" s="120" t="s">
        <v>28</v>
      </c>
      <c r="J23" s="111" t="s">
        <v>1</v>
      </c>
      <c r="K23" s="35"/>
      <c r="L23" s="52"/>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52"/>
      <c r="S24" s="35"/>
      <c r="T24" s="35"/>
      <c r="U24" s="35"/>
      <c r="V24" s="35"/>
      <c r="W24" s="35"/>
      <c r="X24" s="35"/>
      <c r="Y24" s="35"/>
      <c r="Z24" s="35"/>
      <c r="AA24" s="35"/>
      <c r="AB24" s="35"/>
      <c r="AC24" s="35"/>
      <c r="AD24" s="35"/>
      <c r="AE24" s="35"/>
    </row>
    <row r="25" spans="1:31" s="2" customFormat="1" ht="12" customHeight="1">
      <c r="A25" s="35"/>
      <c r="B25" s="40"/>
      <c r="C25" s="35"/>
      <c r="D25" s="120" t="s">
        <v>35</v>
      </c>
      <c r="E25" s="35"/>
      <c r="F25" s="35"/>
      <c r="G25" s="35"/>
      <c r="H25" s="35"/>
      <c r="I25" s="120" t="s">
        <v>25</v>
      </c>
      <c r="J25" s="111" t="s">
        <v>36</v>
      </c>
      <c r="K25" s="35"/>
      <c r="L25" s="52"/>
      <c r="S25" s="35"/>
      <c r="T25" s="35"/>
      <c r="U25" s="35"/>
      <c r="V25" s="35"/>
      <c r="W25" s="35"/>
      <c r="X25" s="35"/>
      <c r="Y25" s="35"/>
      <c r="Z25" s="35"/>
      <c r="AA25" s="35"/>
      <c r="AB25" s="35"/>
      <c r="AC25" s="35"/>
      <c r="AD25" s="35"/>
      <c r="AE25" s="35"/>
    </row>
    <row r="26" spans="1:31" s="2" customFormat="1" ht="18" customHeight="1">
      <c r="A26" s="35"/>
      <c r="B26" s="40"/>
      <c r="C26" s="35"/>
      <c r="D26" s="35"/>
      <c r="E26" s="111" t="s">
        <v>37</v>
      </c>
      <c r="F26" s="35"/>
      <c r="G26" s="35"/>
      <c r="H26" s="35"/>
      <c r="I26" s="120" t="s">
        <v>28</v>
      </c>
      <c r="J26" s="111" t="s">
        <v>1</v>
      </c>
      <c r="K26" s="35"/>
      <c r="L26" s="52"/>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52"/>
      <c r="S27" s="35"/>
      <c r="T27" s="35"/>
      <c r="U27" s="35"/>
      <c r="V27" s="35"/>
      <c r="W27" s="35"/>
      <c r="X27" s="35"/>
      <c r="Y27" s="35"/>
      <c r="Z27" s="35"/>
      <c r="AA27" s="35"/>
      <c r="AB27" s="35"/>
      <c r="AC27" s="35"/>
      <c r="AD27" s="35"/>
      <c r="AE27" s="35"/>
    </row>
    <row r="28" spans="1:31" s="2" customFormat="1" ht="12" customHeight="1">
      <c r="A28" s="35"/>
      <c r="B28" s="40"/>
      <c r="C28" s="35"/>
      <c r="D28" s="120" t="s">
        <v>38</v>
      </c>
      <c r="E28" s="35"/>
      <c r="F28" s="35"/>
      <c r="G28" s="35"/>
      <c r="H28" s="35"/>
      <c r="I28" s="35"/>
      <c r="J28" s="35"/>
      <c r="K28" s="35"/>
      <c r="L28" s="52"/>
      <c r="S28" s="35"/>
      <c r="T28" s="35"/>
      <c r="U28" s="35"/>
      <c r="V28" s="35"/>
      <c r="W28" s="35"/>
      <c r="X28" s="35"/>
      <c r="Y28" s="35"/>
      <c r="Z28" s="35"/>
      <c r="AA28" s="35"/>
      <c r="AB28" s="35"/>
      <c r="AC28" s="35"/>
      <c r="AD28" s="35"/>
      <c r="AE28" s="35"/>
    </row>
    <row r="29" spans="1:31" s="8" customFormat="1" ht="16.5" customHeight="1">
      <c r="A29" s="122"/>
      <c r="B29" s="123"/>
      <c r="C29" s="122"/>
      <c r="D29" s="122"/>
      <c r="E29" s="322" t="s">
        <v>1</v>
      </c>
      <c r="F29" s="322"/>
      <c r="G29" s="322"/>
      <c r="H29" s="322"/>
      <c r="I29" s="122"/>
      <c r="J29" s="122"/>
      <c r="K29" s="122"/>
      <c r="L29" s="124"/>
      <c r="S29" s="122"/>
      <c r="T29" s="122"/>
      <c r="U29" s="122"/>
      <c r="V29" s="122"/>
      <c r="W29" s="122"/>
      <c r="X29" s="122"/>
      <c r="Y29" s="122"/>
      <c r="Z29" s="122"/>
      <c r="AA29" s="122"/>
      <c r="AB29" s="122"/>
      <c r="AC29" s="122"/>
      <c r="AD29" s="122"/>
      <c r="AE29" s="122"/>
    </row>
    <row r="30" spans="1:31" s="2" customFormat="1" ht="6.95" customHeight="1">
      <c r="A30" s="35"/>
      <c r="B30" s="40"/>
      <c r="C30" s="35"/>
      <c r="D30" s="35"/>
      <c r="E30" s="35"/>
      <c r="F30" s="35"/>
      <c r="G30" s="35"/>
      <c r="H30" s="35"/>
      <c r="I30" s="35"/>
      <c r="J30" s="35"/>
      <c r="K30" s="35"/>
      <c r="L30" s="52"/>
      <c r="S30" s="35"/>
      <c r="T30" s="35"/>
      <c r="U30" s="35"/>
      <c r="V30" s="35"/>
      <c r="W30" s="35"/>
      <c r="X30" s="35"/>
      <c r="Y30" s="35"/>
      <c r="Z30" s="35"/>
      <c r="AA30" s="35"/>
      <c r="AB30" s="35"/>
      <c r="AC30" s="35"/>
      <c r="AD30" s="35"/>
      <c r="AE30" s="35"/>
    </row>
    <row r="31" spans="1:31" s="2" customFormat="1" ht="6.95" customHeight="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25.35" customHeight="1">
      <c r="A32" s="35"/>
      <c r="B32" s="40"/>
      <c r="C32" s="35"/>
      <c r="D32" s="126" t="s">
        <v>39</v>
      </c>
      <c r="E32" s="35"/>
      <c r="F32" s="35"/>
      <c r="G32" s="35"/>
      <c r="H32" s="35"/>
      <c r="I32" s="35"/>
      <c r="J32" s="127">
        <f>ROUND(J125, 2)</f>
        <v>0</v>
      </c>
      <c r="K32" s="35"/>
      <c r="L32" s="52"/>
      <c r="S32" s="35"/>
      <c r="T32" s="35"/>
      <c r="U32" s="35"/>
      <c r="V32" s="35"/>
      <c r="W32" s="35"/>
      <c r="X32" s="35"/>
      <c r="Y32" s="35"/>
      <c r="Z32" s="35"/>
      <c r="AA32" s="35"/>
      <c r="AB32" s="35"/>
      <c r="AC32" s="35"/>
      <c r="AD32" s="35"/>
      <c r="AE32" s="35"/>
    </row>
    <row r="33" spans="1:31" s="2" customFormat="1" ht="6.95" customHeight="1">
      <c r="A33" s="35"/>
      <c r="B33" s="40"/>
      <c r="C33" s="35"/>
      <c r="D33" s="125"/>
      <c r="E33" s="125"/>
      <c r="F33" s="125"/>
      <c r="G33" s="125"/>
      <c r="H33" s="125"/>
      <c r="I33" s="125"/>
      <c r="J33" s="125"/>
      <c r="K33" s="125"/>
      <c r="L33" s="52"/>
      <c r="S33" s="35"/>
      <c r="T33" s="35"/>
      <c r="U33" s="35"/>
      <c r="V33" s="35"/>
      <c r="W33" s="35"/>
      <c r="X33" s="35"/>
      <c r="Y33" s="35"/>
      <c r="Z33" s="35"/>
      <c r="AA33" s="35"/>
      <c r="AB33" s="35"/>
      <c r="AC33" s="35"/>
      <c r="AD33" s="35"/>
      <c r="AE33" s="35"/>
    </row>
    <row r="34" spans="1:31" s="2" customFormat="1" ht="14.45" customHeight="1">
      <c r="A34" s="35"/>
      <c r="B34" s="40"/>
      <c r="C34" s="35"/>
      <c r="D34" s="35"/>
      <c r="E34" s="35"/>
      <c r="F34" s="128" t="s">
        <v>41</v>
      </c>
      <c r="G34" s="35"/>
      <c r="H34" s="35"/>
      <c r="I34" s="128" t="s">
        <v>40</v>
      </c>
      <c r="J34" s="128" t="s">
        <v>42</v>
      </c>
      <c r="K34" s="35"/>
      <c r="L34" s="52"/>
      <c r="S34" s="35"/>
      <c r="T34" s="35"/>
      <c r="U34" s="35"/>
      <c r="V34" s="35"/>
      <c r="W34" s="35"/>
      <c r="X34" s="35"/>
      <c r="Y34" s="35"/>
      <c r="Z34" s="35"/>
      <c r="AA34" s="35"/>
      <c r="AB34" s="35"/>
      <c r="AC34" s="35"/>
      <c r="AD34" s="35"/>
      <c r="AE34" s="35"/>
    </row>
    <row r="35" spans="1:31" s="2" customFormat="1" ht="14.45" customHeight="1">
      <c r="A35" s="35"/>
      <c r="B35" s="40"/>
      <c r="C35" s="35"/>
      <c r="D35" s="129" t="s">
        <v>43</v>
      </c>
      <c r="E35" s="120" t="s">
        <v>44</v>
      </c>
      <c r="F35" s="130">
        <f>ROUND((SUM(BE125:BE173)),  2)</f>
        <v>0</v>
      </c>
      <c r="G35" s="35"/>
      <c r="H35" s="35"/>
      <c r="I35" s="131">
        <v>0.21</v>
      </c>
      <c r="J35" s="130">
        <f>ROUND(((SUM(BE125:BE173))*I35),  2)</f>
        <v>0</v>
      </c>
      <c r="K35" s="35"/>
      <c r="L35" s="52"/>
      <c r="S35" s="35"/>
      <c r="T35" s="35"/>
      <c r="U35" s="35"/>
      <c r="V35" s="35"/>
      <c r="W35" s="35"/>
      <c r="X35" s="35"/>
      <c r="Y35" s="35"/>
      <c r="Z35" s="35"/>
      <c r="AA35" s="35"/>
      <c r="AB35" s="35"/>
      <c r="AC35" s="35"/>
      <c r="AD35" s="35"/>
      <c r="AE35" s="35"/>
    </row>
    <row r="36" spans="1:31" s="2" customFormat="1" ht="14.45" customHeight="1">
      <c r="A36" s="35"/>
      <c r="B36" s="40"/>
      <c r="C36" s="35"/>
      <c r="D36" s="35"/>
      <c r="E36" s="120" t="s">
        <v>45</v>
      </c>
      <c r="F36" s="130">
        <f>ROUND((SUM(BF125:BF173)),  2)</f>
        <v>0</v>
      </c>
      <c r="G36" s="35"/>
      <c r="H36" s="35"/>
      <c r="I36" s="131">
        <v>0.15</v>
      </c>
      <c r="J36" s="130">
        <f>ROUND(((SUM(BF125:BF173))*I36),  2)</f>
        <v>0</v>
      </c>
      <c r="K36" s="35"/>
      <c r="L36" s="52"/>
      <c r="S36" s="35"/>
      <c r="T36" s="35"/>
      <c r="U36" s="35"/>
      <c r="V36" s="35"/>
      <c r="W36" s="35"/>
      <c r="X36" s="35"/>
      <c r="Y36" s="35"/>
      <c r="Z36" s="35"/>
      <c r="AA36" s="35"/>
      <c r="AB36" s="35"/>
      <c r="AC36" s="35"/>
      <c r="AD36" s="35"/>
      <c r="AE36" s="35"/>
    </row>
    <row r="37" spans="1:31" s="2" customFormat="1" ht="14.45" hidden="1" customHeight="1">
      <c r="A37" s="35"/>
      <c r="B37" s="40"/>
      <c r="C37" s="35"/>
      <c r="D37" s="35"/>
      <c r="E37" s="120" t="s">
        <v>46</v>
      </c>
      <c r="F37" s="130">
        <f>ROUND((SUM(BG125:BG173)),  2)</f>
        <v>0</v>
      </c>
      <c r="G37" s="35"/>
      <c r="H37" s="35"/>
      <c r="I37" s="131">
        <v>0.21</v>
      </c>
      <c r="J37" s="130">
        <f>0</f>
        <v>0</v>
      </c>
      <c r="K37" s="35"/>
      <c r="L37" s="52"/>
      <c r="S37" s="35"/>
      <c r="T37" s="35"/>
      <c r="U37" s="35"/>
      <c r="V37" s="35"/>
      <c r="W37" s="35"/>
      <c r="X37" s="35"/>
      <c r="Y37" s="35"/>
      <c r="Z37" s="35"/>
      <c r="AA37" s="35"/>
      <c r="AB37" s="35"/>
      <c r="AC37" s="35"/>
      <c r="AD37" s="35"/>
      <c r="AE37" s="35"/>
    </row>
    <row r="38" spans="1:31" s="2" customFormat="1" ht="14.45" hidden="1" customHeight="1">
      <c r="A38" s="35"/>
      <c r="B38" s="40"/>
      <c r="C38" s="35"/>
      <c r="D38" s="35"/>
      <c r="E38" s="120" t="s">
        <v>47</v>
      </c>
      <c r="F38" s="130">
        <f>ROUND((SUM(BH125:BH173)),  2)</f>
        <v>0</v>
      </c>
      <c r="G38" s="35"/>
      <c r="H38" s="35"/>
      <c r="I38" s="131">
        <v>0.15</v>
      </c>
      <c r="J38" s="130">
        <f>0</f>
        <v>0</v>
      </c>
      <c r="K38" s="35"/>
      <c r="L38" s="52"/>
      <c r="S38" s="35"/>
      <c r="T38" s="35"/>
      <c r="U38" s="35"/>
      <c r="V38" s="35"/>
      <c r="W38" s="35"/>
      <c r="X38" s="35"/>
      <c r="Y38" s="35"/>
      <c r="Z38" s="35"/>
      <c r="AA38" s="35"/>
      <c r="AB38" s="35"/>
      <c r="AC38" s="35"/>
      <c r="AD38" s="35"/>
      <c r="AE38" s="35"/>
    </row>
    <row r="39" spans="1:31" s="2" customFormat="1" ht="14.45" hidden="1" customHeight="1">
      <c r="A39" s="35"/>
      <c r="B39" s="40"/>
      <c r="C39" s="35"/>
      <c r="D39" s="35"/>
      <c r="E39" s="120" t="s">
        <v>48</v>
      </c>
      <c r="F39" s="130">
        <f>ROUND((SUM(BI125:BI173)),  2)</f>
        <v>0</v>
      </c>
      <c r="G39" s="35"/>
      <c r="H39" s="35"/>
      <c r="I39" s="131">
        <v>0</v>
      </c>
      <c r="J39" s="130">
        <f>0</f>
        <v>0</v>
      </c>
      <c r="K39" s="35"/>
      <c r="L39" s="52"/>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2" customFormat="1" ht="25.35" customHeight="1">
      <c r="A41" s="35"/>
      <c r="B41" s="40"/>
      <c r="C41" s="132"/>
      <c r="D41" s="133" t="s">
        <v>49</v>
      </c>
      <c r="E41" s="134"/>
      <c r="F41" s="134"/>
      <c r="G41" s="135" t="s">
        <v>50</v>
      </c>
      <c r="H41" s="136" t="s">
        <v>51</v>
      </c>
      <c r="I41" s="134"/>
      <c r="J41" s="137">
        <f>SUM(J32:J39)</f>
        <v>0</v>
      </c>
      <c r="K41" s="138"/>
      <c r="L41" s="52"/>
      <c r="S41" s="35"/>
      <c r="T41" s="35"/>
      <c r="U41" s="35"/>
      <c r="V41" s="35"/>
      <c r="W41" s="35"/>
      <c r="X41" s="35"/>
      <c r="Y41" s="35"/>
      <c r="Z41" s="35"/>
      <c r="AA41" s="35"/>
      <c r="AB41" s="35"/>
      <c r="AC41" s="35"/>
      <c r="AD41" s="35"/>
      <c r="AE41" s="35"/>
    </row>
    <row r="42" spans="1:31" s="2" customFormat="1" ht="14.45" customHeight="1">
      <c r="A42" s="35"/>
      <c r="B42" s="40"/>
      <c r="C42" s="35"/>
      <c r="D42" s="35"/>
      <c r="E42" s="35"/>
      <c r="F42" s="35"/>
      <c r="G42" s="35"/>
      <c r="H42" s="35"/>
      <c r="I42" s="35"/>
      <c r="J42" s="35"/>
      <c r="K42" s="35"/>
      <c r="L42" s="52"/>
      <c r="S42" s="35"/>
      <c r="T42" s="35"/>
      <c r="U42" s="35"/>
      <c r="V42" s="35"/>
      <c r="W42" s="35"/>
      <c r="X42" s="35"/>
      <c r="Y42" s="35"/>
      <c r="Z42" s="35"/>
      <c r="AA42" s="35"/>
      <c r="AB42" s="35"/>
      <c r="AC42" s="35"/>
      <c r="AD42" s="35"/>
      <c r="AE42" s="35"/>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52"/>
      <c r="D50" s="139" t="s">
        <v>52</v>
      </c>
      <c r="E50" s="140"/>
      <c r="F50" s="140"/>
      <c r="G50" s="139" t="s">
        <v>53</v>
      </c>
      <c r="H50" s="140"/>
      <c r="I50" s="140"/>
      <c r="J50" s="140"/>
      <c r="K50" s="140"/>
      <c r="L50" s="52"/>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5"/>
      <c r="B61" s="40"/>
      <c r="C61" s="35"/>
      <c r="D61" s="141" t="s">
        <v>54</v>
      </c>
      <c r="E61" s="142"/>
      <c r="F61" s="143" t="s">
        <v>55</v>
      </c>
      <c r="G61" s="141" t="s">
        <v>54</v>
      </c>
      <c r="H61" s="142"/>
      <c r="I61" s="142"/>
      <c r="J61" s="144" t="s">
        <v>55</v>
      </c>
      <c r="K61" s="142"/>
      <c r="L61" s="52"/>
      <c r="S61" s="35"/>
      <c r="T61" s="35"/>
      <c r="U61" s="35"/>
      <c r="V61" s="35"/>
      <c r="W61" s="35"/>
      <c r="X61" s="35"/>
      <c r="Y61" s="35"/>
      <c r="Z61" s="35"/>
      <c r="AA61" s="35"/>
      <c r="AB61" s="35"/>
      <c r="AC61" s="35"/>
      <c r="AD61" s="35"/>
      <c r="AE61" s="35"/>
    </row>
    <row r="62" spans="1:31" ht="11.25">
      <c r="B62" s="21"/>
      <c r="L62" s="21"/>
    </row>
    <row r="63" spans="1:31" ht="11.25">
      <c r="B63" s="21"/>
      <c r="L63" s="21"/>
    </row>
    <row r="64" spans="1:31" ht="11.25">
      <c r="B64" s="21"/>
      <c r="L64" s="21"/>
    </row>
    <row r="65" spans="1:31" s="2" customFormat="1" ht="12.75">
      <c r="A65" s="35"/>
      <c r="B65" s="40"/>
      <c r="C65" s="35"/>
      <c r="D65" s="139" t="s">
        <v>56</v>
      </c>
      <c r="E65" s="145"/>
      <c r="F65" s="145"/>
      <c r="G65" s="139" t="s">
        <v>57</v>
      </c>
      <c r="H65" s="145"/>
      <c r="I65" s="145"/>
      <c r="J65" s="145"/>
      <c r="K65" s="145"/>
      <c r="L65" s="52"/>
      <c r="S65" s="35"/>
      <c r="T65" s="35"/>
      <c r="U65" s="35"/>
      <c r="V65" s="35"/>
      <c r="W65" s="35"/>
      <c r="X65" s="35"/>
      <c r="Y65" s="35"/>
      <c r="Z65" s="35"/>
      <c r="AA65" s="35"/>
      <c r="AB65" s="35"/>
      <c r="AC65" s="35"/>
      <c r="AD65" s="35"/>
      <c r="AE65" s="35"/>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5"/>
      <c r="B76" s="40"/>
      <c r="C76" s="35"/>
      <c r="D76" s="141" t="s">
        <v>54</v>
      </c>
      <c r="E76" s="142"/>
      <c r="F76" s="143" t="s">
        <v>55</v>
      </c>
      <c r="G76" s="141" t="s">
        <v>54</v>
      </c>
      <c r="H76" s="142"/>
      <c r="I76" s="142"/>
      <c r="J76" s="144" t="s">
        <v>55</v>
      </c>
      <c r="K76" s="142"/>
      <c r="L76" s="52"/>
      <c r="S76" s="35"/>
      <c r="T76" s="35"/>
      <c r="U76" s="35"/>
      <c r="V76" s="35"/>
      <c r="W76" s="35"/>
      <c r="X76" s="35"/>
      <c r="Y76" s="35"/>
      <c r="Z76" s="35"/>
      <c r="AA76" s="35"/>
      <c r="AB76" s="35"/>
      <c r="AC76" s="35"/>
      <c r="AD76" s="35"/>
      <c r="AE76" s="35"/>
    </row>
    <row r="77" spans="1:31" s="2" customFormat="1" ht="14.45" customHeight="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81" spans="1:31"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31" s="2" customFormat="1" ht="24.95" customHeight="1">
      <c r="A82" s="35"/>
      <c r="B82" s="36"/>
      <c r="C82" s="24" t="s">
        <v>129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23" t="str">
        <f>E7</f>
        <v>Rekonstrukce multifunkčního sálu v budově NZM</v>
      </c>
      <c r="F85" s="324"/>
      <c r="G85" s="324"/>
      <c r="H85" s="324"/>
      <c r="I85" s="37"/>
      <c r="J85" s="37"/>
      <c r="K85" s="37"/>
      <c r="L85" s="52"/>
      <c r="S85" s="35"/>
      <c r="T85" s="35"/>
      <c r="U85" s="35"/>
      <c r="V85" s="35"/>
      <c r="W85" s="35"/>
      <c r="X85" s="35"/>
      <c r="Y85" s="35"/>
      <c r="Z85" s="35"/>
      <c r="AA85" s="35"/>
      <c r="AB85" s="35"/>
      <c r="AC85" s="35"/>
      <c r="AD85" s="35"/>
      <c r="AE85" s="35"/>
    </row>
    <row r="86" spans="1:31" s="1" customFormat="1" ht="12" customHeight="1">
      <c r="B86" s="22"/>
      <c r="C86" s="30" t="s">
        <v>125</v>
      </c>
      <c r="D86" s="23"/>
      <c r="E86" s="23"/>
      <c r="F86" s="23"/>
      <c r="G86" s="23"/>
      <c r="H86" s="23"/>
      <c r="I86" s="23"/>
      <c r="J86" s="23"/>
      <c r="K86" s="23"/>
      <c r="L86" s="21"/>
    </row>
    <row r="87" spans="1:31" s="2" customFormat="1" ht="16.5" customHeight="1">
      <c r="A87" s="35"/>
      <c r="B87" s="36"/>
      <c r="C87" s="37"/>
      <c r="D87" s="37"/>
      <c r="E87" s="323" t="s">
        <v>1262</v>
      </c>
      <c r="F87" s="325"/>
      <c r="G87" s="325"/>
      <c r="H87" s="325"/>
      <c r="I87" s="37"/>
      <c r="J87" s="37"/>
      <c r="K87" s="37"/>
      <c r="L87" s="52"/>
      <c r="S87" s="35"/>
      <c r="T87" s="35"/>
      <c r="U87" s="35"/>
      <c r="V87" s="35"/>
      <c r="W87" s="35"/>
      <c r="X87" s="35"/>
      <c r="Y87" s="35"/>
      <c r="Z87" s="35"/>
      <c r="AA87" s="35"/>
      <c r="AB87" s="35"/>
      <c r="AC87" s="35"/>
      <c r="AD87" s="35"/>
      <c r="AE87" s="35"/>
    </row>
    <row r="88" spans="1:31" s="2" customFormat="1" ht="12" customHeight="1">
      <c r="A88" s="35"/>
      <c r="B88" s="36"/>
      <c r="C88" s="30" t="s">
        <v>127</v>
      </c>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276" t="str">
        <f>E11</f>
        <v>D.1.4.4 - Vytápění</v>
      </c>
      <c r="F89" s="325"/>
      <c r="G89" s="325"/>
      <c r="H89" s="325"/>
      <c r="I89" s="37"/>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2" customHeight="1">
      <c r="A91" s="35"/>
      <c r="B91" s="36"/>
      <c r="C91" s="30" t="s">
        <v>20</v>
      </c>
      <c r="D91" s="37"/>
      <c r="E91" s="37"/>
      <c r="F91" s="28" t="str">
        <f>F14</f>
        <v>Kostelní 1300/44, Praha 7</v>
      </c>
      <c r="G91" s="37"/>
      <c r="H91" s="37"/>
      <c r="I91" s="30" t="s">
        <v>22</v>
      </c>
      <c r="J91" s="67" t="str">
        <f>IF(J14="","",J14)</f>
        <v>27. 4. 2021</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52"/>
      <c r="S92" s="35"/>
      <c r="T92" s="35"/>
      <c r="U92" s="35"/>
      <c r="V92" s="35"/>
      <c r="W92" s="35"/>
      <c r="X92" s="35"/>
      <c r="Y92" s="35"/>
      <c r="Z92" s="35"/>
      <c r="AA92" s="35"/>
      <c r="AB92" s="35"/>
      <c r="AC92" s="35"/>
      <c r="AD92" s="35"/>
      <c r="AE92" s="35"/>
    </row>
    <row r="93" spans="1:31" s="2" customFormat="1" ht="40.15" customHeight="1">
      <c r="A93" s="35"/>
      <c r="B93" s="36"/>
      <c r="C93" s="30" t="s">
        <v>24</v>
      </c>
      <c r="D93" s="37"/>
      <c r="E93" s="37"/>
      <c r="F93" s="28" t="str">
        <f>E17</f>
        <v>Národní zemědělské muzeum, Kostelní 44, Praha 7</v>
      </c>
      <c r="G93" s="37"/>
      <c r="H93" s="37"/>
      <c r="I93" s="30" t="s">
        <v>31</v>
      </c>
      <c r="J93" s="33" t="str">
        <f>E23</f>
        <v>ARCH TECH, K Noskovně 148, Praha 6</v>
      </c>
      <c r="K93" s="37"/>
      <c r="L93" s="52"/>
      <c r="S93" s="35"/>
      <c r="T93" s="35"/>
      <c r="U93" s="35"/>
      <c r="V93" s="35"/>
      <c r="W93" s="35"/>
      <c r="X93" s="35"/>
      <c r="Y93" s="35"/>
      <c r="Z93" s="35"/>
      <c r="AA93" s="35"/>
      <c r="AB93" s="35"/>
      <c r="AC93" s="35"/>
      <c r="AD93" s="35"/>
      <c r="AE93" s="35"/>
    </row>
    <row r="94" spans="1:31" s="2" customFormat="1" ht="40.15" customHeight="1">
      <c r="A94" s="35"/>
      <c r="B94" s="36"/>
      <c r="C94" s="30" t="s">
        <v>29</v>
      </c>
      <c r="D94" s="37"/>
      <c r="E94" s="37"/>
      <c r="F94" s="28" t="str">
        <f>IF(E20="","",E20)</f>
        <v>Vyplň údaj</v>
      </c>
      <c r="G94" s="37"/>
      <c r="H94" s="37"/>
      <c r="I94" s="30" t="s">
        <v>35</v>
      </c>
      <c r="J94" s="33" t="str">
        <f>E26</f>
        <v>Jiří Večerník, Wolkerova 1747/27, Jihlava</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31" s="2" customFormat="1" ht="29.25" customHeight="1">
      <c r="A96" s="35"/>
      <c r="B96" s="36"/>
      <c r="C96" s="150" t="s">
        <v>130</v>
      </c>
      <c r="D96" s="151"/>
      <c r="E96" s="151"/>
      <c r="F96" s="151"/>
      <c r="G96" s="151"/>
      <c r="H96" s="151"/>
      <c r="I96" s="151"/>
      <c r="J96" s="152" t="s">
        <v>131</v>
      </c>
      <c r="K96" s="151"/>
      <c r="L96" s="52"/>
      <c r="S96" s="35"/>
      <c r="T96" s="35"/>
      <c r="U96" s="35"/>
      <c r="V96" s="35"/>
      <c r="W96" s="35"/>
      <c r="X96" s="35"/>
      <c r="Y96" s="35"/>
      <c r="Z96" s="35"/>
      <c r="AA96" s="35"/>
      <c r="AB96" s="35"/>
      <c r="AC96" s="35"/>
      <c r="AD96" s="35"/>
      <c r="AE96" s="35"/>
    </row>
    <row r="97" spans="1:47" s="2" customFormat="1" ht="10.35" customHeight="1">
      <c r="A97" s="35"/>
      <c r="B97" s="36"/>
      <c r="C97" s="37"/>
      <c r="D97" s="37"/>
      <c r="E97" s="37"/>
      <c r="F97" s="37"/>
      <c r="G97" s="37"/>
      <c r="H97" s="37"/>
      <c r="I97" s="37"/>
      <c r="J97" s="37"/>
      <c r="K97" s="37"/>
      <c r="L97" s="52"/>
      <c r="S97" s="35"/>
      <c r="T97" s="35"/>
      <c r="U97" s="35"/>
      <c r="V97" s="35"/>
      <c r="W97" s="35"/>
      <c r="X97" s="35"/>
      <c r="Y97" s="35"/>
      <c r="Z97" s="35"/>
      <c r="AA97" s="35"/>
      <c r="AB97" s="35"/>
      <c r="AC97" s="35"/>
      <c r="AD97" s="35"/>
      <c r="AE97" s="35"/>
    </row>
    <row r="98" spans="1:47" s="2" customFormat="1" ht="22.9" customHeight="1">
      <c r="A98" s="35"/>
      <c r="B98" s="36"/>
      <c r="C98" s="153" t="s">
        <v>132</v>
      </c>
      <c r="D98" s="37"/>
      <c r="E98" s="37"/>
      <c r="F98" s="37"/>
      <c r="G98" s="37"/>
      <c r="H98" s="37"/>
      <c r="I98" s="37"/>
      <c r="J98" s="85">
        <f>J125</f>
        <v>0</v>
      </c>
      <c r="K98" s="37"/>
      <c r="L98" s="52"/>
      <c r="S98" s="35"/>
      <c r="T98" s="35"/>
      <c r="U98" s="35"/>
      <c r="V98" s="35"/>
      <c r="W98" s="35"/>
      <c r="X98" s="35"/>
      <c r="Y98" s="35"/>
      <c r="Z98" s="35"/>
      <c r="AA98" s="35"/>
      <c r="AB98" s="35"/>
      <c r="AC98" s="35"/>
      <c r="AD98" s="35"/>
      <c r="AE98" s="35"/>
      <c r="AU98" s="18" t="s">
        <v>133</v>
      </c>
    </row>
    <row r="99" spans="1:47" s="9" customFormat="1" ht="24.95" customHeight="1">
      <c r="B99" s="154"/>
      <c r="C99" s="155"/>
      <c r="D99" s="156" t="s">
        <v>142</v>
      </c>
      <c r="E99" s="157"/>
      <c r="F99" s="157"/>
      <c r="G99" s="157"/>
      <c r="H99" s="157"/>
      <c r="I99" s="157"/>
      <c r="J99" s="158">
        <f>J126</f>
        <v>0</v>
      </c>
      <c r="K99" s="155"/>
      <c r="L99" s="159"/>
    </row>
    <row r="100" spans="1:47" s="10" customFormat="1" ht="19.899999999999999" customHeight="1">
      <c r="B100" s="160"/>
      <c r="C100" s="105"/>
      <c r="D100" s="161" t="s">
        <v>1807</v>
      </c>
      <c r="E100" s="162"/>
      <c r="F100" s="162"/>
      <c r="G100" s="162"/>
      <c r="H100" s="162"/>
      <c r="I100" s="162"/>
      <c r="J100" s="163">
        <f>J127</f>
        <v>0</v>
      </c>
      <c r="K100" s="105"/>
      <c r="L100" s="164"/>
    </row>
    <row r="101" spans="1:47" s="10" customFormat="1" ht="19.899999999999999" customHeight="1">
      <c r="B101" s="160"/>
      <c r="C101" s="105"/>
      <c r="D101" s="161" t="s">
        <v>1808</v>
      </c>
      <c r="E101" s="162"/>
      <c r="F101" s="162"/>
      <c r="G101" s="162"/>
      <c r="H101" s="162"/>
      <c r="I101" s="162"/>
      <c r="J101" s="163">
        <f>J136</f>
        <v>0</v>
      </c>
      <c r="K101" s="105"/>
      <c r="L101" s="164"/>
    </row>
    <row r="102" spans="1:47" s="10" customFormat="1" ht="19.899999999999999" customHeight="1">
      <c r="B102" s="160"/>
      <c r="C102" s="105"/>
      <c r="D102" s="161" t="s">
        <v>1809</v>
      </c>
      <c r="E102" s="162"/>
      <c r="F102" s="162"/>
      <c r="G102" s="162"/>
      <c r="H102" s="162"/>
      <c r="I102" s="162"/>
      <c r="J102" s="163">
        <f>J152</f>
        <v>0</v>
      </c>
      <c r="K102" s="105"/>
      <c r="L102" s="164"/>
    </row>
    <row r="103" spans="1:47" s="10" customFormat="1" ht="19.899999999999999" customHeight="1">
      <c r="B103" s="160"/>
      <c r="C103" s="105"/>
      <c r="D103" s="161" t="s">
        <v>1810</v>
      </c>
      <c r="E103" s="162"/>
      <c r="F103" s="162"/>
      <c r="G103" s="162"/>
      <c r="H103" s="162"/>
      <c r="I103" s="162"/>
      <c r="J103" s="163">
        <f>J161</f>
        <v>0</v>
      </c>
      <c r="K103" s="105"/>
      <c r="L103" s="164"/>
    </row>
    <row r="104" spans="1:47" s="2" customFormat="1" ht="21.75" customHeight="1">
      <c r="A104" s="35"/>
      <c r="B104" s="36"/>
      <c r="C104" s="37"/>
      <c r="D104" s="37"/>
      <c r="E104" s="37"/>
      <c r="F104" s="37"/>
      <c r="G104" s="37"/>
      <c r="H104" s="37"/>
      <c r="I104" s="37"/>
      <c r="J104" s="37"/>
      <c r="K104" s="37"/>
      <c r="L104" s="52"/>
      <c r="S104" s="35"/>
      <c r="T104" s="35"/>
      <c r="U104" s="35"/>
      <c r="V104" s="35"/>
      <c r="W104" s="35"/>
      <c r="X104" s="35"/>
      <c r="Y104" s="35"/>
      <c r="Z104" s="35"/>
      <c r="AA104" s="35"/>
      <c r="AB104" s="35"/>
      <c r="AC104" s="35"/>
      <c r="AD104" s="35"/>
      <c r="AE104" s="35"/>
    </row>
    <row r="105" spans="1:47" s="2" customFormat="1" ht="6.95" customHeight="1">
      <c r="A105" s="35"/>
      <c r="B105" s="55"/>
      <c r="C105" s="56"/>
      <c r="D105" s="56"/>
      <c r="E105" s="56"/>
      <c r="F105" s="56"/>
      <c r="G105" s="56"/>
      <c r="H105" s="56"/>
      <c r="I105" s="56"/>
      <c r="J105" s="56"/>
      <c r="K105" s="56"/>
      <c r="L105" s="52"/>
      <c r="S105" s="35"/>
      <c r="T105" s="35"/>
      <c r="U105" s="35"/>
      <c r="V105" s="35"/>
      <c r="W105" s="35"/>
      <c r="X105" s="35"/>
      <c r="Y105" s="35"/>
      <c r="Z105" s="35"/>
      <c r="AA105" s="35"/>
      <c r="AB105" s="35"/>
      <c r="AC105" s="35"/>
      <c r="AD105" s="35"/>
      <c r="AE105" s="35"/>
    </row>
    <row r="109" spans="1:47" s="2" customFormat="1" ht="6.95" customHeight="1">
      <c r="A109" s="35"/>
      <c r="B109" s="57"/>
      <c r="C109" s="58"/>
      <c r="D109" s="58"/>
      <c r="E109" s="58"/>
      <c r="F109" s="58"/>
      <c r="G109" s="58"/>
      <c r="H109" s="58"/>
      <c r="I109" s="58"/>
      <c r="J109" s="58"/>
      <c r="K109" s="58"/>
      <c r="L109" s="52"/>
      <c r="S109" s="35"/>
      <c r="T109" s="35"/>
      <c r="U109" s="35"/>
      <c r="V109" s="35"/>
      <c r="W109" s="35"/>
      <c r="X109" s="35"/>
      <c r="Y109" s="35"/>
      <c r="Z109" s="35"/>
      <c r="AA109" s="35"/>
      <c r="AB109" s="35"/>
      <c r="AC109" s="35"/>
      <c r="AD109" s="35"/>
      <c r="AE109" s="35"/>
    </row>
    <row r="110" spans="1:47" s="2" customFormat="1" ht="24.95" customHeight="1">
      <c r="A110" s="35"/>
      <c r="B110" s="36"/>
      <c r="C110" s="24" t="s">
        <v>154</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47" s="2" customFormat="1" ht="6.95" customHeight="1">
      <c r="A111" s="35"/>
      <c r="B111" s="36"/>
      <c r="C111" s="37"/>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47" s="2" customFormat="1" ht="12" customHeight="1">
      <c r="A112" s="35"/>
      <c r="B112" s="36"/>
      <c r="C112" s="30" t="s">
        <v>16</v>
      </c>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65" s="2" customFormat="1" ht="16.5" customHeight="1">
      <c r="A113" s="35"/>
      <c r="B113" s="36"/>
      <c r="C113" s="37"/>
      <c r="D113" s="37"/>
      <c r="E113" s="323" t="str">
        <f>E7</f>
        <v>Rekonstrukce multifunkčního sálu v budově NZM</v>
      </c>
      <c r="F113" s="324"/>
      <c r="G113" s="324"/>
      <c r="H113" s="324"/>
      <c r="I113" s="37"/>
      <c r="J113" s="37"/>
      <c r="K113" s="37"/>
      <c r="L113" s="52"/>
      <c r="S113" s="35"/>
      <c r="T113" s="35"/>
      <c r="U113" s="35"/>
      <c r="V113" s="35"/>
      <c r="W113" s="35"/>
      <c r="X113" s="35"/>
      <c r="Y113" s="35"/>
      <c r="Z113" s="35"/>
      <c r="AA113" s="35"/>
      <c r="AB113" s="35"/>
      <c r="AC113" s="35"/>
      <c r="AD113" s="35"/>
      <c r="AE113" s="35"/>
    </row>
    <row r="114" spans="1:65" s="1" customFormat="1" ht="12" customHeight="1">
      <c r="B114" s="22"/>
      <c r="C114" s="30" t="s">
        <v>125</v>
      </c>
      <c r="D114" s="23"/>
      <c r="E114" s="23"/>
      <c r="F114" s="23"/>
      <c r="G114" s="23"/>
      <c r="H114" s="23"/>
      <c r="I114" s="23"/>
      <c r="J114" s="23"/>
      <c r="K114" s="23"/>
      <c r="L114" s="21"/>
    </row>
    <row r="115" spans="1:65" s="2" customFormat="1" ht="16.5" customHeight="1">
      <c r="A115" s="35"/>
      <c r="B115" s="36"/>
      <c r="C115" s="37"/>
      <c r="D115" s="37"/>
      <c r="E115" s="323" t="s">
        <v>1262</v>
      </c>
      <c r="F115" s="325"/>
      <c r="G115" s="325"/>
      <c r="H115" s="325"/>
      <c r="I115" s="37"/>
      <c r="J115" s="37"/>
      <c r="K115" s="37"/>
      <c r="L115" s="52"/>
      <c r="S115" s="35"/>
      <c r="T115" s="35"/>
      <c r="U115" s="35"/>
      <c r="V115" s="35"/>
      <c r="W115" s="35"/>
      <c r="X115" s="35"/>
      <c r="Y115" s="35"/>
      <c r="Z115" s="35"/>
      <c r="AA115" s="35"/>
      <c r="AB115" s="35"/>
      <c r="AC115" s="35"/>
      <c r="AD115" s="35"/>
      <c r="AE115" s="35"/>
    </row>
    <row r="116" spans="1:65" s="2" customFormat="1" ht="12" customHeight="1">
      <c r="A116" s="35"/>
      <c r="B116" s="36"/>
      <c r="C116" s="30" t="s">
        <v>127</v>
      </c>
      <c r="D116" s="37"/>
      <c r="E116" s="37"/>
      <c r="F116" s="37"/>
      <c r="G116" s="37"/>
      <c r="H116" s="37"/>
      <c r="I116" s="37"/>
      <c r="J116" s="37"/>
      <c r="K116" s="37"/>
      <c r="L116" s="52"/>
      <c r="S116" s="35"/>
      <c r="T116" s="35"/>
      <c r="U116" s="35"/>
      <c r="V116" s="35"/>
      <c r="W116" s="35"/>
      <c r="X116" s="35"/>
      <c r="Y116" s="35"/>
      <c r="Z116" s="35"/>
      <c r="AA116" s="35"/>
      <c r="AB116" s="35"/>
      <c r="AC116" s="35"/>
      <c r="AD116" s="35"/>
      <c r="AE116" s="35"/>
    </row>
    <row r="117" spans="1:65" s="2" customFormat="1" ht="16.5" customHeight="1">
      <c r="A117" s="35"/>
      <c r="B117" s="36"/>
      <c r="C117" s="37"/>
      <c r="D117" s="37"/>
      <c r="E117" s="276" t="str">
        <f>E11</f>
        <v>D.1.4.4 - Vytápění</v>
      </c>
      <c r="F117" s="325"/>
      <c r="G117" s="325"/>
      <c r="H117" s="325"/>
      <c r="I117" s="37"/>
      <c r="J117" s="37"/>
      <c r="K117" s="37"/>
      <c r="L117" s="52"/>
      <c r="S117" s="35"/>
      <c r="T117" s="35"/>
      <c r="U117" s="35"/>
      <c r="V117" s="35"/>
      <c r="W117" s="35"/>
      <c r="X117" s="35"/>
      <c r="Y117" s="35"/>
      <c r="Z117" s="35"/>
      <c r="AA117" s="35"/>
      <c r="AB117" s="35"/>
      <c r="AC117" s="35"/>
      <c r="AD117" s="35"/>
      <c r="AE117" s="35"/>
    </row>
    <row r="118" spans="1:65" s="2" customFormat="1" ht="6.95" customHeight="1">
      <c r="A118" s="35"/>
      <c r="B118" s="36"/>
      <c r="C118" s="37"/>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65" s="2" customFormat="1" ht="12" customHeight="1">
      <c r="A119" s="35"/>
      <c r="B119" s="36"/>
      <c r="C119" s="30" t="s">
        <v>20</v>
      </c>
      <c r="D119" s="37"/>
      <c r="E119" s="37"/>
      <c r="F119" s="28" t="str">
        <f>F14</f>
        <v>Kostelní 1300/44, Praha 7</v>
      </c>
      <c r="G119" s="37"/>
      <c r="H119" s="37"/>
      <c r="I119" s="30" t="s">
        <v>22</v>
      </c>
      <c r="J119" s="67" t="str">
        <f>IF(J14="","",J14)</f>
        <v>27. 4. 2021</v>
      </c>
      <c r="K119" s="37"/>
      <c r="L119" s="52"/>
      <c r="S119" s="35"/>
      <c r="T119" s="35"/>
      <c r="U119" s="35"/>
      <c r="V119" s="35"/>
      <c r="W119" s="35"/>
      <c r="X119" s="35"/>
      <c r="Y119" s="35"/>
      <c r="Z119" s="35"/>
      <c r="AA119" s="35"/>
      <c r="AB119" s="35"/>
      <c r="AC119" s="35"/>
      <c r="AD119" s="35"/>
      <c r="AE119" s="35"/>
    </row>
    <row r="120" spans="1:65" s="2" customFormat="1" ht="6.95" customHeight="1">
      <c r="A120" s="35"/>
      <c r="B120" s="36"/>
      <c r="C120" s="37"/>
      <c r="D120" s="37"/>
      <c r="E120" s="37"/>
      <c r="F120" s="37"/>
      <c r="G120" s="37"/>
      <c r="H120" s="37"/>
      <c r="I120" s="37"/>
      <c r="J120" s="37"/>
      <c r="K120" s="37"/>
      <c r="L120" s="52"/>
      <c r="S120" s="35"/>
      <c r="T120" s="35"/>
      <c r="U120" s="35"/>
      <c r="V120" s="35"/>
      <c r="W120" s="35"/>
      <c r="X120" s="35"/>
      <c r="Y120" s="35"/>
      <c r="Z120" s="35"/>
      <c r="AA120" s="35"/>
      <c r="AB120" s="35"/>
      <c r="AC120" s="35"/>
      <c r="AD120" s="35"/>
      <c r="AE120" s="35"/>
    </row>
    <row r="121" spans="1:65" s="2" customFormat="1" ht="40.15" customHeight="1">
      <c r="A121" s="35"/>
      <c r="B121" s="36"/>
      <c r="C121" s="30" t="s">
        <v>24</v>
      </c>
      <c r="D121" s="37"/>
      <c r="E121" s="37"/>
      <c r="F121" s="28" t="str">
        <f>E17</f>
        <v>Národní zemědělské muzeum, Kostelní 44, Praha 7</v>
      </c>
      <c r="G121" s="37"/>
      <c r="H121" s="37"/>
      <c r="I121" s="30" t="s">
        <v>31</v>
      </c>
      <c r="J121" s="33" t="str">
        <f>E23</f>
        <v>ARCH TECH, K Noskovně 148, Praha 6</v>
      </c>
      <c r="K121" s="37"/>
      <c r="L121" s="52"/>
      <c r="S121" s="35"/>
      <c r="T121" s="35"/>
      <c r="U121" s="35"/>
      <c r="V121" s="35"/>
      <c r="W121" s="35"/>
      <c r="X121" s="35"/>
      <c r="Y121" s="35"/>
      <c r="Z121" s="35"/>
      <c r="AA121" s="35"/>
      <c r="AB121" s="35"/>
      <c r="AC121" s="35"/>
      <c r="AD121" s="35"/>
      <c r="AE121" s="35"/>
    </row>
    <row r="122" spans="1:65" s="2" customFormat="1" ht="40.15" customHeight="1">
      <c r="A122" s="35"/>
      <c r="B122" s="36"/>
      <c r="C122" s="30" t="s">
        <v>29</v>
      </c>
      <c r="D122" s="37"/>
      <c r="E122" s="37"/>
      <c r="F122" s="28" t="str">
        <f>IF(E20="","",E20)</f>
        <v>Vyplň údaj</v>
      </c>
      <c r="G122" s="37"/>
      <c r="H122" s="37"/>
      <c r="I122" s="30" t="s">
        <v>35</v>
      </c>
      <c r="J122" s="33" t="str">
        <f>E26</f>
        <v>Jiří Večerník, Wolkerova 1747/27, Jihlava</v>
      </c>
      <c r="K122" s="37"/>
      <c r="L122" s="52"/>
      <c r="S122" s="35"/>
      <c r="T122" s="35"/>
      <c r="U122" s="35"/>
      <c r="V122" s="35"/>
      <c r="W122" s="35"/>
      <c r="X122" s="35"/>
      <c r="Y122" s="35"/>
      <c r="Z122" s="35"/>
      <c r="AA122" s="35"/>
      <c r="AB122" s="35"/>
      <c r="AC122" s="35"/>
      <c r="AD122" s="35"/>
      <c r="AE122" s="35"/>
    </row>
    <row r="123" spans="1:65" s="2" customFormat="1" ht="10.35" customHeight="1">
      <c r="A123" s="35"/>
      <c r="B123" s="36"/>
      <c r="C123" s="37"/>
      <c r="D123" s="37"/>
      <c r="E123" s="37"/>
      <c r="F123" s="37"/>
      <c r="G123" s="37"/>
      <c r="H123" s="37"/>
      <c r="I123" s="37"/>
      <c r="J123" s="37"/>
      <c r="K123" s="37"/>
      <c r="L123" s="52"/>
      <c r="S123" s="35"/>
      <c r="T123" s="35"/>
      <c r="U123" s="35"/>
      <c r="V123" s="35"/>
      <c r="W123" s="35"/>
      <c r="X123" s="35"/>
      <c r="Y123" s="35"/>
      <c r="Z123" s="35"/>
      <c r="AA123" s="35"/>
      <c r="AB123" s="35"/>
      <c r="AC123" s="35"/>
      <c r="AD123" s="35"/>
      <c r="AE123" s="35"/>
    </row>
    <row r="124" spans="1:65" s="11" customFormat="1" ht="29.25" customHeight="1">
      <c r="A124" s="165"/>
      <c r="B124" s="166"/>
      <c r="C124" s="167" t="s">
        <v>155</v>
      </c>
      <c r="D124" s="168" t="s">
        <v>64</v>
      </c>
      <c r="E124" s="168" t="s">
        <v>60</v>
      </c>
      <c r="F124" s="168" t="s">
        <v>61</v>
      </c>
      <c r="G124" s="168" t="s">
        <v>156</v>
      </c>
      <c r="H124" s="168" t="s">
        <v>157</v>
      </c>
      <c r="I124" s="168" t="s">
        <v>158</v>
      </c>
      <c r="J124" s="168" t="s">
        <v>131</v>
      </c>
      <c r="K124" s="169" t="s">
        <v>159</v>
      </c>
      <c r="L124" s="170"/>
      <c r="M124" s="76" t="s">
        <v>1</v>
      </c>
      <c r="N124" s="77" t="s">
        <v>43</v>
      </c>
      <c r="O124" s="77" t="s">
        <v>160</v>
      </c>
      <c r="P124" s="77" t="s">
        <v>161</v>
      </c>
      <c r="Q124" s="77" t="s">
        <v>162</v>
      </c>
      <c r="R124" s="77" t="s">
        <v>163</v>
      </c>
      <c r="S124" s="77" t="s">
        <v>164</v>
      </c>
      <c r="T124" s="78" t="s">
        <v>165</v>
      </c>
      <c r="U124" s="165"/>
      <c r="V124" s="165"/>
      <c r="W124" s="165"/>
      <c r="X124" s="165"/>
      <c r="Y124" s="165"/>
      <c r="Z124" s="165"/>
      <c r="AA124" s="165"/>
      <c r="AB124" s="165"/>
      <c r="AC124" s="165"/>
      <c r="AD124" s="165"/>
      <c r="AE124" s="165"/>
    </row>
    <row r="125" spans="1:65" s="2" customFormat="1" ht="22.9" customHeight="1">
      <c r="A125" s="35"/>
      <c r="B125" s="36"/>
      <c r="C125" s="83" t="s">
        <v>166</v>
      </c>
      <c r="D125" s="37"/>
      <c r="E125" s="37"/>
      <c r="F125" s="37"/>
      <c r="G125" s="37"/>
      <c r="H125" s="37"/>
      <c r="I125" s="37"/>
      <c r="J125" s="171">
        <f>BK125</f>
        <v>0</v>
      </c>
      <c r="K125" s="37"/>
      <c r="L125" s="40"/>
      <c r="M125" s="79"/>
      <c r="N125" s="172"/>
      <c r="O125" s="80"/>
      <c r="P125" s="173">
        <f>P126</f>
        <v>0</v>
      </c>
      <c r="Q125" s="80"/>
      <c r="R125" s="173">
        <f>R126</f>
        <v>0</v>
      </c>
      <c r="S125" s="80"/>
      <c r="T125" s="174">
        <f>T126</f>
        <v>0</v>
      </c>
      <c r="U125" s="35"/>
      <c r="V125" s="35"/>
      <c r="W125" s="35"/>
      <c r="X125" s="35"/>
      <c r="Y125" s="35"/>
      <c r="Z125" s="35"/>
      <c r="AA125" s="35"/>
      <c r="AB125" s="35"/>
      <c r="AC125" s="35"/>
      <c r="AD125" s="35"/>
      <c r="AE125" s="35"/>
      <c r="AT125" s="18" t="s">
        <v>78</v>
      </c>
      <c r="AU125" s="18" t="s">
        <v>133</v>
      </c>
      <c r="BK125" s="175">
        <f>BK126</f>
        <v>0</v>
      </c>
    </row>
    <row r="126" spans="1:65" s="12" customFormat="1" ht="25.9" customHeight="1">
      <c r="B126" s="176"/>
      <c r="C126" s="177"/>
      <c r="D126" s="178" t="s">
        <v>78</v>
      </c>
      <c r="E126" s="179" t="s">
        <v>580</v>
      </c>
      <c r="F126" s="179" t="s">
        <v>581</v>
      </c>
      <c r="G126" s="177"/>
      <c r="H126" s="177"/>
      <c r="I126" s="180"/>
      <c r="J126" s="181">
        <f>BK126</f>
        <v>0</v>
      </c>
      <c r="K126" s="177"/>
      <c r="L126" s="182"/>
      <c r="M126" s="183"/>
      <c r="N126" s="184"/>
      <c r="O126" s="184"/>
      <c r="P126" s="185">
        <f>P127+P136+P152+P161</f>
        <v>0</v>
      </c>
      <c r="Q126" s="184"/>
      <c r="R126" s="185">
        <f>R127+R136+R152+R161</f>
        <v>0</v>
      </c>
      <c r="S126" s="184"/>
      <c r="T126" s="186">
        <f>T127+T136+T152+T161</f>
        <v>0</v>
      </c>
      <c r="AR126" s="187" t="s">
        <v>88</v>
      </c>
      <c r="AT126" s="188" t="s">
        <v>78</v>
      </c>
      <c r="AU126" s="188" t="s">
        <v>79</v>
      </c>
      <c r="AY126" s="187" t="s">
        <v>169</v>
      </c>
      <c r="BK126" s="189">
        <f>BK127+BK136+BK152+BK161</f>
        <v>0</v>
      </c>
    </row>
    <row r="127" spans="1:65" s="12" customFormat="1" ht="22.9" customHeight="1">
      <c r="B127" s="176"/>
      <c r="C127" s="177"/>
      <c r="D127" s="178" t="s">
        <v>78</v>
      </c>
      <c r="E127" s="190" t="s">
        <v>1811</v>
      </c>
      <c r="F127" s="190" t="s">
        <v>1812</v>
      </c>
      <c r="G127" s="177"/>
      <c r="H127" s="177"/>
      <c r="I127" s="180"/>
      <c r="J127" s="191">
        <f>BK127</f>
        <v>0</v>
      </c>
      <c r="K127" s="177"/>
      <c r="L127" s="182"/>
      <c r="M127" s="183"/>
      <c r="N127" s="184"/>
      <c r="O127" s="184"/>
      <c r="P127" s="185">
        <f>SUM(P128:P135)</f>
        <v>0</v>
      </c>
      <c r="Q127" s="184"/>
      <c r="R127" s="185">
        <f>SUM(R128:R135)</f>
        <v>0</v>
      </c>
      <c r="S127" s="184"/>
      <c r="T127" s="186">
        <f>SUM(T128:T135)</f>
        <v>0</v>
      </c>
      <c r="AR127" s="187" t="s">
        <v>88</v>
      </c>
      <c r="AT127" s="188" t="s">
        <v>78</v>
      </c>
      <c r="AU127" s="188" t="s">
        <v>86</v>
      </c>
      <c r="AY127" s="187" t="s">
        <v>169</v>
      </c>
      <c r="BK127" s="189">
        <f>SUM(BK128:BK135)</f>
        <v>0</v>
      </c>
    </row>
    <row r="128" spans="1:65" s="2" customFormat="1" ht="16.5" customHeight="1">
      <c r="A128" s="35"/>
      <c r="B128" s="36"/>
      <c r="C128" s="192" t="s">
        <v>86</v>
      </c>
      <c r="D128" s="192" t="s">
        <v>172</v>
      </c>
      <c r="E128" s="193" t="s">
        <v>1813</v>
      </c>
      <c r="F128" s="194" t="s">
        <v>1814</v>
      </c>
      <c r="G128" s="195" t="s">
        <v>1341</v>
      </c>
      <c r="H128" s="196">
        <v>4</v>
      </c>
      <c r="I128" s="197"/>
      <c r="J128" s="198">
        <f>ROUND(I128*H128,2)</f>
        <v>0</v>
      </c>
      <c r="K128" s="194" t="s">
        <v>1</v>
      </c>
      <c r="L128" s="40"/>
      <c r="M128" s="199" t="s">
        <v>1</v>
      </c>
      <c r="N128" s="200" t="s">
        <v>44</v>
      </c>
      <c r="O128" s="72"/>
      <c r="P128" s="201">
        <f>O128*H128</f>
        <v>0</v>
      </c>
      <c r="Q128" s="201">
        <v>0</v>
      </c>
      <c r="R128" s="201">
        <f>Q128*H128</f>
        <v>0</v>
      </c>
      <c r="S128" s="201">
        <v>0</v>
      </c>
      <c r="T128" s="202">
        <f>S128*H128</f>
        <v>0</v>
      </c>
      <c r="U128" s="35"/>
      <c r="V128" s="35"/>
      <c r="W128" s="35"/>
      <c r="X128" s="35"/>
      <c r="Y128" s="35"/>
      <c r="Z128" s="35"/>
      <c r="AA128" s="35"/>
      <c r="AB128" s="35"/>
      <c r="AC128" s="35"/>
      <c r="AD128" s="35"/>
      <c r="AE128" s="35"/>
      <c r="AR128" s="203" t="s">
        <v>300</v>
      </c>
      <c r="AT128" s="203" t="s">
        <v>172</v>
      </c>
      <c r="AU128" s="203" t="s">
        <v>88</v>
      </c>
      <c r="AY128" s="18" t="s">
        <v>169</v>
      </c>
      <c r="BE128" s="204">
        <f>IF(N128="základní",J128,0)</f>
        <v>0</v>
      </c>
      <c r="BF128" s="204">
        <f>IF(N128="snížená",J128,0)</f>
        <v>0</v>
      </c>
      <c r="BG128" s="204">
        <f>IF(N128="zákl. přenesená",J128,0)</f>
        <v>0</v>
      </c>
      <c r="BH128" s="204">
        <f>IF(N128="sníž. přenesená",J128,0)</f>
        <v>0</v>
      </c>
      <c r="BI128" s="204">
        <f>IF(N128="nulová",J128,0)</f>
        <v>0</v>
      </c>
      <c r="BJ128" s="18" t="s">
        <v>86</v>
      </c>
      <c r="BK128" s="204">
        <f>ROUND(I128*H128,2)</f>
        <v>0</v>
      </c>
      <c r="BL128" s="18" t="s">
        <v>300</v>
      </c>
      <c r="BM128" s="203" t="s">
        <v>1815</v>
      </c>
    </row>
    <row r="129" spans="1:65" s="2" customFormat="1" ht="11.25">
      <c r="A129" s="35"/>
      <c r="B129" s="36"/>
      <c r="C129" s="37"/>
      <c r="D129" s="205" t="s">
        <v>178</v>
      </c>
      <c r="E129" s="37"/>
      <c r="F129" s="206" t="s">
        <v>1814</v>
      </c>
      <c r="G129" s="37"/>
      <c r="H129" s="37"/>
      <c r="I129" s="207"/>
      <c r="J129" s="37"/>
      <c r="K129" s="37"/>
      <c r="L129" s="40"/>
      <c r="M129" s="208"/>
      <c r="N129" s="209"/>
      <c r="O129" s="72"/>
      <c r="P129" s="72"/>
      <c r="Q129" s="72"/>
      <c r="R129" s="72"/>
      <c r="S129" s="72"/>
      <c r="T129" s="73"/>
      <c r="U129" s="35"/>
      <c r="V129" s="35"/>
      <c r="W129" s="35"/>
      <c r="X129" s="35"/>
      <c r="Y129" s="35"/>
      <c r="Z129" s="35"/>
      <c r="AA129" s="35"/>
      <c r="AB129" s="35"/>
      <c r="AC129" s="35"/>
      <c r="AD129" s="35"/>
      <c r="AE129" s="35"/>
      <c r="AT129" s="18" t="s">
        <v>178</v>
      </c>
      <c r="AU129" s="18" t="s">
        <v>88</v>
      </c>
    </row>
    <row r="130" spans="1:65" s="2" customFormat="1" ht="16.5" customHeight="1">
      <c r="A130" s="35"/>
      <c r="B130" s="36"/>
      <c r="C130" s="192" t="s">
        <v>88</v>
      </c>
      <c r="D130" s="192" t="s">
        <v>172</v>
      </c>
      <c r="E130" s="193" t="s">
        <v>1816</v>
      </c>
      <c r="F130" s="194" t="s">
        <v>1817</v>
      </c>
      <c r="G130" s="195" t="s">
        <v>345</v>
      </c>
      <c r="H130" s="196">
        <v>1</v>
      </c>
      <c r="I130" s="197"/>
      <c r="J130" s="198">
        <f>ROUND(I130*H130,2)</f>
        <v>0</v>
      </c>
      <c r="K130" s="194" t="s">
        <v>1</v>
      </c>
      <c r="L130" s="40"/>
      <c r="M130" s="199" t="s">
        <v>1</v>
      </c>
      <c r="N130" s="200" t="s">
        <v>44</v>
      </c>
      <c r="O130" s="72"/>
      <c r="P130" s="201">
        <f>O130*H130</f>
        <v>0</v>
      </c>
      <c r="Q130" s="201">
        <v>0</v>
      </c>
      <c r="R130" s="201">
        <f>Q130*H130</f>
        <v>0</v>
      </c>
      <c r="S130" s="201">
        <v>0</v>
      </c>
      <c r="T130" s="202">
        <f>S130*H130</f>
        <v>0</v>
      </c>
      <c r="U130" s="35"/>
      <c r="V130" s="35"/>
      <c r="W130" s="35"/>
      <c r="X130" s="35"/>
      <c r="Y130" s="35"/>
      <c r="Z130" s="35"/>
      <c r="AA130" s="35"/>
      <c r="AB130" s="35"/>
      <c r="AC130" s="35"/>
      <c r="AD130" s="35"/>
      <c r="AE130" s="35"/>
      <c r="AR130" s="203" t="s">
        <v>300</v>
      </c>
      <c r="AT130" s="203" t="s">
        <v>172</v>
      </c>
      <c r="AU130" s="203" t="s">
        <v>88</v>
      </c>
      <c r="AY130" s="18" t="s">
        <v>169</v>
      </c>
      <c r="BE130" s="204">
        <f>IF(N130="základní",J130,0)</f>
        <v>0</v>
      </c>
      <c r="BF130" s="204">
        <f>IF(N130="snížená",J130,0)</f>
        <v>0</v>
      </c>
      <c r="BG130" s="204">
        <f>IF(N130="zákl. přenesená",J130,0)</f>
        <v>0</v>
      </c>
      <c r="BH130" s="204">
        <f>IF(N130="sníž. přenesená",J130,0)</f>
        <v>0</v>
      </c>
      <c r="BI130" s="204">
        <f>IF(N130="nulová",J130,0)</f>
        <v>0</v>
      </c>
      <c r="BJ130" s="18" t="s">
        <v>86</v>
      </c>
      <c r="BK130" s="204">
        <f>ROUND(I130*H130,2)</f>
        <v>0</v>
      </c>
      <c r="BL130" s="18" t="s">
        <v>300</v>
      </c>
      <c r="BM130" s="203" t="s">
        <v>1818</v>
      </c>
    </row>
    <row r="131" spans="1:65" s="2" customFormat="1" ht="11.25">
      <c r="A131" s="35"/>
      <c r="B131" s="36"/>
      <c r="C131" s="37"/>
      <c r="D131" s="205" t="s">
        <v>178</v>
      </c>
      <c r="E131" s="37"/>
      <c r="F131" s="206" t="s">
        <v>1814</v>
      </c>
      <c r="G131" s="37"/>
      <c r="H131" s="37"/>
      <c r="I131" s="207"/>
      <c r="J131" s="37"/>
      <c r="K131" s="37"/>
      <c r="L131" s="40"/>
      <c r="M131" s="208"/>
      <c r="N131" s="209"/>
      <c r="O131" s="72"/>
      <c r="P131" s="72"/>
      <c r="Q131" s="72"/>
      <c r="R131" s="72"/>
      <c r="S131" s="72"/>
      <c r="T131" s="73"/>
      <c r="U131" s="35"/>
      <c r="V131" s="35"/>
      <c r="W131" s="35"/>
      <c r="X131" s="35"/>
      <c r="Y131" s="35"/>
      <c r="Z131" s="35"/>
      <c r="AA131" s="35"/>
      <c r="AB131" s="35"/>
      <c r="AC131" s="35"/>
      <c r="AD131" s="35"/>
      <c r="AE131" s="35"/>
      <c r="AT131" s="18" t="s">
        <v>178</v>
      </c>
      <c r="AU131" s="18" t="s">
        <v>88</v>
      </c>
    </row>
    <row r="132" spans="1:65" s="2" customFormat="1" ht="24.2" customHeight="1">
      <c r="A132" s="35"/>
      <c r="B132" s="36"/>
      <c r="C132" s="192" t="s">
        <v>195</v>
      </c>
      <c r="D132" s="192" t="s">
        <v>172</v>
      </c>
      <c r="E132" s="193" t="s">
        <v>1819</v>
      </c>
      <c r="F132" s="194" t="s">
        <v>1820</v>
      </c>
      <c r="G132" s="195" t="s">
        <v>595</v>
      </c>
      <c r="H132" s="266"/>
      <c r="I132" s="197"/>
      <c r="J132" s="198">
        <f>ROUND(I132*H132,2)</f>
        <v>0</v>
      </c>
      <c r="K132" s="194" t="s">
        <v>176</v>
      </c>
      <c r="L132" s="40"/>
      <c r="M132" s="199" t="s">
        <v>1</v>
      </c>
      <c r="N132" s="200" t="s">
        <v>44</v>
      </c>
      <c r="O132" s="72"/>
      <c r="P132" s="201">
        <f>O132*H132</f>
        <v>0</v>
      </c>
      <c r="Q132" s="201">
        <v>0</v>
      </c>
      <c r="R132" s="201">
        <f>Q132*H132</f>
        <v>0</v>
      </c>
      <c r="S132" s="201">
        <v>0</v>
      </c>
      <c r="T132" s="202">
        <f>S132*H132</f>
        <v>0</v>
      </c>
      <c r="U132" s="35"/>
      <c r="V132" s="35"/>
      <c r="W132" s="35"/>
      <c r="X132" s="35"/>
      <c r="Y132" s="35"/>
      <c r="Z132" s="35"/>
      <c r="AA132" s="35"/>
      <c r="AB132" s="35"/>
      <c r="AC132" s="35"/>
      <c r="AD132" s="35"/>
      <c r="AE132" s="35"/>
      <c r="AR132" s="203" t="s">
        <v>300</v>
      </c>
      <c r="AT132" s="203" t="s">
        <v>172</v>
      </c>
      <c r="AU132" s="203" t="s">
        <v>88</v>
      </c>
      <c r="AY132" s="18" t="s">
        <v>169</v>
      </c>
      <c r="BE132" s="204">
        <f>IF(N132="základní",J132,0)</f>
        <v>0</v>
      </c>
      <c r="BF132" s="204">
        <f>IF(N132="snížená",J132,0)</f>
        <v>0</v>
      </c>
      <c r="BG132" s="204">
        <f>IF(N132="zákl. přenesená",J132,0)</f>
        <v>0</v>
      </c>
      <c r="BH132" s="204">
        <f>IF(N132="sníž. přenesená",J132,0)</f>
        <v>0</v>
      </c>
      <c r="BI132" s="204">
        <f>IF(N132="nulová",J132,0)</f>
        <v>0</v>
      </c>
      <c r="BJ132" s="18" t="s">
        <v>86</v>
      </c>
      <c r="BK132" s="204">
        <f>ROUND(I132*H132,2)</f>
        <v>0</v>
      </c>
      <c r="BL132" s="18" t="s">
        <v>300</v>
      </c>
      <c r="BM132" s="203" t="s">
        <v>1821</v>
      </c>
    </row>
    <row r="133" spans="1:65" s="2" customFormat="1" ht="29.25">
      <c r="A133" s="35"/>
      <c r="B133" s="36"/>
      <c r="C133" s="37"/>
      <c r="D133" s="205" t="s">
        <v>178</v>
      </c>
      <c r="E133" s="37"/>
      <c r="F133" s="206" t="s">
        <v>1822</v>
      </c>
      <c r="G133" s="37"/>
      <c r="H133" s="37"/>
      <c r="I133" s="207"/>
      <c r="J133" s="37"/>
      <c r="K133" s="37"/>
      <c r="L133" s="40"/>
      <c r="M133" s="208"/>
      <c r="N133" s="209"/>
      <c r="O133" s="72"/>
      <c r="P133" s="72"/>
      <c r="Q133" s="72"/>
      <c r="R133" s="72"/>
      <c r="S133" s="72"/>
      <c r="T133" s="73"/>
      <c r="U133" s="35"/>
      <c r="V133" s="35"/>
      <c r="W133" s="35"/>
      <c r="X133" s="35"/>
      <c r="Y133" s="35"/>
      <c r="Z133" s="35"/>
      <c r="AA133" s="35"/>
      <c r="AB133" s="35"/>
      <c r="AC133" s="35"/>
      <c r="AD133" s="35"/>
      <c r="AE133" s="35"/>
      <c r="AT133" s="18" t="s">
        <v>178</v>
      </c>
      <c r="AU133" s="18" t="s">
        <v>88</v>
      </c>
    </row>
    <row r="134" spans="1:65" s="2" customFormat="1" ht="11.25">
      <c r="A134" s="35"/>
      <c r="B134" s="36"/>
      <c r="C134" s="37"/>
      <c r="D134" s="210" t="s">
        <v>180</v>
      </c>
      <c r="E134" s="37"/>
      <c r="F134" s="211" t="s">
        <v>1823</v>
      </c>
      <c r="G134" s="37"/>
      <c r="H134" s="37"/>
      <c r="I134" s="207"/>
      <c r="J134" s="37"/>
      <c r="K134" s="37"/>
      <c r="L134" s="40"/>
      <c r="M134" s="208"/>
      <c r="N134" s="209"/>
      <c r="O134" s="72"/>
      <c r="P134" s="72"/>
      <c r="Q134" s="72"/>
      <c r="R134" s="72"/>
      <c r="S134" s="72"/>
      <c r="T134" s="73"/>
      <c r="U134" s="35"/>
      <c r="V134" s="35"/>
      <c r="W134" s="35"/>
      <c r="X134" s="35"/>
      <c r="Y134" s="35"/>
      <c r="Z134" s="35"/>
      <c r="AA134" s="35"/>
      <c r="AB134" s="35"/>
      <c r="AC134" s="35"/>
      <c r="AD134" s="35"/>
      <c r="AE134" s="35"/>
      <c r="AT134" s="18" t="s">
        <v>180</v>
      </c>
      <c r="AU134" s="18" t="s">
        <v>88</v>
      </c>
    </row>
    <row r="135" spans="1:65" s="2" customFormat="1" ht="107.25">
      <c r="A135" s="35"/>
      <c r="B135" s="36"/>
      <c r="C135" s="37"/>
      <c r="D135" s="205" t="s">
        <v>182</v>
      </c>
      <c r="E135" s="37"/>
      <c r="F135" s="212" t="s">
        <v>1824</v>
      </c>
      <c r="G135" s="37"/>
      <c r="H135" s="37"/>
      <c r="I135" s="207"/>
      <c r="J135" s="37"/>
      <c r="K135" s="37"/>
      <c r="L135" s="40"/>
      <c r="M135" s="208"/>
      <c r="N135" s="209"/>
      <c r="O135" s="72"/>
      <c r="P135" s="72"/>
      <c r="Q135" s="72"/>
      <c r="R135" s="72"/>
      <c r="S135" s="72"/>
      <c r="T135" s="73"/>
      <c r="U135" s="35"/>
      <c r="V135" s="35"/>
      <c r="W135" s="35"/>
      <c r="X135" s="35"/>
      <c r="Y135" s="35"/>
      <c r="Z135" s="35"/>
      <c r="AA135" s="35"/>
      <c r="AB135" s="35"/>
      <c r="AC135" s="35"/>
      <c r="AD135" s="35"/>
      <c r="AE135" s="35"/>
      <c r="AT135" s="18" t="s">
        <v>182</v>
      </c>
      <c r="AU135" s="18" t="s">
        <v>88</v>
      </c>
    </row>
    <row r="136" spans="1:65" s="12" customFormat="1" ht="22.9" customHeight="1">
      <c r="B136" s="176"/>
      <c r="C136" s="177"/>
      <c r="D136" s="178" t="s">
        <v>78</v>
      </c>
      <c r="E136" s="190" t="s">
        <v>1825</v>
      </c>
      <c r="F136" s="190" t="s">
        <v>1826</v>
      </c>
      <c r="G136" s="177"/>
      <c r="H136" s="177"/>
      <c r="I136" s="180"/>
      <c r="J136" s="191">
        <f>BK136</f>
        <v>0</v>
      </c>
      <c r="K136" s="177"/>
      <c r="L136" s="182"/>
      <c r="M136" s="183"/>
      <c r="N136" s="184"/>
      <c r="O136" s="184"/>
      <c r="P136" s="185">
        <f>SUM(P137:P151)</f>
        <v>0</v>
      </c>
      <c r="Q136" s="184"/>
      <c r="R136" s="185">
        <f>SUM(R137:R151)</f>
        <v>0</v>
      </c>
      <c r="S136" s="184"/>
      <c r="T136" s="186">
        <f>SUM(T137:T151)</f>
        <v>0</v>
      </c>
      <c r="AR136" s="187" t="s">
        <v>88</v>
      </c>
      <c r="AT136" s="188" t="s">
        <v>78</v>
      </c>
      <c r="AU136" s="188" t="s">
        <v>86</v>
      </c>
      <c r="AY136" s="187" t="s">
        <v>169</v>
      </c>
      <c r="BK136" s="189">
        <f>SUM(BK137:BK151)</f>
        <v>0</v>
      </c>
    </row>
    <row r="137" spans="1:65" s="2" customFormat="1" ht="16.5" customHeight="1">
      <c r="A137" s="35"/>
      <c r="B137" s="36"/>
      <c r="C137" s="192" t="s">
        <v>170</v>
      </c>
      <c r="D137" s="192" t="s">
        <v>172</v>
      </c>
      <c r="E137" s="193" t="s">
        <v>1827</v>
      </c>
      <c r="F137" s="194" t="s">
        <v>1828</v>
      </c>
      <c r="G137" s="195" t="s">
        <v>368</v>
      </c>
      <c r="H137" s="196">
        <v>20</v>
      </c>
      <c r="I137" s="197"/>
      <c r="J137" s="198">
        <f>ROUND(I137*H137,2)</f>
        <v>0</v>
      </c>
      <c r="K137" s="194" t="s">
        <v>1</v>
      </c>
      <c r="L137" s="40"/>
      <c r="M137" s="199" t="s">
        <v>1</v>
      </c>
      <c r="N137" s="200" t="s">
        <v>44</v>
      </c>
      <c r="O137" s="72"/>
      <c r="P137" s="201">
        <f>O137*H137</f>
        <v>0</v>
      </c>
      <c r="Q137" s="201">
        <v>0</v>
      </c>
      <c r="R137" s="201">
        <f>Q137*H137</f>
        <v>0</v>
      </c>
      <c r="S137" s="201">
        <v>0</v>
      </c>
      <c r="T137" s="202">
        <f>S137*H137</f>
        <v>0</v>
      </c>
      <c r="U137" s="35"/>
      <c r="V137" s="35"/>
      <c r="W137" s="35"/>
      <c r="X137" s="35"/>
      <c r="Y137" s="35"/>
      <c r="Z137" s="35"/>
      <c r="AA137" s="35"/>
      <c r="AB137" s="35"/>
      <c r="AC137" s="35"/>
      <c r="AD137" s="35"/>
      <c r="AE137" s="35"/>
      <c r="AR137" s="203" t="s">
        <v>300</v>
      </c>
      <c r="AT137" s="203" t="s">
        <v>172</v>
      </c>
      <c r="AU137" s="203" t="s">
        <v>88</v>
      </c>
      <c r="AY137" s="18" t="s">
        <v>169</v>
      </c>
      <c r="BE137" s="204">
        <f>IF(N137="základní",J137,0)</f>
        <v>0</v>
      </c>
      <c r="BF137" s="204">
        <f>IF(N137="snížená",J137,0)</f>
        <v>0</v>
      </c>
      <c r="BG137" s="204">
        <f>IF(N137="zákl. přenesená",J137,0)</f>
        <v>0</v>
      </c>
      <c r="BH137" s="204">
        <f>IF(N137="sníž. přenesená",J137,0)</f>
        <v>0</v>
      </c>
      <c r="BI137" s="204">
        <f>IF(N137="nulová",J137,0)</f>
        <v>0</v>
      </c>
      <c r="BJ137" s="18" t="s">
        <v>86</v>
      </c>
      <c r="BK137" s="204">
        <f>ROUND(I137*H137,2)</f>
        <v>0</v>
      </c>
      <c r="BL137" s="18" t="s">
        <v>300</v>
      </c>
      <c r="BM137" s="203" t="s">
        <v>1829</v>
      </c>
    </row>
    <row r="138" spans="1:65" s="2" customFormat="1" ht="11.25">
      <c r="A138" s="35"/>
      <c r="B138" s="36"/>
      <c r="C138" s="37"/>
      <c r="D138" s="205" t="s">
        <v>178</v>
      </c>
      <c r="E138" s="37"/>
      <c r="F138" s="206" t="s">
        <v>1828</v>
      </c>
      <c r="G138" s="37"/>
      <c r="H138" s="37"/>
      <c r="I138" s="207"/>
      <c r="J138" s="37"/>
      <c r="K138" s="37"/>
      <c r="L138" s="40"/>
      <c r="M138" s="208"/>
      <c r="N138" s="209"/>
      <c r="O138" s="72"/>
      <c r="P138" s="72"/>
      <c r="Q138" s="72"/>
      <c r="R138" s="72"/>
      <c r="S138" s="72"/>
      <c r="T138" s="73"/>
      <c r="U138" s="35"/>
      <c r="V138" s="35"/>
      <c r="W138" s="35"/>
      <c r="X138" s="35"/>
      <c r="Y138" s="35"/>
      <c r="Z138" s="35"/>
      <c r="AA138" s="35"/>
      <c r="AB138" s="35"/>
      <c r="AC138" s="35"/>
      <c r="AD138" s="35"/>
      <c r="AE138" s="35"/>
      <c r="AT138" s="18" t="s">
        <v>178</v>
      </c>
      <c r="AU138" s="18" t="s">
        <v>88</v>
      </c>
    </row>
    <row r="139" spans="1:65" s="2" customFormat="1" ht="16.5" customHeight="1">
      <c r="A139" s="35"/>
      <c r="B139" s="36"/>
      <c r="C139" s="192" t="s">
        <v>209</v>
      </c>
      <c r="D139" s="192" t="s">
        <v>172</v>
      </c>
      <c r="E139" s="193" t="s">
        <v>1830</v>
      </c>
      <c r="F139" s="194" t="s">
        <v>1831</v>
      </c>
      <c r="G139" s="195" t="s">
        <v>368</v>
      </c>
      <c r="H139" s="196">
        <v>20</v>
      </c>
      <c r="I139" s="197"/>
      <c r="J139" s="198">
        <f>ROUND(I139*H139,2)</f>
        <v>0</v>
      </c>
      <c r="K139" s="194" t="s">
        <v>1</v>
      </c>
      <c r="L139" s="40"/>
      <c r="M139" s="199" t="s">
        <v>1</v>
      </c>
      <c r="N139" s="200" t="s">
        <v>44</v>
      </c>
      <c r="O139" s="72"/>
      <c r="P139" s="201">
        <f>O139*H139</f>
        <v>0</v>
      </c>
      <c r="Q139" s="201">
        <v>0</v>
      </c>
      <c r="R139" s="201">
        <f>Q139*H139</f>
        <v>0</v>
      </c>
      <c r="S139" s="201">
        <v>0</v>
      </c>
      <c r="T139" s="202">
        <f>S139*H139</f>
        <v>0</v>
      </c>
      <c r="U139" s="35"/>
      <c r="V139" s="35"/>
      <c r="W139" s="35"/>
      <c r="X139" s="35"/>
      <c r="Y139" s="35"/>
      <c r="Z139" s="35"/>
      <c r="AA139" s="35"/>
      <c r="AB139" s="35"/>
      <c r="AC139" s="35"/>
      <c r="AD139" s="35"/>
      <c r="AE139" s="35"/>
      <c r="AR139" s="203" t="s">
        <v>300</v>
      </c>
      <c r="AT139" s="203" t="s">
        <v>172</v>
      </c>
      <c r="AU139" s="203" t="s">
        <v>88</v>
      </c>
      <c r="AY139" s="18" t="s">
        <v>169</v>
      </c>
      <c r="BE139" s="204">
        <f>IF(N139="základní",J139,0)</f>
        <v>0</v>
      </c>
      <c r="BF139" s="204">
        <f>IF(N139="snížená",J139,0)</f>
        <v>0</v>
      </c>
      <c r="BG139" s="204">
        <f>IF(N139="zákl. přenesená",J139,0)</f>
        <v>0</v>
      </c>
      <c r="BH139" s="204">
        <f>IF(N139="sníž. přenesená",J139,0)</f>
        <v>0</v>
      </c>
      <c r="BI139" s="204">
        <f>IF(N139="nulová",J139,0)</f>
        <v>0</v>
      </c>
      <c r="BJ139" s="18" t="s">
        <v>86</v>
      </c>
      <c r="BK139" s="204">
        <f>ROUND(I139*H139,2)</f>
        <v>0</v>
      </c>
      <c r="BL139" s="18" t="s">
        <v>300</v>
      </c>
      <c r="BM139" s="203" t="s">
        <v>1832</v>
      </c>
    </row>
    <row r="140" spans="1:65" s="2" customFormat="1" ht="11.25">
      <c r="A140" s="35"/>
      <c r="B140" s="36"/>
      <c r="C140" s="37"/>
      <c r="D140" s="205" t="s">
        <v>178</v>
      </c>
      <c r="E140" s="37"/>
      <c r="F140" s="206" t="s">
        <v>1831</v>
      </c>
      <c r="G140" s="37"/>
      <c r="H140" s="37"/>
      <c r="I140" s="207"/>
      <c r="J140" s="37"/>
      <c r="K140" s="37"/>
      <c r="L140" s="40"/>
      <c r="M140" s="208"/>
      <c r="N140" s="209"/>
      <c r="O140" s="72"/>
      <c r="P140" s="72"/>
      <c r="Q140" s="72"/>
      <c r="R140" s="72"/>
      <c r="S140" s="72"/>
      <c r="T140" s="73"/>
      <c r="U140" s="35"/>
      <c r="V140" s="35"/>
      <c r="W140" s="35"/>
      <c r="X140" s="35"/>
      <c r="Y140" s="35"/>
      <c r="Z140" s="35"/>
      <c r="AA140" s="35"/>
      <c r="AB140" s="35"/>
      <c r="AC140" s="35"/>
      <c r="AD140" s="35"/>
      <c r="AE140" s="35"/>
      <c r="AT140" s="18" t="s">
        <v>178</v>
      </c>
      <c r="AU140" s="18" t="s">
        <v>88</v>
      </c>
    </row>
    <row r="141" spans="1:65" s="2" customFormat="1" ht="24.2" customHeight="1">
      <c r="A141" s="35"/>
      <c r="B141" s="36"/>
      <c r="C141" s="192" t="s">
        <v>219</v>
      </c>
      <c r="D141" s="192" t="s">
        <v>172</v>
      </c>
      <c r="E141" s="193" t="s">
        <v>1833</v>
      </c>
      <c r="F141" s="194" t="s">
        <v>1834</v>
      </c>
      <c r="G141" s="195" t="s">
        <v>345</v>
      </c>
      <c r="H141" s="196">
        <v>1</v>
      </c>
      <c r="I141" s="197"/>
      <c r="J141" s="198">
        <f>ROUND(I141*H141,2)</f>
        <v>0</v>
      </c>
      <c r="K141" s="194" t="s">
        <v>1</v>
      </c>
      <c r="L141" s="40"/>
      <c r="M141" s="199" t="s">
        <v>1</v>
      </c>
      <c r="N141" s="200" t="s">
        <v>44</v>
      </c>
      <c r="O141" s="72"/>
      <c r="P141" s="201">
        <f>O141*H141</f>
        <v>0</v>
      </c>
      <c r="Q141" s="201">
        <v>0</v>
      </c>
      <c r="R141" s="201">
        <f>Q141*H141</f>
        <v>0</v>
      </c>
      <c r="S141" s="201">
        <v>0</v>
      </c>
      <c r="T141" s="202">
        <f>S141*H141</f>
        <v>0</v>
      </c>
      <c r="U141" s="35"/>
      <c r="V141" s="35"/>
      <c r="W141" s="35"/>
      <c r="X141" s="35"/>
      <c r="Y141" s="35"/>
      <c r="Z141" s="35"/>
      <c r="AA141" s="35"/>
      <c r="AB141" s="35"/>
      <c r="AC141" s="35"/>
      <c r="AD141" s="35"/>
      <c r="AE141" s="35"/>
      <c r="AR141" s="203" t="s">
        <v>300</v>
      </c>
      <c r="AT141" s="203" t="s">
        <v>172</v>
      </c>
      <c r="AU141" s="203" t="s">
        <v>88</v>
      </c>
      <c r="AY141" s="18" t="s">
        <v>169</v>
      </c>
      <c r="BE141" s="204">
        <f>IF(N141="základní",J141,0)</f>
        <v>0</v>
      </c>
      <c r="BF141" s="204">
        <f>IF(N141="snížená",J141,0)</f>
        <v>0</v>
      </c>
      <c r="BG141" s="204">
        <f>IF(N141="zákl. přenesená",J141,0)</f>
        <v>0</v>
      </c>
      <c r="BH141" s="204">
        <f>IF(N141="sníž. přenesená",J141,0)</f>
        <v>0</v>
      </c>
      <c r="BI141" s="204">
        <f>IF(N141="nulová",J141,0)</f>
        <v>0</v>
      </c>
      <c r="BJ141" s="18" t="s">
        <v>86</v>
      </c>
      <c r="BK141" s="204">
        <f>ROUND(I141*H141,2)</f>
        <v>0</v>
      </c>
      <c r="BL141" s="18" t="s">
        <v>300</v>
      </c>
      <c r="BM141" s="203" t="s">
        <v>1835</v>
      </c>
    </row>
    <row r="142" spans="1:65" s="2" customFormat="1" ht="19.5">
      <c r="A142" s="35"/>
      <c r="B142" s="36"/>
      <c r="C142" s="37"/>
      <c r="D142" s="205" t="s">
        <v>178</v>
      </c>
      <c r="E142" s="37"/>
      <c r="F142" s="206" t="s">
        <v>1834</v>
      </c>
      <c r="G142" s="37"/>
      <c r="H142" s="37"/>
      <c r="I142" s="207"/>
      <c r="J142" s="37"/>
      <c r="K142" s="37"/>
      <c r="L142" s="40"/>
      <c r="M142" s="208"/>
      <c r="N142" s="209"/>
      <c r="O142" s="72"/>
      <c r="P142" s="72"/>
      <c r="Q142" s="72"/>
      <c r="R142" s="72"/>
      <c r="S142" s="72"/>
      <c r="T142" s="73"/>
      <c r="U142" s="35"/>
      <c r="V142" s="35"/>
      <c r="W142" s="35"/>
      <c r="X142" s="35"/>
      <c r="Y142" s="35"/>
      <c r="Z142" s="35"/>
      <c r="AA142" s="35"/>
      <c r="AB142" s="35"/>
      <c r="AC142" s="35"/>
      <c r="AD142" s="35"/>
      <c r="AE142" s="35"/>
      <c r="AT142" s="18" t="s">
        <v>178</v>
      </c>
      <c r="AU142" s="18" t="s">
        <v>88</v>
      </c>
    </row>
    <row r="143" spans="1:65" s="2" customFormat="1" ht="21.75" customHeight="1">
      <c r="A143" s="35"/>
      <c r="B143" s="36"/>
      <c r="C143" s="192" t="s">
        <v>226</v>
      </c>
      <c r="D143" s="192" t="s">
        <v>172</v>
      </c>
      <c r="E143" s="193" t="s">
        <v>1836</v>
      </c>
      <c r="F143" s="194" t="s">
        <v>1837</v>
      </c>
      <c r="G143" s="195" t="s">
        <v>368</v>
      </c>
      <c r="H143" s="196">
        <v>40</v>
      </c>
      <c r="I143" s="197"/>
      <c r="J143" s="198">
        <f>ROUND(I143*H143,2)</f>
        <v>0</v>
      </c>
      <c r="K143" s="194" t="s">
        <v>176</v>
      </c>
      <c r="L143" s="40"/>
      <c r="M143" s="199" t="s">
        <v>1</v>
      </c>
      <c r="N143" s="200" t="s">
        <v>44</v>
      </c>
      <c r="O143" s="72"/>
      <c r="P143" s="201">
        <f>O143*H143</f>
        <v>0</v>
      </c>
      <c r="Q143" s="201">
        <v>0</v>
      </c>
      <c r="R143" s="201">
        <f>Q143*H143</f>
        <v>0</v>
      </c>
      <c r="S143" s="201">
        <v>0</v>
      </c>
      <c r="T143" s="202">
        <f>S143*H143</f>
        <v>0</v>
      </c>
      <c r="U143" s="35"/>
      <c r="V143" s="35"/>
      <c r="W143" s="35"/>
      <c r="X143" s="35"/>
      <c r="Y143" s="35"/>
      <c r="Z143" s="35"/>
      <c r="AA143" s="35"/>
      <c r="AB143" s="35"/>
      <c r="AC143" s="35"/>
      <c r="AD143" s="35"/>
      <c r="AE143" s="35"/>
      <c r="AR143" s="203" t="s">
        <v>300</v>
      </c>
      <c r="AT143" s="203" t="s">
        <v>172</v>
      </c>
      <c r="AU143" s="203" t="s">
        <v>88</v>
      </c>
      <c r="AY143" s="18" t="s">
        <v>169</v>
      </c>
      <c r="BE143" s="204">
        <f>IF(N143="základní",J143,0)</f>
        <v>0</v>
      </c>
      <c r="BF143" s="204">
        <f>IF(N143="snížená",J143,0)</f>
        <v>0</v>
      </c>
      <c r="BG143" s="204">
        <f>IF(N143="zákl. přenesená",J143,0)</f>
        <v>0</v>
      </c>
      <c r="BH143" s="204">
        <f>IF(N143="sníž. přenesená",J143,0)</f>
        <v>0</v>
      </c>
      <c r="BI143" s="204">
        <f>IF(N143="nulová",J143,0)</f>
        <v>0</v>
      </c>
      <c r="BJ143" s="18" t="s">
        <v>86</v>
      </c>
      <c r="BK143" s="204">
        <f>ROUND(I143*H143,2)</f>
        <v>0</v>
      </c>
      <c r="BL143" s="18" t="s">
        <v>300</v>
      </c>
      <c r="BM143" s="203" t="s">
        <v>1838</v>
      </c>
    </row>
    <row r="144" spans="1:65" s="2" customFormat="1" ht="29.25">
      <c r="A144" s="35"/>
      <c r="B144" s="36"/>
      <c r="C144" s="37"/>
      <c r="D144" s="205" t="s">
        <v>178</v>
      </c>
      <c r="E144" s="37"/>
      <c r="F144" s="206" t="s">
        <v>1839</v>
      </c>
      <c r="G144" s="37"/>
      <c r="H144" s="37"/>
      <c r="I144" s="207"/>
      <c r="J144" s="37"/>
      <c r="K144" s="37"/>
      <c r="L144" s="40"/>
      <c r="M144" s="208"/>
      <c r="N144" s="209"/>
      <c r="O144" s="72"/>
      <c r="P144" s="72"/>
      <c r="Q144" s="72"/>
      <c r="R144" s="72"/>
      <c r="S144" s="72"/>
      <c r="T144" s="73"/>
      <c r="U144" s="35"/>
      <c r="V144" s="35"/>
      <c r="W144" s="35"/>
      <c r="X144" s="35"/>
      <c r="Y144" s="35"/>
      <c r="Z144" s="35"/>
      <c r="AA144" s="35"/>
      <c r="AB144" s="35"/>
      <c r="AC144" s="35"/>
      <c r="AD144" s="35"/>
      <c r="AE144" s="35"/>
      <c r="AT144" s="18" t="s">
        <v>178</v>
      </c>
      <c r="AU144" s="18" t="s">
        <v>88</v>
      </c>
    </row>
    <row r="145" spans="1:65" s="2" customFormat="1" ht="11.25">
      <c r="A145" s="35"/>
      <c r="B145" s="36"/>
      <c r="C145" s="37"/>
      <c r="D145" s="210" t="s">
        <v>180</v>
      </c>
      <c r="E145" s="37"/>
      <c r="F145" s="211" t="s">
        <v>1840</v>
      </c>
      <c r="G145" s="37"/>
      <c r="H145" s="37"/>
      <c r="I145" s="207"/>
      <c r="J145" s="37"/>
      <c r="K145" s="37"/>
      <c r="L145" s="40"/>
      <c r="M145" s="208"/>
      <c r="N145" s="209"/>
      <c r="O145" s="72"/>
      <c r="P145" s="72"/>
      <c r="Q145" s="72"/>
      <c r="R145" s="72"/>
      <c r="S145" s="72"/>
      <c r="T145" s="73"/>
      <c r="U145" s="35"/>
      <c r="V145" s="35"/>
      <c r="W145" s="35"/>
      <c r="X145" s="35"/>
      <c r="Y145" s="35"/>
      <c r="Z145" s="35"/>
      <c r="AA145" s="35"/>
      <c r="AB145" s="35"/>
      <c r="AC145" s="35"/>
      <c r="AD145" s="35"/>
      <c r="AE145" s="35"/>
      <c r="AT145" s="18" t="s">
        <v>180</v>
      </c>
      <c r="AU145" s="18" t="s">
        <v>88</v>
      </c>
    </row>
    <row r="146" spans="1:65" s="2" customFormat="1" ht="29.25">
      <c r="A146" s="35"/>
      <c r="B146" s="36"/>
      <c r="C146" s="37"/>
      <c r="D146" s="205" t="s">
        <v>182</v>
      </c>
      <c r="E146" s="37"/>
      <c r="F146" s="212" t="s">
        <v>1841</v>
      </c>
      <c r="G146" s="37"/>
      <c r="H146" s="37"/>
      <c r="I146" s="207"/>
      <c r="J146" s="37"/>
      <c r="K146" s="37"/>
      <c r="L146" s="40"/>
      <c r="M146" s="208"/>
      <c r="N146" s="209"/>
      <c r="O146" s="72"/>
      <c r="P146" s="72"/>
      <c r="Q146" s="72"/>
      <c r="R146" s="72"/>
      <c r="S146" s="72"/>
      <c r="T146" s="73"/>
      <c r="U146" s="35"/>
      <c r="V146" s="35"/>
      <c r="W146" s="35"/>
      <c r="X146" s="35"/>
      <c r="Y146" s="35"/>
      <c r="Z146" s="35"/>
      <c r="AA146" s="35"/>
      <c r="AB146" s="35"/>
      <c r="AC146" s="35"/>
      <c r="AD146" s="35"/>
      <c r="AE146" s="35"/>
      <c r="AT146" s="18" t="s">
        <v>182</v>
      </c>
      <c r="AU146" s="18" t="s">
        <v>88</v>
      </c>
    </row>
    <row r="147" spans="1:65" s="14" customFormat="1" ht="11.25">
      <c r="B147" s="223"/>
      <c r="C147" s="224"/>
      <c r="D147" s="205" t="s">
        <v>184</v>
      </c>
      <c r="E147" s="225" t="s">
        <v>1</v>
      </c>
      <c r="F147" s="226" t="s">
        <v>1842</v>
      </c>
      <c r="G147" s="224"/>
      <c r="H147" s="227">
        <v>40</v>
      </c>
      <c r="I147" s="228"/>
      <c r="J147" s="224"/>
      <c r="K147" s="224"/>
      <c r="L147" s="229"/>
      <c r="M147" s="230"/>
      <c r="N147" s="231"/>
      <c r="O147" s="231"/>
      <c r="P147" s="231"/>
      <c r="Q147" s="231"/>
      <c r="R147" s="231"/>
      <c r="S147" s="231"/>
      <c r="T147" s="232"/>
      <c r="AT147" s="233" t="s">
        <v>184</v>
      </c>
      <c r="AU147" s="233" t="s">
        <v>88</v>
      </c>
      <c r="AV147" s="14" t="s">
        <v>88</v>
      </c>
      <c r="AW147" s="14" t="s">
        <v>34</v>
      </c>
      <c r="AX147" s="14" t="s">
        <v>86</v>
      </c>
      <c r="AY147" s="233" t="s">
        <v>169</v>
      </c>
    </row>
    <row r="148" spans="1:65" s="2" customFormat="1" ht="24.2" customHeight="1">
      <c r="A148" s="35"/>
      <c r="B148" s="36"/>
      <c r="C148" s="192" t="s">
        <v>230</v>
      </c>
      <c r="D148" s="192" t="s">
        <v>172</v>
      </c>
      <c r="E148" s="193" t="s">
        <v>1843</v>
      </c>
      <c r="F148" s="194" t="s">
        <v>1844</v>
      </c>
      <c r="G148" s="195" t="s">
        <v>595</v>
      </c>
      <c r="H148" s="266"/>
      <c r="I148" s="197"/>
      <c r="J148" s="198">
        <f>ROUND(I148*H148,2)</f>
        <v>0</v>
      </c>
      <c r="K148" s="194" t="s">
        <v>176</v>
      </c>
      <c r="L148" s="40"/>
      <c r="M148" s="199" t="s">
        <v>1</v>
      </c>
      <c r="N148" s="200" t="s">
        <v>44</v>
      </c>
      <c r="O148" s="72"/>
      <c r="P148" s="201">
        <f>O148*H148</f>
        <v>0</v>
      </c>
      <c r="Q148" s="201">
        <v>0</v>
      </c>
      <c r="R148" s="201">
        <f>Q148*H148</f>
        <v>0</v>
      </c>
      <c r="S148" s="201">
        <v>0</v>
      </c>
      <c r="T148" s="202">
        <f>S148*H148</f>
        <v>0</v>
      </c>
      <c r="U148" s="35"/>
      <c r="V148" s="35"/>
      <c r="W148" s="35"/>
      <c r="X148" s="35"/>
      <c r="Y148" s="35"/>
      <c r="Z148" s="35"/>
      <c r="AA148" s="35"/>
      <c r="AB148" s="35"/>
      <c r="AC148" s="35"/>
      <c r="AD148" s="35"/>
      <c r="AE148" s="35"/>
      <c r="AR148" s="203" t="s">
        <v>300</v>
      </c>
      <c r="AT148" s="203" t="s">
        <v>172</v>
      </c>
      <c r="AU148" s="203" t="s">
        <v>88</v>
      </c>
      <c r="AY148" s="18" t="s">
        <v>169</v>
      </c>
      <c r="BE148" s="204">
        <f>IF(N148="základní",J148,0)</f>
        <v>0</v>
      </c>
      <c r="BF148" s="204">
        <f>IF(N148="snížená",J148,0)</f>
        <v>0</v>
      </c>
      <c r="BG148" s="204">
        <f>IF(N148="zákl. přenesená",J148,0)</f>
        <v>0</v>
      </c>
      <c r="BH148" s="204">
        <f>IF(N148="sníž. přenesená",J148,0)</f>
        <v>0</v>
      </c>
      <c r="BI148" s="204">
        <f>IF(N148="nulová",J148,0)</f>
        <v>0</v>
      </c>
      <c r="BJ148" s="18" t="s">
        <v>86</v>
      </c>
      <c r="BK148" s="204">
        <f>ROUND(I148*H148,2)</f>
        <v>0</v>
      </c>
      <c r="BL148" s="18" t="s">
        <v>300</v>
      </c>
      <c r="BM148" s="203" t="s">
        <v>1845</v>
      </c>
    </row>
    <row r="149" spans="1:65" s="2" customFormat="1" ht="29.25">
      <c r="A149" s="35"/>
      <c r="B149" s="36"/>
      <c r="C149" s="37"/>
      <c r="D149" s="205" t="s">
        <v>178</v>
      </c>
      <c r="E149" s="37"/>
      <c r="F149" s="206" t="s">
        <v>1846</v>
      </c>
      <c r="G149" s="37"/>
      <c r="H149" s="37"/>
      <c r="I149" s="207"/>
      <c r="J149" s="37"/>
      <c r="K149" s="37"/>
      <c r="L149" s="40"/>
      <c r="M149" s="208"/>
      <c r="N149" s="209"/>
      <c r="O149" s="72"/>
      <c r="P149" s="72"/>
      <c r="Q149" s="72"/>
      <c r="R149" s="72"/>
      <c r="S149" s="72"/>
      <c r="T149" s="73"/>
      <c r="U149" s="35"/>
      <c r="V149" s="35"/>
      <c r="W149" s="35"/>
      <c r="X149" s="35"/>
      <c r="Y149" s="35"/>
      <c r="Z149" s="35"/>
      <c r="AA149" s="35"/>
      <c r="AB149" s="35"/>
      <c r="AC149" s="35"/>
      <c r="AD149" s="35"/>
      <c r="AE149" s="35"/>
      <c r="AT149" s="18" t="s">
        <v>178</v>
      </c>
      <c r="AU149" s="18" t="s">
        <v>88</v>
      </c>
    </row>
    <row r="150" spans="1:65" s="2" customFormat="1" ht="11.25">
      <c r="A150" s="35"/>
      <c r="B150" s="36"/>
      <c r="C150" s="37"/>
      <c r="D150" s="210" t="s">
        <v>180</v>
      </c>
      <c r="E150" s="37"/>
      <c r="F150" s="211" t="s">
        <v>1847</v>
      </c>
      <c r="G150" s="37"/>
      <c r="H150" s="37"/>
      <c r="I150" s="207"/>
      <c r="J150" s="37"/>
      <c r="K150" s="37"/>
      <c r="L150" s="40"/>
      <c r="M150" s="208"/>
      <c r="N150" s="209"/>
      <c r="O150" s="72"/>
      <c r="P150" s="72"/>
      <c r="Q150" s="72"/>
      <c r="R150" s="72"/>
      <c r="S150" s="72"/>
      <c r="T150" s="73"/>
      <c r="U150" s="35"/>
      <c r="V150" s="35"/>
      <c r="W150" s="35"/>
      <c r="X150" s="35"/>
      <c r="Y150" s="35"/>
      <c r="Z150" s="35"/>
      <c r="AA150" s="35"/>
      <c r="AB150" s="35"/>
      <c r="AC150" s="35"/>
      <c r="AD150" s="35"/>
      <c r="AE150" s="35"/>
      <c r="AT150" s="18" t="s">
        <v>180</v>
      </c>
      <c r="AU150" s="18" t="s">
        <v>88</v>
      </c>
    </row>
    <row r="151" spans="1:65" s="2" customFormat="1" ht="107.25">
      <c r="A151" s="35"/>
      <c r="B151" s="36"/>
      <c r="C151" s="37"/>
      <c r="D151" s="205" t="s">
        <v>182</v>
      </c>
      <c r="E151" s="37"/>
      <c r="F151" s="212" t="s">
        <v>1848</v>
      </c>
      <c r="G151" s="37"/>
      <c r="H151" s="37"/>
      <c r="I151" s="207"/>
      <c r="J151" s="37"/>
      <c r="K151" s="37"/>
      <c r="L151" s="40"/>
      <c r="M151" s="208"/>
      <c r="N151" s="209"/>
      <c r="O151" s="72"/>
      <c r="P151" s="72"/>
      <c r="Q151" s="72"/>
      <c r="R151" s="72"/>
      <c r="S151" s="72"/>
      <c r="T151" s="73"/>
      <c r="U151" s="35"/>
      <c r="V151" s="35"/>
      <c r="W151" s="35"/>
      <c r="X151" s="35"/>
      <c r="Y151" s="35"/>
      <c r="Z151" s="35"/>
      <c r="AA151" s="35"/>
      <c r="AB151" s="35"/>
      <c r="AC151" s="35"/>
      <c r="AD151" s="35"/>
      <c r="AE151" s="35"/>
      <c r="AT151" s="18" t="s">
        <v>182</v>
      </c>
      <c r="AU151" s="18" t="s">
        <v>88</v>
      </c>
    </row>
    <row r="152" spans="1:65" s="12" customFormat="1" ht="22.9" customHeight="1">
      <c r="B152" s="176"/>
      <c r="C152" s="177"/>
      <c r="D152" s="178" t="s">
        <v>78</v>
      </c>
      <c r="E152" s="190" t="s">
        <v>1849</v>
      </c>
      <c r="F152" s="190" t="s">
        <v>1850</v>
      </c>
      <c r="G152" s="177"/>
      <c r="H152" s="177"/>
      <c r="I152" s="180"/>
      <c r="J152" s="191">
        <f>BK152</f>
        <v>0</v>
      </c>
      <c r="K152" s="177"/>
      <c r="L152" s="182"/>
      <c r="M152" s="183"/>
      <c r="N152" s="184"/>
      <c r="O152" s="184"/>
      <c r="P152" s="185">
        <f>SUM(P153:P160)</f>
        <v>0</v>
      </c>
      <c r="Q152" s="184"/>
      <c r="R152" s="185">
        <f>SUM(R153:R160)</f>
        <v>0</v>
      </c>
      <c r="S152" s="184"/>
      <c r="T152" s="186">
        <f>SUM(T153:T160)</f>
        <v>0</v>
      </c>
      <c r="AR152" s="187" t="s">
        <v>88</v>
      </c>
      <c r="AT152" s="188" t="s">
        <v>78</v>
      </c>
      <c r="AU152" s="188" t="s">
        <v>86</v>
      </c>
      <c r="AY152" s="187" t="s">
        <v>169</v>
      </c>
      <c r="BK152" s="189">
        <f>SUM(BK153:BK160)</f>
        <v>0</v>
      </c>
    </row>
    <row r="153" spans="1:65" s="2" customFormat="1" ht="16.5" customHeight="1">
      <c r="A153" s="35"/>
      <c r="B153" s="36"/>
      <c r="C153" s="192" t="s">
        <v>244</v>
      </c>
      <c r="D153" s="192" t="s">
        <v>172</v>
      </c>
      <c r="E153" s="193" t="s">
        <v>1851</v>
      </c>
      <c r="F153" s="194" t="s">
        <v>1852</v>
      </c>
      <c r="G153" s="195" t="s">
        <v>1341</v>
      </c>
      <c r="H153" s="196">
        <v>2</v>
      </c>
      <c r="I153" s="197"/>
      <c r="J153" s="198">
        <f>ROUND(I153*H153,2)</f>
        <v>0</v>
      </c>
      <c r="K153" s="194" t="s">
        <v>1</v>
      </c>
      <c r="L153" s="40"/>
      <c r="M153" s="199" t="s">
        <v>1</v>
      </c>
      <c r="N153" s="200" t="s">
        <v>44</v>
      </c>
      <c r="O153" s="72"/>
      <c r="P153" s="201">
        <f>O153*H153</f>
        <v>0</v>
      </c>
      <c r="Q153" s="201">
        <v>0</v>
      </c>
      <c r="R153" s="201">
        <f>Q153*H153</f>
        <v>0</v>
      </c>
      <c r="S153" s="201">
        <v>0</v>
      </c>
      <c r="T153" s="202">
        <f>S153*H153</f>
        <v>0</v>
      </c>
      <c r="U153" s="35"/>
      <c r="V153" s="35"/>
      <c r="W153" s="35"/>
      <c r="X153" s="35"/>
      <c r="Y153" s="35"/>
      <c r="Z153" s="35"/>
      <c r="AA153" s="35"/>
      <c r="AB153" s="35"/>
      <c r="AC153" s="35"/>
      <c r="AD153" s="35"/>
      <c r="AE153" s="35"/>
      <c r="AR153" s="203" t="s">
        <v>300</v>
      </c>
      <c r="AT153" s="203" t="s">
        <v>172</v>
      </c>
      <c r="AU153" s="203" t="s">
        <v>88</v>
      </c>
      <c r="AY153" s="18" t="s">
        <v>169</v>
      </c>
      <c r="BE153" s="204">
        <f>IF(N153="základní",J153,0)</f>
        <v>0</v>
      </c>
      <c r="BF153" s="204">
        <f>IF(N153="snížená",J153,0)</f>
        <v>0</v>
      </c>
      <c r="BG153" s="204">
        <f>IF(N153="zákl. přenesená",J153,0)</f>
        <v>0</v>
      </c>
      <c r="BH153" s="204">
        <f>IF(N153="sníž. přenesená",J153,0)</f>
        <v>0</v>
      </c>
      <c r="BI153" s="204">
        <f>IF(N153="nulová",J153,0)</f>
        <v>0</v>
      </c>
      <c r="BJ153" s="18" t="s">
        <v>86</v>
      </c>
      <c r="BK153" s="204">
        <f>ROUND(I153*H153,2)</f>
        <v>0</v>
      </c>
      <c r="BL153" s="18" t="s">
        <v>300</v>
      </c>
      <c r="BM153" s="203" t="s">
        <v>1853</v>
      </c>
    </row>
    <row r="154" spans="1:65" s="2" customFormat="1" ht="11.25">
      <c r="A154" s="35"/>
      <c r="B154" s="36"/>
      <c r="C154" s="37"/>
      <c r="D154" s="205" t="s">
        <v>178</v>
      </c>
      <c r="E154" s="37"/>
      <c r="F154" s="206" t="s">
        <v>1852</v>
      </c>
      <c r="G154" s="37"/>
      <c r="H154" s="37"/>
      <c r="I154" s="207"/>
      <c r="J154" s="37"/>
      <c r="K154" s="37"/>
      <c r="L154" s="40"/>
      <c r="M154" s="208"/>
      <c r="N154" s="209"/>
      <c r="O154" s="72"/>
      <c r="P154" s="72"/>
      <c r="Q154" s="72"/>
      <c r="R154" s="72"/>
      <c r="S154" s="72"/>
      <c r="T154" s="73"/>
      <c r="U154" s="35"/>
      <c r="V154" s="35"/>
      <c r="W154" s="35"/>
      <c r="X154" s="35"/>
      <c r="Y154" s="35"/>
      <c r="Z154" s="35"/>
      <c r="AA154" s="35"/>
      <c r="AB154" s="35"/>
      <c r="AC154" s="35"/>
      <c r="AD154" s="35"/>
      <c r="AE154" s="35"/>
      <c r="AT154" s="18" t="s">
        <v>178</v>
      </c>
      <c r="AU154" s="18" t="s">
        <v>88</v>
      </c>
    </row>
    <row r="155" spans="1:65" s="2" customFormat="1" ht="16.5" customHeight="1">
      <c r="A155" s="35"/>
      <c r="B155" s="36"/>
      <c r="C155" s="192" t="s">
        <v>249</v>
      </c>
      <c r="D155" s="192" t="s">
        <v>172</v>
      </c>
      <c r="E155" s="193" t="s">
        <v>1854</v>
      </c>
      <c r="F155" s="194" t="s">
        <v>1855</v>
      </c>
      <c r="G155" s="195" t="s">
        <v>1341</v>
      </c>
      <c r="H155" s="196">
        <v>1</v>
      </c>
      <c r="I155" s="197"/>
      <c r="J155" s="198">
        <f>ROUND(I155*H155,2)</f>
        <v>0</v>
      </c>
      <c r="K155" s="194" t="s">
        <v>1</v>
      </c>
      <c r="L155" s="40"/>
      <c r="M155" s="199" t="s">
        <v>1</v>
      </c>
      <c r="N155" s="200" t="s">
        <v>44</v>
      </c>
      <c r="O155" s="72"/>
      <c r="P155" s="201">
        <f>O155*H155</f>
        <v>0</v>
      </c>
      <c r="Q155" s="201">
        <v>0</v>
      </c>
      <c r="R155" s="201">
        <f>Q155*H155</f>
        <v>0</v>
      </c>
      <c r="S155" s="201">
        <v>0</v>
      </c>
      <c r="T155" s="202">
        <f>S155*H155</f>
        <v>0</v>
      </c>
      <c r="U155" s="35"/>
      <c r="V155" s="35"/>
      <c r="W155" s="35"/>
      <c r="X155" s="35"/>
      <c r="Y155" s="35"/>
      <c r="Z155" s="35"/>
      <c r="AA155" s="35"/>
      <c r="AB155" s="35"/>
      <c r="AC155" s="35"/>
      <c r="AD155" s="35"/>
      <c r="AE155" s="35"/>
      <c r="AR155" s="203" t="s">
        <v>300</v>
      </c>
      <c r="AT155" s="203" t="s">
        <v>172</v>
      </c>
      <c r="AU155" s="203" t="s">
        <v>88</v>
      </c>
      <c r="AY155" s="18" t="s">
        <v>169</v>
      </c>
      <c r="BE155" s="204">
        <f>IF(N155="základní",J155,0)</f>
        <v>0</v>
      </c>
      <c r="BF155" s="204">
        <f>IF(N155="snížená",J155,0)</f>
        <v>0</v>
      </c>
      <c r="BG155" s="204">
        <f>IF(N155="zákl. přenesená",J155,0)</f>
        <v>0</v>
      </c>
      <c r="BH155" s="204">
        <f>IF(N155="sníž. přenesená",J155,0)</f>
        <v>0</v>
      </c>
      <c r="BI155" s="204">
        <f>IF(N155="nulová",J155,0)</f>
        <v>0</v>
      </c>
      <c r="BJ155" s="18" t="s">
        <v>86</v>
      </c>
      <c r="BK155" s="204">
        <f>ROUND(I155*H155,2)</f>
        <v>0</v>
      </c>
      <c r="BL155" s="18" t="s">
        <v>300</v>
      </c>
      <c r="BM155" s="203" t="s">
        <v>1856</v>
      </c>
    </row>
    <row r="156" spans="1:65" s="2" customFormat="1" ht="11.25">
      <c r="A156" s="35"/>
      <c r="B156" s="36"/>
      <c r="C156" s="37"/>
      <c r="D156" s="205" t="s">
        <v>178</v>
      </c>
      <c r="E156" s="37"/>
      <c r="F156" s="206" t="s">
        <v>1855</v>
      </c>
      <c r="G156" s="37"/>
      <c r="H156" s="37"/>
      <c r="I156" s="207"/>
      <c r="J156" s="37"/>
      <c r="K156" s="37"/>
      <c r="L156" s="40"/>
      <c r="M156" s="208"/>
      <c r="N156" s="209"/>
      <c r="O156" s="72"/>
      <c r="P156" s="72"/>
      <c r="Q156" s="72"/>
      <c r="R156" s="72"/>
      <c r="S156" s="72"/>
      <c r="T156" s="73"/>
      <c r="U156" s="35"/>
      <c r="V156" s="35"/>
      <c r="W156" s="35"/>
      <c r="X156" s="35"/>
      <c r="Y156" s="35"/>
      <c r="Z156" s="35"/>
      <c r="AA156" s="35"/>
      <c r="AB156" s="35"/>
      <c r="AC156" s="35"/>
      <c r="AD156" s="35"/>
      <c r="AE156" s="35"/>
      <c r="AT156" s="18" t="s">
        <v>178</v>
      </c>
      <c r="AU156" s="18" t="s">
        <v>88</v>
      </c>
    </row>
    <row r="157" spans="1:65" s="2" customFormat="1" ht="24.2" customHeight="1">
      <c r="A157" s="35"/>
      <c r="B157" s="36"/>
      <c r="C157" s="192" t="s">
        <v>259</v>
      </c>
      <c r="D157" s="192" t="s">
        <v>172</v>
      </c>
      <c r="E157" s="193" t="s">
        <v>1857</v>
      </c>
      <c r="F157" s="194" t="s">
        <v>1858</v>
      </c>
      <c r="G157" s="195" t="s">
        <v>595</v>
      </c>
      <c r="H157" s="266"/>
      <c r="I157" s="197"/>
      <c r="J157" s="198">
        <f>ROUND(I157*H157,2)</f>
        <v>0</v>
      </c>
      <c r="K157" s="194" t="s">
        <v>176</v>
      </c>
      <c r="L157" s="40"/>
      <c r="M157" s="199" t="s">
        <v>1</v>
      </c>
      <c r="N157" s="200" t="s">
        <v>44</v>
      </c>
      <c r="O157" s="72"/>
      <c r="P157" s="201">
        <f>O157*H157</f>
        <v>0</v>
      </c>
      <c r="Q157" s="201">
        <v>0</v>
      </c>
      <c r="R157" s="201">
        <f>Q157*H157</f>
        <v>0</v>
      </c>
      <c r="S157" s="201">
        <v>0</v>
      </c>
      <c r="T157" s="202">
        <f>S157*H157</f>
        <v>0</v>
      </c>
      <c r="U157" s="35"/>
      <c r="V157" s="35"/>
      <c r="W157" s="35"/>
      <c r="X157" s="35"/>
      <c r="Y157" s="35"/>
      <c r="Z157" s="35"/>
      <c r="AA157" s="35"/>
      <c r="AB157" s="35"/>
      <c r="AC157" s="35"/>
      <c r="AD157" s="35"/>
      <c r="AE157" s="35"/>
      <c r="AR157" s="203" t="s">
        <v>300</v>
      </c>
      <c r="AT157" s="203" t="s">
        <v>172</v>
      </c>
      <c r="AU157" s="203" t="s">
        <v>88</v>
      </c>
      <c r="AY157" s="18" t="s">
        <v>169</v>
      </c>
      <c r="BE157" s="204">
        <f>IF(N157="základní",J157,0)</f>
        <v>0</v>
      </c>
      <c r="BF157" s="204">
        <f>IF(N157="snížená",J157,0)</f>
        <v>0</v>
      </c>
      <c r="BG157" s="204">
        <f>IF(N157="zákl. přenesená",J157,0)</f>
        <v>0</v>
      </c>
      <c r="BH157" s="204">
        <f>IF(N157="sníž. přenesená",J157,0)</f>
        <v>0</v>
      </c>
      <c r="BI157" s="204">
        <f>IF(N157="nulová",J157,0)</f>
        <v>0</v>
      </c>
      <c r="BJ157" s="18" t="s">
        <v>86</v>
      </c>
      <c r="BK157" s="204">
        <f>ROUND(I157*H157,2)</f>
        <v>0</v>
      </c>
      <c r="BL157" s="18" t="s">
        <v>300</v>
      </c>
      <c r="BM157" s="203" t="s">
        <v>1859</v>
      </c>
    </row>
    <row r="158" spans="1:65" s="2" customFormat="1" ht="29.25">
      <c r="A158" s="35"/>
      <c r="B158" s="36"/>
      <c r="C158" s="37"/>
      <c r="D158" s="205" t="s">
        <v>178</v>
      </c>
      <c r="E158" s="37"/>
      <c r="F158" s="206" t="s">
        <v>1860</v>
      </c>
      <c r="G158" s="37"/>
      <c r="H158" s="37"/>
      <c r="I158" s="207"/>
      <c r="J158" s="37"/>
      <c r="K158" s="37"/>
      <c r="L158" s="40"/>
      <c r="M158" s="208"/>
      <c r="N158" s="209"/>
      <c r="O158" s="72"/>
      <c r="P158" s="72"/>
      <c r="Q158" s="72"/>
      <c r="R158" s="72"/>
      <c r="S158" s="72"/>
      <c r="T158" s="73"/>
      <c r="U158" s="35"/>
      <c r="V158" s="35"/>
      <c r="W158" s="35"/>
      <c r="X158" s="35"/>
      <c r="Y158" s="35"/>
      <c r="Z158" s="35"/>
      <c r="AA158" s="35"/>
      <c r="AB158" s="35"/>
      <c r="AC158" s="35"/>
      <c r="AD158" s="35"/>
      <c r="AE158" s="35"/>
      <c r="AT158" s="18" t="s">
        <v>178</v>
      </c>
      <c r="AU158" s="18" t="s">
        <v>88</v>
      </c>
    </row>
    <row r="159" spans="1:65" s="2" customFormat="1" ht="11.25">
      <c r="A159" s="35"/>
      <c r="B159" s="36"/>
      <c r="C159" s="37"/>
      <c r="D159" s="210" t="s">
        <v>180</v>
      </c>
      <c r="E159" s="37"/>
      <c r="F159" s="211" t="s">
        <v>1861</v>
      </c>
      <c r="G159" s="37"/>
      <c r="H159" s="37"/>
      <c r="I159" s="207"/>
      <c r="J159" s="37"/>
      <c r="K159" s="37"/>
      <c r="L159" s="40"/>
      <c r="M159" s="208"/>
      <c r="N159" s="209"/>
      <c r="O159" s="72"/>
      <c r="P159" s="72"/>
      <c r="Q159" s="72"/>
      <c r="R159" s="72"/>
      <c r="S159" s="72"/>
      <c r="T159" s="73"/>
      <c r="U159" s="35"/>
      <c r="V159" s="35"/>
      <c r="W159" s="35"/>
      <c r="X159" s="35"/>
      <c r="Y159" s="35"/>
      <c r="Z159" s="35"/>
      <c r="AA159" s="35"/>
      <c r="AB159" s="35"/>
      <c r="AC159" s="35"/>
      <c r="AD159" s="35"/>
      <c r="AE159" s="35"/>
      <c r="AT159" s="18" t="s">
        <v>180</v>
      </c>
      <c r="AU159" s="18" t="s">
        <v>88</v>
      </c>
    </row>
    <row r="160" spans="1:65" s="2" customFormat="1" ht="107.25">
      <c r="A160" s="35"/>
      <c r="B160" s="36"/>
      <c r="C160" s="37"/>
      <c r="D160" s="205" t="s">
        <v>182</v>
      </c>
      <c r="E160" s="37"/>
      <c r="F160" s="212" t="s">
        <v>1862</v>
      </c>
      <c r="G160" s="37"/>
      <c r="H160" s="37"/>
      <c r="I160" s="207"/>
      <c r="J160" s="37"/>
      <c r="K160" s="37"/>
      <c r="L160" s="40"/>
      <c r="M160" s="208"/>
      <c r="N160" s="209"/>
      <c r="O160" s="72"/>
      <c r="P160" s="72"/>
      <c r="Q160" s="72"/>
      <c r="R160" s="72"/>
      <c r="S160" s="72"/>
      <c r="T160" s="73"/>
      <c r="U160" s="35"/>
      <c r="V160" s="35"/>
      <c r="W160" s="35"/>
      <c r="X160" s="35"/>
      <c r="Y160" s="35"/>
      <c r="Z160" s="35"/>
      <c r="AA160" s="35"/>
      <c r="AB160" s="35"/>
      <c r="AC160" s="35"/>
      <c r="AD160" s="35"/>
      <c r="AE160" s="35"/>
      <c r="AT160" s="18" t="s">
        <v>182</v>
      </c>
      <c r="AU160" s="18" t="s">
        <v>88</v>
      </c>
    </row>
    <row r="161" spans="1:65" s="12" customFormat="1" ht="22.9" customHeight="1">
      <c r="B161" s="176"/>
      <c r="C161" s="177"/>
      <c r="D161" s="178" t="s">
        <v>78</v>
      </c>
      <c r="E161" s="190" t="s">
        <v>1863</v>
      </c>
      <c r="F161" s="190" t="s">
        <v>1864</v>
      </c>
      <c r="G161" s="177"/>
      <c r="H161" s="177"/>
      <c r="I161" s="180"/>
      <c r="J161" s="191">
        <f>BK161</f>
        <v>0</v>
      </c>
      <c r="K161" s="177"/>
      <c r="L161" s="182"/>
      <c r="M161" s="183"/>
      <c r="N161" s="184"/>
      <c r="O161" s="184"/>
      <c r="P161" s="185">
        <f>SUM(P162:P173)</f>
        <v>0</v>
      </c>
      <c r="Q161" s="184"/>
      <c r="R161" s="185">
        <f>SUM(R162:R173)</f>
        <v>0</v>
      </c>
      <c r="S161" s="184"/>
      <c r="T161" s="186">
        <f>SUM(T162:T173)</f>
        <v>0</v>
      </c>
      <c r="AR161" s="187" t="s">
        <v>88</v>
      </c>
      <c r="AT161" s="188" t="s">
        <v>78</v>
      </c>
      <c r="AU161" s="188" t="s">
        <v>86</v>
      </c>
      <c r="AY161" s="187" t="s">
        <v>169</v>
      </c>
      <c r="BK161" s="189">
        <f>SUM(BK162:BK173)</f>
        <v>0</v>
      </c>
    </row>
    <row r="162" spans="1:65" s="2" customFormat="1" ht="24.2" customHeight="1">
      <c r="A162" s="35"/>
      <c r="B162" s="36"/>
      <c r="C162" s="192" t="s">
        <v>267</v>
      </c>
      <c r="D162" s="192" t="s">
        <v>172</v>
      </c>
      <c r="E162" s="193" t="s">
        <v>1865</v>
      </c>
      <c r="F162" s="194" t="s">
        <v>1866</v>
      </c>
      <c r="G162" s="195" t="s">
        <v>345</v>
      </c>
      <c r="H162" s="196">
        <v>1</v>
      </c>
      <c r="I162" s="197"/>
      <c r="J162" s="198">
        <f>ROUND(I162*H162,2)</f>
        <v>0</v>
      </c>
      <c r="K162" s="194" t="s">
        <v>1</v>
      </c>
      <c r="L162" s="40"/>
      <c r="M162" s="199" t="s">
        <v>1</v>
      </c>
      <c r="N162" s="200" t="s">
        <v>44</v>
      </c>
      <c r="O162" s="72"/>
      <c r="P162" s="201">
        <f>O162*H162</f>
        <v>0</v>
      </c>
      <c r="Q162" s="201">
        <v>0</v>
      </c>
      <c r="R162" s="201">
        <f>Q162*H162</f>
        <v>0</v>
      </c>
      <c r="S162" s="201">
        <v>0</v>
      </c>
      <c r="T162" s="202">
        <f>S162*H162</f>
        <v>0</v>
      </c>
      <c r="U162" s="35"/>
      <c r="V162" s="35"/>
      <c r="W162" s="35"/>
      <c r="X162" s="35"/>
      <c r="Y162" s="35"/>
      <c r="Z162" s="35"/>
      <c r="AA162" s="35"/>
      <c r="AB162" s="35"/>
      <c r="AC162" s="35"/>
      <c r="AD162" s="35"/>
      <c r="AE162" s="35"/>
      <c r="AR162" s="203" t="s">
        <v>300</v>
      </c>
      <c r="AT162" s="203" t="s">
        <v>172</v>
      </c>
      <c r="AU162" s="203" t="s">
        <v>88</v>
      </c>
      <c r="AY162" s="18" t="s">
        <v>169</v>
      </c>
      <c r="BE162" s="204">
        <f>IF(N162="základní",J162,0)</f>
        <v>0</v>
      </c>
      <c r="BF162" s="204">
        <f>IF(N162="snížená",J162,0)</f>
        <v>0</v>
      </c>
      <c r="BG162" s="204">
        <f>IF(N162="zákl. přenesená",J162,0)</f>
        <v>0</v>
      </c>
      <c r="BH162" s="204">
        <f>IF(N162="sníž. přenesená",J162,0)</f>
        <v>0</v>
      </c>
      <c r="BI162" s="204">
        <f>IF(N162="nulová",J162,0)</f>
        <v>0</v>
      </c>
      <c r="BJ162" s="18" t="s">
        <v>86</v>
      </c>
      <c r="BK162" s="204">
        <f>ROUND(I162*H162,2)</f>
        <v>0</v>
      </c>
      <c r="BL162" s="18" t="s">
        <v>300</v>
      </c>
      <c r="BM162" s="203" t="s">
        <v>1867</v>
      </c>
    </row>
    <row r="163" spans="1:65" s="2" customFormat="1" ht="11.25">
      <c r="A163" s="35"/>
      <c r="B163" s="36"/>
      <c r="C163" s="37"/>
      <c r="D163" s="205" t="s">
        <v>178</v>
      </c>
      <c r="E163" s="37"/>
      <c r="F163" s="206" t="s">
        <v>1866</v>
      </c>
      <c r="G163" s="37"/>
      <c r="H163" s="37"/>
      <c r="I163" s="207"/>
      <c r="J163" s="37"/>
      <c r="K163" s="37"/>
      <c r="L163" s="40"/>
      <c r="M163" s="208"/>
      <c r="N163" s="209"/>
      <c r="O163" s="72"/>
      <c r="P163" s="72"/>
      <c r="Q163" s="72"/>
      <c r="R163" s="72"/>
      <c r="S163" s="72"/>
      <c r="T163" s="73"/>
      <c r="U163" s="35"/>
      <c r="V163" s="35"/>
      <c r="W163" s="35"/>
      <c r="X163" s="35"/>
      <c r="Y163" s="35"/>
      <c r="Z163" s="35"/>
      <c r="AA163" s="35"/>
      <c r="AB163" s="35"/>
      <c r="AC163" s="35"/>
      <c r="AD163" s="35"/>
      <c r="AE163" s="35"/>
      <c r="AT163" s="18" t="s">
        <v>178</v>
      </c>
      <c r="AU163" s="18" t="s">
        <v>88</v>
      </c>
    </row>
    <row r="164" spans="1:65" s="2" customFormat="1" ht="16.5" customHeight="1">
      <c r="A164" s="35"/>
      <c r="B164" s="36"/>
      <c r="C164" s="192" t="s">
        <v>278</v>
      </c>
      <c r="D164" s="192" t="s">
        <v>172</v>
      </c>
      <c r="E164" s="193" t="s">
        <v>1868</v>
      </c>
      <c r="F164" s="194" t="s">
        <v>1869</v>
      </c>
      <c r="G164" s="195" t="s">
        <v>345</v>
      </c>
      <c r="H164" s="196">
        <v>2</v>
      </c>
      <c r="I164" s="197"/>
      <c r="J164" s="198">
        <f>ROUND(I164*H164,2)</f>
        <v>0</v>
      </c>
      <c r="K164" s="194" t="s">
        <v>1</v>
      </c>
      <c r="L164" s="40"/>
      <c r="M164" s="199" t="s">
        <v>1</v>
      </c>
      <c r="N164" s="200" t="s">
        <v>44</v>
      </c>
      <c r="O164" s="72"/>
      <c r="P164" s="201">
        <f>O164*H164</f>
        <v>0</v>
      </c>
      <c r="Q164" s="201">
        <v>0</v>
      </c>
      <c r="R164" s="201">
        <f>Q164*H164</f>
        <v>0</v>
      </c>
      <c r="S164" s="201">
        <v>0</v>
      </c>
      <c r="T164" s="202">
        <f>S164*H164</f>
        <v>0</v>
      </c>
      <c r="U164" s="35"/>
      <c r="V164" s="35"/>
      <c r="W164" s="35"/>
      <c r="X164" s="35"/>
      <c r="Y164" s="35"/>
      <c r="Z164" s="35"/>
      <c r="AA164" s="35"/>
      <c r="AB164" s="35"/>
      <c r="AC164" s="35"/>
      <c r="AD164" s="35"/>
      <c r="AE164" s="35"/>
      <c r="AR164" s="203" t="s">
        <v>300</v>
      </c>
      <c r="AT164" s="203" t="s">
        <v>172</v>
      </c>
      <c r="AU164" s="203" t="s">
        <v>88</v>
      </c>
      <c r="AY164" s="18" t="s">
        <v>169</v>
      </c>
      <c r="BE164" s="204">
        <f>IF(N164="základní",J164,0)</f>
        <v>0</v>
      </c>
      <c r="BF164" s="204">
        <f>IF(N164="snížená",J164,0)</f>
        <v>0</v>
      </c>
      <c r="BG164" s="204">
        <f>IF(N164="zákl. přenesená",J164,0)</f>
        <v>0</v>
      </c>
      <c r="BH164" s="204">
        <f>IF(N164="sníž. přenesená",J164,0)</f>
        <v>0</v>
      </c>
      <c r="BI164" s="204">
        <f>IF(N164="nulová",J164,0)</f>
        <v>0</v>
      </c>
      <c r="BJ164" s="18" t="s">
        <v>86</v>
      </c>
      <c r="BK164" s="204">
        <f>ROUND(I164*H164,2)</f>
        <v>0</v>
      </c>
      <c r="BL164" s="18" t="s">
        <v>300</v>
      </c>
      <c r="BM164" s="203" t="s">
        <v>1870</v>
      </c>
    </row>
    <row r="165" spans="1:65" s="2" customFormat="1" ht="11.25">
      <c r="A165" s="35"/>
      <c r="B165" s="36"/>
      <c r="C165" s="37"/>
      <c r="D165" s="205" t="s">
        <v>178</v>
      </c>
      <c r="E165" s="37"/>
      <c r="F165" s="206" t="s">
        <v>1869</v>
      </c>
      <c r="G165" s="37"/>
      <c r="H165" s="37"/>
      <c r="I165" s="207"/>
      <c r="J165" s="37"/>
      <c r="K165" s="37"/>
      <c r="L165" s="40"/>
      <c r="M165" s="208"/>
      <c r="N165" s="209"/>
      <c r="O165" s="72"/>
      <c r="P165" s="72"/>
      <c r="Q165" s="72"/>
      <c r="R165" s="72"/>
      <c r="S165" s="72"/>
      <c r="T165" s="73"/>
      <c r="U165" s="35"/>
      <c r="V165" s="35"/>
      <c r="W165" s="35"/>
      <c r="X165" s="35"/>
      <c r="Y165" s="35"/>
      <c r="Z165" s="35"/>
      <c r="AA165" s="35"/>
      <c r="AB165" s="35"/>
      <c r="AC165" s="35"/>
      <c r="AD165" s="35"/>
      <c r="AE165" s="35"/>
      <c r="AT165" s="18" t="s">
        <v>178</v>
      </c>
      <c r="AU165" s="18" t="s">
        <v>88</v>
      </c>
    </row>
    <row r="166" spans="1:65" s="2" customFormat="1" ht="24.2" customHeight="1">
      <c r="A166" s="35"/>
      <c r="B166" s="36"/>
      <c r="C166" s="192" t="s">
        <v>287</v>
      </c>
      <c r="D166" s="192" t="s">
        <v>172</v>
      </c>
      <c r="E166" s="193" t="s">
        <v>1871</v>
      </c>
      <c r="F166" s="194" t="s">
        <v>1872</v>
      </c>
      <c r="G166" s="195" t="s">
        <v>345</v>
      </c>
      <c r="H166" s="196">
        <v>1</v>
      </c>
      <c r="I166" s="197"/>
      <c r="J166" s="198">
        <f>ROUND(I166*H166,2)</f>
        <v>0</v>
      </c>
      <c r="K166" s="194" t="s">
        <v>1</v>
      </c>
      <c r="L166" s="40"/>
      <c r="M166" s="199" t="s">
        <v>1</v>
      </c>
      <c r="N166" s="200" t="s">
        <v>44</v>
      </c>
      <c r="O166" s="72"/>
      <c r="P166" s="201">
        <f>O166*H166</f>
        <v>0</v>
      </c>
      <c r="Q166" s="201">
        <v>0</v>
      </c>
      <c r="R166" s="201">
        <f>Q166*H166</f>
        <v>0</v>
      </c>
      <c r="S166" s="201">
        <v>0</v>
      </c>
      <c r="T166" s="202">
        <f>S166*H166</f>
        <v>0</v>
      </c>
      <c r="U166" s="35"/>
      <c r="V166" s="35"/>
      <c r="W166" s="35"/>
      <c r="X166" s="35"/>
      <c r="Y166" s="35"/>
      <c r="Z166" s="35"/>
      <c r="AA166" s="35"/>
      <c r="AB166" s="35"/>
      <c r="AC166" s="35"/>
      <c r="AD166" s="35"/>
      <c r="AE166" s="35"/>
      <c r="AR166" s="203" t="s">
        <v>300</v>
      </c>
      <c r="AT166" s="203" t="s">
        <v>172</v>
      </c>
      <c r="AU166" s="203" t="s">
        <v>88</v>
      </c>
      <c r="AY166" s="18" t="s">
        <v>169</v>
      </c>
      <c r="BE166" s="204">
        <f>IF(N166="základní",J166,0)</f>
        <v>0</v>
      </c>
      <c r="BF166" s="204">
        <f>IF(N166="snížená",J166,0)</f>
        <v>0</v>
      </c>
      <c r="BG166" s="204">
        <f>IF(N166="zákl. přenesená",J166,0)</f>
        <v>0</v>
      </c>
      <c r="BH166" s="204">
        <f>IF(N166="sníž. přenesená",J166,0)</f>
        <v>0</v>
      </c>
      <c r="BI166" s="204">
        <f>IF(N166="nulová",J166,0)</f>
        <v>0</v>
      </c>
      <c r="BJ166" s="18" t="s">
        <v>86</v>
      </c>
      <c r="BK166" s="204">
        <f>ROUND(I166*H166,2)</f>
        <v>0</v>
      </c>
      <c r="BL166" s="18" t="s">
        <v>300</v>
      </c>
      <c r="BM166" s="203" t="s">
        <v>1873</v>
      </c>
    </row>
    <row r="167" spans="1:65" s="2" customFormat="1" ht="11.25">
      <c r="A167" s="35"/>
      <c r="B167" s="36"/>
      <c r="C167" s="37"/>
      <c r="D167" s="205" t="s">
        <v>178</v>
      </c>
      <c r="E167" s="37"/>
      <c r="F167" s="206" t="s">
        <v>1872</v>
      </c>
      <c r="G167" s="37"/>
      <c r="H167" s="37"/>
      <c r="I167" s="207"/>
      <c r="J167" s="37"/>
      <c r="K167" s="37"/>
      <c r="L167" s="40"/>
      <c r="M167" s="208"/>
      <c r="N167" s="209"/>
      <c r="O167" s="72"/>
      <c r="P167" s="72"/>
      <c r="Q167" s="72"/>
      <c r="R167" s="72"/>
      <c r="S167" s="72"/>
      <c r="T167" s="73"/>
      <c r="U167" s="35"/>
      <c r="V167" s="35"/>
      <c r="W167" s="35"/>
      <c r="X167" s="35"/>
      <c r="Y167" s="35"/>
      <c r="Z167" s="35"/>
      <c r="AA167" s="35"/>
      <c r="AB167" s="35"/>
      <c r="AC167" s="35"/>
      <c r="AD167" s="35"/>
      <c r="AE167" s="35"/>
      <c r="AT167" s="18" t="s">
        <v>178</v>
      </c>
      <c r="AU167" s="18" t="s">
        <v>88</v>
      </c>
    </row>
    <row r="168" spans="1:65" s="2" customFormat="1" ht="24.2" customHeight="1">
      <c r="A168" s="35"/>
      <c r="B168" s="36"/>
      <c r="C168" s="192" t="s">
        <v>8</v>
      </c>
      <c r="D168" s="192" t="s">
        <v>172</v>
      </c>
      <c r="E168" s="193" t="s">
        <v>1874</v>
      </c>
      <c r="F168" s="194" t="s">
        <v>1875</v>
      </c>
      <c r="G168" s="195" t="s">
        <v>345</v>
      </c>
      <c r="H168" s="196">
        <v>1</v>
      </c>
      <c r="I168" s="197"/>
      <c r="J168" s="198">
        <f>ROUND(I168*H168,2)</f>
        <v>0</v>
      </c>
      <c r="K168" s="194" t="s">
        <v>1</v>
      </c>
      <c r="L168" s="40"/>
      <c r="M168" s="199" t="s">
        <v>1</v>
      </c>
      <c r="N168" s="200" t="s">
        <v>44</v>
      </c>
      <c r="O168" s="72"/>
      <c r="P168" s="201">
        <f>O168*H168</f>
        <v>0</v>
      </c>
      <c r="Q168" s="201">
        <v>0</v>
      </c>
      <c r="R168" s="201">
        <f>Q168*H168</f>
        <v>0</v>
      </c>
      <c r="S168" s="201">
        <v>0</v>
      </c>
      <c r="T168" s="202">
        <f>S168*H168</f>
        <v>0</v>
      </c>
      <c r="U168" s="35"/>
      <c r="V168" s="35"/>
      <c r="W168" s="35"/>
      <c r="X168" s="35"/>
      <c r="Y168" s="35"/>
      <c r="Z168" s="35"/>
      <c r="AA168" s="35"/>
      <c r="AB168" s="35"/>
      <c r="AC168" s="35"/>
      <c r="AD168" s="35"/>
      <c r="AE168" s="35"/>
      <c r="AR168" s="203" t="s">
        <v>300</v>
      </c>
      <c r="AT168" s="203" t="s">
        <v>172</v>
      </c>
      <c r="AU168" s="203" t="s">
        <v>88</v>
      </c>
      <c r="AY168" s="18" t="s">
        <v>169</v>
      </c>
      <c r="BE168" s="204">
        <f>IF(N168="základní",J168,0)</f>
        <v>0</v>
      </c>
      <c r="BF168" s="204">
        <f>IF(N168="snížená",J168,0)</f>
        <v>0</v>
      </c>
      <c r="BG168" s="204">
        <f>IF(N168="zákl. přenesená",J168,0)</f>
        <v>0</v>
      </c>
      <c r="BH168" s="204">
        <f>IF(N168="sníž. přenesená",J168,0)</f>
        <v>0</v>
      </c>
      <c r="BI168" s="204">
        <f>IF(N168="nulová",J168,0)</f>
        <v>0</v>
      </c>
      <c r="BJ168" s="18" t="s">
        <v>86</v>
      </c>
      <c r="BK168" s="204">
        <f>ROUND(I168*H168,2)</f>
        <v>0</v>
      </c>
      <c r="BL168" s="18" t="s">
        <v>300</v>
      </c>
      <c r="BM168" s="203" t="s">
        <v>1876</v>
      </c>
    </row>
    <row r="169" spans="1:65" s="2" customFormat="1" ht="11.25">
      <c r="A169" s="35"/>
      <c r="B169" s="36"/>
      <c r="C169" s="37"/>
      <c r="D169" s="205" t="s">
        <v>178</v>
      </c>
      <c r="E169" s="37"/>
      <c r="F169" s="206" t="s">
        <v>1877</v>
      </c>
      <c r="G169" s="37"/>
      <c r="H169" s="37"/>
      <c r="I169" s="207"/>
      <c r="J169" s="37"/>
      <c r="K169" s="37"/>
      <c r="L169" s="40"/>
      <c r="M169" s="208"/>
      <c r="N169" s="209"/>
      <c r="O169" s="72"/>
      <c r="P169" s="72"/>
      <c r="Q169" s="72"/>
      <c r="R169" s="72"/>
      <c r="S169" s="72"/>
      <c r="T169" s="73"/>
      <c r="U169" s="35"/>
      <c r="V169" s="35"/>
      <c r="W169" s="35"/>
      <c r="X169" s="35"/>
      <c r="Y169" s="35"/>
      <c r="Z169" s="35"/>
      <c r="AA169" s="35"/>
      <c r="AB169" s="35"/>
      <c r="AC169" s="35"/>
      <c r="AD169" s="35"/>
      <c r="AE169" s="35"/>
      <c r="AT169" s="18" t="s">
        <v>178</v>
      </c>
      <c r="AU169" s="18" t="s">
        <v>88</v>
      </c>
    </row>
    <row r="170" spans="1:65" s="2" customFormat="1" ht="24.2" customHeight="1">
      <c r="A170" s="35"/>
      <c r="B170" s="36"/>
      <c r="C170" s="192" t="s">
        <v>300</v>
      </c>
      <c r="D170" s="192" t="s">
        <v>172</v>
      </c>
      <c r="E170" s="193" t="s">
        <v>1878</v>
      </c>
      <c r="F170" s="194" t="s">
        <v>1879</v>
      </c>
      <c r="G170" s="195" t="s">
        <v>595</v>
      </c>
      <c r="H170" s="266"/>
      <c r="I170" s="197"/>
      <c r="J170" s="198">
        <f>ROUND(I170*H170,2)</f>
        <v>0</v>
      </c>
      <c r="K170" s="194" t="s">
        <v>176</v>
      </c>
      <c r="L170" s="40"/>
      <c r="M170" s="199" t="s">
        <v>1</v>
      </c>
      <c r="N170" s="200" t="s">
        <v>44</v>
      </c>
      <c r="O170" s="72"/>
      <c r="P170" s="201">
        <f>O170*H170</f>
        <v>0</v>
      </c>
      <c r="Q170" s="201">
        <v>0</v>
      </c>
      <c r="R170" s="201">
        <f>Q170*H170</f>
        <v>0</v>
      </c>
      <c r="S170" s="201">
        <v>0</v>
      </c>
      <c r="T170" s="202">
        <f>S170*H170</f>
        <v>0</v>
      </c>
      <c r="U170" s="35"/>
      <c r="V170" s="35"/>
      <c r="W170" s="35"/>
      <c r="X170" s="35"/>
      <c r="Y170" s="35"/>
      <c r="Z170" s="35"/>
      <c r="AA170" s="35"/>
      <c r="AB170" s="35"/>
      <c r="AC170" s="35"/>
      <c r="AD170" s="35"/>
      <c r="AE170" s="35"/>
      <c r="AR170" s="203" t="s">
        <v>300</v>
      </c>
      <c r="AT170" s="203" t="s">
        <v>172</v>
      </c>
      <c r="AU170" s="203" t="s">
        <v>88</v>
      </c>
      <c r="AY170" s="18" t="s">
        <v>169</v>
      </c>
      <c r="BE170" s="204">
        <f>IF(N170="základní",J170,0)</f>
        <v>0</v>
      </c>
      <c r="BF170" s="204">
        <f>IF(N170="snížená",J170,0)</f>
        <v>0</v>
      </c>
      <c r="BG170" s="204">
        <f>IF(N170="zákl. přenesená",J170,0)</f>
        <v>0</v>
      </c>
      <c r="BH170" s="204">
        <f>IF(N170="sníž. přenesená",J170,0)</f>
        <v>0</v>
      </c>
      <c r="BI170" s="204">
        <f>IF(N170="nulová",J170,0)</f>
        <v>0</v>
      </c>
      <c r="BJ170" s="18" t="s">
        <v>86</v>
      </c>
      <c r="BK170" s="204">
        <f>ROUND(I170*H170,2)</f>
        <v>0</v>
      </c>
      <c r="BL170" s="18" t="s">
        <v>300</v>
      </c>
      <c r="BM170" s="203" t="s">
        <v>1880</v>
      </c>
    </row>
    <row r="171" spans="1:65" s="2" customFormat="1" ht="29.25">
      <c r="A171" s="35"/>
      <c r="B171" s="36"/>
      <c r="C171" s="37"/>
      <c r="D171" s="205" t="s">
        <v>178</v>
      </c>
      <c r="E171" s="37"/>
      <c r="F171" s="206" t="s">
        <v>1881</v>
      </c>
      <c r="G171" s="37"/>
      <c r="H171" s="37"/>
      <c r="I171" s="207"/>
      <c r="J171" s="37"/>
      <c r="K171" s="37"/>
      <c r="L171" s="40"/>
      <c r="M171" s="208"/>
      <c r="N171" s="209"/>
      <c r="O171" s="72"/>
      <c r="P171" s="72"/>
      <c r="Q171" s="72"/>
      <c r="R171" s="72"/>
      <c r="S171" s="72"/>
      <c r="T171" s="73"/>
      <c r="U171" s="35"/>
      <c r="V171" s="35"/>
      <c r="W171" s="35"/>
      <c r="X171" s="35"/>
      <c r="Y171" s="35"/>
      <c r="Z171" s="35"/>
      <c r="AA171" s="35"/>
      <c r="AB171" s="35"/>
      <c r="AC171" s="35"/>
      <c r="AD171" s="35"/>
      <c r="AE171" s="35"/>
      <c r="AT171" s="18" t="s">
        <v>178</v>
      </c>
      <c r="AU171" s="18" t="s">
        <v>88</v>
      </c>
    </row>
    <row r="172" spans="1:65" s="2" customFormat="1" ht="11.25">
      <c r="A172" s="35"/>
      <c r="B172" s="36"/>
      <c r="C172" s="37"/>
      <c r="D172" s="210" t="s">
        <v>180</v>
      </c>
      <c r="E172" s="37"/>
      <c r="F172" s="211" t="s">
        <v>1882</v>
      </c>
      <c r="G172" s="37"/>
      <c r="H172" s="37"/>
      <c r="I172" s="207"/>
      <c r="J172" s="37"/>
      <c r="K172" s="37"/>
      <c r="L172" s="40"/>
      <c r="M172" s="208"/>
      <c r="N172" s="209"/>
      <c r="O172" s="72"/>
      <c r="P172" s="72"/>
      <c r="Q172" s="72"/>
      <c r="R172" s="72"/>
      <c r="S172" s="72"/>
      <c r="T172" s="73"/>
      <c r="U172" s="35"/>
      <c r="V172" s="35"/>
      <c r="W172" s="35"/>
      <c r="X172" s="35"/>
      <c r="Y172" s="35"/>
      <c r="Z172" s="35"/>
      <c r="AA172" s="35"/>
      <c r="AB172" s="35"/>
      <c r="AC172" s="35"/>
      <c r="AD172" s="35"/>
      <c r="AE172" s="35"/>
      <c r="AT172" s="18" t="s">
        <v>180</v>
      </c>
      <c r="AU172" s="18" t="s">
        <v>88</v>
      </c>
    </row>
    <row r="173" spans="1:65" s="2" customFormat="1" ht="107.25">
      <c r="A173" s="35"/>
      <c r="B173" s="36"/>
      <c r="C173" s="37"/>
      <c r="D173" s="205" t="s">
        <v>182</v>
      </c>
      <c r="E173" s="37"/>
      <c r="F173" s="212" t="s">
        <v>972</v>
      </c>
      <c r="G173" s="37"/>
      <c r="H173" s="37"/>
      <c r="I173" s="207"/>
      <c r="J173" s="37"/>
      <c r="K173" s="37"/>
      <c r="L173" s="40"/>
      <c r="M173" s="267"/>
      <c r="N173" s="268"/>
      <c r="O173" s="269"/>
      <c r="P173" s="269"/>
      <c r="Q173" s="269"/>
      <c r="R173" s="269"/>
      <c r="S173" s="269"/>
      <c r="T173" s="270"/>
      <c r="U173" s="35"/>
      <c r="V173" s="35"/>
      <c r="W173" s="35"/>
      <c r="X173" s="35"/>
      <c r="Y173" s="35"/>
      <c r="Z173" s="35"/>
      <c r="AA173" s="35"/>
      <c r="AB173" s="35"/>
      <c r="AC173" s="35"/>
      <c r="AD173" s="35"/>
      <c r="AE173" s="35"/>
      <c r="AT173" s="18" t="s">
        <v>182</v>
      </c>
      <c r="AU173" s="18" t="s">
        <v>88</v>
      </c>
    </row>
    <row r="174" spans="1:65" s="2" customFormat="1" ht="6.95" customHeight="1">
      <c r="A174" s="35"/>
      <c r="B174" s="55"/>
      <c r="C174" s="56"/>
      <c r="D174" s="56"/>
      <c r="E174" s="56"/>
      <c r="F174" s="56"/>
      <c r="G174" s="56"/>
      <c r="H174" s="56"/>
      <c r="I174" s="56"/>
      <c r="J174" s="56"/>
      <c r="K174" s="56"/>
      <c r="L174" s="40"/>
      <c r="M174" s="35"/>
      <c r="O174" s="35"/>
      <c r="P174" s="35"/>
      <c r="Q174" s="35"/>
      <c r="R174" s="35"/>
      <c r="S174" s="35"/>
      <c r="T174" s="35"/>
      <c r="U174" s="35"/>
      <c r="V174" s="35"/>
      <c r="W174" s="35"/>
      <c r="X174" s="35"/>
      <c r="Y174" s="35"/>
      <c r="Z174" s="35"/>
      <c r="AA174" s="35"/>
      <c r="AB174" s="35"/>
      <c r="AC174" s="35"/>
      <c r="AD174" s="35"/>
      <c r="AE174" s="35"/>
    </row>
  </sheetData>
  <sheetProtection algorithmName="SHA-512" hashValue="VJgHlHmGG0TEQBWM1X89dEqvHy0tcQfziwKFpt7VXO4yCSInkE7Vt3GxCxvR2nJDYvTRt5CseTuf3XJJE/gzpA==" saltValue="vtG1TBWpAZT5Liab+AvayJyizbYpdh5c0peG5vQKLR796U52WxFJ/m1z5rL82YMksoozpwiOYJzNctn6OjiBlA==" spinCount="100000" sheet="1" objects="1" scenarios="1" formatColumns="0" formatRows="0" autoFilter="0"/>
  <autoFilter ref="C124:K173" xr:uid="{00000000-0009-0000-0000-000006000000}"/>
  <mergeCells count="12">
    <mergeCell ref="E117:H117"/>
    <mergeCell ref="L2:V2"/>
    <mergeCell ref="E85:H85"/>
    <mergeCell ref="E87:H87"/>
    <mergeCell ref="E89:H89"/>
    <mergeCell ref="E113:H113"/>
    <mergeCell ref="E115:H115"/>
    <mergeCell ref="E7:H7"/>
    <mergeCell ref="E9:H9"/>
    <mergeCell ref="E11:H11"/>
    <mergeCell ref="E20:H20"/>
    <mergeCell ref="E29:H29"/>
  </mergeCells>
  <hyperlinks>
    <hyperlink ref="F134" r:id="rId1" xr:uid="{00000000-0004-0000-0600-000000000000}"/>
    <hyperlink ref="F145" r:id="rId2" xr:uid="{00000000-0004-0000-0600-000001000000}"/>
    <hyperlink ref="F150" r:id="rId3" xr:uid="{00000000-0004-0000-0600-000002000000}"/>
    <hyperlink ref="F159" r:id="rId4" xr:uid="{00000000-0004-0000-0600-000003000000}"/>
    <hyperlink ref="F172" r:id="rId5" xr:uid="{00000000-0004-0000-0600-000004000000}"/>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448"/>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98"/>
      <c r="M2" s="298"/>
      <c r="N2" s="298"/>
      <c r="O2" s="298"/>
      <c r="P2" s="298"/>
      <c r="Q2" s="298"/>
      <c r="R2" s="298"/>
      <c r="S2" s="298"/>
      <c r="T2" s="298"/>
      <c r="U2" s="298"/>
      <c r="V2" s="298"/>
      <c r="AT2" s="18" t="s">
        <v>114</v>
      </c>
    </row>
    <row r="3" spans="1:46" s="1" customFormat="1" ht="6.95" customHeight="1">
      <c r="B3" s="116"/>
      <c r="C3" s="117"/>
      <c r="D3" s="117"/>
      <c r="E3" s="117"/>
      <c r="F3" s="117"/>
      <c r="G3" s="117"/>
      <c r="H3" s="117"/>
      <c r="I3" s="117"/>
      <c r="J3" s="117"/>
      <c r="K3" s="117"/>
      <c r="L3" s="21"/>
      <c r="AT3" s="18" t="s">
        <v>88</v>
      </c>
    </row>
    <row r="4" spans="1:46" s="1" customFormat="1" ht="24.95" customHeight="1">
      <c r="B4" s="21"/>
      <c r="D4" s="118" t="s">
        <v>124</v>
      </c>
      <c r="L4" s="21"/>
      <c r="M4" s="119" t="s">
        <v>10</v>
      </c>
      <c r="AT4" s="18" t="s">
        <v>4</v>
      </c>
    </row>
    <row r="5" spans="1:46" s="1" customFormat="1" ht="6.95" customHeight="1">
      <c r="B5" s="21"/>
      <c r="L5" s="21"/>
    </row>
    <row r="6" spans="1:46" s="1" customFormat="1" ht="12" customHeight="1">
      <c r="B6" s="21"/>
      <c r="D6" s="120" t="s">
        <v>16</v>
      </c>
      <c r="L6" s="21"/>
    </row>
    <row r="7" spans="1:46" s="1" customFormat="1" ht="16.5" customHeight="1">
      <c r="B7" s="21"/>
      <c r="E7" s="316" t="str">
        <f>'Rekapitulace stavby'!K6</f>
        <v>Rekonstrukce multifunkčního sálu v budově NZM</v>
      </c>
      <c r="F7" s="317"/>
      <c r="G7" s="317"/>
      <c r="H7" s="317"/>
      <c r="L7" s="21"/>
    </row>
    <row r="8" spans="1:46" s="1" customFormat="1" ht="12" customHeight="1">
      <c r="B8" s="21"/>
      <c r="D8" s="120" t="s">
        <v>125</v>
      </c>
      <c r="L8" s="21"/>
    </row>
    <row r="9" spans="1:46" s="2" customFormat="1" ht="16.5" customHeight="1">
      <c r="A9" s="35"/>
      <c r="B9" s="40"/>
      <c r="C9" s="35"/>
      <c r="D9" s="35"/>
      <c r="E9" s="316" t="s">
        <v>1262</v>
      </c>
      <c r="F9" s="318"/>
      <c r="G9" s="318"/>
      <c r="H9" s="318"/>
      <c r="I9" s="35"/>
      <c r="J9" s="35"/>
      <c r="K9" s="35"/>
      <c r="L9" s="52"/>
      <c r="S9" s="35"/>
      <c r="T9" s="35"/>
      <c r="U9" s="35"/>
      <c r="V9" s="35"/>
      <c r="W9" s="35"/>
      <c r="X9" s="35"/>
      <c r="Y9" s="35"/>
      <c r="Z9" s="35"/>
      <c r="AA9" s="35"/>
      <c r="AB9" s="35"/>
      <c r="AC9" s="35"/>
      <c r="AD9" s="35"/>
      <c r="AE9" s="35"/>
    </row>
    <row r="10" spans="1:46" s="2" customFormat="1" ht="12" customHeight="1">
      <c r="A10" s="35"/>
      <c r="B10" s="40"/>
      <c r="C10" s="35"/>
      <c r="D10" s="120" t="s">
        <v>127</v>
      </c>
      <c r="E10" s="35"/>
      <c r="F10" s="35"/>
      <c r="G10" s="35"/>
      <c r="H10" s="35"/>
      <c r="I10" s="35"/>
      <c r="J10" s="35"/>
      <c r="K10" s="35"/>
      <c r="L10" s="52"/>
      <c r="S10" s="35"/>
      <c r="T10" s="35"/>
      <c r="U10" s="35"/>
      <c r="V10" s="35"/>
      <c r="W10" s="35"/>
      <c r="X10" s="35"/>
      <c r="Y10" s="35"/>
      <c r="Z10" s="35"/>
      <c r="AA10" s="35"/>
      <c r="AB10" s="35"/>
      <c r="AC10" s="35"/>
      <c r="AD10" s="35"/>
      <c r="AE10" s="35"/>
    </row>
    <row r="11" spans="1:46" s="2" customFormat="1" ht="16.5" customHeight="1">
      <c r="A11" s="35"/>
      <c r="B11" s="40"/>
      <c r="C11" s="35"/>
      <c r="D11" s="35"/>
      <c r="E11" s="319" t="s">
        <v>1883</v>
      </c>
      <c r="F11" s="318"/>
      <c r="G11" s="318"/>
      <c r="H11" s="318"/>
      <c r="I11" s="35"/>
      <c r="J11" s="35"/>
      <c r="K11" s="35"/>
      <c r="L11" s="52"/>
      <c r="S11" s="35"/>
      <c r="T11" s="35"/>
      <c r="U11" s="35"/>
      <c r="V11" s="35"/>
      <c r="W11" s="35"/>
      <c r="X11" s="35"/>
      <c r="Y11" s="35"/>
      <c r="Z11" s="35"/>
      <c r="AA11" s="35"/>
      <c r="AB11" s="35"/>
      <c r="AC11" s="35"/>
      <c r="AD11" s="35"/>
      <c r="AE11" s="35"/>
    </row>
    <row r="12" spans="1:46" s="2" customFormat="1" ht="11.25">
      <c r="A12" s="35"/>
      <c r="B12" s="40"/>
      <c r="C12" s="35"/>
      <c r="D12" s="35"/>
      <c r="E12" s="35"/>
      <c r="F12" s="35"/>
      <c r="G12" s="35"/>
      <c r="H12" s="35"/>
      <c r="I12" s="35"/>
      <c r="J12" s="35"/>
      <c r="K12" s="35"/>
      <c r="L12" s="52"/>
      <c r="S12" s="35"/>
      <c r="T12" s="35"/>
      <c r="U12" s="35"/>
      <c r="V12" s="35"/>
      <c r="W12" s="35"/>
      <c r="X12" s="35"/>
      <c r="Y12" s="35"/>
      <c r="Z12" s="35"/>
      <c r="AA12" s="35"/>
      <c r="AB12" s="35"/>
      <c r="AC12" s="35"/>
      <c r="AD12" s="35"/>
      <c r="AE12" s="35"/>
    </row>
    <row r="13" spans="1:46" s="2" customFormat="1" ht="12" customHeight="1">
      <c r="A13" s="35"/>
      <c r="B13" s="40"/>
      <c r="C13" s="35"/>
      <c r="D13" s="120" t="s">
        <v>18</v>
      </c>
      <c r="E13" s="35"/>
      <c r="F13" s="111" t="s">
        <v>1</v>
      </c>
      <c r="G13" s="35"/>
      <c r="H13" s="35"/>
      <c r="I13" s="120" t="s">
        <v>19</v>
      </c>
      <c r="J13" s="111" t="s">
        <v>1</v>
      </c>
      <c r="K13" s="35"/>
      <c r="L13" s="52"/>
      <c r="S13" s="35"/>
      <c r="T13" s="35"/>
      <c r="U13" s="35"/>
      <c r="V13" s="35"/>
      <c r="W13" s="35"/>
      <c r="X13" s="35"/>
      <c r="Y13" s="35"/>
      <c r="Z13" s="35"/>
      <c r="AA13" s="35"/>
      <c r="AB13" s="35"/>
      <c r="AC13" s="35"/>
      <c r="AD13" s="35"/>
      <c r="AE13" s="35"/>
    </row>
    <row r="14" spans="1:46" s="2" customFormat="1" ht="12" customHeight="1">
      <c r="A14" s="35"/>
      <c r="B14" s="40"/>
      <c r="C14" s="35"/>
      <c r="D14" s="120" t="s">
        <v>20</v>
      </c>
      <c r="E14" s="35"/>
      <c r="F14" s="111" t="s">
        <v>21</v>
      </c>
      <c r="G14" s="35"/>
      <c r="H14" s="35"/>
      <c r="I14" s="120" t="s">
        <v>22</v>
      </c>
      <c r="J14" s="121" t="str">
        <f>'Rekapitulace stavby'!AN8</f>
        <v>27. 4. 2021</v>
      </c>
      <c r="K14" s="35"/>
      <c r="L14" s="52"/>
      <c r="S14" s="35"/>
      <c r="T14" s="35"/>
      <c r="U14" s="35"/>
      <c r="V14" s="35"/>
      <c r="W14" s="35"/>
      <c r="X14" s="35"/>
      <c r="Y14" s="35"/>
      <c r="Z14" s="35"/>
      <c r="AA14" s="35"/>
      <c r="AB14" s="35"/>
      <c r="AC14" s="35"/>
      <c r="AD14" s="35"/>
      <c r="AE14" s="35"/>
    </row>
    <row r="15" spans="1:46" s="2" customFormat="1" ht="10.9" customHeight="1">
      <c r="A15" s="35"/>
      <c r="B15" s="40"/>
      <c r="C15" s="35"/>
      <c r="D15" s="35"/>
      <c r="E15" s="35"/>
      <c r="F15" s="35"/>
      <c r="G15" s="35"/>
      <c r="H15" s="35"/>
      <c r="I15" s="35"/>
      <c r="J15" s="35"/>
      <c r="K15" s="35"/>
      <c r="L15" s="52"/>
      <c r="S15" s="35"/>
      <c r="T15" s="35"/>
      <c r="U15" s="35"/>
      <c r="V15" s="35"/>
      <c r="W15" s="35"/>
      <c r="X15" s="35"/>
      <c r="Y15" s="35"/>
      <c r="Z15" s="35"/>
      <c r="AA15" s="35"/>
      <c r="AB15" s="35"/>
      <c r="AC15" s="35"/>
      <c r="AD15" s="35"/>
      <c r="AE15" s="35"/>
    </row>
    <row r="16" spans="1:46" s="2" customFormat="1" ht="12" customHeight="1">
      <c r="A16" s="35"/>
      <c r="B16" s="40"/>
      <c r="C16" s="35"/>
      <c r="D16" s="120" t="s">
        <v>24</v>
      </c>
      <c r="E16" s="35"/>
      <c r="F16" s="35"/>
      <c r="G16" s="35"/>
      <c r="H16" s="35"/>
      <c r="I16" s="120" t="s">
        <v>25</v>
      </c>
      <c r="J16" s="111" t="s">
        <v>26</v>
      </c>
      <c r="K16" s="35"/>
      <c r="L16" s="52"/>
      <c r="S16" s="35"/>
      <c r="T16" s="35"/>
      <c r="U16" s="35"/>
      <c r="V16" s="35"/>
      <c r="W16" s="35"/>
      <c r="X16" s="35"/>
      <c r="Y16" s="35"/>
      <c r="Z16" s="35"/>
      <c r="AA16" s="35"/>
      <c r="AB16" s="35"/>
      <c r="AC16" s="35"/>
      <c r="AD16" s="35"/>
      <c r="AE16" s="35"/>
    </row>
    <row r="17" spans="1:31" s="2" customFormat="1" ht="18" customHeight="1">
      <c r="A17" s="35"/>
      <c r="B17" s="40"/>
      <c r="C17" s="35"/>
      <c r="D17" s="35"/>
      <c r="E17" s="111" t="s">
        <v>27</v>
      </c>
      <c r="F17" s="35"/>
      <c r="G17" s="35"/>
      <c r="H17" s="35"/>
      <c r="I17" s="120" t="s">
        <v>28</v>
      </c>
      <c r="J17" s="111" t="s">
        <v>1</v>
      </c>
      <c r="K17" s="35"/>
      <c r="L17" s="52"/>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52"/>
      <c r="S18" s="35"/>
      <c r="T18" s="35"/>
      <c r="U18" s="35"/>
      <c r="V18" s="35"/>
      <c r="W18" s="35"/>
      <c r="X18" s="35"/>
      <c r="Y18" s="35"/>
      <c r="Z18" s="35"/>
      <c r="AA18" s="35"/>
      <c r="AB18" s="35"/>
      <c r="AC18" s="35"/>
      <c r="AD18" s="35"/>
      <c r="AE18" s="35"/>
    </row>
    <row r="19" spans="1:31" s="2" customFormat="1" ht="12" customHeight="1">
      <c r="A19" s="35"/>
      <c r="B19" s="40"/>
      <c r="C19" s="35"/>
      <c r="D19" s="120" t="s">
        <v>29</v>
      </c>
      <c r="E19" s="35"/>
      <c r="F19" s="35"/>
      <c r="G19" s="35"/>
      <c r="H19" s="35"/>
      <c r="I19" s="120" t="s">
        <v>25</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c r="A20" s="35"/>
      <c r="B20" s="40"/>
      <c r="C20" s="35"/>
      <c r="D20" s="35"/>
      <c r="E20" s="320" t="str">
        <f>'Rekapitulace stavby'!E14</f>
        <v>Vyplň údaj</v>
      </c>
      <c r="F20" s="321"/>
      <c r="G20" s="321"/>
      <c r="H20" s="321"/>
      <c r="I20" s="120" t="s">
        <v>28</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52"/>
      <c r="S21" s="35"/>
      <c r="T21" s="35"/>
      <c r="U21" s="35"/>
      <c r="V21" s="35"/>
      <c r="W21" s="35"/>
      <c r="X21" s="35"/>
      <c r="Y21" s="35"/>
      <c r="Z21" s="35"/>
      <c r="AA21" s="35"/>
      <c r="AB21" s="35"/>
      <c r="AC21" s="35"/>
      <c r="AD21" s="35"/>
      <c r="AE21" s="35"/>
    </row>
    <row r="22" spans="1:31" s="2" customFormat="1" ht="12" customHeight="1">
      <c r="A22" s="35"/>
      <c r="B22" s="40"/>
      <c r="C22" s="35"/>
      <c r="D22" s="120" t="s">
        <v>31</v>
      </c>
      <c r="E22" s="35"/>
      <c r="F22" s="35"/>
      <c r="G22" s="35"/>
      <c r="H22" s="35"/>
      <c r="I22" s="120" t="s">
        <v>25</v>
      </c>
      <c r="J22" s="111" t="s">
        <v>32</v>
      </c>
      <c r="K22" s="35"/>
      <c r="L22" s="52"/>
      <c r="S22" s="35"/>
      <c r="T22" s="35"/>
      <c r="U22" s="35"/>
      <c r="V22" s="35"/>
      <c r="W22" s="35"/>
      <c r="X22" s="35"/>
      <c r="Y22" s="35"/>
      <c r="Z22" s="35"/>
      <c r="AA22" s="35"/>
      <c r="AB22" s="35"/>
      <c r="AC22" s="35"/>
      <c r="AD22" s="35"/>
      <c r="AE22" s="35"/>
    </row>
    <row r="23" spans="1:31" s="2" customFormat="1" ht="18" customHeight="1">
      <c r="A23" s="35"/>
      <c r="B23" s="40"/>
      <c r="C23" s="35"/>
      <c r="D23" s="35"/>
      <c r="E23" s="111" t="s">
        <v>33</v>
      </c>
      <c r="F23" s="35"/>
      <c r="G23" s="35"/>
      <c r="H23" s="35"/>
      <c r="I23" s="120" t="s">
        <v>28</v>
      </c>
      <c r="J23" s="111" t="s">
        <v>1</v>
      </c>
      <c r="K23" s="35"/>
      <c r="L23" s="52"/>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52"/>
      <c r="S24" s="35"/>
      <c r="T24" s="35"/>
      <c r="U24" s="35"/>
      <c r="V24" s="35"/>
      <c r="W24" s="35"/>
      <c r="X24" s="35"/>
      <c r="Y24" s="35"/>
      <c r="Z24" s="35"/>
      <c r="AA24" s="35"/>
      <c r="AB24" s="35"/>
      <c r="AC24" s="35"/>
      <c r="AD24" s="35"/>
      <c r="AE24" s="35"/>
    </row>
    <row r="25" spans="1:31" s="2" customFormat="1" ht="12" customHeight="1">
      <c r="A25" s="35"/>
      <c r="B25" s="40"/>
      <c r="C25" s="35"/>
      <c r="D25" s="120" t="s">
        <v>35</v>
      </c>
      <c r="E25" s="35"/>
      <c r="F25" s="35"/>
      <c r="G25" s="35"/>
      <c r="H25" s="35"/>
      <c r="I25" s="120" t="s">
        <v>25</v>
      </c>
      <c r="J25" s="111" t="s">
        <v>36</v>
      </c>
      <c r="K25" s="35"/>
      <c r="L25" s="52"/>
      <c r="S25" s="35"/>
      <c r="T25" s="35"/>
      <c r="U25" s="35"/>
      <c r="V25" s="35"/>
      <c r="W25" s="35"/>
      <c r="X25" s="35"/>
      <c r="Y25" s="35"/>
      <c r="Z25" s="35"/>
      <c r="AA25" s="35"/>
      <c r="AB25" s="35"/>
      <c r="AC25" s="35"/>
      <c r="AD25" s="35"/>
      <c r="AE25" s="35"/>
    </row>
    <row r="26" spans="1:31" s="2" customFormat="1" ht="18" customHeight="1">
      <c r="A26" s="35"/>
      <c r="B26" s="40"/>
      <c r="C26" s="35"/>
      <c r="D26" s="35"/>
      <c r="E26" s="111" t="s">
        <v>37</v>
      </c>
      <c r="F26" s="35"/>
      <c r="G26" s="35"/>
      <c r="H26" s="35"/>
      <c r="I26" s="120" t="s">
        <v>28</v>
      </c>
      <c r="J26" s="111" t="s">
        <v>1</v>
      </c>
      <c r="K26" s="35"/>
      <c r="L26" s="52"/>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52"/>
      <c r="S27" s="35"/>
      <c r="T27" s="35"/>
      <c r="U27" s="35"/>
      <c r="V27" s="35"/>
      <c r="W27" s="35"/>
      <c r="X27" s="35"/>
      <c r="Y27" s="35"/>
      <c r="Z27" s="35"/>
      <c r="AA27" s="35"/>
      <c r="AB27" s="35"/>
      <c r="AC27" s="35"/>
      <c r="AD27" s="35"/>
      <c r="AE27" s="35"/>
    </row>
    <row r="28" spans="1:31" s="2" customFormat="1" ht="12" customHeight="1">
      <c r="A28" s="35"/>
      <c r="B28" s="40"/>
      <c r="C28" s="35"/>
      <c r="D28" s="120" t="s">
        <v>38</v>
      </c>
      <c r="E28" s="35"/>
      <c r="F28" s="35"/>
      <c r="G28" s="35"/>
      <c r="H28" s="35"/>
      <c r="I28" s="35"/>
      <c r="J28" s="35"/>
      <c r="K28" s="35"/>
      <c r="L28" s="52"/>
      <c r="S28" s="35"/>
      <c r="T28" s="35"/>
      <c r="U28" s="35"/>
      <c r="V28" s="35"/>
      <c r="W28" s="35"/>
      <c r="X28" s="35"/>
      <c r="Y28" s="35"/>
      <c r="Z28" s="35"/>
      <c r="AA28" s="35"/>
      <c r="AB28" s="35"/>
      <c r="AC28" s="35"/>
      <c r="AD28" s="35"/>
      <c r="AE28" s="35"/>
    </row>
    <row r="29" spans="1:31" s="8" customFormat="1" ht="16.5" customHeight="1">
      <c r="A29" s="122"/>
      <c r="B29" s="123"/>
      <c r="C29" s="122"/>
      <c r="D29" s="122"/>
      <c r="E29" s="322" t="s">
        <v>1</v>
      </c>
      <c r="F29" s="322"/>
      <c r="G29" s="322"/>
      <c r="H29" s="322"/>
      <c r="I29" s="122"/>
      <c r="J29" s="122"/>
      <c r="K29" s="122"/>
      <c r="L29" s="124"/>
      <c r="S29" s="122"/>
      <c r="T29" s="122"/>
      <c r="U29" s="122"/>
      <c r="V29" s="122"/>
      <c r="W29" s="122"/>
      <c r="X29" s="122"/>
      <c r="Y29" s="122"/>
      <c r="Z29" s="122"/>
      <c r="AA29" s="122"/>
      <c r="AB29" s="122"/>
      <c r="AC29" s="122"/>
      <c r="AD29" s="122"/>
      <c r="AE29" s="122"/>
    </row>
    <row r="30" spans="1:31" s="2" customFormat="1" ht="6.95" customHeight="1">
      <c r="A30" s="35"/>
      <c r="B30" s="40"/>
      <c r="C30" s="35"/>
      <c r="D30" s="35"/>
      <c r="E30" s="35"/>
      <c r="F30" s="35"/>
      <c r="G30" s="35"/>
      <c r="H30" s="35"/>
      <c r="I30" s="35"/>
      <c r="J30" s="35"/>
      <c r="K30" s="35"/>
      <c r="L30" s="52"/>
      <c r="S30" s="35"/>
      <c r="T30" s="35"/>
      <c r="U30" s="35"/>
      <c r="V30" s="35"/>
      <c r="W30" s="35"/>
      <c r="X30" s="35"/>
      <c r="Y30" s="35"/>
      <c r="Z30" s="35"/>
      <c r="AA30" s="35"/>
      <c r="AB30" s="35"/>
      <c r="AC30" s="35"/>
      <c r="AD30" s="35"/>
      <c r="AE30" s="35"/>
    </row>
    <row r="31" spans="1:31" s="2" customFormat="1" ht="6.95" customHeight="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25.35" customHeight="1">
      <c r="A32" s="35"/>
      <c r="B32" s="40"/>
      <c r="C32" s="35"/>
      <c r="D32" s="126" t="s">
        <v>39</v>
      </c>
      <c r="E32" s="35"/>
      <c r="F32" s="35"/>
      <c r="G32" s="35"/>
      <c r="H32" s="35"/>
      <c r="I32" s="35"/>
      <c r="J32" s="127">
        <f>ROUND(J132, 2)</f>
        <v>0</v>
      </c>
      <c r="K32" s="35"/>
      <c r="L32" s="52"/>
      <c r="S32" s="35"/>
      <c r="T32" s="35"/>
      <c r="U32" s="35"/>
      <c r="V32" s="35"/>
      <c r="W32" s="35"/>
      <c r="X32" s="35"/>
      <c r="Y32" s="35"/>
      <c r="Z32" s="35"/>
      <c r="AA32" s="35"/>
      <c r="AB32" s="35"/>
      <c r="AC32" s="35"/>
      <c r="AD32" s="35"/>
      <c r="AE32" s="35"/>
    </row>
    <row r="33" spans="1:31" s="2" customFormat="1" ht="6.95" customHeight="1">
      <c r="A33" s="35"/>
      <c r="B33" s="40"/>
      <c r="C33" s="35"/>
      <c r="D33" s="125"/>
      <c r="E33" s="125"/>
      <c r="F33" s="125"/>
      <c r="G33" s="125"/>
      <c r="H33" s="125"/>
      <c r="I33" s="125"/>
      <c r="J33" s="125"/>
      <c r="K33" s="125"/>
      <c r="L33" s="52"/>
      <c r="S33" s="35"/>
      <c r="T33" s="35"/>
      <c r="U33" s="35"/>
      <c r="V33" s="35"/>
      <c r="W33" s="35"/>
      <c r="X33" s="35"/>
      <c r="Y33" s="35"/>
      <c r="Z33" s="35"/>
      <c r="AA33" s="35"/>
      <c r="AB33" s="35"/>
      <c r="AC33" s="35"/>
      <c r="AD33" s="35"/>
      <c r="AE33" s="35"/>
    </row>
    <row r="34" spans="1:31" s="2" customFormat="1" ht="14.45" customHeight="1">
      <c r="A34" s="35"/>
      <c r="B34" s="40"/>
      <c r="C34" s="35"/>
      <c r="D34" s="35"/>
      <c r="E34" s="35"/>
      <c r="F34" s="128" t="s">
        <v>41</v>
      </c>
      <c r="G34" s="35"/>
      <c r="H34" s="35"/>
      <c r="I34" s="128" t="s">
        <v>40</v>
      </c>
      <c r="J34" s="128" t="s">
        <v>42</v>
      </c>
      <c r="K34" s="35"/>
      <c r="L34" s="52"/>
      <c r="S34" s="35"/>
      <c r="T34" s="35"/>
      <c r="U34" s="35"/>
      <c r="V34" s="35"/>
      <c r="W34" s="35"/>
      <c r="X34" s="35"/>
      <c r="Y34" s="35"/>
      <c r="Z34" s="35"/>
      <c r="AA34" s="35"/>
      <c r="AB34" s="35"/>
      <c r="AC34" s="35"/>
      <c r="AD34" s="35"/>
      <c r="AE34" s="35"/>
    </row>
    <row r="35" spans="1:31" s="2" customFormat="1" ht="14.45" customHeight="1">
      <c r="A35" s="35"/>
      <c r="B35" s="40"/>
      <c r="C35" s="35"/>
      <c r="D35" s="129" t="s">
        <v>43</v>
      </c>
      <c r="E35" s="120" t="s">
        <v>44</v>
      </c>
      <c r="F35" s="130">
        <f>ROUND((SUM(BE132:BE447)),  2)</f>
        <v>0</v>
      </c>
      <c r="G35" s="35"/>
      <c r="H35" s="35"/>
      <c r="I35" s="131">
        <v>0.21</v>
      </c>
      <c r="J35" s="130">
        <f>ROUND(((SUM(BE132:BE447))*I35),  2)</f>
        <v>0</v>
      </c>
      <c r="K35" s="35"/>
      <c r="L35" s="52"/>
      <c r="S35" s="35"/>
      <c r="T35" s="35"/>
      <c r="U35" s="35"/>
      <c r="V35" s="35"/>
      <c r="W35" s="35"/>
      <c r="X35" s="35"/>
      <c r="Y35" s="35"/>
      <c r="Z35" s="35"/>
      <c r="AA35" s="35"/>
      <c r="AB35" s="35"/>
      <c r="AC35" s="35"/>
      <c r="AD35" s="35"/>
      <c r="AE35" s="35"/>
    </row>
    <row r="36" spans="1:31" s="2" customFormat="1" ht="14.45" customHeight="1">
      <c r="A36" s="35"/>
      <c r="B36" s="40"/>
      <c r="C36" s="35"/>
      <c r="D36" s="35"/>
      <c r="E36" s="120" t="s">
        <v>45</v>
      </c>
      <c r="F36" s="130">
        <f>ROUND((SUM(BF132:BF447)),  2)</f>
        <v>0</v>
      </c>
      <c r="G36" s="35"/>
      <c r="H36" s="35"/>
      <c r="I36" s="131">
        <v>0.15</v>
      </c>
      <c r="J36" s="130">
        <f>ROUND(((SUM(BF132:BF447))*I36),  2)</f>
        <v>0</v>
      </c>
      <c r="K36" s="35"/>
      <c r="L36" s="52"/>
      <c r="S36" s="35"/>
      <c r="T36" s="35"/>
      <c r="U36" s="35"/>
      <c r="V36" s="35"/>
      <c r="W36" s="35"/>
      <c r="X36" s="35"/>
      <c r="Y36" s="35"/>
      <c r="Z36" s="35"/>
      <c r="AA36" s="35"/>
      <c r="AB36" s="35"/>
      <c r="AC36" s="35"/>
      <c r="AD36" s="35"/>
      <c r="AE36" s="35"/>
    </row>
    <row r="37" spans="1:31" s="2" customFormat="1" ht="14.45" hidden="1" customHeight="1">
      <c r="A37" s="35"/>
      <c r="B37" s="40"/>
      <c r="C37" s="35"/>
      <c r="D37" s="35"/>
      <c r="E37" s="120" t="s">
        <v>46</v>
      </c>
      <c r="F37" s="130">
        <f>ROUND((SUM(BG132:BG447)),  2)</f>
        <v>0</v>
      </c>
      <c r="G37" s="35"/>
      <c r="H37" s="35"/>
      <c r="I37" s="131">
        <v>0.21</v>
      </c>
      <c r="J37" s="130">
        <f>0</f>
        <v>0</v>
      </c>
      <c r="K37" s="35"/>
      <c r="L37" s="52"/>
      <c r="S37" s="35"/>
      <c r="T37" s="35"/>
      <c r="U37" s="35"/>
      <c r="V37" s="35"/>
      <c r="W37" s="35"/>
      <c r="X37" s="35"/>
      <c r="Y37" s="35"/>
      <c r="Z37" s="35"/>
      <c r="AA37" s="35"/>
      <c r="AB37" s="35"/>
      <c r="AC37" s="35"/>
      <c r="AD37" s="35"/>
      <c r="AE37" s="35"/>
    </row>
    <row r="38" spans="1:31" s="2" customFormat="1" ht="14.45" hidden="1" customHeight="1">
      <c r="A38" s="35"/>
      <c r="B38" s="40"/>
      <c r="C38" s="35"/>
      <c r="D38" s="35"/>
      <c r="E38" s="120" t="s">
        <v>47</v>
      </c>
      <c r="F38" s="130">
        <f>ROUND((SUM(BH132:BH447)),  2)</f>
        <v>0</v>
      </c>
      <c r="G38" s="35"/>
      <c r="H38" s="35"/>
      <c r="I38" s="131">
        <v>0.15</v>
      </c>
      <c r="J38" s="130">
        <f>0</f>
        <v>0</v>
      </c>
      <c r="K38" s="35"/>
      <c r="L38" s="52"/>
      <c r="S38" s="35"/>
      <c r="T38" s="35"/>
      <c r="U38" s="35"/>
      <c r="V38" s="35"/>
      <c r="W38" s="35"/>
      <c r="X38" s="35"/>
      <c r="Y38" s="35"/>
      <c r="Z38" s="35"/>
      <c r="AA38" s="35"/>
      <c r="AB38" s="35"/>
      <c r="AC38" s="35"/>
      <c r="AD38" s="35"/>
      <c r="AE38" s="35"/>
    </row>
    <row r="39" spans="1:31" s="2" customFormat="1" ht="14.45" hidden="1" customHeight="1">
      <c r="A39" s="35"/>
      <c r="B39" s="40"/>
      <c r="C39" s="35"/>
      <c r="D39" s="35"/>
      <c r="E39" s="120" t="s">
        <v>48</v>
      </c>
      <c r="F39" s="130">
        <f>ROUND((SUM(BI132:BI447)),  2)</f>
        <v>0</v>
      </c>
      <c r="G39" s="35"/>
      <c r="H39" s="35"/>
      <c r="I39" s="131">
        <v>0</v>
      </c>
      <c r="J39" s="130">
        <f>0</f>
        <v>0</v>
      </c>
      <c r="K39" s="35"/>
      <c r="L39" s="52"/>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2" customFormat="1" ht="25.35" customHeight="1">
      <c r="A41" s="35"/>
      <c r="B41" s="40"/>
      <c r="C41" s="132"/>
      <c r="D41" s="133" t="s">
        <v>49</v>
      </c>
      <c r="E41" s="134"/>
      <c r="F41" s="134"/>
      <c r="G41" s="135" t="s">
        <v>50</v>
      </c>
      <c r="H41" s="136" t="s">
        <v>51</v>
      </c>
      <c r="I41" s="134"/>
      <c r="J41" s="137">
        <f>SUM(J32:J39)</f>
        <v>0</v>
      </c>
      <c r="K41" s="138"/>
      <c r="L41" s="52"/>
      <c r="S41" s="35"/>
      <c r="T41" s="35"/>
      <c r="U41" s="35"/>
      <c r="V41" s="35"/>
      <c r="W41" s="35"/>
      <c r="X41" s="35"/>
      <c r="Y41" s="35"/>
      <c r="Z41" s="35"/>
      <c r="AA41" s="35"/>
      <c r="AB41" s="35"/>
      <c r="AC41" s="35"/>
      <c r="AD41" s="35"/>
      <c r="AE41" s="35"/>
    </row>
    <row r="42" spans="1:31" s="2" customFormat="1" ht="14.45" customHeight="1">
      <c r="A42" s="35"/>
      <c r="B42" s="40"/>
      <c r="C42" s="35"/>
      <c r="D42" s="35"/>
      <c r="E42" s="35"/>
      <c r="F42" s="35"/>
      <c r="G42" s="35"/>
      <c r="H42" s="35"/>
      <c r="I42" s="35"/>
      <c r="J42" s="35"/>
      <c r="K42" s="35"/>
      <c r="L42" s="52"/>
      <c r="S42" s="35"/>
      <c r="T42" s="35"/>
      <c r="U42" s="35"/>
      <c r="V42" s="35"/>
      <c r="W42" s="35"/>
      <c r="X42" s="35"/>
      <c r="Y42" s="35"/>
      <c r="Z42" s="35"/>
      <c r="AA42" s="35"/>
      <c r="AB42" s="35"/>
      <c r="AC42" s="35"/>
      <c r="AD42" s="35"/>
      <c r="AE42" s="35"/>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52"/>
      <c r="D50" s="139" t="s">
        <v>52</v>
      </c>
      <c r="E50" s="140"/>
      <c r="F50" s="140"/>
      <c r="G50" s="139" t="s">
        <v>53</v>
      </c>
      <c r="H50" s="140"/>
      <c r="I50" s="140"/>
      <c r="J50" s="140"/>
      <c r="K50" s="140"/>
      <c r="L50" s="52"/>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5"/>
      <c r="B61" s="40"/>
      <c r="C61" s="35"/>
      <c r="D61" s="141" t="s">
        <v>54</v>
      </c>
      <c r="E61" s="142"/>
      <c r="F61" s="143" t="s">
        <v>55</v>
      </c>
      <c r="G61" s="141" t="s">
        <v>54</v>
      </c>
      <c r="H61" s="142"/>
      <c r="I61" s="142"/>
      <c r="J61" s="144" t="s">
        <v>55</v>
      </c>
      <c r="K61" s="142"/>
      <c r="L61" s="52"/>
      <c r="S61" s="35"/>
      <c r="T61" s="35"/>
      <c r="U61" s="35"/>
      <c r="V61" s="35"/>
      <c r="W61" s="35"/>
      <c r="X61" s="35"/>
      <c r="Y61" s="35"/>
      <c r="Z61" s="35"/>
      <c r="AA61" s="35"/>
      <c r="AB61" s="35"/>
      <c r="AC61" s="35"/>
      <c r="AD61" s="35"/>
      <c r="AE61" s="35"/>
    </row>
    <row r="62" spans="1:31" ht="11.25">
      <c r="B62" s="21"/>
      <c r="L62" s="21"/>
    </row>
    <row r="63" spans="1:31" ht="11.25">
      <c r="B63" s="21"/>
      <c r="L63" s="21"/>
    </row>
    <row r="64" spans="1:31" ht="11.25">
      <c r="B64" s="21"/>
      <c r="L64" s="21"/>
    </row>
    <row r="65" spans="1:31" s="2" customFormat="1" ht="12.75">
      <c r="A65" s="35"/>
      <c r="B65" s="40"/>
      <c r="C65" s="35"/>
      <c r="D65" s="139" t="s">
        <v>56</v>
      </c>
      <c r="E65" s="145"/>
      <c r="F65" s="145"/>
      <c r="G65" s="139" t="s">
        <v>57</v>
      </c>
      <c r="H65" s="145"/>
      <c r="I65" s="145"/>
      <c r="J65" s="145"/>
      <c r="K65" s="145"/>
      <c r="L65" s="52"/>
      <c r="S65" s="35"/>
      <c r="T65" s="35"/>
      <c r="U65" s="35"/>
      <c r="V65" s="35"/>
      <c r="W65" s="35"/>
      <c r="X65" s="35"/>
      <c r="Y65" s="35"/>
      <c r="Z65" s="35"/>
      <c r="AA65" s="35"/>
      <c r="AB65" s="35"/>
      <c r="AC65" s="35"/>
      <c r="AD65" s="35"/>
      <c r="AE65" s="35"/>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5"/>
      <c r="B76" s="40"/>
      <c r="C76" s="35"/>
      <c r="D76" s="141" t="s">
        <v>54</v>
      </c>
      <c r="E76" s="142"/>
      <c r="F76" s="143" t="s">
        <v>55</v>
      </c>
      <c r="G76" s="141" t="s">
        <v>54</v>
      </c>
      <c r="H76" s="142"/>
      <c r="I76" s="142"/>
      <c r="J76" s="144" t="s">
        <v>55</v>
      </c>
      <c r="K76" s="142"/>
      <c r="L76" s="52"/>
      <c r="S76" s="35"/>
      <c r="T76" s="35"/>
      <c r="U76" s="35"/>
      <c r="V76" s="35"/>
      <c r="W76" s="35"/>
      <c r="X76" s="35"/>
      <c r="Y76" s="35"/>
      <c r="Z76" s="35"/>
      <c r="AA76" s="35"/>
      <c r="AB76" s="35"/>
      <c r="AC76" s="35"/>
      <c r="AD76" s="35"/>
      <c r="AE76" s="35"/>
    </row>
    <row r="77" spans="1:31" s="2" customFormat="1" ht="14.45" customHeight="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81" spans="1:31"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31" s="2" customFormat="1" ht="24.95" customHeight="1">
      <c r="A82" s="35"/>
      <c r="B82" s="36"/>
      <c r="C82" s="24" t="s">
        <v>129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23" t="str">
        <f>E7</f>
        <v>Rekonstrukce multifunkčního sálu v budově NZM</v>
      </c>
      <c r="F85" s="324"/>
      <c r="G85" s="324"/>
      <c r="H85" s="324"/>
      <c r="I85" s="37"/>
      <c r="J85" s="37"/>
      <c r="K85" s="37"/>
      <c r="L85" s="52"/>
      <c r="S85" s="35"/>
      <c r="T85" s="35"/>
      <c r="U85" s="35"/>
      <c r="V85" s="35"/>
      <c r="W85" s="35"/>
      <c r="X85" s="35"/>
      <c r="Y85" s="35"/>
      <c r="Z85" s="35"/>
      <c r="AA85" s="35"/>
      <c r="AB85" s="35"/>
      <c r="AC85" s="35"/>
      <c r="AD85" s="35"/>
      <c r="AE85" s="35"/>
    </row>
    <row r="86" spans="1:31" s="1" customFormat="1" ht="12" customHeight="1">
      <c r="B86" s="22"/>
      <c r="C86" s="30" t="s">
        <v>125</v>
      </c>
      <c r="D86" s="23"/>
      <c r="E86" s="23"/>
      <c r="F86" s="23"/>
      <c r="G86" s="23"/>
      <c r="H86" s="23"/>
      <c r="I86" s="23"/>
      <c r="J86" s="23"/>
      <c r="K86" s="23"/>
      <c r="L86" s="21"/>
    </row>
    <row r="87" spans="1:31" s="2" customFormat="1" ht="16.5" customHeight="1">
      <c r="A87" s="35"/>
      <c r="B87" s="36"/>
      <c r="C87" s="37"/>
      <c r="D87" s="37"/>
      <c r="E87" s="323" t="s">
        <v>1262</v>
      </c>
      <c r="F87" s="325"/>
      <c r="G87" s="325"/>
      <c r="H87" s="325"/>
      <c r="I87" s="37"/>
      <c r="J87" s="37"/>
      <c r="K87" s="37"/>
      <c r="L87" s="52"/>
      <c r="S87" s="35"/>
      <c r="T87" s="35"/>
      <c r="U87" s="35"/>
      <c r="V87" s="35"/>
      <c r="W87" s="35"/>
      <c r="X87" s="35"/>
      <c r="Y87" s="35"/>
      <c r="Z87" s="35"/>
      <c r="AA87" s="35"/>
      <c r="AB87" s="35"/>
      <c r="AC87" s="35"/>
      <c r="AD87" s="35"/>
      <c r="AE87" s="35"/>
    </row>
    <row r="88" spans="1:31" s="2" customFormat="1" ht="12" customHeight="1">
      <c r="A88" s="35"/>
      <c r="B88" s="36"/>
      <c r="C88" s="30" t="s">
        <v>127</v>
      </c>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276" t="str">
        <f>E11</f>
        <v>D.1.4.5 - Silnoproudá instalace</v>
      </c>
      <c r="F89" s="325"/>
      <c r="G89" s="325"/>
      <c r="H89" s="325"/>
      <c r="I89" s="37"/>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2" customHeight="1">
      <c r="A91" s="35"/>
      <c r="B91" s="36"/>
      <c r="C91" s="30" t="s">
        <v>20</v>
      </c>
      <c r="D91" s="37"/>
      <c r="E91" s="37"/>
      <c r="F91" s="28" t="str">
        <f>F14</f>
        <v>Kostelní 1300/44, Praha 7</v>
      </c>
      <c r="G91" s="37"/>
      <c r="H91" s="37"/>
      <c r="I91" s="30" t="s">
        <v>22</v>
      </c>
      <c r="J91" s="67" t="str">
        <f>IF(J14="","",J14)</f>
        <v>27. 4. 2021</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52"/>
      <c r="S92" s="35"/>
      <c r="T92" s="35"/>
      <c r="U92" s="35"/>
      <c r="V92" s="35"/>
      <c r="W92" s="35"/>
      <c r="X92" s="35"/>
      <c r="Y92" s="35"/>
      <c r="Z92" s="35"/>
      <c r="AA92" s="35"/>
      <c r="AB92" s="35"/>
      <c r="AC92" s="35"/>
      <c r="AD92" s="35"/>
      <c r="AE92" s="35"/>
    </row>
    <row r="93" spans="1:31" s="2" customFormat="1" ht="40.15" customHeight="1">
      <c r="A93" s="35"/>
      <c r="B93" s="36"/>
      <c r="C93" s="30" t="s">
        <v>24</v>
      </c>
      <c r="D93" s="37"/>
      <c r="E93" s="37"/>
      <c r="F93" s="28" t="str">
        <f>E17</f>
        <v>Národní zemědělské muzeum, Kostelní 44, Praha 7</v>
      </c>
      <c r="G93" s="37"/>
      <c r="H93" s="37"/>
      <c r="I93" s="30" t="s">
        <v>31</v>
      </c>
      <c r="J93" s="33" t="str">
        <f>E23</f>
        <v>ARCH TECH, K Noskovně 148, Praha 6</v>
      </c>
      <c r="K93" s="37"/>
      <c r="L93" s="52"/>
      <c r="S93" s="35"/>
      <c r="T93" s="35"/>
      <c r="U93" s="35"/>
      <c r="V93" s="35"/>
      <c r="W93" s="35"/>
      <c r="X93" s="35"/>
      <c r="Y93" s="35"/>
      <c r="Z93" s="35"/>
      <c r="AA93" s="35"/>
      <c r="AB93" s="35"/>
      <c r="AC93" s="35"/>
      <c r="AD93" s="35"/>
      <c r="AE93" s="35"/>
    </row>
    <row r="94" spans="1:31" s="2" customFormat="1" ht="40.15" customHeight="1">
      <c r="A94" s="35"/>
      <c r="B94" s="36"/>
      <c r="C94" s="30" t="s">
        <v>29</v>
      </c>
      <c r="D94" s="37"/>
      <c r="E94" s="37"/>
      <c r="F94" s="28" t="str">
        <f>IF(E20="","",E20)</f>
        <v>Vyplň údaj</v>
      </c>
      <c r="G94" s="37"/>
      <c r="H94" s="37"/>
      <c r="I94" s="30" t="s">
        <v>35</v>
      </c>
      <c r="J94" s="33" t="str">
        <f>E26</f>
        <v>Jiří Večerník, Wolkerova 1747/27, Jihlava</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31" s="2" customFormat="1" ht="29.25" customHeight="1">
      <c r="A96" s="35"/>
      <c r="B96" s="36"/>
      <c r="C96" s="150" t="s">
        <v>130</v>
      </c>
      <c r="D96" s="151"/>
      <c r="E96" s="151"/>
      <c r="F96" s="151"/>
      <c r="G96" s="151"/>
      <c r="H96" s="151"/>
      <c r="I96" s="151"/>
      <c r="J96" s="152" t="s">
        <v>131</v>
      </c>
      <c r="K96" s="151"/>
      <c r="L96" s="52"/>
      <c r="S96" s="35"/>
      <c r="T96" s="35"/>
      <c r="U96" s="35"/>
      <c r="V96" s="35"/>
      <c r="W96" s="35"/>
      <c r="X96" s="35"/>
      <c r="Y96" s="35"/>
      <c r="Z96" s="35"/>
      <c r="AA96" s="35"/>
      <c r="AB96" s="35"/>
      <c r="AC96" s="35"/>
      <c r="AD96" s="35"/>
      <c r="AE96" s="35"/>
    </row>
    <row r="97" spans="1:47" s="2" customFormat="1" ht="10.35" customHeight="1">
      <c r="A97" s="35"/>
      <c r="B97" s="36"/>
      <c r="C97" s="37"/>
      <c r="D97" s="37"/>
      <c r="E97" s="37"/>
      <c r="F97" s="37"/>
      <c r="G97" s="37"/>
      <c r="H97" s="37"/>
      <c r="I97" s="37"/>
      <c r="J97" s="37"/>
      <c r="K97" s="37"/>
      <c r="L97" s="52"/>
      <c r="S97" s="35"/>
      <c r="T97" s="35"/>
      <c r="U97" s="35"/>
      <c r="V97" s="35"/>
      <c r="W97" s="35"/>
      <c r="X97" s="35"/>
      <c r="Y97" s="35"/>
      <c r="Z97" s="35"/>
      <c r="AA97" s="35"/>
      <c r="AB97" s="35"/>
      <c r="AC97" s="35"/>
      <c r="AD97" s="35"/>
      <c r="AE97" s="35"/>
    </row>
    <row r="98" spans="1:47" s="2" customFormat="1" ht="22.9" customHeight="1">
      <c r="A98" s="35"/>
      <c r="B98" s="36"/>
      <c r="C98" s="153" t="s">
        <v>132</v>
      </c>
      <c r="D98" s="37"/>
      <c r="E98" s="37"/>
      <c r="F98" s="37"/>
      <c r="G98" s="37"/>
      <c r="H98" s="37"/>
      <c r="I98" s="37"/>
      <c r="J98" s="85">
        <f>J132</f>
        <v>0</v>
      </c>
      <c r="K98" s="37"/>
      <c r="L98" s="52"/>
      <c r="S98" s="35"/>
      <c r="T98" s="35"/>
      <c r="U98" s="35"/>
      <c r="V98" s="35"/>
      <c r="W98" s="35"/>
      <c r="X98" s="35"/>
      <c r="Y98" s="35"/>
      <c r="Z98" s="35"/>
      <c r="AA98" s="35"/>
      <c r="AB98" s="35"/>
      <c r="AC98" s="35"/>
      <c r="AD98" s="35"/>
      <c r="AE98" s="35"/>
      <c r="AU98" s="18" t="s">
        <v>133</v>
      </c>
    </row>
    <row r="99" spans="1:47" s="9" customFormat="1" ht="24.95" customHeight="1">
      <c r="B99" s="154"/>
      <c r="C99" s="155"/>
      <c r="D99" s="156" t="s">
        <v>142</v>
      </c>
      <c r="E99" s="157"/>
      <c r="F99" s="157"/>
      <c r="G99" s="157"/>
      <c r="H99" s="157"/>
      <c r="I99" s="157"/>
      <c r="J99" s="158">
        <f>J133</f>
        <v>0</v>
      </c>
      <c r="K99" s="155"/>
      <c r="L99" s="159"/>
    </row>
    <row r="100" spans="1:47" s="10" customFormat="1" ht="19.899999999999999" customHeight="1">
      <c r="B100" s="160"/>
      <c r="C100" s="105"/>
      <c r="D100" s="161" t="s">
        <v>1884</v>
      </c>
      <c r="E100" s="162"/>
      <c r="F100" s="162"/>
      <c r="G100" s="162"/>
      <c r="H100" s="162"/>
      <c r="I100" s="162"/>
      <c r="J100" s="163">
        <f>J134</f>
        <v>0</v>
      </c>
      <c r="K100" s="105"/>
      <c r="L100" s="164"/>
    </row>
    <row r="101" spans="1:47" s="10" customFormat="1" ht="19.899999999999999" customHeight="1">
      <c r="B101" s="160"/>
      <c r="C101" s="105"/>
      <c r="D101" s="161" t="s">
        <v>1885</v>
      </c>
      <c r="E101" s="162"/>
      <c r="F101" s="162"/>
      <c r="G101" s="162"/>
      <c r="H101" s="162"/>
      <c r="I101" s="162"/>
      <c r="J101" s="163">
        <f>J139</f>
        <v>0</v>
      </c>
      <c r="K101" s="105"/>
      <c r="L101" s="164"/>
    </row>
    <row r="102" spans="1:47" s="10" customFormat="1" ht="14.85" customHeight="1">
      <c r="B102" s="160"/>
      <c r="C102" s="105"/>
      <c r="D102" s="161" t="s">
        <v>1886</v>
      </c>
      <c r="E102" s="162"/>
      <c r="F102" s="162"/>
      <c r="G102" s="162"/>
      <c r="H102" s="162"/>
      <c r="I102" s="162"/>
      <c r="J102" s="163">
        <f>J146</f>
        <v>0</v>
      </c>
      <c r="K102" s="105"/>
      <c r="L102" s="164"/>
    </row>
    <row r="103" spans="1:47" s="10" customFormat="1" ht="14.85" customHeight="1">
      <c r="B103" s="160"/>
      <c r="C103" s="105"/>
      <c r="D103" s="161" t="s">
        <v>1887</v>
      </c>
      <c r="E103" s="162"/>
      <c r="F103" s="162"/>
      <c r="G103" s="162"/>
      <c r="H103" s="162"/>
      <c r="I103" s="162"/>
      <c r="J103" s="163">
        <f>J174</f>
        <v>0</v>
      </c>
      <c r="K103" s="105"/>
      <c r="L103" s="164"/>
    </row>
    <row r="104" spans="1:47" s="10" customFormat="1" ht="19.899999999999999" customHeight="1">
      <c r="B104" s="160"/>
      <c r="C104" s="105"/>
      <c r="D104" s="161" t="s">
        <v>1888</v>
      </c>
      <c r="E104" s="162"/>
      <c r="F104" s="162"/>
      <c r="G104" s="162"/>
      <c r="H104" s="162"/>
      <c r="I104" s="162"/>
      <c r="J104" s="163">
        <f>J200</f>
        <v>0</v>
      </c>
      <c r="K104" s="105"/>
      <c r="L104" s="164"/>
    </row>
    <row r="105" spans="1:47" s="10" customFormat="1" ht="19.899999999999999" customHeight="1">
      <c r="B105" s="160"/>
      <c r="C105" s="105"/>
      <c r="D105" s="161" t="s">
        <v>1889</v>
      </c>
      <c r="E105" s="162"/>
      <c r="F105" s="162"/>
      <c r="G105" s="162"/>
      <c r="H105" s="162"/>
      <c r="I105" s="162"/>
      <c r="J105" s="163">
        <f>J214</f>
        <v>0</v>
      </c>
      <c r="K105" s="105"/>
      <c r="L105" s="164"/>
    </row>
    <row r="106" spans="1:47" s="10" customFormat="1" ht="19.899999999999999" customHeight="1">
      <c r="B106" s="160"/>
      <c r="C106" s="105"/>
      <c r="D106" s="161" t="s">
        <v>1890</v>
      </c>
      <c r="E106" s="162"/>
      <c r="F106" s="162"/>
      <c r="G106" s="162"/>
      <c r="H106" s="162"/>
      <c r="I106" s="162"/>
      <c r="J106" s="163">
        <f>J249</f>
        <v>0</v>
      </c>
      <c r="K106" s="105"/>
      <c r="L106" s="164"/>
    </row>
    <row r="107" spans="1:47" s="10" customFormat="1" ht="19.899999999999999" customHeight="1">
      <c r="B107" s="160"/>
      <c r="C107" s="105"/>
      <c r="D107" s="161" t="s">
        <v>1891</v>
      </c>
      <c r="E107" s="162"/>
      <c r="F107" s="162"/>
      <c r="G107" s="162"/>
      <c r="H107" s="162"/>
      <c r="I107" s="162"/>
      <c r="J107" s="163">
        <f>J318</f>
        <v>0</v>
      </c>
      <c r="K107" s="105"/>
      <c r="L107" s="164"/>
    </row>
    <row r="108" spans="1:47" s="10" customFormat="1" ht="19.899999999999999" customHeight="1">
      <c r="B108" s="160"/>
      <c r="C108" s="105"/>
      <c r="D108" s="161" t="s">
        <v>1892</v>
      </c>
      <c r="E108" s="162"/>
      <c r="F108" s="162"/>
      <c r="G108" s="162"/>
      <c r="H108" s="162"/>
      <c r="I108" s="162"/>
      <c r="J108" s="163">
        <f>J345</f>
        <v>0</v>
      </c>
      <c r="K108" s="105"/>
      <c r="L108" s="164"/>
    </row>
    <row r="109" spans="1:47" s="10" customFormat="1" ht="19.899999999999999" customHeight="1">
      <c r="B109" s="160"/>
      <c r="C109" s="105"/>
      <c r="D109" s="161" t="s">
        <v>1893</v>
      </c>
      <c r="E109" s="162"/>
      <c r="F109" s="162"/>
      <c r="G109" s="162"/>
      <c r="H109" s="162"/>
      <c r="I109" s="162"/>
      <c r="J109" s="163">
        <f>J413</f>
        <v>0</v>
      </c>
      <c r="K109" s="105"/>
      <c r="L109" s="164"/>
    </row>
    <row r="110" spans="1:47" s="9" customFormat="1" ht="24.95" customHeight="1">
      <c r="B110" s="154"/>
      <c r="C110" s="155"/>
      <c r="D110" s="156" t="s">
        <v>1894</v>
      </c>
      <c r="E110" s="157"/>
      <c r="F110" s="157"/>
      <c r="G110" s="157"/>
      <c r="H110" s="157"/>
      <c r="I110" s="157"/>
      <c r="J110" s="158">
        <f>J445</f>
        <v>0</v>
      </c>
      <c r="K110" s="155"/>
      <c r="L110" s="159"/>
    </row>
    <row r="111" spans="1:47" s="2" customFormat="1" ht="21.75" customHeight="1">
      <c r="A111" s="35"/>
      <c r="B111" s="36"/>
      <c r="C111" s="37"/>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47" s="2" customFormat="1" ht="6.95" customHeight="1">
      <c r="A112" s="35"/>
      <c r="B112" s="55"/>
      <c r="C112" s="56"/>
      <c r="D112" s="56"/>
      <c r="E112" s="56"/>
      <c r="F112" s="56"/>
      <c r="G112" s="56"/>
      <c r="H112" s="56"/>
      <c r="I112" s="56"/>
      <c r="J112" s="56"/>
      <c r="K112" s="56"/>
      <c r="L112" s="52"/>
      <c r="S112" s="35"/>
      <c r="T112" s="35"/>
      <c r="U112" s="35"/>
      <c r="V112" s="35"/>
      <c r="W112" s="35"/>
      <c r="X112" s="35"/>
      <c r="Y112" s="35"/>
      <c r="Z112" s="35"/>
      <c r="AA112" s="35"/>
      <c r="AB112" s="35"/>
      <c r="AC112" s="35"/>
      <c r="AD112" s="35"/>
      <c r="AE112" s="35"/>
    </row>
    <row r="116" spans="1:31" s="2" customFormat="1" ht="6.95" customHeight="1">
      <c r="A116" s="35"/>
      <c r="B116" s="57"/>
      <c r="C116" s="58"/>
      <c r="D116" s="58"/>
      <c r="E116" s="58"/>
      <c r="F116" s="58"/>
      <c r="G116" s="58"/>
      <c r="H116" s="58"/>
      <c r="I116" s="58"/>
      <c r="J116" s="58"/>
      <c r="K116" s="58"/>
      <c r="L116" s="52"/>
      <c r="S116" s="35"/>
      <c r="T116" s="35"/>
      <c r="U116" s="35"/>
      <c r="V116" s="35"/>
      <c r="W116" s="35"/>
      <c r="X116" s="35"/>
      <c r="Y116" s="35"/>
      <c r="Z116" s="35"/>
      <c r="AA116" s="35"/>
      <c r="AB116" s="35"/>
      <c r="AC116" s="35"/>
      <c r="AD116" s="35"/>
      <c r="AE116" s="35"/>
    </row>
    <row r="117" spans="1:31" s="2" customFormat="1" ht="24.95" customHeight="1">
      <c r="A117" s="35"/>
      <c r="B117" s="36"/>
      <c r="C117" s="24" t="s">
        <v>154</v>
      </c>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31" s="2" customFormat="1" ht="6.95" customHeight="1">
      <c r="A118" s="35"/>
      <c r="B118" s="36"/>
      <c r="C118" s="37"/>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2" customFormat="1" ht="12" customHeight="1">
      <c r="A119" s="35"/>
      <c r="B119" s="36"/>
      <c r="C119" s="30" t="s">
        <v>16</v>
      </c>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2" customFormat="1" ht="16.5" customHeight="1">
      <c r="A120" s="35"/>
      <c r="B120" s="36"/>
      <c r="C120" s="37"/>
      <c r="D120" s="37"/>
      <c r="E120" s="323" t="str">
        <f>E7</f>
        <v>Rekonstrukce multifunkčního sálu v budově NZM</v>
      </c>
      <c r="F120" s="324"/>
      <c r="G120" s="324"/>
      <c r="H120" s="324"/>
      <c r="I120" s="37"/>
      <c r="J120" s="37"/>
      <c r="K120" s="37"/>
      <c r="L120" s="52"/>
      <c r="S120" s="35"/>
      <c r="T120" s="35"/>
      <c r="U120" s="35"/>
      <c r="V120" s="35"/>
      <c r="W120" s="35"/>
      <c r="X120" s="35"/>
      <c r="Y120" s="35"/>
      <c r="Z120" s="35"/>
      <c r="AA120" s="35"/>
      <c r="AB120" s="35"/>
      <c r="AC120" s="35"/>
      <c r="AD120" s="35"/>
      <c r="AE120" s="35"/>
    </row>
    <row r="121" spans="1:31" s="1" customFormat="1" ht="12" customHeight="1">
      <c r="B121" s="22"/>
      <c r="C121" s="30" t="s">
        <v>125</v>
      </c>
      <c r="D121" s="23"/>
      <c r="E121" s="23"/>
      <c r="F121" s="23"/>
      <c r="G121" s="23"/>
      <c r="H121" s="23"/>
      <c r="I121" s="23"/>
      <c r="J121" s="23"/>
      <c r="K121" s="23"/>
      <c r="L121" s="21"/>
    </row>
    <row r="122" spans="1:31" s="2" customFormat="1" ht="16.5" customHeight="1">
      <c r="A122" s="35"/>
      <c r="B122" s="36"/>
      <c r="C122" s="37"/>
      <c r="D122" s="37"/>
      <c r="E122" s="323" t="s">
        <v>1262</v>
      </c>
      <c r="F122" s="325"/>
      <c r="G122" s="325"/>
      <c r="H122" s="325"/>
      <c r="I122" s="37"/>
      <c r="J122" s="37"/>
      <c r="K122" s="37"/>
      <c r="L122" s="52"/>
      <c r="S122" s="35"/>
      <c r="T122" s="35"/>
      <c r="U122" s="35"/>
      <c r="V122" s="35"/>
      <c r="W122" s="35"/>
      <c r="X122" s="35"/>
      <c r="Y122" s="35"/>
      <c r="Z122" s="35"/>
      <c r="AA122" s="35"/>
      <c r="AB122" s="35"/>
      <c r="AC122" s="35"/>
      <c r="AD122" s="35"/>
      <c r="AE122" s="35"/>
    </row>
    <row r="123" spans="1:31" s="2" customFormat="1" ht="12" customHeight="1">
      <c r="A123" s="35"/>
      <c r="B123" s="36"/>
      <c r="C123" s="30" t="s">
        <v>127</v>
      </c>
      <c r="D123" s="37"/>
      <c r="E123" s="37"/>
      <c r="F123" s="37"/>
      <c r="G123" s="37"/>
      <c r="H123" s="37"/>
      <c r="I123" s="37"/>
      <c r="J123" s="37"/>
      <c r="K123" s="37"/>
      <c r="L123" s="52"/>
      <c r="S123" s="35"/>
      <c r="T123" s="35"/>
      <c r="U123" s="35"/>
      <c r="V123" s="35"/>
      <c r="W123" s="35"/>
      <c r="X123" s="35"/>
      <c r="Y123" s="35"/>
      <c r="Z123" s="35"/>
      <c r="AA123" s="35"/>
      <c r="AB123" s="35"/>
      <c r="AC123" s="35"/>
      <c r="AD123" s="35"/>
      <c r="AE123" s="35"/>
    </row>
    <row r="124" spans="1:31" s="2" customFormat="1" ht="16.5" customHeight="1">
      <c r="A124" s="35"/>
      <c r="B124" s="36"/>
      <c r="C124" s="37"/>
      <c r="D124" s="37"/>
      <c r="E124" s="276" t="str">
        <f>E11</f>
        <v>D.1.4.5 - Silnoproudá instalace</v>
      </c>
      <c r="F124" s="325"/>
      <c r="G124" s="325"/>
      <c r="H124" s="325"/>
      <c r="I124" s="37"/>
      <c r="J124" s="37"/>
      <c r="K124" s="37"/>
      <c r="L124" s="52"/>
      <c r="S124" s="35"/>
      <c r="T124" s="35"/>
      <c r="U124" s="35"/>
      <c r="V124" s="35"/>
      <c r="W124" s="35"/>
      <c r="X124" s="35"/>
      <c r="Y124" s="35"/>
      <c r="Z124" s="35"/>
      <c r="AA124" s="35"/>
      <c r="AB124" s="35"/>
      <c r="AC124" s="35"/>
      <c r="AD124" s="35"/>
      <c r="AE124" s="35"/>
    </row>
    <row r="125" spans="1:31" s="2" customFormat="1" ht="6.95" customHeight="1">
      <c r="A125" s="35"/>
      <c r="B125" s="36"/>
      <c r="C125" s="37"/>
      <c r="D125" s="37"/>
      <c r="E125" s="37"/>
      <c r="F125" s="37"/>
      <c r="G125" s="37"/>
      <c r="H125" s="37"/>
      <c r="I125" s="37"/>
      <c r="J125" s="37"/>
      <c r="K125" s="37"/>
      <c r="L125" s="52"/>
      <c r="S125" s="35"/>
      <c r="T125" s="35"/>
      <c r="U125" s="35"/>
      <c r="V125" s="35"/>
      <c r="W125" s="35"/>
      <c r="X125" s="35"/>
      <c r="Y125" s="35"/>
      <c r="Z125" s="35"/>
      <c r="AA125" s="35"/>
      <c r="AB125" s="35"/>
      <c r="AC125" s="35"/>
      <c r="AD125" s="35"/>
      <c r="AE125" s="35"/>
    </row>
    <row r="126" spans="1:31" s="2" customFormat="1" ht="12" customHeight="1">
      <c r="A126" s="35"/>
      <c r="B126" s="36"/>
      <c r="C126" s="30" t="s">
        <v>20</v>
      </c>
      <c r="D126" s="37"/>
      <c r="E126" s="37"/>
      <c r="F126" s="28" t="str">
        <f>F14</f>
        <v>Kostelní 1300/44, Praha 7</v>
      </c>
      <c r="G126" s="37"/>
      <c r="H126" s="37"/>
      <c r="I126" s="30" t="s">
        <v>22</v>
      </c>
      <c r="J126" s="67" t="str">
        <f>IF(J14="","",J14)</f>
        <v>27. 4. 2021</v>
      </c>
      <c r="K126" s="37"/>
      <c r="L126" s="52"/>
      <c r="S126" s="35"/>
      <c r="T126" s="35"/>
      <c r="U126" s="35"/>
      <c r="V126" s="35"/>
      <c r="W126" s="35"/>
      <c r="X126" s="35"/>
      <c r="Y126" s="35"/>
      <c r="Z126" s="35"/>
      <c r="AA126" s="35"/>
      <c r="AB126" s="35"/>
      <c r="AC126" s="35"/>
      <c r="AD126" s="35"/>
      <c r="AE126" s="35"/>
    </row>
    <row r="127" spans="1:31" s="2" customFormat="1" ht="6.95" customHeight="1">
      <c r="A127" s="35"/>
      <c r="B127" s="36"/>
      <c r="C127" s="37"/>
      <c r="D127" s="37"/>
      <c r="E127" s="37"/>
      <c r="F127" s="37"/>
      <c r="G127" s="37"/>
      <c r="H127" s="37"/>
      <c r="I127" s="37"/>
      <c r="J127" s="37"/>
      <c r="K127" s="37"/>
      <c r="L127" s="52"/>
      <c r="S127" s="35"/>
      <c r="T127" s="35"/>
      <c r="U127" s="35"/>
      <c r="V127" s="35"/>
      <c r="W127" s="35"/>
      <c r="X127" s="35"/>
      <c r="Y127" s="35"/>
      <c r="Z127" s="35"/>
      <c r="AA127" s="35"/>
      <c r="AB127" s="35"/>
      <c r="AC127" s="35"/>
      <c r="AD127" s="35"/>
      <c r="AE127" s="35"/>
    </row>
    <row r="128" spans="1:31" s="2" customFormat="1" ht="40.15" customHeight="1">
      <c r="A128" s="35"/>
      <c r="B128" s="36"/>
      <c r="C128" s="30" t="s">
        <v>24</v>
      </c>
      <c r="D128" s="37"/>
      <c r="E128" s="37"/>
      <c r="F128" s="28" t="str">
        <f>E17</f>
        <v>Národní zemědělské muzeum, Kostelní 44, Praha 7</v>
      </c>
      <c r="G128" s="37"/>
      <c r="H128" s="37"/>
      <c r="I128" s="30" t="s">
        <v>31</v>
      </c>
      <c r="J128" s="33" t="str">
        <f>E23</f>
        <v>ARCH TECH, K Noskovně 148, Praha 6</v>
      </c>
      <c r="K128" s="37"/>
      <c r="L128" s="52"/>
      <c r="S128" s="35"/>
      <c r="T128" s="35"/>
      <c r="U128" s="35"/>
      <c r="V128" s="35"/>
      <c r="W128" s="35"/>
      <c r="X128" s="35"/>
      <c r="Y128" s="35"/>
      <c r="Z128" s="35"/>
      <c r="AA128" s="35"/>
      <c r="AB128" s="35"/>
      <c r="AC128" s="35"/>
      <c r="AD128" s="35"/>
      <c r="AE128" s="35"/>
    </row>
    <row r="129" spans="1:65" s="2" customFormat="1" ht="40.15" customHeight="1">
      <c r="A129" s="35"/>
      <c r="B129" s="36"/>
      <c r="C129" s="30" t="s">
        <v>29</v>
      </c>
      <c r="D129" s="37"/>
      <c r="E129" s="37"/>
      <c r="F129" s="28" t="str">
        <f>IF(E20="","",E20)</f>
        <v>Vyplň údaj</v>
      </c>
      <c r="G129" s="37"/>
      <c r="H129" s="37"/>
      <c r="I129" s="30" t="s">
        <v>35</v>
      </c>
      <c r="J129" s="33" t="str">
        <f>E26</f>
        <v>Jiří Večerník, Wolkerova 1747/27, Jihlava</v>
      </c>
      <c r="K129" s="37"/>
      <c r="L129" s="52"/>
      <c r="S129" s="35"/>
      <c r="T129" s="35"/>
      <c r="U129" s="35"/>
      <c r="V129" s="35"/>
      <c r="W129" s="35"/>
      <c r="X129" s="35"/>
      <c r="Y129" s="35"/>
      <c r="Z129" s="35"/>
      <c r="AA129" s="35"/>
      <c r="AB129" s="35"/>
      <c r="AC129" s="35"/>
      <c r="AD129" s="35"/>
      <c r="AE129" s="35"/>
    </row>
    <row r="130" spans="1:65" s="2" customFormat="1" ht="10.35" customHeight="1">
      <c r="A130" s="35"/>
      <c r="B130" s="36"/>
      <c r="C130" s="37"/>
      <c r="D130" s="37"/>
      <c r="E130" s="37"/>
      <c r="F130" s="37"/>
      <c r="G130" s="37"/>
      <c r="H130" s="37"/>
      <c r="I130" s="37"/>
      <c r="J130" s="37"/>
      <c r="K130" s="37"/>
      <c r="L130" s="52"/>
      <c r="S130" s="35"/>
      <c r="T130" s="35"/>
      <c r="U130" s="35"/>
      <c r="V130" s="35"/>
      <c r="W130" s="35"/>
      <c r="X130" s="35"/>
      <c r="Y130" s="35"/>
      <c r="Z130" s="35"/>
      <c r="AA130" s="35"/>
      <c r="AB130" s="35"/>
      <c r="AC130" s="35"/>
      <c r="AD130" s="35"/>
      <c r="AE130" s="35"/>
    </row>
    <row r="131" spans="1:65" s="11" customFormat="1" ht="29.25" customHeight="1">
      <c r="A131" s="165"/>
      <c r="B131" s="166"/>
      <c r="C131" s="167" t="s">
        <v>155</v>
      </c>
      <c r="D131" s="168" t="s">
        <v>64</v>
      </c>
      <c r="E131" s="168" t="s">
        <v>60</v>
      </c>
      <c r="F131" s="168" t="s">
        <v>61</v>
      </c>
      <c r="G131" s="168" t="s">
        <v>156</v>
      </c>
      <c r="H131" s="168" t="s">
        <v>157</v>
      </c>
      <c r="I131" s="168" t="s">
        <v>158</v>
      </c>
      <c r="J131" s="168" t="s">
        <v>131</v>
      </c>
      <c r="K131" s="169" t="s">
        <v>159</v>
      </c>
      <c r="L131" s="170"/>
      <c r="M131" s="76" t="s">
        <v>1</v>
      </c>
      <c r="N131" s="77" t="s">
        <v>43</v>
      </c>
      <c r="O131" s="77" t="s">
        <v>160</v>
      </c>
      <c r="P131" s="77" t="s">
        <v>161</v>
      </c>
      <c r="Q131" s="77" t="s">
        <v>162</v>
      </c>
      <c r="R131" s="77" t="s">
        <v>163</v>
      </c>
      <c r="S131" s="77" t="s">
        <v>164</v>
      </c>
      <c r="T131" s="78" t="s">
        <v>165</v>
      </c>
      <c r="U131" s="165"/>
      <c r="V131" s="165"/>
      <c r="W131" s="165"/>
      <c r="X131" s="165"/>
      <c r="Y131" s="165"/>
      <c r="Z131" s="165"/>
      <c r="AA131" s="165"/>
      <c r="AB131" s="165"/>
      <c r="AC131" s="165"/>
      <c r="AD131" s="165"/>
      <c r="AE131" s="165"/>
    </row>
    <row r="132" spans="1:65" s="2" customFormat="1" ht="22.9" customHeight="1">
      <c r="A132" s="35"/>
      <c r="B132" s="36"/>
      <c r="C132" s="83" t="s">
        <v>166</v>
      </c>
      <c r="D132" s="37"/>
      <c r="E132" s="37"/>
      <c r="F132" s="37"/>
      <c r="G132" s="37"/>
      <c r="H132" s="37"/>
      <c r="I132" s="37"/>
      <c r="J132" s="171">
        <f>BK132</f>
        <v>0</v>
      </c>
      <c r="K132" s="37"/>
      <c r="L132" s="40"/>
      <c r="M132" s="79"/>
      <c r="N132" s="172"/>
      <c r="O132" s="80"/>
      <c r="P132" s="173">
        <f>P133+P445</f>
        <v>0</v>
      </c>
      <c r="Q132" s="80"/>
      <c r="R132" s="173">
        <f>R133+R445</f>
        <v>0</v>
      </c>
      <c r="S132" s="80"/>
      <c r="T132" s="174">
        <f>T133+T445</f>
        <v>0</v>
      </c>
      <c r="U132" s="35"/>
      <c r="V132" s="35"/>
      <c r="W132" s="35"/>
      <c r="X132" s="35"/>
      <c r="Y132" s="35"/>
      <c r="Z132" s="35"/>
      <c r="AA132" s="35"/>
      <c r="AB132" s="35"/>
      <c r="AC132" s="35"/>
      <c r="AD132" s="35"/>
      <c r="AE132" s="35"/>
      <c r="AT132" s="18" t="s">
        <v>78</v>
      </c>
      <c r="AU132" s="18" t="s">
        <v>133</v>
      </c>
      <c r="BK132" s="175">
        <f>BK133+BK445</f>
        <v>0</v>
      </c>
    </row>
    <row r="133" spans="1:65" s="12" customFormat="1" ht="25.9" customHeight="1">
      <c r="B133" s="176"/>
      <c r="C133" s="177"/>
      <c r="D133" s="178" t="s">
        <v>78</v>
      </c>
      <c r="E133" s="179" t="s">
        <v>580</v>
      </c>
      <c r="F133" s="179" t="s">
        <v>581</v>
      </c>
      <c r="G133" s="177"/>
      <c r="H133" s="177"/>
      <c r="I133" s="180"/>
      <c r="J133" s="181">
        <f>BK133</f>
        <v>0</v>
      </c>
      <c r="K133" s="177"/>
      <c r="L133" s="182"/>
      <c r="M133" s="183"/>
      <c r="N133" s="184"/>
      <c r="O133" s="184"/>
      <c r="P133" s="185">
        <f>P134+P139+P200+P214+P249+P318+P345+P413</f>
        <v>0</v>
      </c>
      <c r="Q133" s="184"/>
      <c r="R133" s="185">
        <f>R134+R139+R200+R214+R249+R318+R345+R413</f>
        <v>0</v>
      </c>
      <c r="S133" s="184"/>
      <c r="T133" s="186">
        <f>T134+T139+T200+T214+T249+T318+T345+T413</f>
        <v>0</v>
      </c>
      <c r="AR133" s="187" t="s">
        <v>88</v>
      </c>
      <c r="AT133" s="188" t="s">
        <v>78</v>
      </c>
      <c r="AU133" s="188" t="s">
        <v>79</v>
      </c>
      <c r="AY133" s="187" t="s">
        <v>169</v>
      </c>
      <c r="BK133" s="189">
        <f>BK134+BK139+BK200+BK214+BK249+BK318+BK345+BK413</f>
        <v>0</v>
      </c>
    </row>
    <row r="134" spans="1:65" s="12" customFormat="1" ht="22.9" customHeight="1">
      <c r="B134" s="176"/>
      <c r="C134" s="177"/>
      <c r="D134" s="178" t="s">
        <v>78</v>
      </c>
      <c r="E134" s="190" t="s">
        <v>1895</v>
      </c>
      <c r="F134" s="190" t="s">
        <v>1896</v>
      </c>
      <c r="G134" s="177"/>
      <c r="H134" s="177"/>
      <c r="I134" s="180"/>
      <c r="J134" s="191">
        <f>BK134</f>
        <v>0</v>
      </c>
      <c r="K134" s="177"/>
      <c r="L134" s="182"/>
      <c r="M134" s="183"/>
      <c r="N134" s="184"/>
      <c r="O134" s="184"/>
      <c r="P134" s="185">
        <f>SUM(P135:P138)</f>
        <v>0</v>
      </c>
      <c r="Q134" s="184"/>
      <c r="R134" s="185">
        <f>SUM(R135:R138)</f>
        <v>0</v>
      </c>
      <c r="S134" s="184"/>
      <c r="T134" s="186">
        <f>SUM(T135:T138)</f>
        <v>0</v>
      </c>
      <c r="AR134" s="187" t="s">
        <v>88</v>
      </c>
      <c r="AT134" s="188" t="s">
        <v>78</v>
      </c>
      <c r="AU134" s="188" t="s">
        <v>86</v>
      </c>
      <c r="AY134" s="187" t="s">
        <v>169</v>
      </c>
      <c r="BK134" s="189">
        <f>SUM(BK135:BK138)</f>
        <v>0</v>
      </c>
    </row>
    <row r="135" spans="1:65" s="2" customFormat="1" ht="16.5" customHeight="1">
      <c r="A135" s="35"/>
      <c r="B135" s="36"/>
      <c r="C135" s="192" t="s">
        <v>86</v>
      </c>
      <c r="D135" s="192" t="s">
        <v>172</v>
      </c>
      <c r="E135" s="193" t="s">
        <v>1897</v>
      </c>
      <c r="F135" s="194" t="s">
        <v>1898</v>
      </c>
      <c r="G135" s="195" t="s">
        <v>1899</v>
      </c>
      <c r="H135" s="196">
        <v>120</v>
      </c>
      <c r="I135" s="197"/>
      <c r="J135" s="198">
        <f>ROUND(I135*H135,2)</f>
        <v>0</v>
      </c>
      <c r="K135" s="194" t="s">
        <v>176</v>
      </c>
      <c r="L135" s="40"/>
      <c r="M135" s="199" t="s">
        <v>1</v>
      </c>
      <c r="N135" s="200" t="s">
        <v>44</v>
      </c>
      <c r="O135" s="72"/>
      <c r="P135" s="201">
        <f>O135*H135</f>
        <v>0</v>
      </c>
      <c r="Q135" s="201">
        <v>0</v>
      </c>
      <c r="R135" s="201">
        <f>Q135*H135</f>
        <v>0</v>
      </c>
      <c r="S135" s="201">
        <v>0</v>
      </c>
      <c r="T135" s="202">
        <f>S135*H135</f>
        <v>0</v>
      </c>
      <c r="U135" s="35"/>
      <c r="V135" s="35"/>
      <c r="W135" s="35"/>
      <c r="X135" s="35"/>
      <c r="Y135" s="35"/>
      <c r="Z135" s="35"/>
      <c r="AA135" s="35"/>
      <c r="AB135" s="35"/>
      <c r="AC135" s="35"/>
      <c r="AD135" s="35"/>
      <c r="AE135" s="35"/>
      <c r="AR135" s="203" t="s">
        <v>1900</v>
      </c>
      <c r="AT135" s="203" t="s">
        <v>172</v>
      </c>
      <c r="AU135" s="203" t="s">
        <v>88</v>
      </c>
      <c r="AY135" s="18" t="s">
        <v>169</v>
      </c>
      <c r="BE135" s="204">
        <f>IF(N135="základní",J135,0)</f>
        <v>0</v>
      </c>
      <c r="BF135" s="204">
        <f>IF(N135="snížená",J135,0)</f>
        <v>0</v>
      </c>
      <c r="BG135" s="204">
        <f>IF(N135="zákl. přenesená",J135,0)</f>
        <v>0</v>
      </c>
      <c r="BH135" s="204">
        <f>IF(N135="sníž. přenesená",J135,0)</f>
        <v>0</v>
      </c>
      <c r="BI135" s="204">
        <f>IF(N135="nulová",J135,0)</f>
        <v>0</v>
      </c>
      <c r="BJ135" s="18" t="s">
        <v>86</v>
      </c>
      <c r="BK135" s="204">
        <f>ROUND(I135*H135,2)</f>
        <v>0</v>
      </c>
      <c r="BL135" s="18" t="s">
        <v>1900</v>
      </c>
      <c r="BM135" s="203" t="s">
        <v>1901</v>
      </c>
    </row>
    <row r="136" spans="1:65" s="2" customFormat="1" ht="19.5">
      <c r="A136" s="35"/>
      <c r="B136" s="36"/>
      <c r="C136" s="37"/>
      <c r="D136" s="205" t="s">
        <v>178</v>
      </c>
      <c r="E136" s="37"/>
      <c r="F136" s="206" t="s">
        <v>1902</v>
      </c>
      <c r="G136" s="37"/>
      <c r="H136" s="37"/>
      <c r="I136" s="207"/>
      <c r="J136" s="37"/>
      <c r="K136" s="37"/>
      <c r="L136" s="40"/>
      <c r="M136" s="208"/>
      <c r="N136" s="209"/>
      <c r="O136" s="72"/>
      <c r="P136" s="72"/>
      <c r="Q136" s="72"/>
      <c r="R136" s="72"/>
      <c r="S136" s="72"/>
      <c r="T136" s="73"/>
      <c r="U136" s="35"/>
      <c r="V136" s="35"/>
      <c r="W136" s="35"/>
      <c r="X136" s="35"/>
      <c r="Y136" s="35"/>
      <c r="Z136" s="35"/>
      <c r="AA136" s="35"/>
      <c r="AB136" s="35"/>
      <c r="AC136" s="35"/>
      <c r="AD136" s="35"/>
      <c r="AE136" s="35"/>
      <c r="AT136" s="18" t="s">
        <v>178</v>
      </c>
      <c r="AU136" s="18" t="s">
        <v>88</v>
      </c>
    </row>
    <row r="137" spans="1:65" s="2" customFormat="1" ht="11.25">
      <c r="A137" s="35"/>
      <c r="B137" s="36"/>
      <c r="C137" s="37"/>
      <c r="D137" s="210" t="s">
        <v>180</v>
      </c>
      <c r="E137" s="37"/>
      <c r="F137" s="211" t="s">
        <v>1903</v>
      </c>
      <c r="G137" s="37"/>
      <c r="H137" s="37"/>
      <c r="I137" s="207"/>
      <c r="J137" s="37"/>
      <c r="K137" s="37"/>
      <c r="L137" s="40"/>
      <c r="M137" s="208"/>
      <c r="N137" s="209"/>
      <c r="O137" s="72"/>
      <c r="P137" s="72"/>
      <c r="Q137" s="72"/>
      <c r="R137" s="72"/>
      <c r="S137" s="72"/>
      <c r="T137" s="73"/>
      <c r="U137" s="35"/>
      <c r="V137" s="35"/>
      <c r="W137" s="35"/>
      <c r="X137" s="35"/>
      <c r="Y137" s="35"/>
      <c r="Z137" s="35"/>
      <c r="AA137" s="35"/>
      <c r="AB137" s="35"/>
      <c r="AC137" s="35"/>
      <c r="AD137" s="35"/>
      <c r="AE137" s="35"/>
      <c r="AT137" s="18" t="s">
        <v>180</v>
      </c>
      <c r="AU137" s="18" t="s">
        <v>88</v>
      </c>
    </row>
    <row r="138" spans="1:65" s="2" customFormat="1" ht="19.5">
      <c r="A138" s="35"/>
      <c r="B138" s="36"/>
      <c r="C138" s="37"/>
      <c r="D138" s="205" t="s">
        <v>233</v>
      </c>
      <c r="E138" s="37"/>
      <c r="F138" s="212" t="s">
        <v>1904</v>
      </c>
      <c r="G138" s="37"/>
      <c r="H138" s="37"/>
      <c r="I138" s="207"/>
      <c r="J138" s="37"/>
      <c r="K138" s="37"/>
      <c r="L138" s="40"/>
      <c r="M138" s="208"/>
      <c r="N138" s="209"/>
      <c r="O138" s="72"/>
      <c r="P138" s="72"/>
      <c r="Q138" s="72"/>
      <c r="R138" s="72"/>
      <c r="S138" s="72"/>
      <c r="T138" s="73"/>
      <c r="U138" s="35"/>
      <c r="V138" s="35"/>
      <c r="W138" s="35"/>
      <c r="X138" s="35"/>
      <c r="Y138" s="35"/>
      <c r="Z138" s="35"/>
      <c r="AA138" s="35"/>
      <c r="AB138" s="35"/>
      <c r="AC138" s="35"/>
      <c r="AD138" s="35"/>
      <c r="AE138" s="35"/>
      <c r="AT138" s="18" t="s">
        <v>233</v>
      </c>
      <c r="AU138" s="18" t="s">
        <v>88</v>
      </c>
    </row>
    <row r="139" spans="1:65" s="12" customFormat="1" ht="22.9" customHeight="1">
      <c r="B139" s="176"/>
      <c r="C139" s="177"/>
      <c r="D139" s="178" t="s">
        <v>78</v>
      </c>
      <c r="E139" s="190" t="s">
        <v>1905</v>
      </c>
      <c r="F139" s="190" t="s">
        <v>1906</v>
      </c>
      <c r="G139" s="177"/>
      <c r="H139" s="177"/>
      <c r="I139" s="180"/>
      <c r="J139" s="191">
        <f>BK139</f>
        <v>0</v>
      </c>
      <c r="K139" s="177"/>
      <c r="L139" s="182"/>
      <c r="M139" s="183"/>
      <c r="N139" s="184"/>
      <c r="O139" s="184"/>
      <c r="P139" s="185">
        <f>P140+SUM(P141:P146)+P174</f>
        <v>0</v>
      </c>
      <c r="Q139" s="184"/>
      <c r="R139" s="185">
        <f>R140+SUM(R141:R146)+R174</f>
        <v>0</v>
      </c>
      <c r="S139" s="184"/>
      <c r="T139" s="186">
        <f>T140+SUM(T141:T146)+T174</f>
        <v>0</v>
      </c>
      <c r="AR139" s="187" t="s">
        <v>88</v>
      </c>
      <c r="AT139" s="188" t="s">
        <v>78</v>
      </c>
      <c r="AU139" s="188" t="s">
        <v>86</v>
      </c>
      <c r="AY139" s="187" t="s">
        <v>169</v>
      </c>
      <c r="BK139" s="189">
        <f>BK140+SUM(BK141:BK146)+BK174</f>
        <v>0</v>
      </c>
    </row>
    <row r="140" spans="1:65" s="2" customFormat="1" ht="16.5" customHeight="1">
      <c r="A140" s="35"/>
      <c r="B140" s="36"/>
      <c r="C140" s="192" t="s">
        <v>88</v>
      </c>
      <c r="D140" s="192" t="s">
        <v>172</v>
      </c>
      <c r="E140" s="193" t="s">
        <v>1907</v>
      </c>
      <c r="F140" s="194" t="s">
        <v>1908</v>
      </c>
      <c r="G140" s="195" t="s">
        <v>1341</v>
      </c>
      <c r="H140" s="196">
        <v>3</v>
      </c>
      <c r="I140" s="197"/>
      <c r="J140" s="198">
        <f>ROUND(I140*H140,2)</f>
        <v>0</v>
      </c>
      <c r="K140" s="194" t="s">
        <v>1</v>
      </c>
      <c r="L140" s="40"/>
      <c r="M140" s="199" t="s">
        <v>1</v>
      </c>
      <c r="N140" s="200" t="s">
        <v>44</v>
      </c>
      <c r="O140" s="72"/>
      <c r="P140" s="201">
        <f>O140*H140</f>
        <v>0</v>
      </c>
      <c r="Q140" s="201">
        <v>0</v>
      </c>
      <c r="R140" s="201">
        <f>Q140*H140</f>
        <v>0</v>
      </c>
      <c r="S140" s="201">
        <v>0</v>
      </c>
      <c r="T140" s="202">
        <f>S140*H140</f>
        <v>0</v>
      </c>
      <c r="U140" s="35"/>
      <c r="V140" s="35"/>
      <c r="W140" s="35"/>
      <c r="X140" s="35"/>
      <c r="Y140" s="35"/>
      <c r="Z140" s="35"/>
      <c r="AA140" s="35"/>
      <c r="AB140" s="35"/>
      <c r="AC140" s="35"/>
      <c r="AD140" s="35"/>
      <c r="AE140" s="35"/>
      <c r="AR140" s="203" t="s">
        <v>300</v>
      </c>
      <c r="AT140" s="203" t="s">
        <v>172</v>
      </c>
      <c r="AU140" s="203" t="s">
        <v>88</v>
      </c>
      <c r="AY140" s="18" t="s">
        <v>169</v>
      </c>
      <c r="BE140" s="204">
        <f>IF(N140="základní",J140,0)</f>
        <v>0</v>
      </c>
      <c r="BF140" s="204">
        <f>IF(N140="snížená",J140,0)</f>
        <v>0</v>
      </c>
      <c r="BG140" s="204">
        <f>IF(N140="zákl. přenesená",J140,0)</f>
        <v>0</v>
      </c>
      <c r="BH140" s="204">
        <f>IF(N140="sníž. přenesená",J140,0)</f>
        <v>0</v>
      </c>
      <c r="BI140" s="204">
        <f>IF(N140="nulová",J140,0)</f>
        <v>0</v>
      </c>
      <c r="BJ140" s="18" t="s">
        <v>86</v>
      </c>
      <c r="BK140" s="204">
        <f>ROUND(I140*H140,2)</f>
        <v>0</v>
      </c>
      <c r="BL140" s="18" t="s">
        <v>300</v>
      </c>
      <c r="BM140" s="203" t="s">
        <v>1909</v>
      </c>
    </row>
    <row r="141" spans="1:65" s="2" customFormat="1" ht="11.25">
      <c r="A141" s="35"/>
      <c r="B141" s="36"/>
      <c r="C141" s="37"/>
      <c r="D141" s="205" t="s">
        <v>178</v>
      </c>
      <c r="E141" s="37"/>
      <c r="F141" s="206" t="s">
        <v>1908</v>
      </c>
      <c r="G141" s="37"/>
      <c r="H141" s="37"/>
      <c r="I141" s="207"/>
      <c r="J141" s="37"/>
      <c r="K141" s="37"/>
      <c r="L141" s="40"/>
      <c r="M141" s="208"/>
      <c r="N141" s="209"/>
      <c r="O141" s="72"/>
      <c r="P141" s="72"/>
      <c r="Q141" s="72"/>
      <c r="R141" s="72"/>
      <c r="S141" s="72"/>
      <c r="T141" s="73"/>
      <c r="U141" s="35"/>
      <c r="V141" s="35"/>
      <c r="W141" s="35"/>
      <c r="X141" s="35"/>
      <c r="Y141" s="35"/>
      <c r="Z141" s="35"/>
      <c r="AA141" s="35"/>
      <c r="AB141" s="35"/>
      <c r="AC141" s="35"/>
      <c r="AD141" s="35"/>
      <c r="AE141" s="35"/>
      <c r="AT141" s="18" t="s">
        <v>178</v>
      </c>
      <c r="AU141" s="18" t="s">
        <v>88</v>
      </c>
    </row>
    <row r="142" spans="1:65" s="2" customFormat="1" ht="19.5">
      <c r="A142" s="35"/>
      <c r="B142" s="36"/>
      <c r="C142" s="37"/>
      <c r="D142" s="205" t="s">
        <v>182</v>
      </c>
      <c r="E142" s="37"/>
      <c r="F142" s="212" t="s">
        <v>1910</v>
      </c>
      <c r="G142" s="37"/>
      <c r="H142" s="37"/>
      <c r="I142" s="207"/>
      <c r="J142" s="37"/>
      <c r="K142" s="37"/>
      <c r="L142" s="40"/>
      <c r="M142" s="208"/>
      <c r="N142" s="209"/>
      <c r="O142" s="72"/>
      <c r="P142" s="72"/>
      <c r="Q142" s="72"/>
      <c r="R142" s="72"/>
      <c r="S142" s="72"/>
      <c r="T142" s="73"/>
      <c r="U142" s="35"/>
      <c r="V142" s="35"/>
      <c r="W142" s="35"/>
      <c r="X142" s="35"/>
      <c r="Y142" s="35"/>
      <c r="Z142" s="35"/>
      <c r="AA142" s="35"/>
      <c r="AB142" s="35"/>
      <c r="AC142" s="35"/>
      <c r="AD142" s="35"/>
      <c r="AE142" s="35"/>
      <c r="AT142" s="18" t="s">
        <v>182</v>
      </c>
      <c r="AU142" s="18" t="s">
        <v>88</v>
      </c>
    </row>
    <row r="143" spans="1:65" s="2" customFormat="1" ht="16.5" customHeight="1">
      <c r="A143" s="35"/>
      <c r="B143" s="36"/>
      <c r="C143" s="192" t="s">
        <v>195</v>
      </c>
      <c r="D143" s="192" t="s">
        <v>172</v>
      </c>
      <c r="E143" s="193" t="s">
        <v>1911</v>
      </c>
      <c r="F143" s="194" t="s">
        <v>1912</v>
      </c>
      <c r="G143" s="195" t="s">
        <v>595</v>
      </c>
      <c r="H143" s="266"/>
      <c r="I143" s="197"/>
      <c r="J143" s="198">
        <f>ROUND(I143*H143,2)</f>
        <v>0</v>
      </c>
      <c r="K143" s="194" t="s">
        <v>1</v>
      </c>
      <c r="L143" s="40"/>
      <c r="M143" s="199" t="s">
        <v>1</v>
      </c>
      <c r="N143" s="200" t="s">
        <v>44</v>
      </c>
      <c r="O143" s="72"/>
      <c r="P143" s="201">
        <f>O143*H143</f>
        <v>0</v>
      </c>
      <c r="Q143" s="201">
        <v>0</v>
      </c>
      <c r="R143" s="201">
        <f>Q143*H143</f>
        <v>0</v>
      </c>
      <c r="S143" s="201">
        <v>0</v>
      </c>
      <c r="T143" s="202">
        <f>S143*H143</f>
        <v>0</v>
      </c>
      <c r="U143" s="35"/>
      <c r="V143" s="35"/>
      <c r="W143" s="35"/>
      <c r="X143" s="35"/>
      <c r="Y143" s="35"/>
      <c r="Z143" s="35"/>
      <c r="AA143" s="35"/>
      <c r="AB143" s="35"/>
      <c r="AC143" s="35"/>
      <c r="AD143" s="35"/>
      <c r="AE143" s="35"/>
      <c r="AR143" s="203" t="s">
        <v>300</v>
      </c>
      <c r="AT143" s="203" t="s">
        <v>172</v>
      </c>
      <c r="AU143" s="203" t="s">
        <v>88</v>
      </c>
      <c r="AY143" s="18" t="s">
        <v>169</v>
      </c>
      <c r="BE143" s="204">
        <f>IF(N143="základní",J143,0)</f>
        <v>0</v>
      </c>
      <c r="BF143" s="204">
        <f>IF(N143="snížená",J143,0)</f>
        <v>0</v>
      </c>
      <c r="BG143" s="204">
        <f>IF(N143="zákl. přenesená",J143,0)</f>
        <v>0</v>
      </c>
      <c r="BH143" s="204">
        <f>IF(N143="sníž. přenesená",J143,0)</f>
        <v>0</v>
      </c>
      <c r="BI143" s="204">
        <f>IF(N143="nulová",J143,0)</f>
        <v>0</v>
      </c>
      <c r="BJ143" s="18" t="s">
        <v>86</v>
      </c>
      <c r="BK143" s="204">
        <f>ROUND(I143*H143,2)</f>
        <v>0</v>
      </c>
      <c r="BL143" s="18" t="s">
        <v>300</v>
      </c>
      <c r="BM143" s="203" t="s">
        <v>1913</v>
      </c>
    </row>
    <row r="144" spans="1:65" s="2" customFormat="1" ht="11.25">
      <c r="A144" s="35"/>
      <c r="B144" s="36"/>
      <c r="C144" s="37"/>
      <c r="D144" s="205" t="s">
        <v>178</v>
      </c>
      <c r="E144" s="37"/>
      <c r="F144" s="206" t="s">
        <v>1912</v>
      </c>
      <c r="G144" s="37"/>
      <c r="H144" s="37"/>
      <c r="I144" s="207"/>
      <c r="J144" s="37"/>
      <c r="K144" s="37"/>
      <c r="L144" s="40"/>
      <c r="M144" s="208"/>
      <c r="N144" s="209"/>
      <c r="O144" s="72"/>
      <c r="P144" s="72"/>
      <c r="Q144" s="72"/>
      <c r="R144" s="72"/>
      <c r="S144" s="72"/>
      <c r="T144" s="73"/>
      <c r="U144" s="35"/>
      <c r="V144" s="35"/>
      <c r="W144" s="35"/>
      <c r="X144" s="35"/>
      <c r="Y144" s="35"/>
      <c r="Z144" s="35"/>
      <c r="AA144" s="35"/>
      <c r="AB144" s="35"/>
      <c r="AC144" s="35"/>
      <c r="AD144" s="35"/>
      <c r="AE144" s="35"/>
      <c r="AT144" s="18" t="s">
        <v>178</v>
      </c>
      <c r="AU144" s="18" t="s">
        <v>88</v>
      </c>
    </row>
    <row r="145" spans="1:65" s="2" customFormat="1" ht="19.5">
      <c r="A145" s="35"/>
      <c r="B145" s="36"/>
      <c r="C145" s="37"/>
      <c r="D145" s="205" t="s">
        <v>233</v>
      </c>
      <c r="E145" s="37"/>
      <c r="F145" s="212" t="s">
        <v>1914</v>
      </c>
      <c r="G145" s="37"/>
      <c r="H145" s="37"/>
      <c r="I145" s="207"/>
      <c r="J145" s="37"/>
      <c r="K145" s="37"/>
      <c r="L145" s="40"/>
      <c r="M145" s="208"/>
      <c r="N145" s="209"/>
      <c r="O145" s="72"/>
      <c r="P145" s="72"/>
      <c r="Q145" s="72"/>
      <c r="R145" s="72"/>
      <c r="S145" s="72"/>
      <c r="T145" s="73"/>
      <c r="U145" s="35"/>
      <c r="V145" s="35"/>
      <c r="W145" s="35"/>
      <c r="X145" s="35"/>
      <c r="Y145" s="35"/>
      <c r="Z145" s="35"/>
      <c r="AA145" s="35"/>
      <c r="AB145" s="35"/>
      <c r="AC145" s="35"/>
      <c r="AD145" s="35"/>
      <c r="AE145" s="35"/>
      <c r="AT145" s="18" t="s">
        <v>233</v>
      </c>
      <c r="AU145" s="18" t="s">
        <v>88</v>
      </c>
    </row>
    <row r="146" spans="1:65" s="12" customFormat="1" ht="20.85" customHeight="1">
      <c r="B146" s="176"/>
      <c r="C146" s="177"/>
      <c r="D146" s="178" t="s">
        <v>78</v>
      </c>
      <c r="E146" s="190" t="s">
        <v>1907</v>
      </c>
      <c r="F146" s="190" t="s">
        <v>1915</v>
      </c>
      <c r="G146" s="177"/>
      <c r="H146" s="177"/>
      <c r="I146" s="180"/>
      <c r="J146" s="191">
        <f>BK146</f>
        <v>0</v>
      </c>
      <c r="K146" s="177"/>
      <c r="L146" s="182"/>
      <c r="M146" s="183"/>
      <c r="N146" s="184"/>
      <c r="O146" s="184"/>
      <c r="P146" s="185">
        <f>SUM(P147:P173)</f>
        <v>0</v>
      </c>
      <c r="Q146" s="184"/>
      <c r="R146" s="185">
        <f>SUM(R147:R173)</f>
        <v>0</v>
      </c>
      <c r="S146" s="184"/>
      <c r="T146" s="186">
        <f>SUM(T147:T173)</f>
        <v>0</v>
      </c>
      <c r="AR146" s="187" t="s">
        <v>88</v>
      </c>
      <c r="AT146" s="188" t="s">
        <v>78</v>
      </c>
      <c r="AU146" s="188" t="s">
        <v>88</v>
      </c>
      <c r="AY146" s="187" t="s">
        <v>169</v>
      </c>
      <c r="BK146" s="189">
        <f>SUM(BK147:BK173)</f>
        <v>0</v>
      </c>
    </row>
    <row r="147" spans="1:65" s="2" customFormat="1" ht="16.5" customHeight="1">
      <c r="A147" s="35"/>
      <c r="B147" s="36"/>
      <c r="C147" s="192" t="s">
        <v>170</v>
      </c>
      <c r="D147" s="192" t="s">
        <v>172</v>
      </c>
      <c r="E147" s="193" t="s">
        <v>1916</v>
      </c>
      <c r="F147" s="194" t="s">
        <v>1917</v>
      </c>
      <c r="G147" s="195" t="s">
        <v>1341</v>
      </c>
      <c r="H147" s="196">
        <v>2</v>
      </c>
      <c r="I147" s="197"/>
      <c r="J147" s="198">
        <f>ROUND(I147*H147,2)</f>
        <v>0</v>
      </c>
      <c r="K147" s="194" t="s">
        <v>1</v>
      </c>
      <c r="L147" s="40"/>
      <c r="M147" s="199" t="s">
        <v>1</v>
      </c>
      <c r="N147" s="200" t="s">
        <v>44</v>
      </c>
      <c r="O147" s="72"/>
      <c r="P147" s="201">
        <f>O147*H147</f>
        <v>0</v>
      </c>
      <c r="Q147" s="201">
        <v>0</v>
      </c>
      <c r="R147" s="201">
        <f>Q147*H147</f>
        <v>0</v>
      </c>
      <c r="S147" s="201">
        <v>0</v>
      </c>
      <c r="T147" s="202">
        <f>S147*H147</f>
        <v>0</v>
      </c>
      <c r="U147" s="35"/>
      <c r="V147" s="35"/>
      <c r="W147" s="35"/>
      <c r="X147" s="35"/>
      <c r="Y147" s="35"/>
      <c r="Z147" s="35"/>
      <c r="AA147" s="35"/>
      <c r="AB147" s="35"/>
      <c r="AC147" s="35"/>
      <c r="AD147" s="35"/>
      <c r="AE147" s="35"/>
      <c r="AR147" s="203" t="s">
        <v>300</v>
      </c>
      <c r="AT147" s="203" t="s">
        <v>172</v>
      </c>
      <c r="AU147" s="203" t="s">
        <v>195</v>
      </c>
      <c r="AY147" s="18" t="s">
        <v>169</v>
      </c>
      <c r="BE147" s="204">
        <f>IF(N147="základní",J147,0)</f>
        <v>0</v>
      </c>
      <c r="BF147" s="204">
        <f>IF(N147="snížená",J147,0)</f>
        <v>0</v>
      </c>
      <c r="BG147" s="204">
        <f>IF(N147="zákl. přenesená",J147,0)</f>
        <v>0</v>
      </c>
      <c r="BH147" s="204">
        <f>IF(N147="sníž. přenesená",J147,0)</f>
        <v>0</v>
      </c>
      <c r="BI147" s="204">
        <f>IF(N147="nulová",J147,0)</f>
        <v>0</v>
      </c>
      <c r="BJ147" s="18" t="s">
        <v>86</v>
      </c>
      <c r="BK147" s="204">
        <f>ROUND(I147*H147,2)</f>
        <v>0</v>
      </c>
      <c r="BL147" s="18" t="s">
        <v>300</v>
      </c>
      <c r="BM147" s="203" t="s">
        <v>1918</v>
      </c>
    </row>
    <row r="148" spans="1:65" s="2" customFormat="1" ht="11.25">
      <c r="A148" s="35"/>
      <c r="B148" s="36"/>
      <c r="C148" s="37"/>
      <c r="D148" s="205" t="s">
        <v>178</v>
      </c>
      <c r="E148" s="37"/>
      <c r="F148" s="206" t="s">
        <v>1917</v>
      </c>
      <c r="G148" s="37"/>
      <c r="H148" s="37"/>
      <c r="I148" s="207"/>
      <c r="J148" s="37"/>
      <c r="K148" s="37"/>
      <c r="L148" s="40"/>
      <c r="M148" s="208"/>
      <c r="N148" s="209"/>
      <c r="O148" s="72"/>
      <c r="P148" s="72"/>
      <c r="Q148" s="72"/>
      <c r="R148" s="72"/>
      <c r="S148" s="72"/>
      <c r="T148" s="73"/>
      <c r="U148" s="35"/>
      <c r="V148" s="35"/>
      <c r="W148" s="35"/>
      <c r="X148" s="35"/>
      <c r="Y148" s="35"/>
      <c r="Z148" s="35"/>
      <c r="AA148" s="35"/>
      <c r="AB148" s="35"/>
      <c r="AC148" s="35"/>
      <c r="AD148" s="35"/>
      <c r="AE148" s="35"/>
      <c r="AT148" s="18" t="s">
        <v>178</v>
      </c>
      <c r="AU148" s="18" t="s">
        <v>195</v>
      </c>
    </row>
    <row r="149" spans="1:65" s="2" customFormat="1" ht="39">
      <c r="A149" s="35"/>
      <c r="B149" s="36"/>
      <c r="C149" s="37"/>
      <c r="D149" s="205" t="s">
        <v>182</v>
      </c>
      <c r="E149" s="37"/>
      <c r="F149" s="212" t="s">
        <v>1919</v>
      </c>
      <c r="G149" s="37"/>
      <c r="H149" s="37"/>
      <c r="I149" s="207"/>
      <c r="J149" s="37"/>
      <c r="K149" s="37"/>
      <c r="L149" s="40"/>
      <c r="M149" s="208"/>
      <c r="N149" s="209"/>
      <c r="O149" s="72"/>
      <c r="P149" s="72"/>
      <c r="Q149" s="72"/>
      <c r="R149" s="72"/>
      <c r="S149" s="72"/>
      <c r="T149" s="73"/>
      <c r="U149" s="35"/>
      <c r="V149" s="35"/>
      <c r="W149" s="35"/>
      <c r="X149" s="35"/>
      <c r="Y149" s="35"/>
      <c r="Z149" s="35"/>
      <c r="AA149" s="35"/>
      <c r="AB149" s="35"/>
      <c r="AC149" s="35"/>
      <c r="AD149" s="35"/>
      <c r="AE149" s="35"/>
      <c r="AT149" s="18" t="s">
        <v>182</v>
      </c>
      <c r="AU149" s="18" t="s">
        <v>195</v>
      </c>
    </row>
    <row r="150" spans="1:65" s="2" customFormat="1" ht="16.5" customHeight="1">
      <c r="A150" s="35"/>
      <c r="B150" s="36"/>
      <c r="C150" s="192" t="s">
        <v>209</v>
      </c>
      <c r="D150" s="192" t="s">
        <v>172</v>
      </c>
      <c r="E150" s="193" t="s">
        <v>1920</v>
      </c>
      <c r="F150" s="194" t="s">
        <v>1921</v>
      </c>
      <c r="G150" s="195" t="s">
        <v>1341</v>
      </c>
      <c r="H150" s="196">
        <v>7</v>
      </c>
      <c r="I150" s="197"/>
      <c r="J150" s="198">
        <f>ROUND(I150*H150,2)</f>
        <v>0</v>
      </c>
      <c r="K150" s="194" t="s">
        <v>1</v>
      </c>
      <c r="L150" s="40"/>
      <c r="M150" s="199" t="s">
        <v>1</v>
      </c>
      <c r="N150" s="200" t="s">
        <v>44</v>
      </c>
      <c r="O150" s="72"/>
      <c r="P150" s="201">
        <f>O150*H150</f>
        <v>0</v>
      </c>
      <c r="Q150" s="201">
        <v>0</v>
      </c>
      <c r="R150" s="201">
        <f>Q150*H150</f>
        <v>0</v>
      </c>
      <c r="S150" s="201">
        <v>0</v>
      </c>
      <c r="T150" s="202">
        <f>S150*H150</f>
        <v>0</v>
      </c>
      <c r="U150" s="35"/>
      <c r="V150" s="35"/>
      <c r="W150" s="35"/>
      <c r="X150" s="35"/>
      <c r="Y150" s="35"/>
      <c r="Z150" s="35"/>
      <c r="AA150" s="35"/>
      <c r="AB150" s="35"/>
      <c r="AC150" s="35"/>
      <c r="AD150" s="35"/>
      <c r="AE150" s="35"/>
      <c r="AR150" s="203" t="s">
        <v>300</v>
      </c>
      <c r="AT150" s="203" t="s">
        <v>172</v>
      </c>
      <c r="AU150" s="203" t="s">
        <v>195</v>
      </c>
      <c r="AY150" s="18" t="s">
        <v>169</v>
      </c>
      <c r="BE150" s="204">
        <f>IF(N150="základní",J150,0)</f>
        <v>0</v>
      </c>
      <c r="BF150" s="204">
        <f>IF(N150="snížená",J150,0)</f>
        <v>0</v>
      </c>
      <c r="BG150" s="204">
        <f>IF(N150="zákl. přenesená",J150,0)</f>
        <v>0</v>
      </c>
      <c r="BH150" s="204">
        <f>IF(N150="sníž. přenesená",J150,0)</f>
        <v>0</v>
      </c>
      <c r="BI150" s="204">
        <f>IF(N150="nulová",J150,0)</f>
        <v>0</v>
      </c>
      <c r="BJ150" s="18" t="s">
        <v>86</v>
      </c>
      <c r="BK150" s="204">
        <f>ROUND(I150*H150,2)</f>
        <v>0</v>
      </c>
      <c r="BL150" s="18" t="s">
        <v>300</v>
      </c>
      <c r="BM150" s="203" t="s">
        <v>1922</v>
      </c>
    </row>
    <row r="151" spans="1:65" s="2" customFormat="1" ht="11.25">
      <c r="A151" s="35"/>
      <c r="B151" s="36"/>
      <c r="C151" s="37"/>
      <c r="D151" s="205" t="s">
        <v>178</v>
      </c>
      <c r="E151" s="37"/>
      <c r="F151" s="206" t="s">
        <v>1921</v>
      </c>
      <c r="G151" s="37"/>
      <c r="H151" s="37"/>
      <c r="I151" s="207"/>
      <c r="J151" s="37"/>
      <c r="K151" s="37"/>
      <c r="L151" s="40"/>
      <c r="M151" s="208"/>
      <c r="N151" s="209"/>
      <c r="O151" s="72"/>
      <c r="P151" s="72"/>
      <c r="Q151" s="72"/>
      <c r="R151" s="72"/>
      <c r="S151" s="72"/>
      <c r="T151" s="73"/>
      <c r="U151" s="35"/>
      <c r="V151" s="35"/>
      <c r="W151" s="35"/>
      <c r="X151" s="35"/>
      <c r="Y151" s="35"/>
      <c r="Z151" s="35"/>
      <c r="AA151" s="35"/>
      <c r="AB151" s="35"/>
      <c r="AC151" s="35"/>
      <c r="AD151" s="35"/>
      <c r="AE151" s="35"/>
      <c r="AT151" s="18" t="s">
        <v>178</v>
      </c>
      <c r="AU151" s="18" t="s">
        <v>195</v>
      </c>
    </row>
    <row r="152" spans="1:65" s="2" customFormat="1" ht="16.5" customHeight="1">
      <c r="A152" s="35"/>
      <c r="B152" s="36"/>
      <c r="C152" s="192" t="s">
        <v>219</v>
      </c>
      <c r="D152" s="192" t="s">
        <v>172</v>
      </c>
      <c r="E152" s="193" t="s">
        <v>1923</v>
      </c>
      <c r="F152" s="194" t="s">
        <v>1924</v>
      </c>
      <c r="G152" s="195" t="s">
        <v>1341</v>
      </c>
      <c r="H152" s="196">
        <v>42</v>
      </c>
      <c r="I152" s="197"/>
      <c r="J152" s="198">
        <f>ROUND(I152*H152,2)</f>
        <v>0</v>
      </c>
      <c r="K152" s="194" t="s">
        <v>1</v>
      </c>
      <c r="L152" s="40"/>
      <c r="M152" s="199" t="s">
        <v>1</v>
      </c>
      <c r="N152" s="200" t="s">
        <v>44</v>
      </c>
      <c r="O152" s="72"/>
      <c r="P152" s="201">
        <f>O152*H152</f>
        <v>0</v>
      </c>
      <c r="Q152" s="201">
        <v>0</v>
      </c>
      <c r="R152" s="201">
        <f>Q152*H152</f>
        <v>0</v>
      </c>
      <c r="S152" s="201">
        <v>0</v>
      </c>
      <c r="T152" s="202">
        <f>S152*H152</f>
        <v>0</v>
      </c>
      <c r="U152" s="35"/>
      <c r="V152" s="35"/>
      <c r="W152" s="35"/>
      <c r="X152" s="35"/>
      <c r="Y152" s="35"/>
      <c r="Z152" s="35"/>
      <c r="AA152" s="35"/>
      <c r="AB152" s="35"/>
      <c r="AC152" s="35"/>
      <c r="AD152" s="35"/>
      <c r="AE152" s="35"/>
      <c r="AR152" s="203" t="s">
        <v>300</v>
      </c>
      <c r="AT152" s="203" t="s">
        <v>172</v>
      </c>
      <c r="AU152" s="203" t="s">
        <v>195</v>
      </c>
      <c r="AY152" s="18" t="s">
        <v>169</v>
      </c>
      <c r="BE152" s="204">
        <f>IF(N152="základní",J152,0)</f>
        <v>0</v>
      </c>
      <c r="BF152" s="204">
        <f>IF(N152="snížená",J152,0)</f>
        <v>0</v>
      </c>
      <c r="BG152" s="204">
        <f>IF(N152="zákl. přenesená",J152,0)</f>
        <v>0</v>
      </c>
      <c r="BH152" s="204">
        <f>IF(N152="sníž. přenesená",J152,0)</f>
        <v>0</v>
      </c>
      <c r="BI152" s="204">
        <f>IF(N152="nulová",J152,0)</f>
        <v>0</v>
      </c>
      <c r="BJ152" s="18" t="s">
        <v>86</v>
      </c>
      <c r="BK152" s="204">
        <f>ROUND(I152*H152,2)</f>
        <v>0</v>
      </c>
      <c r="BL152" s="18" t="s">
        <v>300</v>
      </c>
      <c r="BM152" s="203" t="s">
        <v>1925</v>
      </c>
    </row>
    <row r="153" spans="1:65" s="2" customFormat="1" ht="11.25">
      <c r="A153" s="35"/>
      <c r="B153" s="36"/>
      <c r="C153" s="37"/>
      <c r="D153" s="205" t="s">
        <v>178</v>
      </c>
      <c r="E153" s="37"/>
      <c r="F153" s="206" t="s">
        <v>1924</v>
      </c>
      <c r="G153" s="37"/>
      <c r="H153" s="37"/>
      <c r="I153" s="207"/>
      <c r="J153" s="37"/>
      <c r="K153" s="37"/>
      <c r="L153" s="40"/>
      <c r="M153" s="208"/>
      <c r="N153" s="209"/>
      <c r="O153" s="72"/>
      <c r="P153" s="72"/>
      <c r="Q153" s="72"/>
      <c r="R153" s="72"/>
      <c r="S153" s="72"/>
      <c r="T153" s="73"/>
      <c r="U153" s="35"/>
      <c r="V153" s="35"/>
      <c r="W153" s="35"/>
      <c r="X153" s="35"/>
      <c r="Y153" s="35"/>
      <c r="Z153" s="35"/>
      <c r="AA153" s="35"/>
      <c r="AB153" s="35"/>
      <c r="AC153" s="35"/>
      <c r="AD153" s="35"/>
      <c r="AE153" s="35"/>
      <c r="AT153" s="18" t="s">
        <v>178</v>
      </c>
      <c r="AU153" s="18" t="s">
        <v>195</v>
      </c>
    </row>
    <row r="154" spans="1:65" s="2" customFormat="1" ht="16.5" customHeight="1">
      <c r="A154" s="35"/>
      <c r="B154" s="36"/>
      <c r="C154" s="192" t="s">
        <v>226</v>
      </c>
      <c r="D154" s="192" t="s">
        <v>172</v>
      </c>
      <c r="E154" s="193" t="s">
        <v>1926</v>
      </c>
      <c r="F154" s="194" t="s">
        <v>1927</v>
      </c>
      <c r="G154" s="195" t="s">
        <v>1341</v>
      </c>
      <c r="H154" s="196">
        <v>12</v>
      </c>
      <c r="I154" s="197"/>
      <c r="J154" s="198">
        <f>ROUND(I154*H154,2)</f>
        <v>0</v>
      </c>
      <c r="K154" s="194" t="s">
        <v>1</v>
      </c>
      <c r="L154" s="40"/>
      <c r="M154" s="199" t="s">
        <v>1</v>
      </c>
      <c r="N154" s="200" t="s">
        <v>44</v>
      </c>
      <c r="O154" s="72"/>
      <c r="P154" s="201">
        <f>O154*H154</f>
        <v>0</v>
      </c>
      <c r="Q154" s="201">
        <v>0</v>
      </c>
      <c r="R154" s="201">
        <f>Q154*H154</f>
        <v>0</v>
      </c>
      <c r="S154" s="201">
        <v>0</v>
      </c>
      <c r="T154" s="202">
        <f>S154*H154</f>
        <v>0</v>
      </c>
      <c r="U154" s="35"/>
      <c r="V154" s="35"/>
      <c r="W154" s="35"/>
      <c r="X154" s="35"/>
      <c r="Y154" s="35"/>
      <c r="Z154" s="35"/>
      <c r="AA154" s="35"/>
      <c r="AB154" s="35"/>
      <c r="AC154" s="35"/>
      <c r="AD154" s="35"/>
      <c r="AE154" s="35"/>
      <c r="AR154" s="203" t="s">
        <v>300</v>
      </c>
      <c r="AT154" s="203" t="s">
        <v>172</v>
      </c>
      <c r="AU154" s="203" t="s">
        <v>195</v>
      </c>
      <c r="AY154" s="18" t="s">
        <v>169</v>
      </c>
      <c r="BE154" s="204">
        <f>IF(N154="základní",J154,0)</f>
        <v>0</v>
      </c>
      <c r="BF154" s="204">
        <f>IF(N154="snížená",J154,0)</f>
        <v>0</v>
      </c>
      <c r="BG154" s="204">
        <f>IF(N154="zákl. přenesená",J154,0)</f>
        <v>0</v>
      </c>
      <c r="BH154" s="204">
        <f>IF(N154="sníž. přenesená",J154,0)</f>
        <v>0</v>
      </c>
      <c r="BI154" s="204">
        <f>IF(N154="nulová",J154,0)</f>
        <v>0</v>
      </c>
      <c r="BJ154" s="18" t="s">
        <v>86</v>
      </c>
      <c r="BK154" s="204">
        <f>ROUND(I154*H154,2)</f>
        <v>0</v>
      </c>
      <c r="BL154" s="18" t="s">
        <v>300</v>
      </c>
      <c r="BM154" s="203" t="s">
        <v>1928</v>
      </c>
    </row>
    <row r="155" spans="1:65" s="2" customFormat="1" ht="11.25">
      <c r="A155" s="35"/>
      <c r="B155" s="36"/>
      <c r="C155" s="37"/>
      <c r="D155" s="205" t="s">
        <v>178</v>
      </c>
      <c r="E155" s="37"/>
      <c r="F155" s="206" t="s">
        <v>1927</v>
      </c>
      <c r="G155" s="37"/>
      <c r="H155" s="37"/>
      <c r="I155" s="207"/>
      <c r="J155" s="37"/>
      <c r="K155" s="37"/>
      <c r="L155" s="40"/>
      <c r="M155" s="208"/>
      <c r="N155" s="209"/>
      <c r="O155" s="72"/>
      <c r="P155" s="72"/>
      <c r="Q155" s="72"/>
      <c r="R155" s="72"/>
      <c r="S155" s="72"/>
      <c r="T155" s="73"/>
      <c r="U155" s="35"/>
      <c r="V155" s="35"/>
      <c r="W155" s="35"/>
      <c r="X155" s="35"/>
      <c r="Y155" s="35"/>
      <c r="Z155" s="35"/>
      <c r="AA155" s="35"/>
      <c r="AB155" s="35"/>
      <c r="AC155" s="35"/>
      <c r="AD155" s="35"/>
      <c r="AE155" s="35"/>
      <c r="AT155" s="18" t="s">
        <v>178</v>
      </c>
      <c r="AU155" s="18" t="s">
        <v>195</v>
      </c>
    </row>
    <row r="156" spans="1:65" s="2" customFormat="1" ht="16.5" customHeight="1">
      <c r="A156" s="35"/>
      <c r="B156" s="36"/>
      <c r="C156" s="192" t="s">
        <v>230</v>
      </c>
      <c r="D156" s="192" t="s">
        <v>172</v>
      </c>
      <c r="E156" s="193" t="s">
        <v>1929</v>
      </c>
      <c r="F156" s="194" t="s">
        <v>1930</v>
      </c>
      <c r="G156" s="195" t="s">
        <v>1341</v>
      </c>
      <c r="H156" s="196">
        <v>2</v>
      </c>
      <c r="I156" s="197"/>
      <c r="J156" s="198">
        <f>ROUND(I156*H156,2)</f>
        <v>0</v>
      </c>
      <c r="K156" s="194" t="s">
        <v>1</v>
      </c>
      <c r="L156" s="40"/>
      <c r="M156" s="199" t="s">
        <v>1</v>
      </c>
      <c r="N156" s="200" t="s">
        <v>44</v>
      </c>
      <c r="O156" s="72"/>
      <c r="P156" s="201">
        <f>O156*H156</f>
        <v>0</v>
      </c>
      <c r="Q156" s="201">
        <v>0</v>
      </c>
      <c r="R156" s="201">
        <f>Q156*H156</f>
        <v>0</v>
      </c>
      <c r="S156" s="201">
        <v>0</v>
      </c>
      <c r="T156" s="202">
        <f>S156*H156</f>
        <v>0</v>
      </c>
      <c r="U156" s="35"/>
      <c r="V156" s="35"/>
      <c r="W156" s="35"/>
      <c r="X156" s="35"/>
      <c r="Y156" s="35"/>
      <c r="Z156" s="35"/>
      <c r="AA156" s="35"/>
      <c r="AB156" s="35"/>
      <c r="AC156" s="35"/>
      <c r="AD156" s="35"/>
      <c r="AE156" s="35"/>
      <c r="AR156" s="203" t="s">
        <v>300</v>
      </c>
      <c r="AT156" s="203" t="s">
        <v>172</v>
      </c>
      <c r="AU156" s="203" t="s">
        <v>195</v>
      </c>
      <c r="AY156" s="18" t="s">
        <v>169</v>
      </c>
      <c r="BE156" s="204">
        <f>IF(N156="základní",J156,0)</f>
        <v>0</v>
      </c>
      <c r="BF156" s="204">
        <f>IF(N156="snížená",J156,0)</f>
        <v>0</v>
      </c>
      <c r="BG156" s="204">
        <f>IF(N156="zákl. přenesená",J156,0)</f>
        <v>0</v>
      </c>
      <c r="BH156" s="204">
        <f>IF(N156="sníž. přenesená",J156,0)</f>
        <v>0</v>
      </c>
      <c r="BI156" s="204">
        <f>IF(N156="nulová",J156,0)</f>
        <v>0</v>
      </c>
      <c r="BJ156" s="18" t="s">
        <v>86</v>
      </c>
      <c r="BK156" s="204">
        <f>ROUND(I156*H156,2)</f>
        <v>0</v>
      </c>
      <c r="BL156" s="18" t="s">
        <v>300</v>
      </c>
      <c r="BM156" s="203" t="s">
        <v>1931</v>
      </c>
    </row>
    <row r="157" spans="1:65" s="2" customFormat="1" ht="11.25">
      <c r="A157" s="35"/>
      <c r="B157" s="36"/>
      <c r="C157" s="37"/>
      <c r="D157" s="205" t="s">
        <v>178</v>
      </c>
      <c r="E157" s="37"/>
      <c r="F157" s="206" t="s">
        <v>1930</v>
      </c>
      <c r="G157" s="37"/>
      <c r="H157" s="37"/>
      <c r="I157" s="207"/>
      <c r="J157" s="37"/>
      <c r="K157" s="37"/>
      <c r="L157" s="40"/>
      <c r="M157" s="208"/>
      <c r="N157" s="209"/>
      <c r="O157" s="72"/>
      <c r="P157" s="72"/>
      <c r="Q157" s="72"/>
      <c r="R157" s="72"/>
      <c r="S157" s="72"/>
      <c r="T157" s="73"/>
      <c r="U157" s="35"/>
      <c r="V157" s="35"/>
      <c r="W157" s="35"/>
      <c r="X157" s="35"/>
      <c r="Y157" s="35"/>
      <c r="Z157" s="35"/>
      <c r="AA157" s="35"/>
      <c r="AB157" s="35"/>
      <c r="AC157" s="35"/>
      <c r="AD157" s="35"/>
      <c r="AE157" s="35"/>
      <c r="AT157" s="18" t="s">
        <v>178</v>
      </c>
      <c r="AU157" s="18" t="s">
        <v>195</v>
      </c>
    </row>
    <row r="158" spans="1:65" s="2" customFormat="1" ht="16.5" customHeight="1">
      <c r="A158" s="35"/>
      <c r="B158" s="36"/>
      <c r="C158" s="192" t="s">
        <v>244</v>
      </c>
      <c r="D158" s="192" t="s">
        <v>172</v>
      </c>
      <c r="E158" s="193" t="s">
        <v>1932</v>
      </c>
      <c r="F158" s="194" t="s">
        <v>1933</v>
      </c>
      <c r="G158" s="195" t="s">
        <v>1341</v>
      </c>
      <c r="H158" s="196">
        <v>4</v>
      </c>
      <c r="I158" s="197"/>
      <c r="J158" s="198">
        <f>ROUND(I158*H158,2)</f>
        <v>0</v>
      </c>
      <c r="K158" s="194" t="s">
        <v>1</v>
      </c>
      <c r="L158" s="40"/>
      <c r="M158" s="199" t="s">
        <v>1</v>
      </c>
      <c r="N158" s="200" t="s">
        <v>44</v>
      </c>
      <c r="O158" s="72"/>
      <c r="P158" s="201">
        <f>O158*H158</f>
        <v>0</v>
      </c>
      <c r="Q158" s="201">
        <v>0</v>
      </c>
      <c r="R158" s="201">
        <f>Q158*H158</f>
        <v>0</v>
      </c>
      <c r="S158" s="201">
        <v>0</v>
      </c>
      <c r="T158" s="202">
        <f>S158*H158</f>
        <v>0</v>
      </c>
      <c r="U158" s="35"/>
      <c r="V158" s="35"/>
      <c r="W158" s="35"/>
      <c r="X158" s="35"/>
      <c r="Y158" s="35"/>
      <c r="Z158" s="35"/>
      <c r="AA158" s="35"/>
      <c r="AB158" s="35"/>
      <c r="AC158" s="35"/>
      <c r="AD158" s="35"/>
      <c r="AE158" s="35"/>
      <c r="AR158" s="203" t="s">
        <v>300</v>
      </c>
      <c r="AT158" s="203" t="s">
        <v>172</v>
      </c>
      <c r="AU158" s="203" t="s">
        <v>195</v>
      </c>
      <c r="AY158" s="18" t="s">
        <v>169</v>
      </c>
      <c r="BE158" s="204">
        <f>IF(N158="základní",J158,0)</f>
        <v>0</v>
      </c>
      <c r="BF158" s="204">
        <f>IF(N158="snížená",J158,0)</f>
        <v>0</v>
      </c>
      <c r="BG158" s="204">
        <f>IF(N158="zákl. přenesená",J158,0)</f>
        <v>0</v>
      </c>
      <c r="BH158" s="204">
        <f>IF(N158="sníž. přenesená",J158,0)</f>
        <v>0</v>
      </c>
      <c r="BI158" s="204">
        <f>IF(N158="nulová",J158,0)</f>
        <v>0</v>
      </c>
      <c r="BJ158" s="18" t="s">
        <v>86</v>
      </c>
      <c r="BK158" s="204">
        <f>ROUND(I158*H158,2)</f>
        <v>0</v>
      </c>
      <c r="BL158" s="18" t="s">
        <v>300</v>
      </c>
      <c r="BM158" s="203" t="s">
        <v>1934</v>
      </c>
    </row>
    <row r="159" spans="1:65" s="2" customFormat="1" ht="11.25">
      <c r="A159" s="35"/>
      <c r="B159" s="36"/>
      <c r="C159" s="37"/>
      <c r="D159" s="205" t="s">
        <v>178</v>
      </c>
      <c r="E159" s="37"/>
      <c r="F159" s="206" t="s">
        <v>1933</v>
      </c>
      <c r="G159" s="37"/>
      <c r="H159" s="37"/>
      <c r="I159" s="207"/>
      <c r="J159" s="37"/>
      <c r="K159" s="37"/>
      <c r="L159" s="40"/>
      <c r="M159" s="208"/>
      <c r="N159" s="209"/>
      <c r="O159" s="72"/>
      <c r="P159" s="72"/>
      <c r="Q159" s="72"/>
      <c r="R159" s="72"/>
      <c r="S159" s="72"/>
      <c r="T159" s="73"/>
      <c r="U159" s="35"/>
      <c r="V159" s="35"/>
      <c r="W159" s="35"/>
      <c r="X159" s="35"/>
      <c r="Y159" s="35"/>
      <c r="Z159" s="35"/>
      <c r="AA159" s="35"/>
      <c r="AB159" s="35"/>
      <c r="AC159" s="35"/>
      <c r="AD159" s="35"/>
      <c r="AE159" s="35"/>
      <c r="AT159" s="18" t="s">
        <v>178</v>
      </c>
      <c r="AU159" s="18" t="s">
        <v>195</v>
      </c>
    </row>
    <row r="160" spans="1:65" s="2" customFormat="1" ht="16.5" customHeight="1">
      <c r="A160" s="35"/>
      <c r="B160" s="36"/>
      <c r="C160" s="192" t="s">
        <v>249</v>
      </c>
      <c r="D160" s="192" t="s">
        <v>172</v>
      </c>
      <c r="E160" s="193" t="s">
        <v>1935</v>
      </c>
      <c r="F160" s="194" t="s">
        <v>1936</v>
      </c>
      <c r="G160" s="195" t="s">
        <v>1341</v>
      </c>
      <c r="H160" s="196">
        <v>5</v>
      </c>
      <c r="I160" s="197"/>
      <c r="J160" s="198">
        <f>ROUND(I160*H160,2)</f>
        <v>0</v>
      </c>
      <c r="K160" s="194" t="s">
        <v>1</v>
      </c>
      <c r="L160" s="40"/>
      <c r="M160" s="199" t="s">
        <v>1</v>
      </c>
      <c r="N160" s="200" t="s">
        <v>44</v>
      </c>
      <c r="O160" s="72"/>
      <c r="P160" s="201">
        <f>O160*H160</f>
        <v>0</v>
      </c>
      <c r="Q160" s="201">
        <v>0</v>
      </c>
      <c r="R160" s="201">
        <f>Q160*H160</f>
        <v>0</v>
      </c>
      <c r="S160" s="201">
        <v>0</v>
      </c>
      <c r="T160" s="202">
        <f>S160*H160</f>
        <v>0</v>
      </c>
      <c r="U160" s="35"/>
      <c r="V160" s="35"/>
      <c r="W160" s="35"/>
      <c r="X160" s="35"/>
      <c r="Y160" s="35"/>
      <c r="Z160" s="35"/>
      <c r="AA160" s="35"/>
      <c r="AB160" s="35"/>
      <c r="AC160" s="35"/>
      <c r="AD160" s="35"/>
      <c r="AE160" s="35"/>
      <c r="AR160" s="203" t="s">
        <v>300</v>
      </c>
      <c r="AT160" s="203" t="s">
        <v>172</v>
      </c>
      <c r="AU160" s="203" t="s">
        <v>195</v>
      </c>
      <c r="AY160" s="18" t="s">
        <v>169</v>
      </c>
      <c r="BE160" s="204">
        <f>IF(N160="základní",J160,0)</f>
        <v>0</v>
      </c>
      <c r="BF160" s="204">
        <f>IF(N160="snížená",J160,0)</f>
        <v>0</v>
      </c>
      <c r="BG160" s="204">
        <f>IF(N160="zákl. přenesená",J160,0)</f>
        <v>0</v>
      </c>
      <c r="BH160" s="204">
        <f>IF(N160="sníž. přenesená",J160,0)</f>
        <v>0</v>
      </c>
      <c r="BI160" s="204">
        <f>IF(N160="nulová",J160,0)</f>
        <v>0</v>
      </c>
      <c r="BJ160" s="18" t="s">
        <v>86</v>
      </c>
      <c r="BK160" s="204">
        <f>ROUND(I160*H160,2)</f>
        <v>0</v>
      </c>
      <c r="BL160" s="18" t="s">
        <v>300</v>
      </c>
      <c r="BM160" s="203" t="s">
        <v>1937</v>
      </c>
    </row>
    <row r="161" spans="1:65" s="2" customFormat="1" ht="11.25">
      <c r="A161" s="35"/>
      <c r="B161" s="36"/>
      <c r="C161" s="37"/>
      <c r="D161" s="205" t="s">
        <v>178</v>
      </c>
      <c r="E161" s="37"/>
      <c r="F161" s="206" t="s">
        <v>1936</v>
      </c>
      <c r="G161" s="37"/>
      <c r="H161" s="37"/>
      <c r="I161" s="207"/>
      <c r="J161" s="37"/>
      <c r="K161" s="37"/>
      <c r="L161" s="40"/>
      <c r="M161" s="208"/>
      <c r="N161" s="209"/>
      <c r="O161" s="72"/>
      <c r="P161" s="72"/>
      <c r="Q161" s="72"/>
      <c r="R161" s="72"/>
      <c r="S161" s="72"/>
      <c r="T161" s="73"/>
      <c r="U161" s="35"/>
      <c r="V161" s="35"/>
      <c r="W161" s="35"/>
      <c r="X161" s="35"/>
      <c r="Y161" s="35"/>
      <c r="Z161" s="35"/>
      <c r="AA161" s="35"/>
      <c r="AB161" s="35"/>
      <c r="AC161" s="35"/>
      <c r="AD161" s="35"/>
      <c r="AE161" s="35"/>
      <c r="AT161" s="18" t="s">
        <v>178</v>
      </c>
      <c r="AU161" s="18" t="s">
        <v>195</v>
      </c>
    </row>
    <row r="162" spans="1:65" s="2" customFormat="1" ht="16.5" customHeight="1">
      <c r="A162" s="35"/>
      <c r="B162" s="36"/>
      <c r="C162" s="192" t="s">
        <v>259</v>
      </c>
      <c r="D162" s="192" t="s">
        <v>172</v>
      </c>
      <c r="E162" s="193" t="s">
        <v>1938</v>
      </c>
      <c r="F162" s="194" t="s">
        <v>1939</v>
      </c>
      <c r="G162" s="195" t="s">
        <v>1341</v>
      </c>
      <c r="H162" s="196">
        <v>8</v>
      </c>
      <c r="I162" s="197"/>
      <c r="J162" s="198">
        <f>ROUND(I162*H162,2)</f>
        <v>0</v>
      </c>
      <c r="K162" s="194" t="s">
        <v>1</v>
      </c>
      <c r="L162" s="40"/>
      <c r="M162" s="199" t="s">
        <v>1</v>
      </c>
      <c r="N162" s="200" t="s">
        <v>44</v>
      </c>
      <c r="O162" s="72"/>
      <c r="P162" s="201">
        <f>O162*H162</f>
        <v>0</v>
      </c>
      <c r="Q162" s="201">
        <v>0</v>
      </c>
      <c r="R162" s="201">
        <f>Q162*H162</f>
        <v>0</v>
      </c>
      <c r="S162" s="201">
        <v>0</v>
      </c>
      <c r="T162" s="202">
        <f>S162*H162</f>
        <v>0</v>
      </c>
      <c r="U162" s="35"/>
      <c r="V162" s="35"/>
      <c r="W162" s="35"/>
      <c r="X162" s="35"/>
      <c r="Y162" s="35"/>
      <c r="Z162" s="35"/>
      <c r="AA162" s="35"/>
      <c r="AB162" s="35"/>
      <c r="AC162" s="35"/>
      <c r="AD162" s="35"/>
      <c r="AE162" s="35"/>
      <c r="AR162" s="203" t="s">
        <v>300</v>
      </c>
      <c r="AT162" s="203" t="s">
        <v>172</v>
      </c>
      <c r="AU162" s="203" t="s">
        <v>195</v>
      </c>
      <c r="AY162" s="18" t="s">
        <v>169</v>
      </c>
      <c r="BE162" s="204">
        <f>IF(N162="základní",J162,0)</f>
        <v>0</v>
      </c>
      <c r="BF162" s="204">
        <f>IF(N162="snížená",J162,0)</f>
        <v>0</v>
      </c>
      <c r="BG162" s="204">
        <f>IF(N162="zákl. přenesená",J162,0)</f>
        <v>0</v>
      </c>
      <c r="BH162" s="204">
        <f>IF(N162="sníž. přenesená",J162,0)</f>
        <v>0</v>
      </c>
      <c r="BI162" s="204">
        <f>IF(N162="nulová",J162,0)</f>
        <v>0</v>
      </c>
      <c r="BJ162" s="18" t="s">
        <v>86</v>
      </c>
      <c r="BK162" s="204">
        <f>ROUND(I162*H162,2)</f>
        <v>0</v>
      </c>
      <c r="BL162" s="18" t="s">
        <v>300</v>
      </c>
      <c r="BM162" s="203" t="s">
        <v>1940</v>
      </c>
    </row>
    <row r="163" spans="1:65" s="2" customFormat="1" ht="11.25">
      <c r="A163" s="35"/>
      <c r="B163" s="36"/>
      <c r="C163" s="37"/>
      <c r="D163" s="205" t="s">
        <v>178</v>
      </c>
      <c r="E163" s="37"/>
      <c r="F163" s="206" t="s">
        <v>1939</v>
      </c>
      <c r="G163" s="37"/>
      <c r="H163" s="37"/>
      <c r="I163" s="207"/>
      <c r="J163" s="37"/>
      <c r="K163" s="37"/>
      <c r="L163" s="40"/>
      <c r="M163" s="208"/>
      <c r="N163" s="209"/>
      <c r="O163" s="72"/>
      <c r="P163" s="72"/>
      <c r="Q163" s="72"/>
      <c r="R163" s="72"/>
      <c r="S163" s="72"/>
      <c r="T163" s="73"/>
      <c r="U163" s="35"/>
      <c r="V163" s="35"/>
      <c r="W163" s="35"/>
      <c r="X163" s="35"/>
      <c r="Y163" s="35"/>
      <c r="Z163" s="35"/>
      <c r="AA163" s="35"/>
      <c r="AB163" s="35"/>
      <c r="AC163" s="35"/>
      <c r="AD163" s="35"/>
      <c r="AE163" s="35"/>
      <c r="AT163" s="18" t="s">
        <v>178</v>
      </c>
      <c r="AU163" s="18" t="s">
        <v>195</v>
      </c>
    </row>
    <row r="164" spans="1:65" s="2" customFormat="1" ht="16.5" customHeight="1">
      <c r="A164" s="35"/>
      <c r="B164" s="36"/>
      <c r="C164" s="192" t="s">
        <v>267</v>
      </c>
      <c r="D164" s="192" t="s">
        <v>172</v>
      </c>
      <c r="E164" s="193" t="s">
        <v>1941</v>
      </c>
      <c r="F164" s="194" t="s">
        <v>1942</v>
      </c>
      <c r="G164" s="195" t="s">
        <v>1341</v>
      </c>
      <c r="H164" s="196">
        <v>9</v>
      </c>
      <c r="I164" s="197"/>
      <c r="J164" s="198">
        <f>ROUND(I164*H164,2)</f>
        <v>0</v>
      </c>
      <c r="K164" s="194" t="s">
        <v>1</v>
      </c>
      <c r="L164" s="40"/>
      <c r="M164" s="199" t="s">
        <v>1</v>
      </c>
      <c r="N164" s="200" t="s">
        <v>44</v>
      </c>
      <c r="O164" s="72"/>
      <c r="P164" s="201">
        <f>O164*H164</f>
        <v>0</v>
      </c>
      <c r="Q164" s="201">
        <v>0</v>
      </c>
      <c r="R164" s="201">
        <f>Q164*H164</f>
        <v>0</v>
      </c>
      <c r="S164" s="201">
        <v>0</v>
      </c>
      <c r="T164" s="202">
        <f>S164*H164</f>
        <v>0</v>
      </c>
      <c r="U164" s="35"/>
      <c r="V164" s="35"/>
      <c r="W164" s="35"/>
      <c r="X164" s="35"/>
      <c r="Y164" s="35"/>
      <c r="Z164" s="35"/>
      <c r="AA164" s="35"/>
      <c r="AB164" s="35"/>
      <c r="AC164" s="35"/>
      <c r="AD164" s="35"/>
      <c r="AE164" s="35"/>
      <c r="AR164" s="203" t="s">
        <v>300</v>
      </c>
      <c r="AT164" s="203" t="s">
        <v>172</v>
      </c>
      <c r="AU164" s="203" t="s">
        <v>195</v>
      </c>
      <c r="AY164" s="18" t="s">
        <v>169</v>
      </c>
      <c r="BE164" s="204">
        <f>IF(N164="základní",J164,0)</f>
        <v>0</v>
      </c>
      <c r="BF164" s="204">
        <f>IF(N164="snížená",J164,0)</f>
        <v>0</v>
      </c>
      <c r="BG164" s="204">
        <f>IF(N164="zákl. přenesená",J164,0)</f>
        <v>0</v>
      </c>
      <c r="BH164" s="204">
        <f>IF(N164="sníž. přenesená",J164,0)</f>
        <v>0</v>
      </c>
      <c r="BI164" s="204">
        <f>IF(N164="nulová",J164,0)</f>
        <v>0</v>
      </c>
      <c r="BJ164" s="18" t="s">
        <v>86</v>
      </c>
      <c r="BK164" s="204">
        <f>ROUND(I164*H164,2)</f>
        <v>0</v>
      </c>
      <c r="BL164" s="18" t="s">
        <v>300</v>
      </c>
      <c r="BM164" s="203" t="s">
        <v>1943</v>
      </c>
    </row>
    <row r="165" spans="1:65" s="2" customFormat="1" ht="11.25">
      <c r="A165" s="35"/>
      <c r="B165" s="36"/>
      <c r="C165" s="37"/>
      <c r="D165" s="205" t="s">
        <v>178</v>
      </c>
      <c r="E165" s="37"/>
      <c r="F165" s="206" t="s">
        <v>1942</v>
      </c>
      <c r="G165" s="37"/>
      <c r="H165" s="37"/>
      <c r="I165" s="207"/>
      <c r="J165" s="37"/>
      <c r="K165" s="37"/>
      <c r="L165" s="40"/>
      <c r="M165" s="208"/>
      <c r="N165" s="209"/>
      <c r="O165" s="72"/>
      <c r="P165" s="72"/>
      <c r="Q165" s="72"/>
      <c r="R165" s="72"/>
      <c r="S165" s="72"/>
      <c r="T165" s="73"/>
      <c r="U165" s="35"/>
      <c r="V165" s="35"/>
      <c r="W165" s="35"/>
      <c r="X165" s="35"/>
      <c r="Y165" s="35"/>
      <c r="Z165" s="35"/>
      <c r="AA165" s="35"/>
      <c r="AB165" s="35"/>
      <c r="AC165" s="35"/>
      <c r="AD165" s="35"/>
      <c r="AE165" s="35"/>
      <c r="AT165" s="18" t="s">
        <v>178</v>
      </c>
      <c r="AU165" s="18" t="s">
        <v>195</v>
      </c>
    </row>
    <row r="166" spans="1:65" s="2" customFormat="1" ht="16.5" customHeight="1">
      <c r="A166" s="35"/>
      <c r="B166" s="36"/>
      <c r="C166" s="192" t="s">
        <v>278</v>
      </c>
      <c r="D166" s="192" t="s">
        <v>172</v>
      </c>
      <c r="E166" s="193" t="s">
        <v>1944</v>
      </c>
      <c r="F166" s="194" t="s">
        <v>1945</v>
      </c>
      <c r="G166" s="195" t="s">
        <v>1341</v>
      </c>
      <c r="H166" s="196">
        <v>4</v>
      </c>
      <c r="I166" s="197"/>
      <c r="J166" s="198">
        <f>ROUND(I166*H166,2)</f>
        <v>0</v>
      </c>
      <c r="K166" s="194" t="s">
        <v>1</v>
      </c>
      <c r="L166" s="40"/>
      <c r="M166" s="199" t="s">
        <v>1</v>
      </c>
      <c r="N166" s="200" t="s">
        <v>44</v>
      </c>
      <c r="O166" s="72"/>
      <c r="P166" s="201">
        <f>O166*H166</f>
        <v>0</v>
      </c>
      <c r="Q166" s="201">
        <v>0</v>
      </c>
      <c r="R166" s="201">
        <f>Q166*H166</f>
        <v>0</v>
      </c>
      <c r="S166" s="201">
        <v>0</v>
      </c>
      <c r="T166" s="202">
        <f>S166*H166</f>
        <v>0</v>
      </c>
      <c r="U166" s="35"/>
      <c r="V166" s="35"/>
      <c r="W166" s="35"/>
      <c r="X166" s="35"/>
      <c r="Y166" s="35"/>
      <c r="Z166" s="35"/>
      <c r="AA166" s="35"/>
      <c r="AB166" s="35"/>
      <c r="AC166" s="35"/>
      <c r="AD166" s="35"/>
      <c r="AE166" s="35"/>
      <c r="AR166" s="203" t="s">
        <v>300</v>
      </c>
      <c r="AT166" s="203" t="s">
        <v>172</v>
      </c>
      <c r="AU166" s="203" t="s">
        <v>195</v>
      </c>
      <c r="AY166" s="18" t="s">
        <v>169</v>
      </c>
      <c r="BE166" s="204">
        <f>IF(N166="základní",J166,0)</f>
        <v>0</v>
      </c>
      <c r="BF166" s="204">
        <f>IF(N166="snížená",J166,0)</f>
        <v>0</v>
      </c>
      <c r="BG166" s="204">
        <f>IF(N166="zákl. přenesená",J166,0)</f>
        <v>0</v>
      </c>
      <c r="BH166" s="204">
        <f>IF(N166="sníž. přenesená",J166,0)</f>
        <v>0</v>
      </c>
      <c r="BI166" s="204">
        <f>IF(N166="nulová",J166,0)</f>
        <v>0</v>
      </c>
      <c r="BJ166" s="18" t="s">
        <v>86</v>
      </c>
      <c r="BK166" s="204">
        <f>ROUND(I166*H166,2)</f>
        <v>0</v>
      </c>
      <c r="BL166" s="18" t="s">
        <v>300</v>
      </c>
      <c r="BM166" s="203" t="s">
        <v>1946</v>
      </c>
    </row>
    <row r="167" spans="1:65" s="2" customFormat="1" ht="11.25">
      <c r="A167" s="35"/>
      <c r="B167" s="36"/>
      <c r="C167" s="37"/>
      <c r="D167" s="205" t="s">
        <v>178</v>
      </c>
      <c r="E167" s="37"/>
      <c r="F167" s="206" t="s">
        <v>1945</v>
      </c>
      <c r="G167" s="37"/>
      <c r="H167" s="37"/>
      <c r="I167" s="207"/>
      <c r="J167" s="37"/>
      <c r="K167" s="37"/>
      <c r="L167" s="40"/>
      <c r="M167" s="208"/>
      <c r="N167" s="209"/>
      <c r="O167" s="72"/>
      <c r="P167" s="72"/>
      <c r="Q167" s="72"/>
      <c r="R167" s="72"/>
      <c r="S167" s="72"/>
      <c r="T167" s="73"/>
      <c r="U167" s="35"/>
      <c r="V167" s="35"/>
      <c r="W167" s="35"/>
      <c r="X167" s="35"/>
      <c r="Y167" s="35"/>
      <c r="Z167" s="35"/>
      <c r="AA167" s="35"/>
      <c r="AB167" s="35"/>
      <c r="AC167" s="35"/>
      <c r="AD167" s="35"/>
      <c r="AE167" s="35"/>
      <c r="AT167" s="18" t="s">
        <v>178</v>
      </c>
      <c r="AU167" s="18" t="s">
        <v>195</v>
      </c>
    </row>
    <row r="168" spans="1:65" s="2" customFormat="1" ht="21.75" customHeight="1">
      <c r="A168" s="35"/>
      <c r="B168" s="36"/>
      <c r="C168" s="192" t="s">
        <v>287</v>
      </c>
      <c r="D168" s="192" t="s">
        <v>172</v>
      </c>
      <c r="E168" s="193" t="s">
        <v>1947</v>
      </c>
      <c r="F168" s="194" t="s">
        <v>1948</v>
      </c>
      <c r="G168" s="195" t="s">
        <v>1341</v>
      </c>
      <c r="H168" s="196">
        <v>1</v>
      </c>
      <c r="I168" s="197"/>
      <c r="J168" s="198">
        <f>ROUND(I168*H168,2)</f>
        <v>0</v>
      </c>
      <c r="K168" s="194" t="s">
        <v>1</v>
      </c>
      <c r="L168" s="40"/>
      <c r="M168" s="199" t="s">
        <v>1</v>
      </c>
      <c r="N168" s="200" t="s">
        <v>44</v>
      </c>
      <c r="O168" s="72"/>
      <c r="P168" s="201">
        <f>O168*H168</f>
        <v>0</v>
      </c>
      <c r="Q168" s="201">
        <v>0</v>
      </c>
      <c r="R168" s="201">
        <f>Q168*H168</f>
        <v>0</v>
      </c>
      <c r="S168" s="201">
        <v>0</v>
      </c>
      <c r="T168" s="202">
        <f>S168*H168</f>
        <v>0</v>
      </c>
      <c r="U168" s="35"/>
      <c r="V168" s="35"/>
      <c r="W168" s="35"/>
      <c r="X168" s="35"/>
      <c r="Y168" s="35"/>
      <c r="Z168" s="35"/>
      <c r="AA168" s="35"/>
      <c r="AB168" s="35"/>
      <c r="AC168" s="35"/>
      <c r="AD168" s="35"/>
      <c r="AE168" s="35"/>
      <c r="AR168" s="203" t="s">
        <v>300</v>
      </c>
      <c r="AT168" s="203" t="s">
        <v>172</v>
      </c>
      <c r="AU168" s="203" t="s">
        <v>195</v>
      </c>
      <c r="AY168" s="18" t="s">
        <v>169</v>
      </c>
      <c r="BE168" s="204">
        <f>IF(N168="základní",J168,0)</f>
        <v>0</v>
      </c>
      <c r="BF168" s="204">
        <f>IF(N168="snížená",J168,0)</f>
        <v>0</v>
      </c>
      <c r="BG168" s="204">
        <f>IF(N168="zákl. přenesená",J168,0)</f>
        <v>0</v>
      </c>
      <c r="BH168" s="204">
        <f>IF(N168="sníž. přenesená",J168,0)</f>
        <v>0</v>
      </c>
      <c r="BI168" s="204">
        <f>IF(N168="nulová",J168,0)</f>
        <v>0</v>
      </c>
      <c r="BJ168" s="18" t="s">
        <v>86</v>
      </c>
      <c r="BK168" s="204">
        <f>ROUND(I168*H168,2)</f>
        <v>0</v>
      </c>
      <c r="BL168" s="18" t="s">
        <v>300</v>
      </c>
      <c r="BM168" s="203" t="s">
        <v>1949</v>
      </c>
    </row>
    <row r="169" spans="1:65" s="2" customFormat="1" ht="11.25">
      <c r="A169" s="35"/>
      <c r="B169" s="36"/>
      <c r="C169" s="37"/>
      <c r="D169" s="205" t="s">
        <v>178</v>
      </c>
      <c r="E169" s="37"/>
      <c r="F169" s="206" t="s">
        <v>1948</v>
      </c>
      <c r="G169" s="37"/>
      <c r="H169" s="37"/>
      <c r="I169" s="207"/>
      <c r="J169" s="37"/>
      <c r="K169" s="37"/>
      <c r="L169" s="40"/>
      <c r="M169" s="208"/>
      <c r="N169" s="209"/>
      <c r="O169" s="72"/>
      <c r="P169" s="72"/>
      <c r="Q169" s="72"/>
      <c r="R169" s="72"/>
      <c r="S169" s="72"/>
      <c r="T169" s="73"/>
      <c r="U169" s="35"/>
      <c r="V169" s="35"/>
      <c r="W169" s="35"/>
      <c r="X169" s="35"/>
      <c r="Y169" s="35"/>
      <c r="Z169" s="35"/>
      <c r="AA169" s="35"/>
      <c r="AB169" s="35"/>
      <c r="AC169" s="35"/>
      <c r="AD169" s="35"/>
      <c r="AE169" s="35"/>
      <c r="AT169" s="18" t="s">
        <v>178</v>
      </c>
      <c r="AU169" s="18" t="s">
        <v>195</v>
      </c>
    </row>
    <row r="170" spans="1:65" s="2" customFormat="1" ht="16.5" customHeight="1">
      <c r="A170" s="35"/>
      <c r="B170" s="36"/>
      <c r="C170" s="192" t="s">
        <v>8</v>
      </c>
      <c r="D170" s="192" t="s">
        <v>172</v>
      </c>
      <c r="E170" s="193" t="s">
        <v>1950</v>
      </c>
      <c r="F170" s="194" t="s">
        <v>1951</v>
      </c>
      <c r="G170" s="195" t="s">
        <v>1341</v>
      </c>
      <c r="H170" s="196">
        <v>1</v>
      </c>
      <c r="I170" s="197"/>
      <c r="J170" s="198">
        <f>ROUND(I170*H170,2)</f>
        <v>0</v>
      </c>
      <c r="K170" s="194" t="s">
        <v>1</v>
      </c>
      <c r="L170" s="40"/>
      <c r="M170" s="199" t="s">
        <v>1</v>
      </c>
      <c r="N170" s="200" t="s">
        <v>44</v>
      </c>
      <c r="O170" s="72"/>
      <c r="P170" s="201">
        <f>O170*H170</f>
        <v>0</v>
      </c>
      <c r="Q170" s="201">
        <v>0</v>
      </c>
      <c r="R170" s="201">
        <f>Q170*H170</f>
        <v>0</v>
      </c>
      <c r="S170" s="201">
        <v>0</v>
      </c>
      <c r="T170" s="202">
        <f>S170*H170</f>
        <v>0</v>
      </c>
      <c r="U170" s="35"/>
      <c r="V170" s="35"/>
      <c r="W170" s="35"/>
      <c r="X170" s="35"/>
      <c r="Y170" s="35"/>
      <c r="Z170" s="35"/>
      <c r="AA170" s="35"/>
      <c r="AB170" s="35"/>
      <c r="AC170" s="35"/>
      <c r="AD170" s="35"/>
      <c r="AE170" s="35"/>
      <c r="AR170" s="203" t="s">
        <v>300</v>
      </c>
      <c r="AT170" s="203" t="s">
        <v>172</v>
      </c>
      <c r="AU170" s="203" t="s">
        <v>195</v>
      </c>
      <c r="AY170" s="18" t="s">
        <v>169</v>
      </c>
      <c r="BE170" s="204">
        <f>IF(N170="základní",J170,0)</f>
        <v>0</v>
      </c>
      <c r="BF170" s="204">
        <f>IF(N170="snížená",J170,0)</f>
        <v>0</v>
      </c>
      <c r="BG170" s="204">
        <f>IF(N170="zákl. přenesená",J170,0)</f>
        <v>0</v>
      </c>
      <c r="BH170" s="204">
        <f>IF(N170="sníž. přenesená",J170,0)</f>
        <v>0</v>
      </c>
      <c r="BI170" s="204">
        <f>IF(N170="nulová",J170,0)</f>
        <v>0</v>
      </c>
      <c r="BJ170" s="18" t="s">
        <v>86</v>
      </c>
      <c r="BK170" s="204">
        <f>ROUND(I170*H170,2)</f>
        <v>0</v>
      </c>
      <c r="BL170" s="18" t="s">
        <v>300</v>
      </c>
      <c r="BM170" s="203" t="s">
        <v>1952</v>
      </c>
    </row>
    <row r="171" spans="1:65" s="2" customFormat="1" ht="11.25">
      <c r="A171" s="35"/>
      <c r="B171" s="36"/>
      <c r="C171" s="37"/>
      <c r="D171" s="205" t="s">
        <v>178</v>
      </c>
      <c r="E171" s="37"/>
      <c r="F171" s="206" t="s">
        <v>1951</v>
      </c>
      <c r="G171" s="37"/>
      <c r="H171" s="37"/>
      <c r="I171" s="207"/>
      <c r="J171" s="37"/>
      <c r="K171" s="37"/>
      <c r="L171" s="40"/>
      <c r="M171" s="208"/>
      <c r="N171" s="209"/>
      <c r="O171" s="72"/>
      <c r="P171" s="72"/>
      <c r="Q171" s="72"/>
      <c r="R171" s="72"/>
      <c r="S171" s="72"/>
      <c r="T171" s="73"/>
      <c r="U171" s="35"/>
      <c r="V171" s="35"/>
      <c r="W171" s="35"/>
      <c r="X171" s="35"/>
      <c r="Y171" s="35"/>
      <c r="Z171" s="35"/>
      <c r="AA171" s="35"/>
      <c r="AB171" s="35"/>
      <c r="AC171" s="35"/>
      <c r="AD171" s="35"/>
      <c r="AE171" s="35"/>
      <c r="AT171" s="18" t="s">
        <v>178</v>
      </c>
      <c r="AU171" s="18" t="s">
        <v>195</v>
      </c>
    </row>
    <row r="172" spans="1:65" s="2" customFormat="1" ht="24.2" customHeight="1">
      <c r="A172" s="35"/>
      <c r="B172" s="36"/>
      <c r="C172" s="192" t="s">
        <v>300</v>
      </c>
      <c r="D172" s="192" t="s">
        <v>172</v>
      </c>
      <c r="E172" s="193" t="s">
        <v>1953</v>
      </c>
      <c r="F172" s="194" t="s">
        <v>1954</v>
      </c>
      <c r="G172" s="195" t="s">
        <v>345</v>
      </c>
      <c r="H172" s="196">
        <v>1</v>
      </c>
      <c r="I172" s="197"/>
      <c r="J172" s="198">
        <f>ROUND(I172*H172,2)</f>
        <v>0</v>
      </c>
      <c r="K172" s="194" t="s">
        <v>1</v>
      </c>
      <c r="L172" s="40"/>
      <c r="M172" s="199" t="s">
        <v>1</v>
      </c>
      <c r="N172" s="200" t="s">
        <v>44</v>
      </c>
      <c r="O172" s="72"/>
      <c r="P172" s="201">
        <f>O172*H172</f>
        <v>0</v>
      </c>
      <c r="Q172" s="201">
        <v>0</v>
      </c>
      <c r="R172" s="201">
        <f>Q172*H172</f>
        <v>0</v>
      </c>
      <c r="S172" s="201">
        <v>0</v>
      </c>
      <c r="T172" s="202">
        <f>S172*H172</f>
        <v>0</v>
      </c>
      <c r="U172" s="35"/>
      <c r="V172" s="35"/>
      <c r="W172" s="35"/>
      <c r="X172" s="35"/>
      <c r="Y172" s="35"/>
      <c r="Z172" s="35"/>
      <c r="AA172" s="35"/>
      <c r="AB172" s="35"/>
      <c r="AC172" s="35"/>
      <c r="AD172" s="35"/>
      <c r="AE172" s="35"/>
      <c r="AR172" s="203" t="s">
        <v>300</v>
      </c>
      <c r="AT172" s="203" t="s">
        <v>172</v>
      </c>
      <c r="AU172" s="203" t="s">
        <v>195</v>
      </c>
      <c r="AY172" s="18" t="s">
        <v>169</v>
      </c>
      <c r="BE172" s="204">
        <f>IF(N172="základní",J172,0)</f>
        <v>0</v>
      </c>
      <c r="BF172" s="204">
        <f>IF(N172="snížená",J172,0)</f>
        <v>0</v>
      </c>
      <c r="BG172" s="204">
        <f>IF(N172="zákl. přenesená",J172,0)</f>
        <v>0</v>
      </c>
      <c r="BH172" s="204">
        <f>IF(N172="sníž. přenesená",J172,0)</f>
        <v>0</v>
      </c>
      <c r="BI172" s="204">
        <f>IF(N172="nulová",J172,0)</f>
        <v>0</v>
      </c>
      <c r="BJ172" s="18" t="s">
        <v>86</v>
      </c>
      <c r="BK172" s="204">
        <f>ROUND(I172*H172,2)</f>
        <v>0</v>
      </c>
      <c r="BL172" s="18" t="s">
        <v>300</v>
      </c>
      <c r="BM172" s="203" t="s">
        <v>1955</v>
      </c>
    </row>
    <row r="173" spans="1:65" s="2" customFormat="1" ht="11.25">
      <c r="A173" s="35"/>
      <c r="B173" s="36"/>
      <c r="C173" s="37"/>
      <c r="D173" s="205" t="s">
        <v>178</v>
      </c>
      <c r="E173" s="37"/>
      <c r="F173" s="206" t="s">
        <v>1954</v>
      </c>
      <c r="G173" s="37"/>
      <c r="H173" s="37"/>
      <c r="I173" s="207"/>
      <c r="J173" s="37"/>
      <c r="K173" s="37"/>
      <c r="L173" s="40"/>
      <c r="M173" s="208"/>
      <c r="N173" s="209"/>
      <c r="O173" s="72"/>
      <c r="P173" s="72"/>
      <c r="Q173" s="72"/>
      <c r="R173" s="72"/>
      <c r="S173" s="72"/>
      <c r="T173" s="73"/>
      <c r="U173" s="35"/>
      <c r="V173" s="35"/>
      <c r="W173" s="35"/>
      <c r="X173" s="35"/>
      <c r="Y173" s="35"/>
      <c r="Z173" s="35"/>
      <c r="AA173" s="35"/>
      <c r="AB173" s="35"/>
      <c r="AC173" s="35"/>
      <c r="AD173" s="35"/>
      <c r="AE173" s="35"/>
      <c r="AT173" s="18" t="s">
        <v>178</v>
      </c>
      <c r="AU173" s="18" t="s">
        <v>195</v>
      </c>
    </row>
    <row r="174" spans="1:65" s="12" customFormat="1" ht="20.85" customHeight="1">
      <c r="B174" s="176"/>
      <c r="C174" s="177"/>
      <c r="D174" s="178" t="s">
        <v>78</v>
      </c>
      <c r="E174" s="190" t="s">
        <v>1911</v>
      </c>
      <c r="F174" s="190" t="s">
        <v>1956</v>
      </c>
      <c r="G174" s="177"/>
      <c r="H174" s="177"/>
      <c r="I174" s="180"/>
      <c r="J174" s="191">
        <f>BK174</f>
        <v>0</v>
      </c>
      <c r="K174" s="177"/>
      <c r="L174" s="182"/>
      <c r="M174" s="183"/>
      <c r="N174" s="184"/>
      <c r="O174" s="184"/>
      <c r="P174" s="185">
        <f>SUM(P175:P199)</f>
        <v>0</v>
      </c>
      <c r="Q174" s="184"/>
      <c r="R174" s="185">
        <f>SUM(R175:R199)</f>
        <v>0</v>
      </c>
      <c r="S174" s="184"/>
      <c r="T174" s="186">
        <f>SUM(T175:T199)</f>
        <v>0</v>
      </c>
      <c r="AR174" s="187" t="s">
        <v>88</v>
      </c>
      <c r="AT174" s="188" t="s">
        <v>78</v>
      </c>
      <c r="AU174" s="188" t="s">
        <v>88</v>
      </c>
      <c r="AY174" s="187" t="s">
        <v>169</v>
      </c>
      <c r="BK174" s="189">
        <f>SUM(BK175:BK199)</f>
        <v>0</v>
      </c>
    </row>
    <row r="175" spans="1:65" s="2" customFormat="1" ht="16.5" customHeight="1">
      <c r="A175" s="35"/>
      <c r="B175" s="36"/>
      <c r="C175" s="192" t="s">
        <v>314</v>
      </c>
      <c r="D175" s="192" t="s">
        <v>172</v>
      </c>
      <c r="E175" s="193" t="s">
        <v>1957</v>
      </c>
      <c r="F175" s="194" t="s">
        <v>1958</v>
      </c>
      <c r="G175" s="195" t="s">
        <v>1341</v>
      </c>
      <c r="H175" s="196">
        <v>1</v>
      </c>
      <c r="I175" s="197"/>
      <c r="J175" s="198">
        <f>ROUND(I175*H175,2)</f>
        <v>0</v>
      </c>
      <c r="K175" s="194" t="s">
        <v>1</v>
      </c>
      <c r="L175" s="40"/>
      <c r="M175" s="199" t="s">
        <v>1</v>
      </c>
      <c r="N175" s="200" t="s">
        <v>44</v>
      </c>
      <c r="O175" s="72"/>
      <c r="P175" s="201">
        <f>O175*H175</f>
        <v>0</v>
      </c>
      <c r="Q175" s="201">
        <v>0</v>
      </c>
      <c r="R175" s="201">
        <f>Q175*H175</f>
        <v>0</v>
      </c>
      <c r="S175" s="201">
        <v>0</v>
      </c>
      <c r="T175" s="202">
        <f>S175*H175</f>
        <v>0</v>
      </c>
      <c r="U175" s="35"/>
      <c r="V175" s="35"/>
      <c r="W175" s="35"/>
      <c r="X175" s="35"/>
      <c r="Y175" s="35"/>
      <c r="Z175" s="35"/>
      <c r="AA175" s="35"/>
      <c r="AB175" s="35"/>
      <c r="AC175" s="35"/>
      <c r="AD175" s="35"/>
      <c r="AE175" s="35"/>
      <c r="AR175" s="203" t="s">
        <v>300</v>
      </c>
      <c r="AT175" s="203" t="s">
        <v>172</v>
      </c>
      <c r="AU175" s="203" t="s">
        <v>195</v>
      </c>
      <c r="AY175" s="18" t="s">
        <v>169</v>
      </c>
      <c r="BE175" s="204">
        <f>IF(N175="základní",J175,0)</f>
        <v>0</v>
      </c>
      <c r="BF175" s="204">
        <f>IF(N175="snížená",J175,0)</f>
        <v>0</v>
      </c>
      <c r="BG175" s="204">
        <f>IF(N175="zákl. přenesená",J175,0)</f>
        <v>0</v>
      </c>
      <c r="BH175" s="204">
        <f>IF(N175="sníž. přenesená",J175,0)</f>
        <v>0</v>
      </c>
      <c r="BI175" s="204">
        <f>IF(N175="nulová",J175,0)</f>
        <v>0</v>
      </c>
      <c r="BJ175" s="18" t="s">
        <v>86</v>
      </c>
      <c r="BK175" s="204">
        <f>ROUND(I175*H175,2)</f>
        <v>0</v>
      </c>
      <c r="BL175" s="18" t="s">
        <v>300</v>
      </c>
      <c r="BM175" s="203" t="s">
        <v>1959</v>
      </c>
    </row>
    <row r="176" spans="1:65" s="2" customFormat="1" ht="11.25">
      <c r="A176" s="35"/>
      <c r="B176" s="36"/>
      <c r="C176" s="37"/>
      <c r="D176" s="205" t="s">
        <v>178</v>
      </c>
      <c r="E176" s="37"/>
      <c r="F176" s="206" t="s">
        <v>1958</v>
      </c>
      <c r="G176" s="37"/>
      <c r="H176" s="37"/>
      <c r="I176" s="207"/>
      <c r="J176" s="37"/>
      <c r="K176" s="37"/>
      <c r="L176" s="40"/>
      <c r="M176" s="208"/>
      <c r="N176" s="209"/>
      <c r="O176" s="72"/>
      <c r="P176" s="72"/>
      <c r="Q176" s="72"/>
      <c r="R176" s="72"/>
      <c r="S176" s="72"/>
      <c r="T176" s="73"/>
      <c r="U176" s="35"/>
      <c r="V176" s="35"/>
      <c r="W176" s="35"/>
      <c r="X176" s="35"/>
      <c r="Y176" s="35"/>
      <c r="Z176" s="35"/>
      <c r="AA176" s="35"/>
      <c r="AB176" s="35"/>
      <c r="AC176" s="35"/>
      <c r="AD176" s="35"/>
      <c r="AE176" s="35"/>
      <c r="AT176" s="18" t="s">
        <v>178</v>
      </c>
      <c r="AU176" s="18" t="s">
        <v>195</v>
      </c>
    </row>
    <row r="177" spans="1:65" s="2" customFormat="1" ht="39">
      <c r="A177" s="35"/>
      <c r="B177" s="36"/>
      <c r="C177" s="37"/>
      <c r="D177" s="205" t="s">
        <v>233</v>
      </c>
      <c r="E177" s="37"/>
      <c r="F177" s="212" t="s">
        <v>1960</v>
      </c>
      <c r="G177" s="37"/>
      <c r="H177" s="37"/>
      <c r="I177" s="207"/>
      <c r="J177" s="37"/>
      <c r="K177" s="37"/>
      <c r="L177" s="40"/>
      <c r="M177" s="208"/>
      <c r="N177" s="209"/>
      <c r="O177" s="72"/>
      <c r="P177" s="72"/>
      <c r="Q177" s="72"/>
      <c r="R177" s="72"/>
      <c r="S177" s="72"/>
      <c r="T177" s="73"/>
      <c r="U177" s="35"/>
      <c r="V177" s="35"/>
      <c r="W177" s="35"/>
      <c r="X177" s="35"/>
      <c r="Y177" s="35"/>
      <c r="Z177" s="35"/>
      <c r="AA177" s="35"/>
      <c r="AB177" s="35"/>
      <c r="AC177" s="35"/>
      <c r="AD177" s="35"/>
      <c r="AE177" s="35"/>
      <c r="AT177" s="18" t="s">
        <v>233</v>
      </c>
      <c r="AU177" s="18" t="s">
        <v>195</v>
      </c>
    </row>
    <row r="178" spans="1:65" s="2" customFormat="1" ht="16.5" customHeight="1">
      <c r="A178" s="35"/>
      <c r="B178" s="36"/>
      <c r="C178" s="192" t="s">
        <v>335</v>
      </c>
      <c r="D178" s="192" t="s">
        <v>172</v>
      </c>
      <c r="E178" s="193" t="s">
        <v>1961</v>
      </c>
      <c r="F178" s="194" t="s">
        <v>1962</v>
      </c>
      <c r="G178" s="195" t="s">
        <v>1341</v>
      </c>
      <c r="H178" s="196">
        <v>1</v>
      </c>
      <c r="I178" s="197"/>
      <c r="J178" s="198">
        <f>ROUND(I178*H178,2)</f>
        <v>0</v>
      </c>
      <c r="K178" s="194" t="s">
        <v>1</v>
      </c>
      <c r="L178" s="40"/>
      <c r="M178" s="199" t="s">
        <v>1</v>
      </c>
      <c r="N178" s="200" t="s">
        <v>44</v>
      </c>
      <c r="O178" s="72"/>
      <c r="P178" s="201">
        <f>O178*H178</f>
        <v>0</v>
      </c>
      <c r="Q178" s="201">
        <v>0</v>
      </c>
      <c r="R178" s="201">
        <f>Q178*H178</f>
        <v>0</v>
      </c>
      <c r="S178" s="201">
        <v>0</v>
      </c>
      <c r="T178" s="202">
        <f>S178*H178</f>
        <v>0</v>
      </c>
      <c r="U178" s="35"/>
      <c r="V178" s="35"/>
      <c r="W178" s="35"/>
      <c r="X178" s="35"/>
      <c r="Y178" s="35"/>
      <c r="Z178" s="35"/>
      <c r="AA178" s="35"/>
      <c r="AB178" s="35"/>
      <c r="AC178" s="35"/>
      <c r="AD178" s="35"/>
      <c r="AE178" s="35"/>
      <c r="AR178" s="203" t="s">
        <v>300</v>
      </c>
      <c r="AT178" s="203" t="s">
        <v>172</v>
      </c>
      <c r="AU178" s="203" t="s">
        <v>195</v>
      </c>
      <c r="AY178" s="18" t="s">
        <v>169</v>
      </c>
      <c r="BE178" s="204">
        <f>IF(N178="základní",J178,0)</f>
        <v>0</v>
      </c>
      <c r="BF178" s="204">
        <f>IF(N178="snížená",J178,0)</f>
        <v>0</v>
      </c>
      <c r="BG178" s="204">
        <f>IF(N178="zákl. přenesená",J178,0)</f>
        <v>0</v>
      </c>
      <c r="BH178" s="204">
        <f>IF(N178="sníž. přenesená",J178,0)</f>
        <v>0</v>
      </c>
      <c r="BI178" s="204">
        <f>IF(N178="nulová",J178,0)</f>
        <v>0</v>
      </c>
      <c r="BJ178" s="18" t="s">
        <v>86</v>
      </c>
      <c r="BK178" s="204">
        <f>ROUND(I178*H178,2)</f>
        <v>0</v>
      </c>
      <c r="BL178" s="18" t="s">
        <v>300</v>
      </c>
      <c r="BM178" s="203" t="s">
        <v>1963</v>
      </c>
    </row>
    <row r="179" spans="1:65" s="2" customFormat="1" ht="11.25">
      <c r="A179" s="35"/>
      <c r="B179" s="36"/>
      <c r="C179" s="37"/>
      <c r="D179" s="205" t="s">
        <v>178</v>
      </c>
      <c r="E179" s="37"/>
      <c r="F179" s="206" t="s">
        <v>1962</v>
      </c>
      <c r="G179" s="37"/>
      <c r="H179" s="37"/>
      <c r="I179" s="207"/>
      <c r="J179" s="37"/>
      <c r="K179" s="37"/>
      <c r="L179" s="40"/>
      <c r="M179" s="208"/>
      <c r="N179" s="209"/>
      <c r="O179" s="72"/>
      <c r="P179" s="72"/>
      <c r="Q179" s="72"/>
      <c r="R179" s="72"/>
      <c r="S179" s="72"/>
      <c r="T179" s="73"/>
      <c r="U179" s="35"/>
      <c r="V179" s="35"/>
      <c r="W179" s="35"/>
      <c r="X179" s="35"/>
      <c r="Y179" s="35"/>
      <c r="Z179" s="35"/>
      <c r="AA179" s="35"/>
      <c r="AB179" s="35"/>
      <c r="AC179" s="35"/>
      <c r="AD179" s="35"/>
      <c r="AE179" s="35"/>
      <c r="AT179" s="18" t="s">
        <v>178</v>
      </c>
      <c r="AU179" s="18" t="s">
        <v>195</v>
      </c>
    </row>
    <row r="180" spans="1:65" s="2" customFormat="1" ht="21.75" customHeight="1">
      <c r="A180" s="35"/>
      <c r="B180" s="36"/>
      <c r="C180" s="192" t="s">
        <v>342</v>
      </c>
      <c r="D180" s="192" t="s">
        <v>172</v>
      </c>
      <c r="E180" s="193" t="s">
        <v>1964</v>
      </c>
      <c r="F180" s="194" t="s">
        <v>1965</v>
      </c>
      <c r="G180" s="195" t="s">
        <v>1341</v>
      </c>
      <c r="H180" s="196">
        <v>1</v>
      </c>
      <c r="I180" s="197"/>
      <c r="J180" s="198">
        <f>ROUND(I180*H180,2)</f>
        <v>0</v>
      </c>
      <c r="K180" s="194" t="s">
        <v>1</v>
      </c>
      <c r="L180" s="40"/>
      <c r="M180" s="199" t="s">
        <v>1</v>
      </c>
      <c r="N180" s="200" t="s">
        <v>44</v>
      </c>
      <c r="O180" s="72"/>
      <c r="P180" s="201">
        <f>O180*H180</f>
        <v>0</v>
      </c>
      <c r="Q180" s="201">
        <v>0</v>
      </c>
      <c r="R180" s="201">
        <f>Q180*H180</f>
        <v>0</v>
      </c>
      <c r="S180" s="201">
        <v>0</v>
      </c>
      <c r="T180" s="202">
        <f>S180*H180</f>
        <v>0</v>
      </c>
      <c r="U180" s="35"/>
      <c r="V180" s="35"/>
      <c r="W180" s="35"/>
      <c r="X180" s="35"/>
      <c r="Y180" s="35"/>
      <c r="Z180" s="35"/>
      <c r="AA180" s="35"/>
      <c r="AB180" s="35"/>
      <c r="AC180" s="35"/>
      <c r="AD180" s="35"/>
      <c r="AE180" s="35"/>
      <c r="AR180" s="203" t="s">
        <v>300</v>
      </c>
      <c r="AT180" s="203" t="s">
        <v>172</v>
      </c>
      <c r="AU180" s="203" t="s">
        <v>195</v>
      </c>
      <c r="AY180" s="18" t="s">
        <v>169</v>
      </c>
      <c r="BE180" s="204">
        <f>IF(N180="základní",J180,0)</f>
        <v>0</v>
      </c>
      <c r="BF180" s="204">
        <f>IF(N180="snížená",J180,0)</f>
        <v>0</v>
      </c>
      <c r="BG180" s="204">
        <f>IF(N180="zákl. přenesená",J180,0)</f>
        <v>0</v>
      </c>
      <c r="BH180" s="204">
        <f>IF(N180="sníž. přenesená",J180,0)</f>
        <v>0</v>
      </c>
      <c r="BI180" s="204">
        <f>IF(N180="nulová",J180,0)</f>
        <v>0</v>
      </c>
      <c r="BJ180" s="18" t="s">
        <v>86</v>
      </c>
      <c r="BK180" s="204">
        <f>ROUND(I180*H180,2)</f>
        <v>0</v>
      </c>
      <c r="BL180" s="18" t="s">
        <v>300</v>
      </c>
      <c r="BM180" s="203" t="s">
        <v>1966</v>
      </c>
    </row>
    <row r="181" spans="1:65" s="2" customFormat="1" ht="11.25">
      <c r="A181" s="35"/>
      <c r="B181" s="36"/>
      <c r="C181" s="37"/>
      <c r="D181" s="205" t="s">
        <v>178</v>
      </c>
      <c r="E181" s="37"/>
      <c r="F181" s="206" t="s">
        <v>1965</v>
      </c>
      <c r="G181" s="37"/>
      <c r="H181" s="37"/>
      <c r="I181" s="207"/>
      <c r="J181" s="37"/>
      <c r="K181" s="37"/>
      <c r="L181" s="40"/>
      <c r="M181" s="208"/>
      <c r="N181" s="209"/>
      <c r="O181" s="72"/>
      <c r="P181" s="72"/>
      <c r="Q181" s="72"/>
      <c r="R181" s="72"/>
      <c r="S181" s="72"/>
      <c r="T181" s="73"/>
      <c r="U181" s="35"/>
      <c r="V181" s="35"/>
      <c r="W181" s="35"/>
      <c r="X181" s="35"/>
      <c r="Y181" s="35"/>
      <c r="Z181" s="35"/>
      <c r="AA181" s="35"/>
      <c r="AB181" s="35"/>
      <c r="AC181" s="35"/>
      <c r="AD181" s="35"/>
      <c r="AE181" s="35"/>
      <c r="AT181" s="18" t="s">
        <v>178</v>
      </c>
      <c r="AU181" s="18" t="s">
        <v>195</v>
      </c>
    </row>
    <row r="182" spans="1:65" s="2" customFormat="1" ht="16.5" customHeight="1">
      <c r="A182" s="35"/>
      <c r="B182" s="36"/>
      <c r="C182" s="192" t="s">
        <v>350</v>
      </c>
      <c r="D182" s="192" t="s">
        <v>172</v>
      </c>
      <c r="E182" s="193" t="s">
        <v>1967</v>
      </c>
      <c r="F182" s="194" t="s">
        <v>1924</v>
      </c>
      <c r="G182" s="195" t="s">
        <v>1341</v>
      </c>
      <c r="H182" s="196">
        <v>2</v>
      </c>
      <c r="I182" s="197"/>
      <c r="J182" s="198">
        <f>ROUND(I182*H182,2)</f>
        <v>0</v>
      </c>
      <c r="K182" s="194" t="s">
        <v>1</v>
      </c>
      <c r="L182" s="40"/>
      <c r="M182" s="199" t="s">
        <v>1</v>
      </c>
      <c r="N182" s="200" t="s">
        <v>44</v>
      </c>
      <c r="O182" s="72"/>
      <c r="P182" s="201">
        <f>O182*H182</f>
        <v>0</v>
      </c>
      <c r="Q182" s="201">
        <v>0</v>
      </c>
      <c r="R182" s="201">
        <f>Q182*H182</f>
        <v>0</v>
      </c>
      <c r="S182" s="201">
        <v>0</v>
      </c>
      <c r="T182" s="202">
        <f>S182*H182</f>
        <v>0</v>
      </c>
      <c r="U182" s="35"/>
      <c r="V182" s="35"/>
      <c r="W182" s="35"/>
      <c r="X182" s="35"/>
      <c r="Y182" s="35"/>
      <c r="Z182" s="35"/>
      <c r="AA182" s="35"/>
      <c r="AB182" s="35"/>
      <c r="AC182" s="35"/>
      <c r="AD182" s="35"/>
      <c r="AE182" s="35"/>
      <c r="AR182" s="203" t="s">
        <v>300</v>
      </c>
      <c r="AT182" s="203" t="s">
        <v>172</v>
      </c>
      <c r="AU182" s="203" t="s">
        <v>195</v>
      </c>
      <c r="AY182" s="18" t="s">
        <v>169</v>
      </c>
      <c r="BE182" s="204">
        <f>IF(N182="základní",J182,0)</f>
        <v>0</v>
      </c>
      <c r="BF182" s="204">
        <f>IF(N182="snížená",J182,0)</f>
        <v>0</v>
      </c>
      <c r="BG182" s="204">
        <f>IF(N182="zákl. přenesená",J182,0)</f>
        <v>0</v>
      </c>
      <c r="BH182" s="204">
        <f>IF(N182="sníž. přenesená",J182,0)</f>
        <v>0</v>
      </c>
      <c r="BI182" s="204">
        <f>IF(N182="nulová",J182,0)</f>
        <v>0</v>
      </c>
      <c r="BJ182" s="18" t="s">
        <v>86</v>
      </c>
      <c r="BK182" s="204">
        <f>ROUND(I182*H182,2)</f>
        <v>0</v>
      </c>
      <c r="BL182" s="18" t="s">
        <v>300</v>
      </c>
      <c r="BM182" s="203" t="s">
        <v>1968</v>
      </c>
    </row>
    <row r="183" spans="1:65" s="2" customFormat="1" ht="11.25">
      <c r="A183" s="35"/>
      <c r="B183" s="36"/>
      <c r="C183" s="37"/>
      <c r="D183" s="205" t="s">
        <v>178</v>
      </c>
      <c r="E183" s="37"/>
      <c r="F183" s="206" t="s">
        <v>1924</v>
      </c>
      <c r="G183" s="37"/>
      <c r="H183" s="37"/>
      <c r="I183" s="207"/>
      <c r="J183" s="37"/>
      <c r="K183" s="37"/>
      <c r="L183" s="40"/>
      <c r="M183" s="208"/>
      <c r="N183" s="209"/>
      <c r="O183" s="72"/>
      <c r="P183" s="72"/>
      <c r="Q183" s="72"/>
      <c r="R183" s="72"/>
      <c r="S183" s="72"/>
      <c r="T183" s="73"/>
      <c r="U183" s="35"/>
      <c r="V183" s="35"/>
      <c r="W183" s="35"/>
      <c r="X183" s="35"/>
      <c r="Y183" s="35"/>
      <c r="Z183" s="35"/>
      <c r="AA183" s="35"/>
      <c r="AB183" s="35"/>
      <c r="AC183" s="35"/>
      <c r="AD183" s="35"/>
      <c r="AE183" s="35"/>
      <c r="AT183" s="18" t="s">
        <v>178</v>
      </c>
      <c r="AU183" s="18" t="s">
        <v>195</v>
      </c>
    </row>
    <row r="184" spans="1:65" s="2" customFormat="1" ht="16.5" customHeight="1">
      <c r="A184" s="35"/>
      <c r="B184" s="36"/>
      <c r="C184" s="192" t="s">
        <v>7</v>
      </c>
      <c r="D184" s="192" t="s">
        <v>172</v>
      </c>
      <c r="E184" s="193" t="s">
        <v>1969</v>
      </c>
      <c r="F184" s="194" t="s">
        <v>1927</v>
      </c>
      <c r="G184" s="195" t="s">
        <v>1341</v>
      </c>
      <c r="H184" s="196">
        <v>1</v>
      </c>
      <c r="I184" s="197"/>
      <c r="J184" s="198">
        <f>ROUND(I184*H184,2)</f>
        <v>0</v>
      </c>
      <c r="K184" s="194" t="s">
        <v>1</v>
      </c>
      <c r="L184" s="40"/>
      <c r="M184" s="199" t="s">
        <v>1</v>
      </c>
      <c r="N184" s="200" t="s">
        <v>44</v>
      </c>
      <c r="O184" s="72"/>
      <c r="P184" s="201">
        <f>O184*H184</f>
        <v>0</v>
      </c>
      <c r="Q184" s="201">
        <v>0</v>
      </c>
      <c r="R184" s="201">
        <f>Q184*H184</f>
        <v>0</v>
      </c>
      <c r="S184" s="201">
        <v>0</v>
      </c>
      <c r="T184" s="202">
        <f>S184*H184</f>
        <v>0</v>
      </c>
      <c r="U184" s="35"/>
      <c r="V184" s="35"/>
      <c r="W184" s="35"/>
      <c r="X184" s="35"/>
      <c r="Y184" s="35"/>
      <c r="Z184" s="35"/>
      <c r="AA184" s="35"/>
      <c r="AB184" s="35"/>
      <c r="AC184" s="35"/>
      <c r="AD184" s="35"/>
      <c r="AE184" s="35"/>
      <c r="AR184" s="203" t="s">
        <v>300</v>
      </c>
      <c r="AT184" s="203" t="s">
        <v>172</v>
      </c>
      <c r="AU184" s="203" t="s">
        <v>195</v>
      </c>
      <c r="AY184" s="18" t="s">
        <v>169</v>
      </c>
      <c r="BE184" s="204">
        <f>IF(N184="základní",J184,0)</f>
        <v>0</v>
      </c>
      <c r="BF184" s="204">
        <f>IF(N184="snížená",J184,0)</f>
        <v>0</v>
      </c>
      <c r="BG184" s="204">
        <f>IF(N184="zákl. přenesená",J184,0)</f>
        <v>0</v>
      </c>
      <c r="BH184" s="204">
        <f>IF(N184="sníž. přenesená",J184,0)</f>
        <v>0</v>
      </c>
      <c r="BI184" s="204">
        <f>IF(N184="nulová",J184,0)</f>
        <v>0</v>
      </c>
      <c r="BJ184" s="18" t="s">
        <v>86</v>
      </c>
      <c r="BK184" s="204">
        <f>ROUND(I184*H184,2)</f>
        <v>0</v>
      </c>
      <c r="BL184" s="18" t="s">
        <v>300</v>
      </c>
      <c r="BM184" s="203" t="s">
        <v>1970</v>
      </c>
    </row>
    <row r="185" spans="1:65" s="2" customFormat="1" ht="11.25">
      <c r="A185" s="35"/>
      <c r="B185" s="36"/>
      <c r="C185" s="37"/>
      <c r="D185" s="205" t="s">
        <v>178</v>
      </c>
      <c r="E185" s="37"/>
      <c r="F185" s="206" t="s">
        <v>1927</v>
      </c>
      <c r="G185" s="37"/>
      <c r="H185" s="37"/>
      <c r="I185" s="207"/>
      <c r="J185" s="37"/>
      <c r="K185" s="37"/>
      <c r="L185" s="40"/>
      <c r="M185" s="208"/>
      <c r="N185" s="209"/>
      <c r="O185" s="72"/>
      <c r="P185" s="72"/>
      <c r="Q185" s="72"/>
      <c r="R185" s="72"/>
      <c r="S185" s="72"/>
      <c r="T185" s="73"/>
      <c r="U185" s="35"/>
      <c r="V185" s="35"/>
      <c r="W185" s="35"/>
      <c r="X185" s="35"/>
      <c r="Y185" s="35"/>
      <c r="Z185" s="35"/>
      <c r="AA185" s="35"/>
      <c r="AB185" s="35"/>
      <c r="AC185" s="35"/>
      <c r="AD185" s="35"/>
      <c r="AE185" s="35"/>
      <c r="AT185" s="18" t="s">
        <v>178</v>
      </c>
      <c r="AU185" s="18" t="s">
        <v>195</v>
      </c>
    </row>
    <row r="186" spans="1:65" s="2" customFormat="1" ht="16.5" customHeight="1">
      <c r="A186" s="35"/>
      <c r="B186" s="36"/>
      <c r="C186" s="192" t="s">
        <v>365</v>
      </c>
      <c r="D186" s="192" t="s">
        <v>172</v>
      </c>
      <c r="E186" s="193" t="s">
        <v>1971</v>
      </c>
      <c r="F186" s="194" t="s">
        <v>1936</v>
      </c>
      <c r="G186" s="195" t="s">
        <v>1341</v>
      </c>
      <c r="H186" s="196">
        <v>1</v>
      </c>
      <c r="I186" s="197"/>
      <c r="J186" s="198">
        <f>ROUND(I186*H186,2)</f>
        <v>0</v>
      </c>
      <c r="K186" s="194" t="s">
        <v>1</v>
      </c>
      <c r="L186" s="40"/>
      <c r="M186" s="199" t="s">
        <v>1</v>
      </c>
      <c r="N186" s="200" t="s">
        <v>44</v>
      </c>
      <c r="O186" s="72"/>
      <c r="P186" s="201">
        <f>O186*H186</f>
        <v>0</v>
      </c>
      <c r="Q186" s="201">
        <v>0</v>
      </c>
      <c r="R186" s="201">
        <f>Q186*H186</f>
        <v>0</v>
      </c>
      <c r="S186" s="201">
        <v>0</v>
      </c>
      <c r="T186" s="202">
        <f>S186*H186</f>
        <v>0</v>
      </c>
      <c r="U186" s="35"/>
      <c r="V186" s="35"/>
      <c r="W186" s="35"/>
      <c r="X186" s="35"/>
      <c r="Y186" s="35"/>
      <c r="Z186" s="35"/>
      <c r="AA186" s="35"/>
      <c r="AB186" s="35"/>
      <c r="AC186" s="35"/>
      <c r="AD186" s="35"/>
      <c r="AE186" s="35"/>
      <c r="AR186" s="203" t="s">
        <v>300</v>
      </c>
      <c r="AT186" s="203" t="s">
        <v>172</v>
      </c>
      <c r="AU186" s="203" t="s">
        <v>195</v>
      </c>
      <c r="AY186" s="18" t="s">
        <v>169</v>
      </c>
      <c r="BE186" s="204">
        <f>IF(N186="základní",J186,0)</f>
        <v>0</v>
      </c>
      <c r="BF186" s="204">
        <f>IF(N186="snížená",J186,0)</f>
        <v>0</v>
      </c>
      <c r="BG186" s="204">
        <f>IF(N186="zákl. přenesená",J186,0)</f>
        <v>0</v>
      </c>
      <c r="BH186" s="204">
        <f>IF(N186="sníž. přenesená",J186,0)</f>
        <v>0</v>
      </c>
      <c r="BI186" s="204">
        <f>IF(N186="nulová",J186,0)</f>
        <v>0</v>
      </c>
      <c r="BJ186" s="18" t="s">
        <v>86</v>
      </c>
      <c r="BK186" s="204">
        <f>ROUND(I186*H186,2)</f>
        <v>0</v>
      </c>
      <c r="BL186" s="18" t="s">
        <v>300</v>
      </c>
      <c r="BM186" s="203" t="s">
        <v>1972</v>
      </c>
    </row>
    <row r="187" spans="1:65" s="2" customFormat="1" ht="11.25">
      <c r="A187" s="35"/>
      <c r="B187" s="36"/>
      <c r="C187" s="37"/>
      <c r="D187" s="205" t="s">
        <v>178</v>
      </c>
      <c r="E187" s="37"/>
      <c r="F187" s="206" t="s">
        <v>1936</v>
      </c>
      <c r="G187" s="37"/>
      <c r="H187" s="37"/>
      <c r="I187" s="207"/>
      <c r="J187" s="37"/>
      <c r="K187" s="37"/>
      <c r="L187" s="40"/>
      <c r="M187" s="208"/>
      <c r="N187" s="209"/>
      <c r="O187" s="72"/>
      <c r="P187" s="72"/>
      <c r="Q187" s="72"/>
      <c r="R187" s="72"/>
      <c r="S187" s="72"/>
      <c r="T187" s="73"/>
      <c r="U187" s="35"/>
      <c r="V187" s="35"/>
      <c r="W187" s="35"/>
      <c r="X187" s="35"/>
      <c r="Y187" s="35"/>
      <c r="Z187" s="35"/>
      <c r="AA187" s="35"/>
      <c r="AB187" s="35"/>
      <c r="AC187" s="35"/>
      <c r="AD187" s="35"/>
      <c r="AE187" s="35"/>
      <c r="AT187" s="18" t="s">
        <v>178</v>
      </c>
      <c r="AU187" s="18" t="s">
        <v>195</v>
      </c>
    </row>
    <row r="188" spans="1:65" s="2" customFormat="1" ht="16.5" customHeight="1">
      <c r="A188" s="35"/>
      <c r="B188" s="36"/>
      <c r="C188" s="192" t="s">
        <v>373</v>
      </c>
      <c r="D188" s="192" t="s">
        <v>172</v>
      </c>
      <c r="E188" s="193" t="s">
        <v>1973</v>
      </c>
      <c r="F188" s="194" t="s">
        <v>1974</v>
      </c>
      <c r="G188" s="195" t="s">
        <v>1341</v>
      </c>
      <c r="H188" s="196">
        <v>3</v>
      </c>
      <c r="I188" s="197"/>
      <c r="J188" s="198">
        <f>ROUND(I188*H188,2)</f>
        <v>0</v>
      </c>
      <c r="K188" s="194" t="s">
        <v>1</v>
      </c>
      <c r="L188" s="40"/>
      <c r="M188" s="199" t="s">
        <v>1</v>
      </c>
      <c r="N188" s="200" t="s">
        <v>44</v>
      </c>
      <c r="O188" s="72"/>
      <c r="P188" s="201">
        <f>O188*H188</f>
        <v>0</v>
      </c>
      <c r="Q188" s="201">
        <v>0</v>
      </c>
      <c r="R188" s="201">
        <f>Q188*H188</f>
        <v>0</v>
      </c>
      <c r="S188" s="201">
        <v>0</v>
      </c>
      <c r="T188" s="202">
        <f>S188*H188</f>
        <v>0</v>
      </c>
      <c r="U188" s="35"/>
      <c r="V188" s="35"/>
      <c r="W188" s="35"/>
      <c r="X188" s="35"/>
      <c r="Y188" s="35"/>
      <c r="Z188" s="35"/>
      <c r="AA188" s="35"/>
      <c r="AB188" s="35"/>
      <c r="AC188" s="35"/>
      <c r="AD188" s="35"/>
      <c r="AE188" s="35"/>
      <c r="AR188" s="203" t="s">
        <v>300</v>
      </c>
      <c r="AT188" s="203" t="s">
        <v>172</v>
      </c>
      <c r="AU188" s="203" t="s">
        <v>195</v>
      </c>
      <c r="AY188" s="18" t="s">
        <v>169</v>
      </c>
      <c r="BE188" s="204">
        <f>IF(N188="základní",J188,0)</f>
        <v>0</v>
      </c>
      <c r="BF188" s="204">
        <f>IF(N188="snížená",J188,0)</f>
        <v>0</v>
      </c>
      <c r="BG188" s="204">
        <f>IF(N188="zákl. přenesená",J188,0)</f>
        <v>0</v>
      </c>
      <c r="BH188" s="204">
        <f>IF(N188="sníž. přenesená",J188,0)</f>
        <v>0</v>
      </c>
      <c r="BI188" s="204">
        <f>IF(N188="nulová",J188,0)</f>
        <v>0</v>
      </c>
      <c r="BJ188" s="18" t="s">
        <v>86</v>
      </c>
      <c r="BK188" s="204">
        <f>ROUND(I188*H188,2)</f>
        <v>0</v>
      </c>
      <c r="BL188" s="18" t="s">
        <v>300</v>
      </c>
      <c r="BM188" s="203" t="s">
        <v>1975</v>
      </c>
    </row>
    <row r="189" spans="1:65" s="2" customFormat="1" ht="11.25">
      <c r="A189" s="35"/>
      <c r="B189" s="36"/>
      <c r="C189" s="37"/>
      <c r="D189" s="205" t="s">
        <v>178</v>
      </c>
      <c r="E189" s="37"/>
      <c r="F189" s="206" t="s">
        <v>1974</v>
      </c>
      <c r="G189" s="37"/>
      <c r="H189" s="37"/>
      <c r="I189" s="207"/>
      <c r="J189" s="37"/>
      <c r="K189" s="37"/>
      <c r="L189" s="40"/>
      <c r="M189" s="208"/>
      <c r="N189" s="209"/>
      <c r="O189" s="72"/>
      <c r="P189" s="72"/>
      <c r="Q189" s="72"/>
      <c r="R189" s="72"/>
      <c r="S189" s="72"/>
      <c r="T189" s="73"/>
      <c r="U189" s="35"/>
      <c r="V189" s="35"/>
      <c r="W189" s="35"/>
      <c r="X189" s="35"/>
      <c r="Y189" s="35"/>
      <c r="Z189" s="35"/>
      <c r="AA189" s="35"/>
      <c r="AB189" s="35"/>
      <c r="AC189" s="35"/>
      <c r="AD189" s="35"/>
      <c r="AE189" s="35"/>
      <c r="AT189" s="18" t="s">
        <v>178</v>
      </c>
      <c r="AU189" s="18" t="s">
        <v>195</v>
      </c>
    </row>
    <row r="190" spans="1:65" s="2" customFormat="1" ht="16.5" customHeight="1">
      <c r="A190" s="35"/>
      <c r="B190" s="36"/>
      <c r="C190" s="192" t="s">
        <v>381</v>
      </c>
      <c r="D190" s="192" t="s">
        <v>172</v>
      </c>
      <c r="E190" s="193" t="s">
        <v>1976</v>
      </c>
      <c r="F190" s="194" t="s">
        <v>1977</v>
      </c>
      <c r="G190" s="195" t="s">
        <v>1341</v>
      </c>
      <c r="H190" s="196">
        <v>1</v>
      </c>
      <c r="I190" s="197"/>
      <c r="J190" s="198">
        <f>ROUND(I190*H190,2)</f>
        <v>0</v>
      </c>
      <c r="K190" s="194" t="s">
        <v>1</v>
      </c>
      <c r="L190" s="40"/>
      <c r="M190" s="199" t="s">
        <v>1</v>
      </c>
      <c r="N190" s="200" t="s">
        <v>44</v>
      </c>
      <c r="O190" s="72"/>
      <c r="P190" s="201">
        <f>O190*H190</f>
        <v>0</v>
      </c>
      <c r="Q190" s="201">
        <v>0</v>
      </c>
      <c r="R190" s="201">
        <f>Q190*H190</f>
        <v>0</v>
      </c>
      <c r="S190" s="201">
        <v>0</v>
      </c>
      <c r="T190" s="202">
        <f>S190*H190</f>
        <v>0</v>
      </c>
      <c r="U190" s="35"/>
      <c r="V190" s="35"/>
      <c r="W190" s="35"/>
      <c r="X190" s="35"/>
      <c r="Y190" s="35"/>
      <c r="Z190" s="35"/>
      <c r="AA190" s="35"/>
      <c r="AB190" s="35"/>
      <c r="AC190" s="35"/>
      <c r="AD190" s="35"/>
      <c r="AE190" s="35"/>
      <c r="AR190" s="203" t="s">
        <v>300</v>
      </c>
      <c r="AT190" s="203" t="s">
        <v>172</v>
      </c>
      <c r="AU190" s="203" t="s">
        <v>195</v>
      </c>
      <c r="AY190" s="18" t="s">
        <v>169</v>
      </c>
      <c r="BE190" s="204">
        <f>IF(N190="základní",J190,0)</f>
        <v>0</v>
      </c>
      <c r="BF190" s="204">
        <f>IF(N190="snížená",J190,0)</f>
        <v>0</v>
      </c>
      <c r="BG190" s="204">
        <f>IF(N190="zákl. přenesená",J190,0)</f>
        <v>0</v>
      </c>
      <c r="BH190" s="204">
        <f>IF(N190="sníž. přenesená",J190,0)</f>
        <v>0</v>
      </c>
      <c r="BI190" s="204">
        <f>IF(N190="nulová",J190,0)</f>
        <v>0</v>
      </c>
      <c r="BJ190" s="18" t="s">
        <v>86</v>
      </c>
      <c r="BK190" s="204">
        <f>ROUND(I190*H190,2)</f>
        <v>0</v>
      </c>
      <c r="BL190" s="18" t="s">
        <v>300</v>
      </c>
      <c r="BM190" s="203" t="s">
        <v>1978</v>
      </c>
    </row>
    <row r="191" spans="1:65" s="2" customFormat="1" ht="11.25">
      <c r="A191" s="35"/>
      <c r="B191" s="36"/>
      <c r="C191" s="37"/>
      <c r="D191" s="205" t="s">
        <v>178</v>
      </c>
      <c r="E191" s="37"/>
      <c r="F191" s="206" t="s">
        <v>1977</v>
      </c>
      <c r="G191" s="37"/>
      <c r="H191" s="37"/>
      <c r="I191" s="207"/>
      <c r="J191" s="37"/>
      <c r="K191" s="37"/>
      <c r="L191" s="40"/>
      <c r="M191" s="208"/>
      <c r="N191" s="209"/>
      <c r="O191" s="72"/>
      <c r="P191" s="72"/>
      <c r="Q191" s="72"/>
      <c r="R191" s="72"/>
      <c r="S191" s="72"/>
      <c r="T191" s="73"/>
      <c r="U191" s="35"/>
      <c r="V191" s="35"/>
      <c r="W191" s="35"/>
      <c r="X191" s="35"/>
      <c r="Y191" s="35"/>
      <c r="Z191" s="35"/>
      <c r="AA191" s="35"/>
      <c r="AB191" s="35"/>
      <c r="AC191" s="35"/>
      <c r="AD191" s="35"/>
      <c r="AE191" s="35"/>
      <c r="AT191" s="18" t="s">
        <v>178</v>
      </c>
      <c r="AU191" s="18" t="s">
        <v>195</v>
      </c>
    </row>
    <row r="192" spans="1:65" s="2" customFormat="1" ht="16.5" customHeight="1">
      <c r="A192" s="35"/>
      <c r="B192" s="36"/>
      <c r="C192" s="192" t="s">
        <v>389</v>
      </c>
      <c r="D192" s="192" t="s">
        <v>172</v>
      </c>
      <c r="E192" s="193" t="s">
        <v>1979</v>
      </c>
      <c r="F192" s="194" t="s">
        <v>1980</v>
      </c>
      <c r="G192" s="195" t="s">
        <v>1341</v>
      </c>
      <c r="H192" s="196">
        <v>2</v>
      </c>
      <c r="I192" s="197"/>
      <c r="J192" s="198">
        <f>ROUND(I192*H192,2)</f>
        <v>0</v>
      </c>
      <c r="K192" s="194" t="s">
        <v>1</v>
      </c>
      <c r="L192" s="40"/>
      <c r="M192" s="199" t="s">
        <v>1</v>
      </c>
      <c r="N192" s="200" t="s">
        <v>44</v>
      </c>
      <c r="O192" s="72"/>
      <c r="P192" s="201">
        <f>O192*H192</f>
        <v>0</v>
      </c>
      <c r="Q192" s="201">
        <v>0</v>
      </c>
      <c r="R192" s="201">
        <f>Q192*H192</f>
        <v>0</v>
      </c>
      <c r="S192" s="201">
        <v>0</v>
      </c>
      <c r="T192" s="202">
        <f>S192*H192</f>
        <v>0</v>
      </c>
      <c r="U192" s="35"/>
      <c r="V192" s="35"/>
      <c r="W192" s="35"/>
      <c r="X192" s="35"/>
      <c r="Y192" s="35"/>
      <c r="Z192" s="35"/>
      <c r="AA192" s="35"/>
      <c r="AB192" s="35"/>
      <c r="AC192" s="35"/>
      <c r="AD192" s="35"/>
      <c r="AE192" s="35"/>
      <c r="AR192" s="203" t="s">
        <v>300</v>
      </c>
      <c r="AT192" s="203" t="s">
        <v>172</v>
      </c>
      <c r="AU192" s="203" t="s">
        <v>195</v>
      </c>
      <c r="AY192" s="18" t="s">
        <v>169</v>
      </c>
      <c r="BE192" s="204">
        <f>IF(N192="základní",J192,0)</f>
        <v>0</v>
      </c>
      <c r="BF192" s="204">
        <f>IF(N192="snížená",J192,0)</f>
        <v>0</v>
      </c>
      <c r="BG192" s="204">
        <f>IF(N192="zákl. přenesená",J192,0)</f>
        <v>0</v>
      </c>
      <c r="BH192" s="204">
        <f>IF(N192="sníž. přenesená",J192,0)</f>
        <v>0</v>
      </c>
      <c r="BI192" s="204">
        <f>IF(N192="nulová",J192,0)</f>
        <v>0</v>
      </c>
      <c r="BJ192" s="18" t="s">
        <v>86</v>
      </c>
      <c r="BK192" s="204">
        <f>ROUND(I192*H192,2)</f>
        <v>0</v>
      </c>
      <c r="BL192" s="18" t="s">
        <v>300</v>
      </c>
      <c r="BM192" s="203" t="s">
        <v>1981</v>
      </c>
    </row>
    <row r="193" spans="1:65" s="2" customFormat="1" ht="11.25">
      <c r="A193" s="35"/>
      <c r="B193" s="36"/>
      <c r="C193" s="37"/>
      <c r="D193" s="205" t="s">
        <v>178</v>
      </c>
      <c r="E193" s="37"/>
      <c r="F193" s="206" t="s">
        <v>1977</v>
      </c>
      <c r="G193" s="37"/>
      <c r="H193" s="37"/>
      <c r="I193" s="207"/>
      <c r="J193" s="37"/>
      <c r="K193" s="37"/>
      <c r="L193" s="40"/>
      <c r="M193" s="208"/>
      <c r="N193" s="209"/>
      <c r="O193" s="72"/>
      <c r="P193" s="72"/>
      <c r="Q193" s="72"/>
      <c r="R193" s="72"/>
      <c r="S193" s="72"/>
      <c r="T193" s="73"/>
      <c r="U193" s="35"/>
      <c r="V193" s="35"/>
      <c r="W193" s="35"/>
      <c r="X193" s="35"/>
      <c r="Y193" s="35"/>
      <c r="Z193" s="35"/>
      <c r="AA193" s="35"/>
      <c r="AB193" s="35"/>
      <c r="AC193" s="35"/>
      <c r="AD193" s="35"/>
      <c r="AE193" s="35"/>
      <c r="AT193" s="18" t="s">
        <v>178</v>
      </c>
      <c r="AU193" s="18" t="s">
        <v>195</v>
      </c>
    </row>
    <row r="194" spans="1:65" s="2" customFormat="1" ht="21.75" customHeight="1">
      <c r="A194" s="35"/>
      <c r="B194" s="36"/>
      <c r="C194" s="192" t="s">
        <v>402</v>
      </c>
      <c r="D194" s="192" t="s">
        <v>172</v>
      </c>
      <c r="E194" s="193" t="s">
        <v>1982</v>
      </c>
      <c r="F194" s="194" t="s">
        <v>1948</v>
      </c>
      <c r="G194" s="195" t="s">
        <v>1341</v>
      </c>
      <c r="H194" s="196">
        <v>1</v>
      </c>
      <c r="I194" s="197"/>
      <c r="J194" s="198">
        <f>ROUND(I194*H194,2)</f>
        <v>0</v>
      </c>
      <c r="K194" s="194" t="s">
        <v>1</v>
      </c>
      <c r="L194" s="40"/>
      <c r="M194" s="199" t="s">
        <v>1</v>
      </c>
      <c r="N194" s="200" t="s">
        <v>44</v>
      </c>
      <c r="O194" s="72"/>
      <c r="P194" s="201">
        <f>O194*H194</f>
        <v>0</v>
      </c>
      <c r="Q194" s="201">
        <v>0</v>
      </c>
      <c r="R194" s="201">
        <f>Q194*H194</f>
        <v>0</v>
      </c>
      <c r="S194" s="201">
        <v>0</v>
      </c>
      <c r="T194" s="202">
        <f>S194*H194</f>
        <v>0</v>
      </c>
      <c r="U194" s="35"/>
      <c r="V194" s="35"/>
      <c r="W194" s="35"/>
      <c r="X194" s="35"/>
      <c r="Y194" s="35"/>
      <c r="Z194" s="35"/>
      <c r="AA194" s="35"/>
      <c r="AB194" s="35"/>
      <c r="AC194" s="35"/>
      <c r="AD194" s="35"/>
      <c r="AE194" s="35"/>
      <c r="AR194" s="203" t="s">
        <v>300</v>
      </c>
      <c r="AT194" s="203" t="s">
        <v>172</v>
      </c>
      <c r="AU194" s="203" t="s">
        <v>195</v>
      </c>
      <c r="AY194" s="18" t="s">
        <v>169</v>
      </c>
      <c r="BE194" s="204">
        <f>IF(N194="základní",J194,0)</f>
        <v>0</v>
      </c>
      <c r="BF194" s="204">
        <f>IF(N194="snížená",J194,0)</f>
        <v>0</v>
      </c>
      <c r="BG194" s="204">
        <f>IF(N194="zákl. přenesená",J194,0)</f>
        <v>0</v>
      </c>
      <c r="BH194" s="204">
        <f>IF(N194="sníž. přenesená",J194,0)</f>
        <v>0</v>
      </c>
      <c r="BI194" s="204">
        <f>IF(N194="nulová",J194,0)</f>
        <v>0</v>
      </c>
      <c r="BJ194" s="18" t="s">
        <v>86</v>
      </c>
      <c r="BK194" s="204">
        <f>ROUND(I194*H194,2)</f>
        <v>0</v>
      </c>
      <c r="BL194" s="18" t="s">
        <v>300</v>
      </c>
      <c r="BM194" s="203" t="s">
        <v>1983</v>
      </c>
    </row>
    <row r="195" spans="1:65" s="2" customFormat="1" ht="11.25">
      <c r="A195" s="35"/>
      <c r="B195" s="36"/>
      <c r="C195" s="37"/>
      <c r="D195" s="205" t="s">
        <v>178</v>
      </c>
      <c r="E195" s="37"/>
      <c r="F195" s="206" t="s">
        <v>1948</v>
      </c>
      <c r="G195" s="37"/>
      <c r="H195" s="37"/>
      <c r="I195" s="207"/>
      <c r="J195" s="37"/>
      <c r="K195" s="37"/>
      <c r="L195" s="40"/>
      <c r="M195" s="208"/>
      <c r="N195" s="209"/>
      <c r="O195" s="72"/>
      <c r="P195" s="72"/>
      <c r="Q195" s="72"/>
      <c r="R195" s="72"/>
      <c r="S195" s="72"/>
      <c r="T195" s="73"/>
      <c r="U195" s="35"/>
      <c r="V195" s="35"/>
      <c r="W195" s="35"/>
      <c r="X195" s="35"/>
      <c r="Y195" s="35"/>
      <c r="Z195" s="35"/>
      <c r="AA195" s="35"/>
      <c r="AB195" s="35"/>
      <c r="AC195" s="35"/>
      <c r="AD195" s="35"/>
      <c r="AE195" s="35"/>
      <c r="AT195" s="18" t="s">
        <v>178</v>
      </c>
      <c r="AU195" s="18" t="s">
        <v>195</v>
      </c>
    </row>
    <row r="196" spans="1:65" s="2" customFormat="1" ht="16.5" customHeight="1">
      <c r="A196" s="35"/>
      <c r="B196" s="36"/>
      <c r="C196" s="192" t="s">
        <v>411</v>
      </c>
      <c r="D196" s="192" t="s">
        <v>172</v>
      </c>
      <c r="E196" s="193" t="s">
        <v>1984</v>
      </c>
      <c r="F196" s="194" t="s">
        <v>1951</v>
      </c>
      <c r="G196" s="195" t="s">
        <v>1341</v>
      </c>
      <c r="H196" s="196">
        <v>1</v>
      </c>
      <c r="I196" s="197"/>
      <c r="J196" s="198">
        <f>ROUND(I196*H196,2)</f>
        <v>0</v>
      </c>
      <c r="K196" s="194" t="s">
        <v>1</v>
      </c>
      <c r="L196" s="40"/>
      <c r="M196" s="199" t="s">
        <v>1</v>
      </c>
      <c r="N196" s="200" t="s">
        <v>44</v>
      </c>
      <c r="O196" s="72"/>
      <c r="P196" s="201">
        <f>O196*H196</f>
        <v>0</v>
      </c>
      <c r="Q196" s="201">
        <v>0</v>
      </c>
      <c r="R196" s="201">
        <f>Q196*H196</f>
        <v>0</v>
      </c>
      <c r="S196" s="201">
        <v>0</v>
      </c>
      <c r="T196" s="202">
        <f>S196*H196</f>
        <v>0</v>
      </c>
      <c r="U196" s="35"/>
      <c r="V196" s="35"/>
      <c r="W196" s="35"/>
      <c r="X196" s="35"/>
      <c r="Y196" s="35"/>
      <c r="Z196" s="35"/>
      <c r="AA196" s="35"/>
      <c r="AB196" s="35"/>
      <c r="AC196" s="35"/>
      <c r="AD196" s="35"/>
      <c r="AE196" s="35"/>
      <c r="AR196" s="203" t="s">
        <v>300</v>
      </c>
      <c r="AT196" s="203" t="s">
        <v>172</v>
      </c>
      <c r="AU196" s="203" t="s">
        <v>195</v>
      </c>
      <c r="AY196" s="18" t="s">
        <v>169</v>
      </c>
      <c r="BE196" s="204">
        <f>IF(N196="základní",J196,0)</f>
        <v>0</v>
      </c>
      <c r="BF196" s="204">
        <f>IF(N196="snížená",J196,0)</f>
        <v>0</v>
      </c>
      <c r="BG196" s="204">
        <f>IF(N196="zákl. přenesená",J196,0)</f>
        <v>0</v>
      </c>
      <c r="BH196" s="204">
        <f>IF(N196="sníž. přenesená",J196,0)</f>
        <v>0</v>
      </c>
      <c r="BI196" s="204">
        <f>IF(N196="nulová",J196,0)</f>
        <v>0</v>
      </c>
      <c r="BJ196" s="18" t="s">
        <v>86</v>
      </c>
      <c r="BK196" s="204">
        <f>ROUND(I196*H196,2)</f>
        <v>0</v>
      </c>
      <c r="BL196" s="18" t="s">
        <v>300</v>
      </c>
      <c r="BM196" s="203" t="s">
        <v>1985</v>
      </c>
    </row>
    <row r="197" spans="1:65" s="2" customFormat="1" ht="11.25">
      <c r="A197" s="35"/>
      <c r="B197" s="36"/>
      <c r="C197" s="37"/>
      <c r="D197" s="205" t="s">
        <v>178</v>
      </c>
      <c r="E197" s="37"/>
      <c r="F197" s="206" t="s">
        <v>1951</v>
      </c>
      <c r="G197" s="37"/>
      <c r="H197" s="37"/>
      <c r="I197" s="207"/>
      <c r="J197" s="37"/>
      <c r="K197" s="37"/>
      <c r="L197" s="40"/>
      <c r="M197" s="208"/>
      <c r="N197" s="209"/>
      <c r="O197" s="72"/>
      <c r="P197" s="72"/>
      <c r="Q197" s="72"/>
      <c r="R197" s="72"/>
      <c r="S197" s="72"/>
      <c r="T197" s="73"/>
      <c r="U197" s="35"/>
      <c r="V197" s="35"/>
      <c r="W197" s="35"/>
      <c r="X197" s="35"/>
      <c r="Y197" s="35"/>
      <c r="Z197" s="35"/>
      <c r="AA197" s="35"/>
      <c r="AB197" s="35"/>
      <c r="AC197" s="35"/>
      <c r="AD197" s="35"/>
      <c r="AE197" s="35"/>
      <c r="AT197" s="18" t="s">
        <v>178</v>
      </c>
      <c r="AU197" s="18" t="s">
        <v>195</v>
      </c>
    </row>
    <row r="198" spans="1:65" s="2" customFormat="1" ht="24.2" customHeight="1">
      <c r="A198" s="35"/>
      <c r="B198" s="36"/>
      <c r="C198" s="192" t="s">
        <v>419</v>
      </c>
      <c r="D198" s="192" t="s">
        <v>172</v>
      </c>
      <c r="E198" s="193" t="s">
        <v>1986</v>
      </c>
      <c r="F198" s="194" t="s">
        <v>1954</v>
      </c>
      <c r="G198" s="195" t="s">
        <v>345</v>
      </c>
      <c r="H198" s="196">
        <v>1</v>
      </c>
      <c r="I198" s="197"/>
      <c r="J198" s="198">
        <f>ROUND(I198*H198,2)</f>
        <v>0</v>
      </c>
      <c r="K198" s="194" t="s">
        <v>1</v>
      </c>
      <c r="L198" s="40"/>
      <c r="M198" s="199" t="s">
        <v>1</v>
      </c>
      <c r="N198" s="200" t="s">
        <v>44</v>
      </c>
      <c r="O198" s="72"/>
      <c r="P198" s="201">
        <f>O198*H198</f>
        <v>0</v>
      </c>
      <c r="Q198" s="201">
        <v>0</v>
      </c>
      <c r="R198" s="201">
        <f>Q198*H198</f>
        <v>0</v>
      </c>
      <c r="S198" s="201">
        <v>0</v>
      </c>
      <c r="T198" s="202">
        <f>S198*H198</f>
        <v>0</v>
      </c>
      <c r="U198" s="35"/>
      <c r="V198" s="35"/>
      <c r="W198" s="35"/>
      <c r="X198" s="35"/>
      <c r="Y198" s="35"/>
      <c r="Z198" s="35"/>
      <c r="AA198" s="35"/>
      <c r="AB198" s="35"/>
      <c r="AC198" s="35"/>
      <c r="AD198" s="35"/>
      <c r="AE198" s="35"/>
      <c r="AR198" s="203" t="s">
        <v>300</v>
      </c>
      <c r="AT198" s="203" t="s">
        <v>172</v>
      </c>
      <c r="AU198" s="203" t="s">
        <v>195</v>
      </c>
      <c r="AY198" s="18" t="s">
        <v>169</v>
      </c>
      <c r="BE198" s="204">
        <f>IF(N198="základní",J198,0)</f>
        <v>0</v>
      </c>
      <c r="BF198" s="204">
        <f>IF(N198="snížená",J198,0)</f>
        <v>0</v>
      </c>
      <c r="BG198" s="204">
        <f>IF(N198="zákl. přenesená",J198,0)</f>
        <v>0</v>
      </c>
      <c r="BH198" s="204">
        <f>IF(N198="sníž. přenesená",J198,0)</f>
        <v>0</v>
      </c>
      <c r="BI198" s="204">
        <f>IF(N198="nulová",J198,0)</f>
        <v>0</v>
      </c>
      <c r="BJ198" s="18" t="s">
        <v>86</v>
      </c>
      <c r="BK198" s="204">
        <f>ROUND(I198*H198,2)</f>
        <v>0</v>
      </c>
      <c r="BL198" s="18" t="s">
        <v>300</v>
      </c>
      <c r="BM198" s="203" t="s">
        <v>1987</v>
      </c>
    </row>
    <row r="199" spans="1:65" s="2" customFormat="1" ht="11.25">
      <c r="A199" s="35"/>
      <c r="B199" s="36"/>
      <c r="C199" s="37"/>
      <c r="D199" s="205" t="s">
        <v>178</v>
      </c>
      <c r="E199" s="37"/>
      <c r="F199" s="206" t="s">
        <v>1954</v>
      </c>
      <c r="G199" s="37"/>
      <c r="H199" s="37"/>
      <c r="I199" s="207"/>
      <c r="J199" s="37"/>
      <c r="K199" s="37"/>
      <c r="L199" s="40"/>
      <c r="M199" s="208"/>
      <c r="N199" s="209"/>
      <c r="O199" s="72"/>
      <c r="P199" s="72"/>
      <c r="Q199" s="72"/>
      <c r="R199" s="72"/>
      <c r="S199" s="72"/>
      <c r="T199" s="73"/>
      <c r="U199" s="35"/>
      <c r="V199" s="35"/>
      <c r="W199" s="35"/>
      <c r="X199" s="35"/>
      <c r="Y199" s="35"/>
      <c r="Z199" s="35"/>
      <c r="AA199" s="35"/>
      <c r="AB199" s="35"/>
      <c r="AC199" s="35"/>
      <c r="AD199" s="35"/>
      <c r="AE199" s="35"/>
      <c r="AT199" s="18" t="s">
        <v>178</v>
      </c>
      <c r="AU199" s="18" t="s">
        <v>195</v>
      </c>
    </row>
    <row r="200" spans="1:65" s="12" customFormat="1" ht="22.9" customHeight="1">
      <c r="B200" s="176"/>
      <c r="C200" s="177"/>
      <c r="D200" s="178" t="s">
        <v>78</v>
      </c>
      <c r="E200" s="190" t="s">
        <v>1988</v>
      </c>
      <c r="F200" s="190" t="s">
        <v>1989</v>
      </c>
      <c r="G200" s="177"/>
      <c r="H200" s="177"/>
      <c r="I200" s="180"/>
      <c r="J200" s="191">
        <f>BK200</f>
        <v>0</v>
      </c>
      <c r="K200" s="177"/>
      <c r="L200" s="182"/>
      <c r="M200" s="183"/>
      <c r="N200" s="184"/>
      <c r="O200" s="184"/>
      <c r="P200" s="185">
        <f>SUM(P201:P213)</f>
        <v>0</v>
      </c>
      <c r="Q200" s="184"/>
      <c r="R200" s="185">
        <f>SUM(R201:R213)</f>
        <v>0</v>
      </c>
      <c r="S200" s="184"/>
      <c r="T200" s="186">
        <f>SUM(T201:T213)</f>
        <v>0</v>
      </c>
      <c r="AR200" s="187" t="s">
        <v>88</v>
      </c>
      <c r="AT200" s="188" t="s">
        <v>78</v>
      </c>
      <c r="AU200" s="188" t="s">
        <v>86</v>
      </c>
      <c r="AY200" s="187" t="s">
        <v>169</v>
      </c>
      <c r="BK200" s="189">
        <f>SUM(BK201:BK213)</f>
        <v>0</v>
      </c>
    </row>
    <row r="201" spans="1:65" s="2" customFormat="1" ht="16.5" customHeight="1">
      <c r="A201" s="35"/>
      <c r="B201" s="36"/>
      <c r="C201" s="192" t="s">
        <v>426</v>
      </c>
      <c r="D201" s="192" t="s">
        <v>172</v>
      </c>
      <c r="E201" s="193" t="s">
        <v>1990</v>
      </c>
      <c r="F201" s="194" t="s">
        <v>1991</v>
      </c>
      <c r="G201" s="195" t="s">
        <v>368</v>
      </c>
      <c r="H201" s="196">
        <v>40</v>
      </c>
      <c r="I201" s="197"/>
      <c r="J201" s="198">
        <f>ROUND(I201*H201,2)</f>
        <v>0</v>
      </c>
      <c r="K201" s="194" t="s">
        <v>1</v>
      </c>
      <c r="L201" s="40"/>
      <c r="M201" s="199" t="s">
        <v>1</v>
      </c>
      <c r="N201" s="200" t="s">
        <v>44</v>
      </c>
      <c r="O201" s="72"/>
      <c r="P201" s="201">
        <f>O201*H201</f>
        <v>0</v>
      </c>
      <c r="Q201" s="201">
        <v>0</v>
      </c>
      <c r="R201" s="201">
        <f>Q201*H201</f>
        <v>0</v>
      </c>
      <c r="S201" s="201">
        <v>0</v>
      </c>
      <c r="T201" s="202">
        <f>S201*H201</f>
        <v>0</v>
      </c>
      <c r="U201" s="35"/>
      <c r="V201" s="35"/>
      <c r="W201" s="35"/>
      <c r="X201" s="35"/>
      <c r="Y201" s="35"/>
      <c r="Z201" s="35"/>
      <c r="AA201" s="35"/>
      <c r="AB201" s="35"/>
      <c r="AC201" s="35"/>
      <c r="AD201" s="35"/>
      <c r="AE201" s="35"/>
      <c r="AR201" s="203" t="s">
        <v>300</v>
      </c>
      <c r="AT201" s="203" t="s">
        <v>172</v>
      </c>
      <c r="AU201" s="203" t="s">
        <v>88</v>
      </c>
      <c r="AY201" s="18" t="s">
        <v>169</v>
      </c>
      <c r="BE201" s="204">
        <f>IF(N201="základní",J201,0)</f>
        <v>0</v>
      </c>
      <c r="BF201" s="204">
        <f>IF(N201="snížená",J201,0)</f>
        <v>0</v>
      </c>
      <c r="BG201" s="204">
        <f>IF(N201="zákl. přenesená",J201,0)</f>
        <v>0</v>
      </c>
      <c r="BH201" s="204">
        <f>IF(N201="sníž. přenesená",J201,0)</f>
        <v>0</v>
      </c>
      <c r="BI201" s="204">
        <f>IF(N201="nulová",J201,0)</f>
        <v>0</v>
      </c>
      <c r="BJ201" s="18" t="s">
        <v>86</v>
      </c>
      <c r="BK201" s="204">
        <f>ROUND(I201*H201,2)</f>
        <v>0</v>
      </c>
      <c r="BL201" s="18" t="s">
        <v>300</v>
      </c>
      <c r="BM201" s="203" t="s">
        <v>1992</v>
      </c>
    </row>
    <row r="202" spans="1:65" s="2" customFormat="1" ht="11.25">
      <c r="A202" s="35"/>
      <c r="B202" s="36"/>
      <c r="C202" s="37"/>
      <c r="D202" s="205" t="s">
        <v>178</v>
      </c>
      <c r="E202" s="37"/>
      <c r="F202" s="206" t="s">
        <v>1991</v>
      </c>
      <c r="G202" s="37"/>
      <c r="H202" s="37"/>
      <c r="I202" s="207"/>
      <c r="J202" s="37"/>
      <c r="K202" s="37"/>
      <c r="L202" s="40"/>
      <c r="M202" s="208"/>
      <c r="N202" s="209"/>
      <c r="O202" s="72"/>
      <c r="P202" s="72"/>
      <c r="Q202" s="72"/>
      <c r="R202" s="72"/>
      <c r="S202" s="72"/>
      <c r="T202" s="73"/>
      <c r="U202" s="35"/>
      <c r="V202" s="35"/>
      <c r="W202" s="35"/>
      <c r="X202" s="35"/>
      <c r="Y202" s="35"/>
      <c r="Z202" s="35"/>
      <c r="AA202" s="35"/>
      <c r="AB202" s="35"/>
      <c r="AC202" s="35"/>
      <c r="AD202" s="35"/>
      <c r="AE202" s="35"/>
      <c r="AT202" s="18" t="s">
        <v>178</v>
      </c>
      <c r="AU202" s="18" t="s">
        <v>88</v>
      </c>
    </row>
    <row r="203" spans="1:65" s="2" customFormat="1" ht="16.5" customHeight="1">
      <c r="A203" s="35"/>
      <c r="B203" s="36"/>
      <c r="C203" s="192" t="s">
        <v>431</v>
      </c>
      <c r="D203" s="192" t="s">
        <v>172</v>
      </c>
      <c r="E203" s="193" t="s">
        <v>1993</v>
      </c>
      <c r="F203" s="194" t="s">
        <v>1994</v>
      </c>
      <c r="G203" s="195" t="s">
        <v>1341</v>
      </c>
      <c r="H203" s="196">
        <v>2</v>
      </c>
      <c r="I203" s="197"/>
      <c r="J203" s="198">
        <f>ROUND(I203*H203,2)</f>
        <v>0</v>
      </c>
      <c r="K203" s="194" t="s">
        <v>1</v>
      </c>
      <c r="L203" s="40"/>
      <c r="M203" s="199" t="s">
        <v>1</v>
      </c>
      <c r="N203" s="200" t="s">
        <v>44</v>
      </c>
      <c r="O203" s="72"/>
      <c r="P203" s="201">
        <f>O203*H203</f>
        <v>0</v>
      </c>
      <c r="Q203" s="201">
        <v>0</v>
      </c>
      <c r="R203" s="201">
        <f>Q203*H203</f>
        <v>0</v>
      </c>
      <c r="S203" s="201">
        <v>0</v>
      </c>
      <c r="T203" s="202">
        <f>S203*H203</f>
        <v>0</v>
      </c>
      <c r="U203" s="35"/>
      <c r="V203" s="35"/>
      <c r="W203" s="35"/>
      <c r="X203" s="35"/>
      <c r="Y203" s="35"/>
      <c r="Z203" s="35"/>
      <c r="AA203" s="35"/>
      <c r="AB203" s="35"/>
      <c r="AC203" s="35"/>
      <c r="AD203" s="35"/>
      <c r="AE203" s="35"/>
      <c r="AR203" s="203" t="s">
        <v>300</v>
      </c>
      <c r="AT203" s="203" t="s">
        <v>172</v>
      </c>
      <c r="AU203" s="203" t="s">
        <v>88</v>
      </c>
      <c r="AY203" s="18" t="s">
        <v>169</v>
      </c>
      <c r="BE203" s="204">
        <f>IF(N203="základní",J203,0)</f>
        <v>0</v>
      </c>
      <c r="BF203" s="204">
        <f>IF(N203="snížená",J203,0)</f>
        <v>0</v>
      </c>
      <c r="BG203" s="204">
        <f>IF(N203="zákl. přenesená",J203,0)</f>
        <v>0</v>
      </c>
      <c r="BH203" s="204">
        <f>IF(N203="sníž. přenesená",J203,0)</f>
        <v>0</v>
      </c>
      <c r="BI203" s="204">
        <f>IF(N203="nulová",J203,0)</f>
        <v>0</v>
      </c>
      <c r="BJ203" s="18" t="s">
        <v>86</v>
      </c>
      <c r="BK203" s="204">
        <f>ROUND(I203*H203,2)</f>
        <v>0</v>
      </c>
      <c r="BL203" s="18" t="s">
        <v>300</v>
      </c>
      <c r="BM203" s="203" t="s">
        <v>1995</v>
      </c>
    </row>
    <row r="204" spans="1:65" s="2" customFormat="1" ht="11.25">
      <c r="A204" s="35"/>
      <c r="B204" s="36"/>
      <c r="C204" s="37"/>
      <c r="D204" s="205" t="s">
        <v>178</v>
      </c>
      <c r="E204" s="37"/>
      <c r="F204" s="206" t="s">
        <v>1994</v>
      </c>
      <c r="G204" s="37"/>
      <c r="H204" s="37"/>
      <c r="I204" s="207"/>
      <c r="J204" s="37"/>
      <c r="K204" s="37"/>
      <c r="L204" s="40"/>
      <c r="M204" s="208"/>
      <c r="N204" s="209"/>
      <c r="O204" s="72"/>
      <c r="P204" s="72"/>
      <c r="Q204" s="72"/>
      <c r="R204" s="72"/>
      <c r="S204" s="72"/>
      <c r="T204" s="73"/>
      <c r="U204" s="35"/>
      <c r="V204" s="35"/>
      <c r="W204" s="35"/>
      <c r="X204" s="35"/>
      <c r="Y204" s="35"/>
      <c r="Z204" s="35"/>
      <c r="AA204" s="35"/>
      <c r="AB204" s="35"/>
      <c r="AC204" s="35"/>
      <c r="AD204" s="35"/>
      <c r="AE204" s="35"/>
      <c r="AT204" s="18" t="s">
        <v>178</v>
      </c>
      <c r="AU204" s="18" t="s">
        <v>88</v>
      </c>
    </row>
    <row r="205" spans="1:65" s="2" customFormat="1" ht="16.5" customHeight="1">
      <c r="A205" s="35"/>
      <c r="B205" s="36"/>
      <c r="C205" s="192" t="s">
        <v>436</v>
      </c>
      <c r="D205" s="192" t="s">
        <v>172</v>
      </c>
      <c r="E205" s="193" t="s">
        <v>1996</v>
      </c>
      <c r="F205" s="194" t="s">
        <v>1997</v>
      </c>
      <c r="G205" s="195" t="s">
        <v>1341</v>
      </c>
      <c r="H205" s="196">
        <v>30</v>
      </c>
      <c r="I205" s="197"/>
      <c r="J205" s="198">
        <f>ROUND(I205*H205,2)</f>
        <v>0</v>
      </c>
      <c r="K205" s="194" t="s">
        <v>1</v>
      </c>
      <c r="L205" s="40"/>
      <c r="M205" s="199" t="s">
        <v>1</v>
      </c>
      <c r="N205" s="200" t="s">
        <v>44</v>
      </c>
      <c r="O205" s="72"/>
      <c r="P205" s="201">
        <f>O205*H205</f>
        <v>0</v>
      </c>
      <c r="Q205" s="201">
        <v>0</v>
      </c>
      <c r="R205" s="201">
        <f>Q205*H205</f>
        <v>0</v>
      </c>
      <c r="S205" s="201">
        <v>0</v>
      </c>
      <c r="T205" s="202">
        <f>S205*H205</f>
        <v>0</v>
      </c>
      <c r="U205" s="35"/>
      <c r="V205" s="35"/>
      <c r="W205" s="35"/>
      <c r="X205" s="35"/>
      <c r="Y205" s="35"/>
      <c r="Z205" s="35"/>
      <c r="AA205" s="35"/>
      <c r="AB205" s="35"/>
      <c r="AC205" s="35"/>
      <c r="AD205" s="35"/>
      <c r="AE205" s="35"/>
      <c r="AR205" s="203" t="s">
        <v>300</v>
      </c>
      <c r="AT205" s="203" t="s">
        <v>172</v>
      </c>
      <c r="AU205" s="203" t="s">
        <v>88</v>
      </c>
      <c r="AY205" s="18" t="s">
        <v>169</v>
      </c>
      <c r="BE205" s="204">
        <f>IF(N205="základní",J205,0)</f>
        <v>0</v>
      </c>
      <c r="BF205" s="204">
        <f>IF(N205="snížená",J205,0)</f>
        <v>0</v>
      </c>
      <c r="BG205" s="204">
        <f>IF(N205="zákl. přenesená",J205,0)</f>
        <v>0</v>
      </c>
      <c r="BH205" s="204">
        <f>IF(N205="sníž. přenesená",J205,0)</f>
        <v>0</v>
      </c>
      <c r="BI205" s="204">
        <f>IF(N205="nulová",J205,0)</f>
        <v>0</v>
      </c>
      <c r="BJ205" s="18" t="s">
        <v>86</v>
      </c>
      <c r="BK205" s="204">
        <f>ROUND(I205*H205,2)</f>
        <v>0</v>
      </c>
      <c r="BL205" s="18" t="s">
        <v>300</v>
      </c>
      <c r="BM205" s="203" t="s">
        <v>1998</v>
      </c>
    </row>
    <row r="206" spans="1:65" s="2" customFormat="1" ht="11.25">
      <c r="A206" s="35"/>
      <c r="B206" s="36"/>
      <c r="C206" s="37"/>
      <c r="D206" s="205" t="s">
        <v>178</v>
      </c>
      <c r="E206" s="37"/>
      <c r="F206" s="206" t="s">
        <v>1997</v>
      </c>
      <c r="G206" s="37"/>
      <c r="H206" s="37"/>
      <c r="I206" s="207"/>
      <c r="J206" s="37"/>
      <c r="K206" s="37"/>
      <c r="L206" s="40"/>
      <c r="M206" s="208"/>
      <c r="N206" s="209"/>
      <c r="O206" s="72"/>
      <c r="P206" s="72"/>
      <c r="Q206" s="72"/>
      <c r="R206" s="72"/>
      <c r="S206" s="72"/>
      <c r="T206" s="73"/>
      <c r="U206" s="35"/>
      <c r="V206" s="35"/>
      <c r="W206" s="35"/>
      <c r="X206" s="35"/>
      <c r="Y206" s="35"/>
      <c r="Z206" s="35"/>
      <c r="AA206" s="35"/>
      <c r="AB206" s="35"/>
      <c r="AC206" s="35"/>
      <c r="AD206" s="35"/>
      <c r="AE206" s="35"/>
      <c r="AT206" s="18" t="s">
        <v>178</v>
      </c>
      <c r="AU206" s="18" t="s">
        <v>88</v>
      </c>
    </row>
    <row r="207" spans="1:65" s="2" customFormat="1" ht="21.75" customHeight="1">
      <c r="A207" s="35"/>
      <c r="B207" s="36"/>
      <c r="C207" s="192" t="s">
        <v>446</v>
      </c>
      <c r="D207" s="192" t="s">
        <v>172</v>
      </c>
      <c r="E207" s="193" t="s">
        <v>1999</v>
      </c>
      <c r="F207" s="194" t="s">
        <v>2000</v>
      </c>
      <c r="G207" s="195" t="s">
        <v>1341</v>
      </c>
      <c r="H207" s="196">
        <v>35</v>
      </c>
      <c r="I207" s="197"/>
      <c r="J207" s="198">
        <f>ROUND(I207*H207,2)</f>
        <v>0</v>
      </c>
      <c r="K207" s="194" t="s">
        <v>1</v>
      </c>
      <c r="L207" s="40"/>
      <c r="M207" s="199" t="s">
        <v>1</v>
      </c>
      <c r="N207" s="200" t="s">
        <v>44</v>
      </c>
      <c r="O207" s="72"/>
      <c r="P207" s="201">
        <f>O207*H207</f>
        <v>0</v>
      </c>
      <c r="Q207" s="201">
        <v>0</v>
      </c>
      <c r="R207" s="201">
        <f>Q207*H207</f>
        <v>0</v>
      </c>
      <c r="S207" s="201">
        <v>0</v>
      </c>
      <c r="T207" s="202">
        <f>S207*H207</f>
        <v>0</v>
      </c>
      <c r="U207" s="35"/>
      <c r="V207" s="35"/>
      <c r="W207" s="35"/>
      <c r="X207" s="35"/>
      <c r="Y207" s="35"/>
      <c r="Z207" s="35"/>
      <c r="AA207" s="35"/>
      <c r="AB207" s="35"/>
      <c r="AC207" s="35"/>
      <c r="AD207" s="35"/>
      <c r="AE207" s="35"/>
      <c r="AR207" s="203" t="s">
        <v>300</v>
      </c>
      <c r="AT207" s="203" t="s">
        <v>172</v>
      </c>
      <c r="AU207" s="203" t="s">
        <v>88</v>
      </c>
      <c r="AY207" s="18" t="s">
        <v>169</v>
      </c>
      <c r="BE207" s="204">
        <f>IF(N207="základní",J207,0)</f>
        <v>0</v>
      </c>
      <c r="BF207" s="204">
        <f>IF(N207="snížená",J207,0)</f>
        <v>0</v>
      </c>
      <c r="BG207" s="204">
        <f>IF(N207="zákl. přenesená",J207,0)</f>
        <v>0</v>
      </c>
      <c r="BH207" s="204">
        <f>IF(N207="sníž. přenesená",J207,0)</f>
        <v>0</v>
      </c>
      <c r="BI207" s="204">
        <f>IF(N207="nulová",J207,0)</f>
        <v>0</v>
      </c>
      <c r="BJ207" s="18" t="s">
        <v>86</v>
      </c>
      <c r="BK207" s="204">
        <f>ROUND(I207*H207,2)</f>
        <v>0</v>
      </c>
      <c r="BL207" s="18" t="s">
        <v>300</v>
      </c>
      <c r="BM207" s="203" t="s">
        <v>2001</v>
      </c>
    </row>
    <row r="208" spans="1:65" s="2" customFormat="1" ht="11.25">
      <c r="A208" s="35"/>
      <c r="B208" s="36"/>
      <c r="C208" s="37"/>
      <c r="D208" s="205" t="s">
        <v>178</v>
      </c>
      <c r="E208" s="37"/>
      <c r="F208" s="206" t="s">
        <v>2000</v>
      </c>
      <c r="G208" s="37"/>
      <c r="H208" s="37"/>
      <c r="I208" s="207"/>
      <c r="J208" s="37"/>
      <c r="K208" s="37"/>
      <c r="L208" s="40"/>
      <c r="M208" s="208"/>
      <c r="N208" s="209"/>
      <c r="O208" s="72"/>
      <c r="P208" s="72"/>
      <c r="Q208" s="72"/>
      <c r="R208" s="72"/>
      <c r="S208" s="72"/>
      <c r="T208" s="73"/>
      <c r="U208" s="35"/>
      <c r="V208" s="35"/>
      <c r="W208" s="35"/>
      <c r="X208" s="35"/>
      <c r="Y208" s="35"/>
      <c r="Z208" s="35"/>
      <c r="AA208" s="35"/>
      <c r="AB208" s="35"/>
      <c r="AC208" s="35"/>
      <c r="AD208" s="35"/>
      <c r="AE208" s="35"/>
      <c r="AT208" s="18" t="s">
        <v>178</v>
      </c>
      <c r="AU208" s="18" t="s">
        <v>88</v>
      </c>
    </row>
    <row r="209" spans="1:65" s="2" customFormat="1" ht="16.5" customHeight="1">
      <c r="A209" s="35"/>
      <c r="B209" s="36"/>
      <c r="C209" s="192" t="s">
        <v>455</v>
      </c>
      <c r="D209" s="192" t="s">
        <v>172</v>
      </c>
      <c r="E209" s="193" t="s">
        <v>2002</v>
      </c>
      <c r="F209" s="194" t="s">
        <v>2003</v>
      </c>
      <c r="G209" s="195" t="s">
        <v>345</v>
      </c>
      <c r="H209" s="196">
        <v>1</v>
      </c>
      <c r="I209" s="197"/>
      <c r="J209" s="198">
        <f>ROUND(I209*H209,2)</f>
        <v>0</v>
      </c>
      <c r="K209" s="194" t="s">
        <v>1</v>
      </c>
      <c r="L209" s="40"/>
      <c r="M209" s="199" t="s">
        <v>1</v>
      </c>
      <c r="N209" s="200" t="s">
        <v>44</v>
      </c>
      <c r="O209" s="72"/>
      <c r="P209" s="201">
        <f>O209*H209</f>
        <v>0</v>
      </c>
      <c r="Q209" s="201">
        <v>0</v>
      </c>
      <c r="R209" s="201">
        <f>Q209*H209</f>
        <v>0</v>
      </c>
      <c r="S209" s="201">
        <v>0</v>
      </c>
      <c r="T209" s="202">
        <f>S209*H209</f>
        <v>0</v>
      </c>
      <c r="U209" s="35"/>
      <c r="V209" s="35"/>
      <c r="W209" s="35"/>
      <c r="X209" s="35"/>
      <c r="Y209" s="35"/>
      <c r="Z209" s="35"/>
      <c r="AA209" s="35"/>
      <c r="AB209" s="35"/>
      <c r="AC209" s="35"/>
      <c r="AD209" s="35"/>
      <c r="AE209" s="35"/>
      <c r="AR209" s="203" t="s">
        <v>300</v>
      </c>
      <c r="AT209" s="203" t="s">
        <v>172</v>
      </c>
      <c r="AU209" s="203" t="s">
        <v>88</v>
      </c>
      <c r="AY209" s="18" t="s">
        <v>169</v>
      </c>
      <c r="BE209" s="204">
        <f>IF(N209="základní",J209,0)</f>
        <v>0</v>
      </c>
      <c r="BF209" s="204">
        <f>IF(N209="snížená",J209,0)</f>
        <v>0</v>
      </c>
      <c r="BG209" s="204">
        <f>IF(N209="zákl. přenesená",J209,0)</f>
        <v>0</v>
      </c>
      <c r="BH209" s="204">
        <f>IF(N209="sníž. přenesená",J209,0)</f>
        <v>0</v>
      </c>
      <c r="BI209" s="204">
        <f>IF(N209="nulová",J209,0)</f>
        <v>0</v>
      </c>
      <c r="BJ209" s="18" t="s">
        <v>86</v>
      </c>
      <c r="BK209" s="204">
        <f>ROUND(I209*H209,2)</f>
        <v>0</v>
      </c>
      <c r="BL209" s="18" t="s">
        <v>300</v>
      </c>
      <c r="BM209" s="203" t="s">
        <v>2004</v>
      </c>
    </row>
    <row r="210" spans="1:65" s="2" customFormat="1" ht="11.25">
      <c r="A210" s="35"/>
      <c r="B210" s="36"/>
      <c r="C210" s="37"/>
      <c r="D210" s="205" t="s">
        <v>178</v>
      </c>
      <c r="E210" s="37"/>
      <c r="F210" s="206" t="s">
        <v>2003</v>
      </c>
      <c r="G210" s="37"/>
      <c r="H210" s="37"/>
      <c r="I210" s="207"/>
      <c r="J210" s="37"/>
      <c r="K210" s="37"/>
      <c r="L210" s="40"/>
      <c r="M210" s="208"/>
      <c r="N210" s="209"/>
      <c r="O210" s="72"/>
      <c r="P210" s="72"/>
      <c r="Q210" s="72"/>
      <c r="R210" s="72"/>
      <c r="S210" s="72"/>
      <c r="T210" s="73"/>
      <c r="U210" s="35"/>
      <c r="V210" s="35"/>
      <c r="W210" s="35"/>
      <c r="X210" s="35"/>
      <c r="Y210" s="35"/>
      <c r="Z210" s="35"/>
      <c r="AA210" s="35"/>
      <c r="AB210" s="35"/>
      <c r="AC210" s="35"/>
      <c r="AD210" s="35"/>
      <c r="AE210" s="35"/>
      <c r="AT210" s="18" t="s">
        <v>178</v>
      </c>
      <c r="AU210" s="18" t="s">
        <v>88</v>
      </c>
    </row>
    <row r="211" spans="1:65" s="2" customFormat="1" ht="16.5" customHeight="1">
      <c r="A211" s="35"/>
      <c r="B211" s="36"/>
      <c r="C211" s="192" t="s">
        <v>467</v>
      </c>
      <c r="D211" s="192" t="s">
        <v>172</v>
      </c>
      <c r="E211" s="193" t="s">
        <v>2005</v>
      </c>
      <c r="F211" s="194" t="s">
        <v>1912</v>
      </c>
      <c r="G211" s="195" t="s">
        <v>595</v>
      </c>
      <c r="H211" s="266"/>
      <c r="I211" s="197"/>
      <c r="J211" s="198">
        <f>ROUND(I211*H211,2)</f>
        <v>0</v>
      </c>
      <c r="K211" s="194" t="s">
        <v>1</v>
      </c>
      <c r="L211" s="40"/>
      <c r="M211" s="199" t="s">
        <v>1</v>
      </c>
      <c r="N211" s="200" t="s">
        <v>44</v>
      </c>
      <c r="O211" s="72"/>
      <c r="P211" s="201">
        <f>O211*H211</f>
        <v>0</v>
      </c>
      <c r="Q211" s="201">
        <v>0</v>
      </c>
      <c r="R211" s="201">
        <f>Q211*H211</f>
        <v>0</v>
      </c>
      <c r="S211" s="201">
        <v>0</v>
      </c>
      <c r="T211" s="202">
        <f>S211*H211</f>
        <v>0</v>
      </c>
      <c r="U211" s="35"/>
      <c r="V211" s="35"/>
      <c r="W211" s="35"/>
      <c r="X211" s="35"/>
      <c r="Y211" s="35"/>
      <c r="Z211" s="35"/>
      <c r="AA211" s="35"/>
      <c r="AB211" s="35"/>
      <c r="AC211" s="35"/>
      <c r="AD211" s="35"/>
      <c r="AE211" s="35"/>
      <c r="AR211" s="203" t="s">
        <v>300</v>
      </c>
      <c r="AT211" s="203" t="s">
        <v>172</v>
      </c>
      <c r="AU211" s="203" t="s">
        <v>88</v>
      </c>
      <c r="AY211" s="18" t="s">
        <v>169</v>
      </c>
      <c r="BE211" s="204">
        <f>IF(N211="základní",J211,0)</f>
        <v>0</v>
      </c>
      <c r="BF211" s="204">
        <f>IF(N211="snížená",J211,0)</f>
        <v>0</v>
      </c>
      <c r="BG211" s="204">
        <f>IF(N211="zákl. přenesená",J211,0)</f>
        <v>0</v>
      </c>
      <c r="BH211" s="204">
        <f>IF(N211="sníž. přenesená",J211,0)</f>
        <v>0</v>
      </c>
      <c r="BI211" s="204">
        <f>IF(N211="nulová",J211,0)</f>
        <v>0</v>
      </c>
      <c r="BJ211" s="18" t="s">
        <v>86</v>
      </c>
      <c r="BK211" s="204">
        <f>ROUND(I211*H211,2)</f>
        <v>0</v>
      </c>
      <c r="BL211" s="18" t="s">
        <v>300</v>
      </c>
      <c r="BM211" s="203" t="s">
        <v>2006</v>
      </c>
    </row>
    <row r="212" spans="1:65" s="2" customFormat="1" ht="11.25">
      <c r="A212" s="35"/>
      <c r="B212" s="36"/>
      <c r="C212" s="37"/>
      <c r="D212" s="205" t="s">
        <v>178</v>
      </c>
      <c r="E212" s="37"/>
      <c r="F212" s="206" t="s">
        <v>1912</v>
      </c>
      <c r="G212" s="37"/>
      <c r="H212" s="37"/>
      <c r="I212" s="207"/>
      <c r="J212" s="37"/>
      <c r="K212" s="37"/>
      <c r="L212" s="40"/>
      <c r="M212" s="208"/>
      <c r="N212" s="209"/>
      <c r="O212" s="72"/>
      <c r="P212" s="72"/>
      <c r="Q212" s="72"/>
      <c r="R212" s="72"/>
      <c r="S212" s="72"/>
      <c r="T212" s="73"/>
      <c r="U212" s="35"/>
      <c r="V212" s="35"/>
      <c r="W212" s="35"/>
      <c r="X212" s="35"/>
      <c r="Y212" s="35"/>
      <c r="Z212" s="35"/>
      <c r="AA212" s="35"/>
      <c r="AB212" s="35"/>
      <c r="AC212" s="35"/>
      <c r="AD212" s="35"/>
      <c r="AE212" s="35"/>
      <c r="AT212" s="18" t="s">
        <v>178</v>
      </c>
      <c r="AU212" s="18" t="s">
        <v>88</v>
      </c>
    </row>
    <row r="213" spans="1:65" s="2" customFormat="1" ht="19.5">
      <c r="A213" s="35"/>
      <c r="B213" s="36"/>
      <c r="C213" s="37"/>
      <c r="D213" s="205" t="s">
        <v>233</v>
      </c>
      <c r="E213" s="37"/>
      <c r="F213" s="212" t="s">
        <v>2007</v>
      </c>
      <c r="G213" s="37"/>
      <c r="H213" s="37"/>
      <c r="I213" s="207"/>
      <c r="J213" s="37"/>
      <c r="K213" s="37"/>
      <c r="L213" s="40"/>
      <c r="M213" s="208"/>
      <c r="N213" s="209"/>
      <c r="O213" s="72"/>
      <c r="P213" s="72"/>
      <c r="Q213" s="72"/>
      <c r="R213" s="72"/>
      <c r="S213" s="72"/>
      <c r="T213" s="73"/>
      <c r="U213" s="35"/>
      <c r="V213" s="35"/>
      <c r="W213" s="35"/>
      <c r="X213" s="35"/>
      <c r="Y213" s="35"/>
      <c r="Z213" s="35"/>
      <c r="AA213" s="35"/>
      <c r="AB213" s="35"/>
      <c r="AC213" s="35"/>
      <c r="AD213" s="35"/>
      <c r="AE213" s="35"/>
      <c r="AT213" s="18" t="s">
        <v>233</v>
      </c>
      <c r="AU213" s="18" t="s">
        <v>88</v>
      </c>
    </row>
    <row r="214" spans="1:65" s="12" customFormat="1" ht="22.9" customHeight="1">
      <c r="B214" s="176"/>
      <c r="C214" s="177"/>
      <c r="D214" s="178" t="s">
        <v>78</v>
      </c>
      <c r="E214" s="190" t="s">
        <v>2008</v>
      </c>
      <c r="F214" s="190" t="s">
        <v>2009</v>
      </c>
      <c r="G214" s="177"/>
      <c r="H214" s="177"/>
      <c r="I214" s="180"/>
      <c r="J214" s="191">
        <f>BK214</f>
        <v>0</v>
      </c>
      <c r="K214" s="177"/>
      <c r="L214" s="182"/>
      <c r="M214" s="183"/>
      <c r="N214" s="184"/>
      <c r="O214" s="184"/>
      <c r="P214" s="185">
        <f>SUM(P215:P248)</f>
        <v>0</v>
      </c>
      <c r="Q214" s="184"/>
      <c r="R214" s="185">
        <f>SUM(R215:R248)</f>
        <v>0</v>
      </c>
      <c r="S214" s="184"/>
      <c r="T214" s="186">
        <f>SUM(T215:T248)</f>
        <v>0</v>
      </c>
      <c r="AR214" s="187" t="s">
        <v>88</v>
      </c>
      <c r="AT214" s="188" t="s">
        <v>78</v>
      </c>
      <c r="AU214" s="188" t="s">
        <v>86</v>
      </c>
      <c r="AY214" s="187" t="s">
        <v>169</v>
      </c>
      <c r="BK214" s="189">
        <f>SUM(BK215:BK248)</f>
        <v>0</v>
      </c>
    </row>
    <row r="215" spans="1:65" s="2" customFormat="1" ht="16.5" customHeight="1">
      <c r="A215" s="35"/>
      <c r="B215" s="36"/>
      <c r="C215" s="192" t="s">
        <v>474</v>
      </c>
      <c r="D215" s="192" t="s">
        <v>172</v>
      </c>
      <c r="E215" s="193" t="s">
        <v>2010</v>
      </c>
      <c r="F215" s="194" t="s">
        <v>2011</v>
      </c>
      <c r="G215" s="195" t="s">
        <v>368</v>
      </c>
      <c r="H215" s="196">
        <v>50</v>
      </c>
      <c r="I215" s="197"/>
      <c r="J215" s="198">
        <f>ROUND(I215*H215,2)</f>
        <v>0</v>
      </c>
      <c r="K215" s="194" t="s">
        <v>1</v>
      </c>
      <c r="L215" s="40"/>
      <c r="M215" s="199" t="s">
        <v>1</v>
      </c>
      <c r="N215" s="200" t="s">
        <v>44</v>
      </c>
      <c r="O215" s="72"/>
      <c r="P215" s="201">
        <f>O215*H215</f>
        <v>0</v>
      </c>
      <c r="Q215" s="201">
        <v>0</v>
      </c>
      <c r="R215" s="201">
        <f>Q215*H215</f>
        <v>0</v>
      </c>
      <c r="S215" s="201">
        <v>0</v>
      </c>
      <c r="T215" s="202">
        <f>S215*H215</f>
        <v>0</v>
      </c>
      <c r="U215" s="35"/>
      <c r="V215" s="35"/>
      <c r="W215" s="35"/>
      <c r="X215" s="35"/>
      <c r="Y215" s="35"/>
      <c r="Z215" s="35"/>
      <c r="AA215" s="35"/>
      <c r="AB215" s="35"/>
      <c r="AC215" s="35"/>
      <c r="AD215" s="35"/>
      <c r="AE215" s="35"/>
      <c r="AR215" s="203" t="s">
        <v>300</v>
      </c>
      <c r="AT215" s="203" t="s">
        <v>172</v>
      </c>
      <c r="AU215" s="203" t="s">
        <v>88</v>
      </c>
      <c r="AY215" s="18" t="s">
        <v>169</v>
      </c>
      <c r="BE215" s="204">
        <f>IF(N215="základní",J215,0)</f>
        <v>0</v>
      </c>
      <c r="BF215" s="204">
        <f>IF(N215="snížená",J215,0)</f>
        <v>0</v>
      </c>
      <c r="BG215" s="204">
        <f>IF(N215="zákl. přenesená",J215,0)</f>
        <v>0</v>
      </c>
      <c r="BH215" s="204">
        <f>IF(N215="sníž. přenesená",J215,0)</f>
        <v>0</v>
      </c>
      <c r="BI215" s="204">
        <f>IF(N215="nulová",J215,0)</f>
        <v>0</v>
      </c>
      <c r="BJ215" s="18" t="s">
        <v>86</v>
      </c>
      <c r="BK215" s="204">
        <f>ROUND(I215*H215,2)</f>
        <v>0</v>
      </c>
      <c r="BL215" s="18" t="s">
        <v>300</v>
      </c>
      <c r="BM215" s="203" t="s">
        <v>2012</v>
      </c>
    </row>
    <row r="216" spans="1:65" s="2" customFormat="1" ht="11.25">
      <c r="A216" s="35"/>
      <c r="B216" s="36"/>
      <c r="C216" s="37"/>
      <c r="D216" s="205" t="s">
        <v>178</v>
      </c>
      <c r="E216" s="37"/>
      <c r="F216" s="206" t="s">
        <v>2011</v>
      </c>
      <c r="G216" s="37"/>
      <c r="H216" s="37"/>
      <c r="I216" s="207"/>
      <c r="J216" s="37"/>
      <c r="K216" s="37"/>
      <c r="L216" s="40"/>
      <c r="M216" s="208"/>
      <c r="N216" s="209"/>
      <c r="O216" s="72"/>
      <c r="P216" s="72"/>
      <c r="Q216" s="72"/>
      <c r="R216" s="72"/>
      <c r="S216" s="72"/>
      <c r="T216" s="73"/>
      <c r="U216" s="35"/>
      <c r="V216" s="35"/>
      <c r="W216" s="35"/>
      <c r="X216" s="35"/>
      <c r="Y216" s="35"/>
      <c r="Z216" s="35"/>
      <c r="AA216" s="35"/>
      <c r="AB216" s="35"/>
      <c r="AC216" s="35"/>
      <c r="AD216" s="35"/>
      <c r="AE216" s="35"/>
      <c r="AT216" s="18" t="s">
        <v>178</v>
      </c>
      <c r="AU216" s="18" t="s">
        <v>88</v>
      </c>
    </row>
    <row r="217" spans="1:65" s="2" customFormat="1" ht="16.5" customHeight="1">
      <c r="A217" s="35"/>
      <c r="B217" s="36"/>
      <c r="C217" s="192" t="s">
        <v>478</v>
      </c>
      <c r="D217" s="192" t="s">
        <v>172</v>
      </c>
      <c r="E217" s="193" t="s">
        <v>2013</v>
      </c>
      <c r="F217" s="194" t="s">
        <v>2014</v>
      </c>
      <c r="G217" s="195" t="s">
        <v>368</v>
      </c>
      <c r="H217" s="196">
        <v>20</v>
      </c>
      <c r="I217" s="197"/>
      <c r="J217" s="198">
        <f>ROUND(I217*H217,2)</f>
        <v>0</v>
      </c>
      <c r="K217" s="194" t="s">
        <v>1</v>
      </c>
      <c r="L217" s="40"/>
      <c r="M217" s="199" t="s">
        <v>1</v>
      </c>
      <c r="N217" s="200" t="s">
        <v>44</v>
      </c>
      <c r="O217" s="72"/>
      <c r="P217" s="201">
        <f>O217*H217</f>
        <v>0</v>
      </c>
      <c r="Q217" s="201">
        <v>0</v>
      </c>
      <c r="R217" s="201">
        <f>Q217*H217</f>
        <v>0</v>
      </c>
      <c r="S217" s="201">
        <v>0</v>
      </c>
      <c r="T217" s="202">
        <f>S217*H217</f>
        <v>0</v>
      </c>
      <c r="U217" s="35"/>
      <c r="V217" s="35"/>
      <c r="W217" s="35"/>
      <c r="X217" s="35"/>
      <c r="Y217" s="35"/>
      <c r="Z217" s="35"/>
      <c r="AA217" s="35"/>
      <c r="AB217" s="35"/>
      <c r="AC217" s="35"/>
      <c r="AD217" s="35"/>
      <c r="AE217" s="35"/>
      <c r="AR217" s="203" t="s">
        <v>300</v>
      </c>
      <c r="AT217" s="203" t="s">
        <v>172</v>
      </c>
      <c r="AU217" s="203" t="s">
        <v>88</v>
      </c>
      <c r="AY217" s="18" t="s">
        <v>169</v>
      </c>
      <c r="BE217" s="204">
        <f>IF(N217="základní",J217,0)</f>
        <v>0</v>
      </c>
      <c r="BF217" s="204">
        <f>IF(N217="snížená",J217,0)</f>
        <v>0</v>
      </c>
      <c r="BG217" s="204">
        <f>IF(N217="zákl. přenesená",J217,0)</f>
        <v>0</v>
      </c>
      <c r="BH217" s="204">
        <f>IF(N217="sníž. přenesená",J217,0)</f>
        <v>0</v>
      </c>
      <c r="BI217" s="204">
        <f>IF(N217="nulová",J217,0)</f>
        <v>0</v>
      </c>
      <c r="BJ217" s="18" t="s">
        <v>86</v>
      </c>
      <c r="BK217" s="204">
        <f>ROUND(I217*H217,2)</f>
        <v>0</v>
      </c>
      <c r="BL217" s="18" t="s">
        <v>300</v>
      </c>
      <c r="BM217" s="203" t="s">
        <v>2015</v>
      </c>
    </row>
    <row r="218" spans="1:65" s="2" customFormat="1" ht="11.25">
      <c r="A218" s="35"/>
      <c r="B218" s="36"/>
      <c r="C218" s="37"/>
      <c r="D218" s="205" t="s">
        <v>178</v>
      </c>
      <c r="E218" s="37"/>
      <c r="F218" s="206" t="s">
        <v>2014</v>
      </c>
      <c r="G218" s="37"/>
      <c r="H218" s="37"/>
      <c r="I218" s="207"/>
      <c r="J218" s="37"/>
      <c r="K218" s="37"/>
      <c r="L218" s="40"/>
      <c r="M218" s="208"/>
      <c r="N218" s="209"/>
      <c r="O218" s="72"/>
      <c r="P218" s="72"/>
      <c r="Q218" s="72"/>
      <c r="R218" s="72"/>
      <c r="S218" s="72"/>
      <c r="T218" s="73"/>
      <c r="U218" s="35"/>
      <c r="V218" s="35"/>
      <c r="W218" s="35"/>
      <c r="X218" s="35"/>
      <c r="Y218" s="35"/>
      <c r="Z218" s="35"/>
      <c r="AA218" s="35"/>
      <c r="AB218" s="35"/>
      <c r="AC218" s="35"/>
      <c r="AD218" s="35"/>
      <c r="AE218" s="35"/>
      <c r="AT218" s="18" t="s">
        <v>178</v>
      </c>
      <c r="AU218" s="18" t="s">
        <v>88</v>
      </c>
    </row>
    <row r="219" spans="1:65" s="2" customFormat="1" ht="16.5" customHeight="1">
      <c r="A219" s="35"/>
      <c r="B219" s="36"/>
      <c r="C219" s="192" t="s">
        <v>484</v>
      </c>
      <c r="D219" s="192" t="s">
        <v>172</v>
      </c>
      <c r="E219" s="193" t="s">
        <v>2016</v>
      </c>
      <c r="F219" s="194" t="s">
        <v>2017</v>
      </c>
      <c r="G219" s="195" t="s">
        <v>368</v>
      </c>
      <c r="H219" s="196">
        <v>10</v>
      </c>
      <c r="I219" s="197"/>
      <c r="J219" s="198">
        <f>ROUND(I219*H219,2)</f>
        <v>0</v>
      </c>
      <c r="K219" s="194" t="s">
        <v>1</v>
      </c>
      <c r="L219" s="40"/>
      <c r="M219" s="199" t="s">
        <v>1</v>
      </c>
      <c r="N219" s="200" t="s">
        <v>44</v>
      </c>
      <c r="O219" s="72"/>
      <c r="P219" s="201">
        <f>O219*H219</f>
        <v>0</v>
      </c>
      <c r="Q219" s="201">
        <v>0</v>
      </c>
      <c r="R219" s="201">
        <f>Q219*H219</f>
        <v>0</v>
      </c>
      <c r="S219" s="201">
        <v>0</v>
      </c>
      <c r="T219" s="202">
        <f>S219*H219</f>
        <v>0</v>
      </c>
      <c r="U219" s="35"/>
      <c r="V219" s="35"/>
      <c r="W219" s="35"/>
      <c r="X219" s="35"/>
      <c r="Y219" s="35"/>
      <c r="Z219" s="35"/>
      <c r="AA219" s="35"/>
      <c r="AB219" s="35"/>
      <c r="AC219" s="35"/>
      <c r="AD219" s="35"/>
      <c r="AE219" s="35"/>
      <c r="AR219" s="203" t="s">
        <v>300</v>
      </c>
      <c r="AT219" s="203" t="s">
        <v>172</v>
      </c>
      <c r="AU219" s="203" t="s">
        <v>88</v>
      </c>
      <c r="AY219" s="18" t="s">
        <v>169</v>
      </c>
      <c r="BE219" s="204">
        <f>IF(N219="základní",J219,0)</f>
        <v>0</v>
      </c>
      <c r="BF219" s="204">
        <f>IF(N219="snížená",J219,0)</f>
        <v>0</v>
      </c>
      <c r="BG219" s="204">
        <f>IF(N219="zákl. přenesená",J219,0)</f>
        <v>0</v>
      </c>
      <c r="BH219" s="204">
        <f>IF(N219="sníž. přenesená",J219,0)</f>
        <v>0</v>
      </c>
      <c r="BI219" s="204">
        <f>IF(N219="nulová",J219,0)</f>
        <v>0</v>
      </c>
      <c r="BJ219" s="18" t="s">
        <v>86</v>
      </c>
      <c r="BK219" s="204">
        <f>ROUND(I219*H219,2)</f>
        <v>0</v>
      </c>
      <c r="BL219" s="18" t="s">
        <v>300</v>
      </c>
      <c r="BM219" s="203" t="s">
        <v>2018</v>
      </c>
    </row>
    <row r="220" spans="1:65" s="2" customFormat="1" ht="11.25">
      <c r="A220" s="35"/>
      <c r="B220" s="36"/>
      <c r="C220" s="37"/>
      <c r="D220" s="205" t="s">
        <v>178</v>
      </c>
      <c r="E220" s="37"/>
      <c r="F220" s="206" t="s">
        <v>2017</v>
      </c>
      <c r="G220" s="37"/>
      <c r="H220" s="37"/>
      <c r="I220" s="207"/>
      <c r="J220" s="37"/>
      <c r="K220" s="37"/>
      <c r="L220" s="40"/>
      <c r="M220" s="208"/>
      <c r="N220" s="209"/>
      <c r="O220" s="72"/>
      <c r="P220" s="72"/>
      <c r="Q220" s="72"/>
      <c r="R220" s="72"/>
      <c r="S220" s="72"/>
      <c r="T220" s="73"/>
      <c r="U220" s="35"/>
      <c r="V220" s="35"/>
      <c r="W220" s="35"/>
      <c r="X220" s="35"/>
      <c r="Y220" s="35"/>
      <c r="Z220" s="35"/>
      <c r="AA220" s="35"/>
      <c r="AB220" s="35"/>
      <c r="AC220" s="35"/>
      <c r="AD220" s="35"/>
      <c r="AE220" s="35"/>
      <c r="AT220" s="18" t="s">
        <v>178</v>
      </c>
      <c r="AU220" s="18" t="s">
        <v>88</v>
      </c>
    </row>
    <row r="221" spans="1:65" s="2" customFormat="1" ht="16.5" customHeight="1">
      <c r="A221" s="35"/>
      <c r="B221" s="36"/>
      <c r="C221" s="192" t="s">
        <v>491</v>
      </c>
      <c r="D221" s="192" t="s">
        <v>172</v>
      </c>
      <c r="E221" s="193" t="s">
        <v>2019</v>
      </c>
      <c r="F221" s="194" t="s">
        <v>2020</v>
      </c>
      <c r="G221" s="195" t="s">
        <v>368</v>
      </c>
      <c r="H221" s="196">
        <v>800</v>
      </c>
      <c r="I221" s="197"/>
      <c r="J221" s="198">
        <f>ROUND(I221*H221,2)</f>
        <v>0</v>
      </c>
      <c r="K221" s="194" t="s">
        <v>1</v>
      </c>
      <c r="L221" s="40"/>
      <c r="M221" s="199" t="s">
        <v>1</v>
      </c>
      <c r="N221" s="200" t="s">
        <v>44</v>
      </c>
      <c r="O221" s="72"/>
      <c r="P221" s="201">
        <f>O221*H221</f>
        <v>0</v>
      </c>
      <c r="Q221" s="201">
        <v>0</v>
      </c>
      <c r="R221" s="201">
        <f>Q221*H221</f>
        <v>0</v>
      </c>
      <c r="S221" s="201">
        <v>0</v>
      </c>
      <c r="T221" s="202">
        <f>S221*H221</f>
        <v>0</v>
      </c>
      <c r="U221" s="35"/>
      <c r="V221" s="35"/>
      <c r="W221" s="35"/>
      <c r="X221" s="35"/>
      <c r="Y221" s="35"/>
      <c r="Z221" s="35"/>
      <c r="AA221" s="35"/>
      <c r="AB221" s="35"/>
      <c r="AC221" s="35"/>
      <c r="AD221" s="35"/>
      <c r="AE221" s="35"/>
      <c r="AR221" s="203" t="s">
        <v>300</v>
      </c>
      <c r="AT221" s="203" t="s">
        <v>172</v>
      </c>
      <c r="AU221" s="203" t="s">
        <v>88</v>
      </c>
      <c r="AY221" s="18" t="s">
        <v>169</v>
      </c>
      <c r="BE221" s="204">
        <f>IF(N221="základní",J221,0)</f>
        <v>0</v>
      </c>
      <c r="BF221" s="204">
        <f>IF(N221="snížená",J221,0)</f>
        <v>0</v>
      </c>
      <c r="BG221" s="204">
        <f>IF(N221="zákl. přenesená",J221,0)</f>
        <v>0</v>
      </c>
      <c r="BH221" s="204">
        <f>IF(N221="sníž. přenesená",J221,0)</f>
        <v>0</v>
      </c>
      <c r="BI221" s="204">
        <f>IF(N221="nulová",J221,0)</f>
        <v>0</v>
      </c>
      <c r="BJ221" s="18" t="s">
        <v>86</v>
      </c>
      <c r="BK221" s="204">
        <f>ROUND(I221*H221,2)</f>
        <v>0</v>
      </c>
      <c r="BL221" s="18" t="s">
        <v>300</v>
      </c>
      <c r="BM221" s="203" t="s">
        <v>2021</v>
      </c>
    </row>
    <row r="222" spans="1:65" s="2" customFormat="1" ht="11.25">
      <c r="A222" s="35"/>
      <c r="B222" s="36"/>
      <c r="C222" s="37"/>
      <c r="D222" s="205" t="s">
        <v>178</v>
      </c>
      <c r="E222" s="37"/>
      <c r="F222" s="206" t="s">
        <v>2020</v>
      </c>
      <c r="G222" s="37"/>
      <c r="H222" s="37"/>
      <c r="I222" s="207"/>
      <c r="J222" s="37"/>
      <c r="K222" s="37"/>
      <c r="L222" s="40"/>
      <c r="M222" s="208"/>
      <c r="N222" s="209"/>
      <c r="O222" s="72"/>
      <c r="P222" s="72"/>
      <c r="Q222" s="72"/>
      <c r="R222" s="72"/>
      <c r="S222" s="72"/>
      <c r="T222" s="73"/>
      <c r="U222" s="35"/>
      <c r="V222" s="35"/>
      <c r="W222" s="35"/>
      <c r="X222" s="35"/>
      <c r="Y222" s="35"/>
      <c r="Z222" s="35"/>
      <c r="AA222" s="35"/>
      <c r="AB222" s="35"/>
      <c r="AC222" s="35"/>
      <c r="AD222" s="35"/>
      <c r="AE222" s="35"/>
      <c r="AT222" s="18" t="s">
        <v>178</v>
      </c>
      <c r="AU222" s="18" t="s">
        <v>88</v>
      </c>
    </row>
    <row r="223" spans="1:65" s="2" customFormat="1" ht="16.5" customHeight="1">
      <c r="A223" s="35"/>
      <c r="B223" s="36"/>
      <c r="C223" s="192" t="s">
        <v>499</v>
      </c>
      <c r="D223" s="192" t="s">
        <v>172</v>
      </c>
      <c r="E223" s="193" t="s">
        <v>2022</v>
      </c>
      <c r="F223" s="194" t="s">
        <v>2023</v>
      </c>
      <c r="G223" s="195" t="s">
        <v>368</v>
      </c>
      <c r="H223" s="196">
        <v>2000</v>
      </c>
      <c r="I223" s="197"/>
      <c r="J223" s="198">
        <f>ROUND(I223*H223,2)</f>
        <v>0</v>
      </c>
      <c r="K223" s="194" t="s">
        <v>1</v>
      </c>
      <c r="L223" s="40"/>
      <c r="M223" s="199" t="s">
        <v>1</v>
      </c>
      <c r="N223" s="200" t="s">
        <v>44</v>
      </c>
      <c r="O223" s="72"/>
      <c r="P223" s="201">
        <f>O223*H223</f>
        <v>0</v>
      </c>
      <c r="Q223" s="201">
        <v>0</v>
      </c>
      <c r="R223" s="201">
        <f>Q223*H223</f>
        <v>0</v>
      </c>
      <c r="S223" s="201">
        <v>0</v>
      </c>
      <c r="T223" s="202">
        <f>S223*H223</f>
        <v>0</v>
      </c>
      <c r="U223" s="35"/>
      <c r="V223" s="35"/>
      <c r="W223" s="35"/>
      <c r="X223" s="35"/>
      <c r="Y223" s="35"/>
      <c r="Z223" s="35"/>
      <c r="AA223" s="35"/>
      <c r="AB223" s="35"/>
      <c r="AC223" s="35"/>
      <c r="AD223" s="35"/>
      <c r="AE223" s="35"/>
      <c r="AR223" s="203" t="s">
        <v>300</v>
      </c>
      <c r="AT223" s="203" t="s">
        <v>172</v>
      </c>
      <c r="AU223" s="203" t="s">
        <v>88</v>
      </c>
      <c r="AY223" s="18" t="s">
        <v>169</v>
      </c>
      <c r="BE223" s="204">
        <f>IF(N223="základní",J223,0)</f>
        <v>0</v>
      </c>
      <c r="BF223" s="204">
        <f>IF(N223="snížená",J223,0)</f>
        <v>0</v>
      </c>
      <c r="BG223" s="204">
        <f>IF(N223="zákl. přenesená",J223,0)</f>
        <v>0</v>
      </c>
      <c r="BH223" s="204">
        <f>IF(N223="sníž. přenesená",J223,0)</f>
        <v>0</v>
      </c>
      <c r="BI223" s="204">
        <f>IF(N223="nulová",J223,0)</f>
        <v>0</v>
      </c>
      <c r="BJ223" s="18" t="s">
        <v>86</v>
      </c>
      <c r="BK223" s="204">
        <f>ROUND(I223*H223,2)</f>
        <v>0</v>
      </c>
      <c r="BL223" s="18" t="s">
        <v>300</v>
      </c>
      <c r="BM223" s="203" t="s">
        <v>2024</v>
      </c>
    </row>
    <row r="224" spans="1:65" s="2" customFormat="1" ht="11.25">
      <c r="A224" s="35"/>
      <c r="B224" s="36"/>
      <c r="C224" s="37"/>
      <c r="D224" s="205" t="s">
        <v>178</v>
      </c>
      <c r="E224" s="37"/>
      <c r="F224" s="206" t="s">
        <v>2023</v>
      </c>
      <c r="G224" s="37"/>
      <c r="H224" s="37"/>
      <c r="I224" s="207"/>
      <c r="J224" s="37"/>
      <c r="K224" s="37"/>
      <c r="L224" s="40"/>
      <c r="M224" s="208"/>
      <c r="N224" s="209"/>
      <c r="O224" s="72"/>
      <c r="P224" s="72"/>
      <c r="Q224" s="72"/>
      <c r="R224" s="72"/>
      <c r="S224" s="72"/>
      <c r="T224" s="73"/>
      <c r="U224" s="35"/>
      <c r="V224" s="35"/>
      <c r="W224" s="35"/>
      <c r="X224" s="35"/>
      <c r="Y224" s="35"/>
      <c r="Z224" s="35"/>
      <c r="AA224" s="35"/>
      <c r="AB224" s="35"/>
      <c r="AC224" s="35"/>
      <c r="AD224" s="35"/>
      <c r="AE224" s="35"/>
      <c r="AT224" s="18" t="s">
        <v>178</v>
      </c>
      <c r="AU224" s="18" t="s">
        <v>88</v>
      </c>
    </row>
    <row r="225" spans="1:65" s="2" customFormat="1" ht="16.5" customHeight="1">
      <c r="A225" s="35"/>
      <c r="B225" s="36"/>
      <c r="C225" s="192" t="s">
        <v>506</v>
      </c>
      <c r="D225" s="192" t="s">
        <v>172</v>
      </c>
      <c r="E225" s="193" t="s">
        <v>2025</v>
      </c>
      <c r="F225" s="194" t="s">
        <v>2026</v>
      </c>
      <c r="G225" s="195" t="s">
        <v>368</v>
      </c>
      <c r="H225" s="196">
        <v>750</v>
      </c>
      <c r="I225" s="197"/>
      <c r="J225" s="198">
        <f>ROUND(I225*H225,2)</f>
        <v>0</v>
      </c>
      <c r="K225" s="194" t="s">
        <v>1</v>
      </c>
      <c r="L225" s="40"/>
      <c r="M225" s="199" t="s">
        <v>1</v>
      </c>
      <c r="N225" s="200" t="s">
        <v>44</v>
      </c>
      <c r="O225" s="72"/>
      <c r="P225" s="201">
        <f>O225*H225</f>
        <v>0</v>
      </c>
      <c r="Q225" s="201">
        <v>0</v>
      </c>
      <c r="R225" s="201">
        <f>Q225*H225</f>
        <v>0</v>
      </c>
      <c r="S225" s="201">
        <v>0</v>
      </c>
      <c r="T225" s="202">
        <f>S225*H225</f>
        <v>0</v>
      </c>
      <c r="U225" s="35"/>
      <c r="V225" s="35"/>
      <c r="W225" s="35"/>
      <c r="X225" s="35"/>
      <c r="Y225" s="35"/>
      <c r="Z225" s="35"/>
      <c r="AA225" s="35"/>
      <c r="AB225" s="35"/>
      <c r="AC225" s="35"/>
      <c r="AD225" s="35"/>
      <c r="AE225" s="35"/>
      <c r="AR225" s="203" t="s">
        <v>300</v>
      </c>
      <c r="AT225" s="203" t="s">
        <v>172</v>
      </c>
      <c r="AU225" s="203" t="s">
        <v>88</v>
      </c>
      <c r="AY225" s="18" t="s">
        <v>169</v>
      </c>
      <c r="BE225" s="204">
        <f>IF(N225="základní",J225,0)</f>
        <v>0</v>
      </c>
      <c r="BF225" s="204">
        <f>IF(N225="snížená",J225,0)</f>
        <v>0</v>
      </c>
      <c r="BG225" s="204">
        <f>IF(N225="zákl. přenesená",J225,0)</f>
        <v>0</v>
      </c>
      <c r="BH225" s="204">
        <f>IF(N225="sníž. přenesená",J225,0)</f>
        <v>0</v>
      </c>
      <c r="BI225" s="204">
        <f>IF(N225="nulová",J225,0)</f>
        <v>0</v>
      </c>
      <c r="BJ225" s="18" t="s">
        <v>86</v>
      </c>
      <c r="BK225" s="204">
        <f>ROUND(I225*H225,2)</f>
        <v>0</v>
      </c>
      <c r="BL225" s="18" t="s">
        <v>300</v>
      </c>
      <c r="BM225" s="203" t="s">
        <v>2027</v>
      </c>
    </row>
    <row r="226" spans="1:65" s="2" customFormat="1" ht="11.25">
      <c r="A226" s="35"/>
      <c r="B226" s="36"/>
      <c r="C226" s="37"/>
      <c r="D226" s="205" t="s">
        <v>178</v>
      </c>
      <c r="E226" s="37"/>
      <c r="F226" s="206" t="s">
        <v>2026</v>
      </c>
      <c r="G226" s="37"/>
      <c r="H226" s="37"/>
      <c r="I226" s="207"/>
      <c r="J226" s="37"/>
      <c r="K226" s="37"/>
      <c r="L226" s="40"/>
      <c r="M226" s="208"/>
      <c r="N226" s="209"/>
      <c r="O226" s="72"/>
      <c r="P226" s="72"/>
      <c r="Q226" s="72"/>
      <c r="R226" s="72"/>
      <c r="S226" s="72"/>
      <c r="T226" s="73"/>
      <c r="U226" s="35"/>
      <c r="V226" s="35"/>
      <c r="W226" s="35"/>
      <c r="X226" s="35"/>
      <c r="Y226" s="35"/>
      <c r="Z226" s="35"/>
      <c r="AA226" s="35"/>
      <c r="AB226" s="35"/>
      <c r="AC226" s="35"/>
      <c r="AD226" s="35"/>
      <c r="AE226" s="35"/>
      <c r="AT226" s="18" t="s">
        <v>178</v>
      </c>
      <c r="AU226" s="18" t="s">
        <v>88</v>
      </c>
    </row>
    <row r="227" spans="1:65" s="2" customFormat="1" ht="16.5" customHeight="1">
      <c r="A227" s="35"/>
      <c r="B227" s="36"/>
      <c r="C227" s="192" t="s">
        <v>510</v>
      </c>
      <c r="D227" s="192" t="s">
        <v>172</v>
      </c>
      <c r="E227" s="193" t="s">
        <v>2028</v>
      </c>
      <c r="F227" s="194" t="s">
        <v>2029</v>
      </c>
      <c r="G227" s="195" t="s">
        <v>368</v>
      </c>
      <c r="H227" s="196">
        <v>700</v>
      </c>
      <c r="I227" s="197"/>
      <c r="J227" s="198">
        <f>ROUND(I227*H227,2)</f>
        <v>0</v>
      </c>
      <c r="K227" s="194" t="s">
        <v>1</v>
      </c>
      <c r="L227" s="40"/>
      <c r="M227" s="199" t="s">
        <v>1</v>
      </c>
      <c r="N227" s="200" t="s">
        <v>44</v>
      </c>
      <c r="O227" s="72"/>
      <c r="P227" s="201">
        <f>O227*H227</f>
        <v>0</v>
      </c>
      <c r="Q227" s="201">
        <v>0</v>
      </c>
      <c r="R227" s="201">
        <f>Q227*H227</f>
        <v>0</v>
      </c>
      <c r="S227" s="201">
        <v>0</v>
      </c>
      <c r="T227" s="202">
        <f>S227*H227</f>
        <v>0</v>
      </c>
      <c r="U227" s="35"/>
      <c r="V227" s="35"/>
      <c r="W227" s="35"/>
      <c r="X227" s="35"/>
      <c r="Y227" s="35"/>
      <c r="Z227" s="35"/>
      <c r="AA227" s="35"/>
      <c r="AB227" s="35"/>
      <c r="AC227" s="35"/>
      <c r="AD227" s="35"/>
      <c r="AE227" s="35"/>
      <c r="AR227" s="203" t="s">
        <v>300</v>
      </c>
      <c r="AT227" s="203" t="s">
        <v>172</v>
      </c>
      <c r="AU227" s="203" t="s">
        <v>88</v>
      </c>
      <c r="AY227" s="18" t="s">
        <v>169</v>
      </c>
      <c r="BE227" s="204">
        <f>IF(N227="základní",J227,0)</f>
        <v>0</v>
      </c>
      <c r="BF227" s="204">
        <f>IF(N227="snížená",J227,0)</f>
        <v>0</v>
      </c>
      <c r="BG227" s="204">
        <f>IF(N227="zákl. přenesená",J227,0)</f>
        <v>0</v>
      </c>
      <c r="BH227" s="204">
        <f>IF(N227="sníž. přenesená",J227,0)</f>
        <v>0</v>
      </c>
      <c r="BI227" s="204">
        <f>IF(N227="nulová",J227,0)</f>
        <v>0</v>
      </c>
      <c r="BJ227" s="18" t="s">
        <v>86</v>
      </c>
      <c r="BK227" s="204">
        <f>ROUND(I227*H227,2)</f>
        <v>0</v>
      </c>
      <c r="BL227" s="18" t="s">
        <v>300</v>
      </c>
      <c r="BM227" s="203" t="s">
        <v>2030</v>
      </c>
    </row>
    <row r="228" spans="1:65" s="2" customFormat="1" ht="11.25">
      <c r="A228" s="35"/>
      <c r="B228" s="36"/>
      <c r="C228" s="37"/>
      <c r="D228" s="205" t="s">
        <v>178</v>
      </c>
      <c r="E228" s="37"/>
      <c r="F228" s="206" t="s">
        <v>2029</v>
      </c>
      <c r="G228" s="37"/>
      <c r="H228" s="37"/>
      <c r="I228" s="207"/>
      <c r="J228" s="37"/>
      <c r="K228" s="37"/>
      <c r="L228" s="40"/>
      <c r="M228" s="208"/>
      <c r="N228" s="209"/>
      <c r="O228" s="72"/>
      <c r="P228" s="72"/>
      <c r="Q228" s="72"/>
      <c r="R228" s="72"/>
      <c r="S228" s="72"/>
      <c r="T228" s="73"/>
      <c r="U228" s="35"/>
      <c r="V228" s="35"/>
      <c r="W228" s="35"/>
      <c r="X228" s="35"/>
      <c r="Y228" s="35"/>
      <c r="Z228" s="35"/>
      <c r="AA228" s="35"/>
      <c r="AB228" s="35"/>
      <c r="AC228" s="35"/>
      <c r="AD228" s="35"/>
      <c r="AE228" s="35"/>
      <c r="AT228" s="18" t="s">
        <v>178</v>
      </c>
      <c r="AU228" s="18" t="s">
        <v>88</v>
      </c>
    </row>
    <row r="229" spans="1:65" s="2" customFormat="1" ht="16.5" customHeight="1">
      <c r="A229" s="35"/>
      <c r="B229" s="36"/>
      <c r="C229" s="192" t="s">
        <v>519</v>
      </c>
      <c r="D229" s="192" t="s">
        <v>172</v>
      </c>
      <c r="E229" s="193" t="s">
        <v>2031</v>
      </c>
      <c r="F229" s="194" t="s">
        <v>2032</v>
      </c>
      <c r="G229" s="195" t="s">
        <v>368</v>
      </c>
      <c r="H229" s="196">
        <v>240</v>
      </c>
      <c r="I229" s="197"/>
      <c r="J229" s="198">
        <f>ROUND(I229*H229,2)</f>
        <v>0</v>
      </c>
      <c r="K229" s="194" t="s">
        <v>1</v>
      </c>
      <c r="L229" s="40"/>
      <c r="M229" s="199" t="s">
        <v>1</v>
      </c>
      <c r="N229" s="200" t="s">
        <v>44</v>
      </c>
      <c r="O229" s="72"/>
      <c r="P229" s="201">
        <f>O229*H229</f>
        <v>0</v>
      </c>
      <c r="Q229" s="201">
        <v>0</v>
      </c>
      <c r="R229" s="201">
        <f>Q229*H229</f>
        <v>0</v>
      </c>
      <c r="S229" s="201">
        <v>0</v>
      </c>
      <c r="T229" s="202">
        <f>S229*H229</f>
        <v>0</v>
      </c>
      <c r="U229" s="35"/>
      <c r="V229" s="35"/>
      <c r="W229" s="35"/>
      <c r="X229" s="35"/>
      <c r="Y229" s="35"/>
      <c r="Z229" s="35"/>
      <c r="AA229" s="35"/>
      <c r="AB229" s="35"/>
      <c r="AC229" s="35"/>
      <c r="AD229" s="35"/>
      <c r="AE229" s="35"/>
      <c r="AR229" s="203" t="s">
        <v>300</v>
      </c>
      <c r="AT229" s="203" t="s">
        <v>172</v>
      </c>
      <c r="AU229" s="203" t="s">
        <v>88</v>
      </c>
      <c r="AY229" s="18" t="s">
        <v>169</v>
      </c>
      <c r="BE229" s="204">
        <f>IF(N229="základní",J229,0)</f>
        <v>0</v>
      </c>
      <c r="BF229" s="204">
        <f>IF(N229="snížená",J229,0)</f>
        <v>0</v>
      </c>
      <c r="BG229" s="204">
        <f>IF(N229="zákl. přenesená",J229,0)</f>
        <v>0</v>
      </c>
      <c r="BH229" s="204">
        <f>IF(N229="sníž. přenesená",J229,0)</f>
        <v>0</v>
      </c>
      <c r="BI229" s="204">
        <f>IF(N229="nulová",J229,0)</f>
        <v>0</v>
      </c>
      <c r="BJ229" s="18" t="s">
        <v>86</v>
      </c>
      <c r="BK229" s="204">
        <f>ROUND(I229*H229,2)</f>
        <v>0</v>
      </c>
      <c r="BL229" s="18" t="s">
        <v>300</v>
      </c>
      <c r="BM229" s="203" t="s">
        <v>2033</v>
      </c>
    </row>
    <row r="230" spans="1:65" s="2" customFormat="1" ht="11.25">
      <c r="A230" s="35"/>
      <c r="B230" s="36"/>
      <c r="C230" s="37"/>
      <c r="D230" s="205" t="s">
        <v>178</v>
      </c>
      <c r="E230" s="37"/>
      <c r="F230" s="206" t="s">
        <v>2032</v>
      </c>
      <c r="G230" s="37"/>
      <c r="H230" s="37"/>
      <c r="I230" s="207"/>
      <c r="J230" s="37"/>
      <c r="K230" s="37"/>
      <c r="L230" s="40"/>
      <c r="M230" s="208"/>
      <c r="N230" s="209"/>
      <c r="O230" s="72"/>
      <c r="P230" s="72"/>
      <c r="Q230" s="72"/>
      <c r="R230" s="72"/>
      <c r="S230" s="72"/>
      <c r="T230" s="73"/>
      <c r="U230" s="35"/>
      <c r="V230" s="35"/>
      <c r="W230" s="35"/>
      <c r="X230" s="35"/>
      <c r="Y230" s="35"/>
      <c r="Z230" s="35"/>
      <c r="AA230" s="35"/>
      <c r="AB230" s="35"/>
      <c r="AC230" s="35"/>
      <c r="AD230" s="35"/>
      <c r="AE230" s="35"/>
      <c r="AT230" s="18" t="s">
        <v>178</v>
      </c>
      <c r="AU230" s="18" t="s">
        <v>88</v>
      </c>
    </row>
    <row r="231" spans="1:65" s="2" customFormat="1" ht="16.5" customHeight="1">
      <c r="A231" s="35"/>
      <c r="B231" s="36"/>
      <c r="C231" s="192" t="s">
        <v>528</v>
      </c>
      <c r="D231" s="192" t="s">
        <v>172</v>
      </c>
      <c r="E231" s="193" t="s">
        <v>2034</v>
      </c>
      <c r="F231" s="194" t="s">
        <v>2035</v>
      </c>
      <c r="G231" s="195" t="s">
        <v>368</v>
      </c>
      <c r="H231" s="196">
        <v>150</v>
      </c>
      <c r="I231" s="197"/>
      <c r="J231" s="198">
        <f>ROUND(I231*H231,2)</f>
        <v>0</v>
      </c>
      <c r="K231" s="194" t="s">
        <v>1</v>
      </c>
      <c r="L231" s="40"/>
      <c r="M231" s="199" t="s">
        <v>1</v>
      </c>
      <c r="N231" s="200" t="s">
        <v>44</v>
      </c>
      <c r="O231" s="72"/>
      <c r="P231" s="201">
        <f>O231*H231</f>
        <v>0</v>
      </c>
      <c r="Q231" s="201">
        <v>0</v>
      </c>
      <c r="R231" s="201">
        <f>Q231*H231</f>
        <v>0</v>
      </c>
      <c r="S231" s="201">
        <v>0</v>
      </c>
      <c r="T231" s="202">
        <f>S231*H231</f>
        <v>0</v>
      </c>
      <c r="U231" s="35"/>
      <c r="V231" s="35"/>
      <c r="W231" s="35"/>
      <c r="X231" s="35"/>
      <c r="Y231" s="35"/>
      <c r="Z231" s="35"/>
      <c r="AA231" s="35"/>
      <c r="AB231" s="35"/>
      <c r="AC231" s="35"/>
      <c r="AD231" s="35"/>
      <c r="AE231" s="35"/>
      <c r="AR231" s="203" t="s">
        <v>300</v>
      </c>
      <c r="AT231" s="203" t="s">
        <v>172</v>
      </c>
      <c r="AU231" s="203" t="s">
        <v>88</v>
      </c>
      <c r="AY231" s="18" t="s">
        <v>169</v>
      </c>
      <c r="BE231" s="204">
        <f>IF(N231="základní",J231,0)</f>
        <v>0</v>
      </c>
      <c r="BF231" s="204">
        <f>IF(N231="snížená",J231,0)</f>
        <v>0</v>
      </c>
      <c r="BG231" s="204">
        <f>IF(N231="zákl. přenesená",J231,0)</f>
        <v>0</v>
      </c>
      <c r="BH231" s="204">
        <f>IF(N231="sníž. přenesená",J231,0)</f>
        <v>0</v>
      </c>
      <c r="BI231" s="204">
        <f>IF(N231="nulová",J231,0)</f>
        <v>0</v>
      </c>
      <c r="BJ231" s="18" t="s">
        <v>86</v>
      </c>
      <c r="BK231" s="204">
        <f>ROUND(I231*H231,2)</f>
        <v>0</v>
      </c>
      <c r="BL231" s="18" t="s">
        <v>300</v>
      </c>
      <c r="BM231" s="203" t="s">
        <v>2036</v>
      </c>
    </row>
    <row r="232" spans="1:65" s="2" customFormat="1" ht="11.25">
      <c r="A232" s="35"/>
      <c r="B232" s="36"/>
      <c r="C232" s="37"/>
      <c r="D232" s="205" t="s">
        <v>178</v>
      </c>
      <c r="E232" s="37"/>
      <c r="F232" s="206" t="s">
        <v>2035</v>
      </c>
      <c r="G232" s="37"/>
      <c r="H232" s="37"/>
      <c r="I232" s="207"/>
      <c r="J232" s="37"/>
      <c r="K232" s="37"/>
      <c r="L232" s="40"/>
      <c r="M232" s="208"/>
      <c r="N232" s="209"/>
      <c r="O232" s="72"/>
      <c r="P232" s="72"/>
      <c r="Q232" s="72"/>
      <c r="R232" s="72"/>
      <c r="S232" s="72"/>
      <c r="T232" s="73"/>
      <c r="U232" s="35"/>
      <c r="V232" s="35"/>
      <c r="W232" s="35"/>
      <c r="X232" s="35"/>
      <c r="Y232" s="35"/>
      <c r="Z232" s="35"/>
      <c r="AA232" s="35"/>
      <c r="AB232" s="35"/>
      <c r="AC232" s="35"/>
      <c r="AD232" s="35"/>
      <c r="AE232" s="35"/>
      <c r="AT232" s="18" t="s">
        <v>178</v>
      </c>
      <c r="AU232" s="18" t="s">
        <v>88</v>
      </c>
    </row>
    <row r="233" spans="1:65" s="2" customFormat="1" ht="16.5" customHeight="1">
      <c r="A233" s="35"/>
      <c r="B233" s="36"/>
      <c r="C233" s="192" t="s">
        <v>535</v>
      </c>
      <c r="D233" s="192" t="s">
        <v>172</v>
      </c>
      <c r="E233" s="193" t="s">
        <v>2037</v>
      </c>
      <c r="F233" s="194" t="s">
        <v>2038</v>
      </c>
      <c r="G233" s="195" t="s">
        <v>368</v>
      </c>
      <c r="H233" s="196">
        <v>340</v>
      </c>
      <c r="I233" s="197"/>
      <c r="J233" s="198">
        <f>ROUND(I233*H233,2)</f>
        <v>0</v>
      </c>
      <c r="K233" s="194" t="s">
        <v>1</v>
      </c>
      <c r="L233" s="40"/>
      <c r="M233" s="199" t="s">
        <v>1</v>
      </c>
      <c r="N233" s="200" t="s">
        <v>44</v>
      </c>
      <c r="O233" s="72"/>
      <c r="P233" s="201">
        <f>O233*H233</f>
        <v>0</v>
      </c>
      <c r="Q233" s="201">
        <v>0</v>
      </c>
      <c r="R233" s="201">
        <f>Q233*H233</f>
        <v>0</v>
      </c>
      <c r="S233" s="201">
        <v>0</v>
      </c>
      <c r="T233" s="202">
        <f>S233*H233</f>
        <v>0</v>
      </c>
      <c r="U233" s="35"/>
      <c r="V233" s="35"/>
      <c r="W233" s="35"/>
      <c r="X233" s="35"/>
      <c r="Y233" s="35"/>
      <c r="Z233" s="35"/>
      <c r="AA233" s="35"/>
      <c r="AB233" s="35"/>
      <c r="AC233" s="35"/>
      <c r="AD233" s="35"/>
      <c r="AE233" s="35"/>
      <c r="AR233" s="203" t="s">
        <v>300</v>
      </c>
      <c r="AT233" s="203" t="s">
        <v>172</v>
      </c>
      <c r="AU233" s="203" t="s">
        <v>88</v>
      </c>
      <c r="AY233" s="18" t="s">
        <v>169</v>
      </c>
      <c r="BE233" s="204">
        <f>IF(N233="základní",J233,0)</f>
        <v>0</v>
      </c>
      <c r="BF233" s="204">
        <f>IF(N233="snížená",J233,0)</f>
        <v>0</v>
      </c>
      <c r="BG233" s="204">
        <f>IF(N233="zákl. přenesená",J233,0)</f>
        <v>0</v>
      </c>
      <c r="BH233" s="204">
        <f>IF(N233="sníž. přenesená",J233,0)</f>
        <v>0</v>
      </c>
      <c r="BI233" s="204">
        <f>IF(N233="nulová",J233,0)</f>
        <v>0</v>
      </c>
      <c r="BJ233" s="18" t="s">
        <v>86</v>
      </c>
      <c r="BK233" s="204">
        <f>ROUND(I233*H233,2)</f>
        <v>0</v>
      </c>
      <c r="BL233" s="18" t="s">
        <v>300</v>
      </c>
      <c r="BM233" s="203" t="s">
        <v>2039</v>
      </c>
    </row>
    <row r="234" spans="1:65" s="2" customFormat="1" ht="11.25">
      <c r="A234" s="35"/>
      <c r="B234" s="36"/>
      <c r="C234" s="37"/>
      <c r="D234" s="205" t="s">
        <v>178</v>
      </c>
      <c r="E234" s="37"/>
      <c r="F234" s="206" t="s">
        <v>2038</v>
      </c>
      <c r="G234" s="37"/>
      <c r="H234" s="37"/>
      <c r="I234" s="207"/>
      <c r="J234" s="37"/>
      <c r="K234" s="37"/>
      <c r="L234" s="40"/>
      <c r="M234" s="208"/>
      <c r="N234" s="209"/>
      <c r="O234" s="72"/>
      <c r="P234" s="72"/>
      <c r="Q234" s="72"/>
      <c r="R234" s="72"/>
      <c r="S234" s="72"/>
      <c r="T234" s="73"/>
      <c r="U234" s="35"/>
      <c r="V234" s="35"/>
      <c r="W234" s="35"/>
      <c r="X234" s="35"/>
      <c r="Y234" s="35"/>
      <c r="Z234" s="35"/>
      <c r="AA234" s="35"/>
      <c r="AB234" s="35"/>
      <c r="AC234" s="35"/>
      <c r="AD234" s="35"/>
      <c r="AE234" s="35"/>
      <c r="AT234" s="18" t="s">
        <v>178</v>
      </c>
      <c r="AU234" s="18" t="s">
        <v>88</v>
      </c>
    </row>
    <row r="235" spans="1:65" s="2" customFormat="1" ht="16.5" customHeight="1">
      <c r="A235" s="35"/>
      <c r="B235" s="36"/>
      <c r="C235" s="192" t="s">
        <v>542</v>
      </c>
      <c r="D235" s="192" t="s">
        <v>172</v>
      </c>
      <c r="E235" s="193" t="s">
        <v>2040</v>
      </c>
      <c r="F235" s="194" t="s">
        <v>2041</v>
      </c>
      <c r="G235" s="195" t="s">
        <v>368</v>
      </c>
      <c r="H235" s="196">
        <v>80</v>
      </c>
      <c r="I235" s="197"/>
      <c r="J235" s="198">
        <f>ROUND(I235*H235,2)</f>
        <v>0</v>
      </c>
      <c r="K235" s="194" t="s">
        <v>1</v>
      </c>
      <c r="L235" s="40"/>
      <c r="M235" s="199" t="s">
        <v>1</v>
      </c>
      <c r="N235" s="200" t="s">
        <v>44</v>
      </c>
      <c r="O235" s="72"/>
      <c r="P235" s="201">
        <f>O235*H235</f>
        <v>0</v>
      </c>
      <c r="Q235" s="201">
        <v>0</v>
      </c>
      <c r="R235" s="201">
        <f>Q235*H235</f>
        <v>0</v>
      </c>
      <c r="S235" s="201">
        <v>0</v>
      </c>
      <c r="T235" s="202">
        <f>S235*H235</f>
        <v>0</v>
      </c>
      <c r="U235" s="35"/>
      <c r="V235" s="35"/>
      <c r="W235" s="35"/>
      <c r="X235" s="35"/>
      <c r="Y235" s="35"/>
      <c r="Z235" s="35"/>
      <c r="AA235" s="35"/>
      <c r="AB235" s="35"/>
      <c r="AC235" s="35"/>
      <c r="AD235" s="35"/>
      <c r="AE235" s="35"/>
      <c r="AR235" s="203" t="s">
        <v>300</v>
      </c>
      <c r="AT235" s="203" t="s">
        <v>172</v>
      </c>
      <c r="AU235" s="203" t="s">
        <v>88</v>
      </c>
      <c r="AY235" s="18" t="s">
        <v>169</v>
      </c>
      <c r="BE235" s="204">
        <f>IF(N235="základní",J235,0)</f>
        <v>0</v>
      </c>
      <c r="BF235" s="204">
        <f>IF(N235="snížená",J235,0)</f>
        <v>0</v>
      </c>
      <c r="BG235" s="204">
        <f>IF(N235="zákl. přenesená",J235,0)</f>
        <v>0</v>
      </c>
      <c r="BH235" s="204">
        <f>IF(N235="sníž. přenesená",J235,0)</f>
        <v>0</v>
      </c>
      <c r="BI235" s="204">
        <f>IF(N235="nulová",J235,0)</f>
        <v>0</v>
      </c>
      <c r="BJ235" s="18" t="s">
        <v>86</v>
      </c>
      <c r="BK235" s="204">
        <f>ROUND(I235*H235,2)</f>
        <v>0</v>
      </c>
      <c r="BL235" s="18" t="s">
        <v>300</v>
      </c>
      <c r="BM235" s="203" t="s">
        <v>2042</v>
      </c>
    </row>
    <row r="236" spans="1:65" s="2" customFormat="1" ht="11.25">
      <c r="A236" s="35"/>
      <c r="B236" s="36"/>
      <c r="C236" s="37"/>
      <c r="D236" s="205" t="s">
        <v>178</v>
      </c>
      <c r="E236" s="37"/>
      <c r="F236" s="206" t="s">
        <v>2041</v>
      </c>
      <c r="G236" s="37"/>
      <c r="H236" s="37"/>
      <c r="I236" s="207"/>
      <c r="J236" s="37"/>
      <c r="K236" s="37"/>
      <c r="L236" s="40"/>
      <c r="M236" s="208"/>
      <c r="N236" s="209"/>
      <c r="O236" s="72"/>
      <c r="P236" s="72"/>
      <c r="Q236" s="72"/>
      <c r="R236" s="72"/>
      <c r="S236" s="72"/>
      <c r="T236" s="73"/>
      <c r="U236" s="35"/>
      <c r="V236" s="35"/>
      <c r="W236" s="35"/>
      <c r="X236" s="35"/>
      <c r="Y236" s="35"/>
      <c r="Z236" s="35"/>
      <c r="AA236" s="35"/>
      <c r="AB236" s="35"/>
      <c r="AC236" s="35"/>
      <c r="AD236" s="35"/>
      <c r="AE236" s="35"/>
      <c r="AT236" s="18" t="s">
        <v>178</v>
      </c>
      <c r="AU236" s="18" t="s">
        <v>88</v>
      </c>
    </row>
    <row r="237" spans="1:65" s="2" customFormat="1" ht="19.5">
      <c r="A237" s="35"/>
      <c r="B237" s="36"/>
      <c r="C237" s="37"/>
      <c r="D237" s="205" t="s">
        <v>233</v>
      </c>
      <c r="E237" s="37"/>
      <c r="F237" s="212" t="s">
        <v>2043</v>
      </c>
      <c r="G237" s="37"/>
      <c r="H237" s="37"/>
      <c r="I237" s="207"/>
      <c r="J237" s="37"/>
      <c r="K237" s="37"/>
      <c r="L237" s="40"/>
      <c r="M237" s="208"/>
      <c r="N237" s="209"/>
      <c r="O237" s="72"/>
      <c r="P237" s="72"/>
      <c r="Q237" s="72"/>
      <c r="R237" s="72"/>
      <c r="S237" s="72"/>
      <c r="T237" s="73"/>
      <c r="U237" s="35"/>
      <c r="V237" s="35"/>
      <c r="W237" s="35"/>
      <c r="X237" s="35"/>
      <c r="Y237" s="35"/>
      <c r="Z237" s="35"/>
      <c r="AA237" s="35"/>
      <c r="AB237" s="35"/>
      <c r="AC237" s="35"/>
      <c r="AD237" s="35"/>
      <c r="AE237" s="35"/>
      <c r="AT237" s="18" t="s">
        <v>233</v>
      </c>
      <c r="AU237" s="18" t="s">
        <v>88</v>
      </c>
    </row>
    <row r="238" spans="1:65" s="2" customFormat="1" ht="16.5" customHeight="1">
      <c r="A238" s="35"/>
      <c r="B238" s="36"/>
      <c r="C238" s="192" t="s">
        <v>549</v>
      </c>
      <c r="D238" s="192" t="s">
        <v>172</v>
      </c>
      <c r="E238" s="193" t="s">
        <v>2044</v>
      </c>
      <c r="F238" s="194" t="s">
        <v>2045</v>
      </c>
      <c r="G238" s="195" t="s">
        <v>368</v>
      </c>
      <c r="H238" s="196">
        <v>150</v>
      </c>
      <c r="I238" s="197"/>
      <c r="J238" s="198">
        <f>ROUND(I238*H238,2)</f>
        <v>0</v>
      </c>
      <c r="K238" s="194" t="s">
        <v>1</v>
      </c>
      <c r="L238" s="40"/>
      <c r="M238" s="199" t="s">
        <v>1</v>
      </c>
      <c r="N238" s="200" t="s">
        <v>44</v>
      </c>
      <c r="O238" s="72"/>
      <c r="P238" s="201">
        <f>O238*H238</f>
        <v>0</v>
      </c>
      <c r="Q238" s="201">
        <v>0</v>
      </c>
      <c r="R238" s="201">
        <f>Q238*H238</f>
        <v>0</v>
      </c>
      <c r="S238" s="201">
        <v>0</v>
      </c>
      <c r="T238" s="202">
        <f>S238*H238</f>
        <v>0</v>
      </c>
      <c r="U238" s="35"/>
      <c r="V238" s="35"/>
      <c r="W238" s="35"/>
      <c r="X238" s="35"/>
      <c r="Y238" s="35"/>
      <c r="Z238" s="35"/>
      <c r="AA238" s="35"/>
      <c r="AB238" s="35"/>
      <c r="AC238" s="35"/>
      <c r="AD238" s="35"/>
      <c r="AE238" s="35"/>
      <c r="AR238" s="203" t="s">
        <v>300</v>
      </c>
      <c r="AT238" s="203" t="s">
        <v>172</v>
      </c>
      <c r="AU238" s="203" t="s">
        <v>88</v>
      </c>
      <c r="AY238" s="18" t="s">
        <v>169</v>
      </c>
      <c r="BE238" s="204">
        <f>IF(N238="základní",J238,0)</f>
        <v>0</v>
      </c>
      <c r="BF238" s="204">
        <f>IF(N238="snížená",J238,0)</f>
        <v>0</v>
      </c>
      <c r="BG238" s="204">
        <f>IF(N238="zákl. přenesená",J238,0)</f>
        <v>0</v>
      </c>
      <c r="BH238" s="204">
        <f>IF(N238="sníž. přenesená",J238,0)</f>
        <v>0</v>
      </c>
      <c r="BI238" s="204">
        <f>IF(N238="nulová",J238,0)</f>
        <v>0</v>
      </c>
      <c r="BJ238" s="18" t="s">
        <v>86</v>
      </c>
      <c r="BK238" s="204">
        <f>ROUND(I238*H238,2)</f>
        <v>0</v>
      </c>
      <c r="BL238" s="18" t="s">
        <v>300</v>
      </c>
      <c r="BM238" s="203" t="s">
        <v>2046</v>
      </c>
    </row>
    <row r="239" spans="1:65" s="2" customFormat="1" ht="11.25">
      <c r="A239" s="35"/>
      <c r="B239" s="36"/>
      <c r="C239" s="37"/>
      <c r="D239" s="205" t="s">
        <v>178</v>
      </c>
      <c r="E239" s="37"/>
      <c r="F239" s="206" t="s">
        <v>2045</v>
      </c>
      <c r="G239" s="37"/>
      <c r="H239" s="37"/>
      <c r="I239" s="207"/>
      <c r="J239" s="37"/>
      <c r="K239" s="37"/>
      <c r="L239" s="40"/>
      <c r="M239" s="208"/>
      <c r="N239" s="209"/>
      <c r="O239" s="72"/>
      <c r="P239" s="72"/>
      <c r="Q239" s="72"/>
      <c r="R239" s="72"/>
      <c r="S239" s="72"/>
      <c r="T239" s="73"/>
      <c r="U239" s="35"/>
      <c r="V239" s="35"/>
      <c r="W239" s="35"/>
      <c r="X239" s="35"/>
      <c r="Y239" s="35"/>
      <c r="Z239" s="35"/>
      <c r="AA239" s="35"/>
      <c r="AB239" s="35"/>
      <c r="AC239" s="35"/>
      <c r="AD239" s="35"/>
      <c r="AE239" s="35"/>
      <c r="AT239" s="18" t="s">
        <v>178</v>
      </c>
      <c r="AU239" s="18" t="s">
        <v>88</v>
      </c>
    </row>
    <row r="240" spans="1:65" s="2" customFormat="1" ht="16.5" customHeight="1">
      <c r="A240" s="35"/>
      <c r="B240" s="36"/>
      <c r="C240" s="192" t="s">
        <v>557</v>
      </c>
      <c r="D240" s="192" t="s">
        <v>172</v>
      </c>
      <c r="E240" s="193" t="s">
        <v>2047</v>
      </c>
      <c r="F240" s="194" t="s">
        <v>2048</v>
      </c>
      <c r="G240" s="195" t="s">
        <v>368</v>
      </c>
      <c r="H240" s="196">
        <v>120</v>
      </c>
      <c r="I240" s="197"/>
      <c r="J240" s="198">
        <f>ROUND(I240*H240,2)</f>
        <v>0</v>
      </c>
      <c r="K240" s="194" t="s">
        <v>1</v>
      </c>
      <c r="L240" s="40"/>
      <c r="M240" s="199" t="s">
        <v>1</v>
      </c>
      <c r="N240" s="200" t="s">
        <v>44</v>
      </c>
      <c r="O240" s="72"/>
      <c r="P240" s="201">
        <f>O240*H240</f>
        <v>0</v>
      </c>
      <c r="Q240" s="201">
        <v>0</v>
      </c>
      <c r="R240" s="201">
        <f>Q240*H240</f>
        <v>0</v>
      </c>
      <c r="S240" s="201">
        <v>0</v>
      </c>
      <c r="T240" s="202">
        <f>S240*H240</f>
        <v>0</v>
      </c>
      <c r="U240" s="35"/>
      <c r="V240" s="35"/>
      <c r="W240" s="35"/>
      <c r="X240" s="35"/>
      <c r="Y240" s="35"/>
      <c r="Z240" s="35"/>
      <c r="AA240" s="35"/>
      <c r="AB240" s="35"/>
      <c r="AC240" s="35"/>
      <c r="AD240" s="35"/>
      <c r="AE240" s="35"/>
      <c r="AR240" s="203" t="s">
        <v>300</v>
      </c>
      <c r="AT240" s="203" t="s">
        <v>172</v>
      </c>
      <c r="AU240" s="203" t="s">
        <v>88</v>
      </c>
      <c r="AY240" s="18" t="s">
        <v>169</v>
      </c>
      <c r="BE240" s="204">
        <f>IF(N240="základní",J240,0)</f>
        <v>0</v>
      </c>
      <c r="BF240" s="204">
        <f>IF(N240="snížená",J240,0)</f>
        <v>0</v>
      </c>
      <c r="BG240" s="204">
        <f>IF(N240="zákl. přenesená",J240,0)</f>
        <v>0</v>
      </c>
      <c r="BH240" s="204">
        <f>IF(N240="sníž. přenesená",J240,0)</f>
        <v>0</v>
      </c>
      <c r="BI240" s="204">
        <f>IF(N240="nulová",J240,0)</f>
        <v>0</v>
      </c>
      <c r="BJ240" s="18" t="s">
        <v>86</v>
      </c>
      <c r="BK240" s="204">
        <f>ROUND(I240*H240,2)</f>
        <v>0</v>
      </c>
      <c r="BL240" s="18" t="s">
        <v>300</v>
      </c>
      <c r="BM240" s="203" t="s">
        <v>2049</v>
      </c>
    </row>
    <row r="241" spans="1:65" s="2" customFormat="1" ht="11.25">
      <c r="A241" s="35"/>
      <c r="B241" s="36"/>
      <c r="C241" s="37"/>
      <c r="D241" s="205" t="s">
        <v>178</v>
      </c>
      <c r="E241" s="37"/>
      <c r="F241" s="206" t="s">
        <v>2048</v>
      </c>
      <c r="G241" s="37"/>
      <c r="H241" s="37"/>
      <c r="I241" s="207"/>
      <c r="J241" s="37"/>
      <c r="K241" s="37"/>
      <c r="L241" s="40"/>
      <c r="M241" s="208"/>
      <c r="N241" s="209"/>
      <c r="O241" s="72"/>
      <c r="P241" s="72"/>
      <c r="Q241" s="72"/>
      <c r="R241" s="72"/>
      <c r="S241" s="72"/>
      <c r="T241" s="73"/>
      <c r="U241" s="35"/>
      <c r="V241" s="35"/>
      <c r="W241" s="35"/>
      <c r="X241" s="35"/>
      <c r="Y241" s="35"/>
      <c r="Z241" s="35"/>
      <c r="AA241" s="35"/>
      <c r="AB241" s="35"/>
      <c r="AC241" s="35"/>
      <c r="AD241" s="35"/>
      <c r="AE241" s="35"/>
      <c r="AT241" s="18" t="s">
        <v>178</v>
      </c>
      <c r="AU241" s="18" t="s">
        <v>88</v>
      </c>
    </row>
    <row r="242" spans="1:65" s="2" customFormat="1" ht="16.5" customHeight="1">
      <c r="A242" s="35"/>
      <c r="B242" s="36"/>
      <c r="C242" s="192" t="s">
        <v>564</v>
      </c>
      <c r="D242" s="192" t="s">
        <v>172</v>
      </c>
      <c r="E242" s="193" t="s">
        <v>2050</v>
      </c>
      <c r="F242" s="194" t="s">
        <v>2051</v>
      </c>
      <c r="G242" s="195" t="s">
        <v>368</v>
      </c>
      <c r="H242" s="196">
        <v>10</v>
      </c>
      <c r="I242" s="197"/>
      <c r="J242" s="198">
        <f>ROUND(I242*H242,2)</f>
        <v>0</v>
      </c>
      <c r="K242" s="194" t="s">
        <v>1</v>
      </c>
      <c r="L242" s="40"/>
      <c r="M242" s="199" t="s">
        <v>1</v>
      </c>
      <c r="N242" s="200" t="s">
        <v>44</v>
      </c>
      <c r="O242" s="72"/>
      <c r="P242" s="201">
        <f>O242*H242</f>
        <v>0</v>
      </c>
      <c r="Q242" s="201">
        <v>0</v>
      </c>
      <c r="R242" s="201">
        <f>Q242*H242</f>
        <v>0</v>
      </c>
      <c r="S242" s="201">
        <v>0</v>
      </c>
      <c r="T242" s="202">
        <f>S242*H242</f>
        <v>0</v>
      </c>
      <c r="U242" s="35"/>
      <c r="V242" s="35"/>
      <c r="W242" s="35"/>
      <c r="X242" s="35"/>
      <c r="Y242" s="35"/>
      <c r="Z242" s="35"/>
      <c r="AA242" s="35"/>
      <c r="AB242" s="35"/>
      <c r="AC242" s="35"/>
      <c r="AD242" s="35"/>
      <c r="AE242" s="35"/>
      <c r="AR242" s="203" t="s">
        <v>300</v>
      </c>
      <c r="AT242" s="203" t="s">
        <v>172</v>
      </c>
      <c r="AU242" s="203" t="s">
        <v>88</v>
      </c>
      <c r="AY242" s="18" t="s">
        <v>169</v>
      </c>
      <c r="BE242" s="204">
        <f>IF(N242="základní",J242,0)</f>
        <v>0</v>
      </c>
      <c r="BF242" s="204">
        <f>IF(N242="snížená",J242,0)</f>
        <v>0</v>
      </c>
      <c r="BG242" s="204">
        <f>IF(N242="zákl. přenesená",J242,0)</f>
        <v>0</v>
      </c>
      <c r="BH242" s="204">
        <f>IF(N242="sníž. přenesená",J242,0)</f>
        <v>0</v>
      </c>
      <c r="BI242" s="204">
        <f>IF(N242="nulová",J242,0)</f>
        <v>0</v>
      </c>
      <c r="BJ242" s="18" t="s">
        <v>86</v>
      </c>
      <c r="BK242" s="204">
        <f>ROUND(I242*H242,2)</f>
        <v>0</v>
      </c>
      <c r="BL242" s="18" t="s">
        <v>300</v>
      </c>
      <c r="BM242" s="203" t="s">
        <v>2052</v>
      </c>
    </row>
    <row r="243" spans="1:65" s="2" customFormat="1" ht="11.25">
      <c r="A243" s="35"/>
      <c r="B243" s="36"/>
      <c r="C243" s="37"/>
      <c r="D243" s="205" t="s">
        <v>178</v>
      </c>
      <c r="E243" s="37"/>
      <c r="F243" s="206" t="s">
        <v>2051</v>
      </c>
      <c r="G243" s="37"/>
      <c r="H243" s="37"/>
      <c r="I243" s="207"/>
      <c r="J243" s="37"/>
      <c r="K243" s="37"/>
      <c r="L243" s="40"/>
      <c r="M243" s="208"/>
      <c r="N243" s="209"/>
      <c r="O243" s="72"/>
      <c r="P243" s="72"/>
      <c r="Q243" s="72"/>
      <c r="R243" s="72"/>
      <c r="S243" s="72"/>
      <c r="T243" s="73"/>
      <c r="U243" s="35"/>
      <c r="V243" s="35"/>
      <c r="W243" s="35"/>
      <c r="X243" s="35"/>
      <c r="Y243" s="35"/>
      <c r="Z243" s="35"/>
      <c r="AA243" s="35"/>
      <c r="AB243" s="35"/>
      <c r="AC243" s="35"/>
      <c r="AD243" s="35"/>
      <c r="AE243" s="35"/>
      <c r="AT243" s="18" t="s">
        <v>178</v>
      </c>
      <c r="AU243" s="18" t="s">
        <v>88</v>
      </c>
    </row>
    <row r="244" spans="1:65" s="2" customFormat="1" ht="16.5" customHeight="1">
      <c r="A244" s="35"/>
      <c r="B244" s="36"/>
      <c r="C244" s="192" t="s">
        <v>573</v>
      </c>
      <c r="D244" s="192" t="s">
        <v>172</v>
      </c>
      <c r="E244" s="193" t="s">
        <v>2053</v>
      </c>
      <c r="F244" s="194" t="s">
        <v>2054</v>
      </c>
      <c r="G244" s="195" t="s">
        <v>368</v>
      </c>
      <c r="H244" s="196">
        <v>300</v>
      </c>
      <c r="I244" s="197"/>
      <c r="J244" s="198">
        <f>ROUND(I244*H244,2)</f>
        <v>0</v>
      </c>
      <c r="K244" s="194" t="s">
        <v>1</v>
      </c>
      <c r="L244" s="40"/>
      <c r="M244" s="199" t="s">
        <v>1</v>
      </c>
      <c r="N244" s="200" t="s">
        <v>44</v>
      </c>
      <c r="O244" s="72"/>
      <c r="P244" s="201">
        <f>O244*H244</f>
        <v>0</v>
      </c>
      <c r="Q244" s="201">
        <v>0</v>
      </c>
      <c r="R244" s="201">
        <f>Q244*H244</f>
        <v>0</v>
      </c>
      <c r="S244" s="201">
        <v>0</v>
      </c>
      <c r="T244" s="202">
        <f>S244*H244</f>
        <v>0</v>
      </c>
      <c r="U244" s="35"/>
      <c r="V244" s="35"/>
      <c r="W244" s="35"/>
      <c r="X244" s="35"/>
      <c r="Y244" s="35"/>
      <c r="Z244" s="35"/>
      <c r="AA244" s="35"/>
      <c r="AB244" s="35"/>
      <c r="AC244" s="35"/>
      <c r="AD244" s="35"/>
      <c r="AE244" s="35"/>
      <c r="AR244" s="203" t="s">
        <v>300</v>
      </c>
      <c r="AT244" s="203" t="s">
        <v>172</v>
      </c>
      <c r="AU244" s="203" t="s">
        <v>88</v>
      </c>
      <c r="AY244" s="18" t="s">
        <v>169</v>
      </c>
      <c r="BE244" s="204">
        <f>IF(N244="základní",J244,0)</f>
        <v>0</v>
      </c>
      <c r="BF244" s="204">
        <f>IF(N244="snížená",J244,0)</f>
        <v>0</v>
      </c>
      <c r="BG244" s="204">
        <f>IF(N244="zákl. přenesená",J244,0)</f>
        <v>0</v>
      </c>
      <c r="BH244" s="204">
        <f>IF(N244="sníž. přenesená",J244,0)</f>
        <v>0</v>
      </c>
      <c r="BI244" s="204">
        <f>IF(N244="nulová",J244,0)</f>
        <v>0</v>
      </c>
      <c r="BJ244" s="18" t="s">
        <v>86</v>
      </c>
      <c r="BK244" s="204">
        <f>ROUND(I244*H244,2)</f>
        <v>0</v>
      </c>
      <c r="BL244" s="18" t="s">
        <v>300</v>
      </c>
      <c r="BM244" s="203" t="s">
        <v>2055</v>
      </c>
    </row>
    <row r="245" spans="1:65" s="2" customFormat="1" ht="11.25">
      <c r="A245" s="35"/>
      <c r="B245" s="36"/>
      <c r="C245" s="37"/>
      <c r="D245" s="205" t="s">
        <v>178</v>
      </c>
      <c r="E245" s="37"/>
      <c r="F245" s="206" t="s">
        <v>2054</v>
      </c>
      <c r="G245" s="37"/>
      <c r="H245" s="37"/>
      <c r="I245" s="207"/>
      <c r="J245" s="37"/>
      <c r="K245" s="37"/>
      <c r="L245" s="40"/>
      <c r="M245" s="208"/>
      <c r="N245" s="209"/>
      <c r="O245" s="72"/>
      <c r="P245" s="72"/>
      <c r="Q245" s="72"/>
      <c r="R245" s="72"/>
      <c r="S245" s="72"/>
      <c r="T245" s="73"/>
      <c r="U245" s="35"/>
      <c r="V245" s="35"/>
      <c r="W245" s="35"/>
      <c r="X245" s="35"/>
      <c r="Y245" s="35"/>
      <c r="Z245" s="35"/>
      <c r="AA245" s="35"/>
      <c r="AB245" s="35"/>
      <c r="AC245" s="35"/>
      <c r="AD245" s="35"/>
      <c r="AE245" s="35"/>
      <c r="AT245" s="18" t="s">
        <v>178</v>
      </c>
      <c r="AU245" s="18" t="s">
        <v>88</v>
      </c>
    </row>
    <row r="246" spans="1:65" s="2" customFormat="1" ht="16.5" customHeight="1">
      <c r="A246" s="35"/>
      <c r="B246" s="36"/>
      <c r="C246" s="192" t="s">
        <v>584</v>
      </c>
      <c r="D246" s="192" t="s">
        <v>172</v>
      </c>
      <c r="E246" s="193" t="s">
        <v>2056</v>
      </c>
      <c r="F246" s="194" t="s">
        <v>1912</v>
      </c>
      <c r="G246" s="195" t="s">
        <v>595</v>
      </c>
      <c r="H246" s="266"/>
      <c r="I246" s="197"/>
      <c r="J246" s="198">
        <f>ROUND(I246*H246,2)</f>
        <v>0</v>
      </c>
      <c r="K246" s="194" t="s">
        <v>1</v>
      </c>
      <c r="L246" s="40"/>
      <c r="M246" s="199" t="s">
        <v>1</v>
      </c>
      <c r="N246" s="200" t="s">
        <v>44</v>
      </c>
      <c r="O246" s="72"/>
      <c r="P246" s="201">
        <f>O246*H246</f>
        <v>0</v>
      </c>
      <c r="Q246" s="201">
        <v>0</v>
      </c>
      <c r="R246" s="201">
        <f>Q246*H246</f>
        <v>0</v>
      </c>
      <c r="S246" s="201">
        <v>0</v>
      </c>
      <c r="T246" s="202">
        <f>S246*H246</f>
        <v>0</v>
      </c>
      <c r="U246" s="35"/>
      <c r="V246" s="35"/>
      <c r="W246" s="35"/>
      <c r="X246" s="35"/>
      <c r="Y246" s="35"/>
      <c r="Z246" s="35"/>
      <c r="AA246" s="35"/>
      <c r="AB246" s="35"/>
      <c r="AC246" s="35"/>
      <c r="AD246" s="35"/>
      <c r="AE246" s="35"/>
      <c r="AR246" s="203" t="s">
        <v>300</v>
      </c>
      <c r="AT246" s="203" t="s">
        <v>172</v>
      </c>
      <c r="AU246" s="203" t="s">
        <v>88</v>
      </c>
      <c r="AY246" s="18" t="s">
        <v>169</v>
      </c>
      <c r="BE246" s="204">
        <f>IF(N246="základní",J246,0)</f>
        <v>0</v>
      </c>
      <c r="BF246" s="204">
        <f>IF(N246="snížená",J246,0)</f>
        <v>0</v>
      </c>
      <c r="BG246" s="204">
        <f>IF(N246="zákl. přenesená",J246,0)</f>
        <v>0</v>
      </c>
      <c r="BH246" s="204">
        <f>IF(N246="sníž. přenesená",J246,0)</f>
        <v>0</v>
      </c>
      <c r="BI246" s="204">
        <f>IF(N246="nulová",J246,0)</f>
        <v>0</v>
      </c>
      <c r="BJ246" s="18" t="s">
        <v>86</v>
      </c>
      <c r="BK246" s="204">
        <f>ROUND(I246*H246,2)</f>
        <v>0</v>
      </c>
      <c r="BL246" s="18" t="s">
        <v>300</v>
      </c>
      <c r="BM246" s="203" t="s">
        <v>2057</v>
      </c>
    </row>
    <row r="247" spans="1:65" s="2" customFormat="1" ht="11.25">
      <c r="A247" s="35"/>
      <c r="B247" s="36"/>
      <c r="C247" s="37"/>
      <c r="D247" s="205" t="s">
        <v>178</v>
      </c>
      <c r="E247" s="37"/>
      <c r="F247" s="206" t="s">
        <v>1912</v>
      </c>
      <c r="G247" s="37"/>
      <c r="H247" s="37"/>
      <c r="I247" s="207"/>
      <c r="J247" s="37"/>
      <c r="K247" s="37"/>
      <c r="L247" s="40"/>
      <c r="M247" s="208"/>
      <c r="N247" s="209"/>
      <c r="O247" s="72"/>
      <c r="P247" s="72"/>
      <c r="Q247" s="72"/>
      <c r="R247" s="72"/>
      <c r="S247" s="72"/>
      <c r="T247" s="73"/>
      <c r="U247" s="35"/>
      <c r="V247" s="35"/>
      <c r="W247" s="35"/>
      <c r="X247" s="35"/>
      <c r="Y247" s="35"/>
      <c r="Z247" s="35"/>
      <c r="AA247" s="35"/>
      <c r="AB247" s="35"/>
      <c r="AC247" s="35"/>
      <c r="AD247" s="35"/>
      <c r="AE247" s="35"/>
      <c r="AT247" s="18" t="s">
        <v>178</v>
      </c>
      <c r="AU247" s="18" t="s">
        <v>88</v>
      </c>
    </row>
    <row r="248" spans="1:65" s="2" customFormat="1" ht="19.5">
      <c r="A248" s="35"/>
      <c r="B248" s="36"/>
      <c r="C248" s="37"/>
      <c r="D248" s="205" t="s">
        <v>233</v>
      </c>
      <c r="E248" s="37"/>
      <c r="F248" s="212" t="s">
        <v>2058</v>
      </c>
      <c r="G248" s="37"/>
      <c r="H248" s="37"/>
      <c r="I248" s="207"/>
      <c r="J248" s="37"/>
      <c r="K248" s="37"/>
      <c r="L248" s="40"/>
      <c r="M248" s="208"/>
      <c r="N248" s="209"/>
      <c r="O248" s="72"/>
      <c r="P248" s="72"/>
      <c r="Q248" s="72"/>
      <c r="R248" s="72"/>
      <c r="S248" s="72"/>
      <c r="T248" s="73"/>
      <c r="U248" s="35"/>
      <c r="V248" s="35"/>
      <c r="W248" s="35"/>
      <c r="X248" s="35"/>
      <c r="Y248" s="35"/>
      <c r="Z248" s="35"/>
      <c r="AA248" s="35"/>
      <c r="AB248" s="35"/>
      <c r="AC248" s="35"/>
      <c r="AD248" s="35"/>
      <c r="AE248" s="35"/>
      <c r="AT248" s="18" t="s">
        <v>233</v>
      </c>
      <c r="AU248" s="18" t="s">
        <v>88</v>
      </c>
    </row>
    <row r="249" spans="1:65" s="12" customFormat="1" ht="22.9" customHeight="1">
      <c r="B249" s="176"/>
      <c r="C249" s="177"/>
      <c r="D249" s="178" t="s">
        <v>78</v>
      </c>
      <c r="E249" s="190" t="s">
        <v>2059</v>
      </c>
      <c r="F249" s="190" t="s">
        <v>2060</v>
      </c>
      <c r="G249" s="177"/>
      <c r="H249" s="177"/>
      <c r="I249" s="180"/>
      <c r="J249" s="191">
        <f>BK249</f>
        <v>0</v>
      </c>
      <c r="K249" s="177"/>
      <c r="L249" s="182"/>
      <c r="M249" s="183"/>
      <c r="N249" s="184"/>
      <c r="O249" s="184"/>
      <c r="P249" s="185">
        <f>SUM(P250:P317)</f>
        <v>0</v>
      </c>
      <c r="Q249" s="184"/>
      <c r="R249" s="185">
        <f>SUM(R250:R317)</f>
        <v>0</v>
      </c>
      <c r="S249" s="184"/>
      <c r="T249" s="186">
        <f>SUM(T250:T317)</f>
        <v>0</v>
      </c>
      <c r="AR249" s="187" t="s">
        <v>88</v>
      </c>
      <c r="AT249" s="188" t="s">
        <v>78</v>
      </c>
      <c r="AU249" s="188" t="s">
        <v>86</v>
      </c>
      <c r="AY249" s="187" t="s">
        <v>169</v>
      </c>
      <c r="BK249" s="189">
        <f>SUM(BK250:BK317)</f>
        <v>0</v>
      </c>
    </row>
    <row r="250" spans="1:65" s="2" customFormat="1" ht="16.5" customHeight="1">
      <c r="A250" s="35"/>
      <c r="B250" s="36"/>
      <c r="C250" s="192" t="s">
        <v>592</v>
      </c>
      <c r="D250" s="192" t="s">
        <v>172</v>
      </c>
      <c r="E250" s="193" t="s">
        <v>2061</v>
      </c>
      <c r="F250" s="194" t="s">
        <v>2062</v>
      </c>
      <c r="G250" s="195" t="s">
        <v>1341</v>
      </c>
      <c r="H250" s="196">
        <v>6</v>
      </c>
      <c r="I250" s="197"/>
      <c r="J250" s="198">
        <f>ROUND(I250*H250,2)</f>
        <v>0</v>
      </c>
      <c r="K250" s="194" t="s">
        <v>1</v>
      </c>
      <c r="L250" s="40"/>
      <c r="M250" s="199" t="s">
        <v>1</v>
      </c>
      <c r="N250" s="200" t="s">
        <v>44</v>
      </c>
      <c r="O250" s="72"/>
      <c r="P250" s="201">
        <f>O250*H250</f>
        <v>0</v>
      </c>
      <c r="Q250" s="201">
        <v>0</v>
      </c>
      <c r="R250" s="201">
        <f>Q250*H250</f>
        <v>0</v>
      </c>
      <c r="S250" s="201">
        <v>0</v>
      </c>
      <c r="T250" s="202">
        <f>S250*H250</f>
        <v>0</v>
      </c>
      <c r="U250" s="35"/>
      <c r="V250" s="35"/>
      <c r="W250" s="35"/>
      <c r="X250" s="35"/>
      <c r="Y250" s="35"/>
      <c r="Z250" s="35"/>
      <c r="AA250" s="35"/>
      <c r="AB250" s="35"/>
      <c r="AC250" s="35"/>
      <c r="AD250" s="35"/>
      <c r="AE250" s="35"/>
      <c r="AR250" s="203" t="s">
        <v>300</v>
      </c>
      <c r="AT250" s="203" t="s">
        <v>172</v>
      </c>
      <c r="AU250" s="203" t="s">
        <v>88</v>
      </c>
      <c r="AY250" s="18" t="s">
        <v>169</v>
      </c>
      <c r="BE250" s="204">
        <f>IF(N250="základní",J250,0)</f>
        <v>0</v>
      </c>
      <c r="BF250" s="204">
        <f>IF(N250="snížená",J250,0)</f>
        <v>0</v>
      </c>
      <c r="BG250" s="204">
        <f>IF(N250="zákl. přenesená",J250,0)</f>
        <v>0</v>
      </c>
      <c r="BH250" s="204">
        <f>IF(N250="sníž. přenesená",J250,0)</f>
        <v>0</v>
      </c>
      <c r="BI250" s="204">
        <f>IF(N250="nulová",J250,0)</f>
        <v>0</v>
      </c>
      <c r="BJ250" s="18" t="s">
        <v>86</v>
      </c>
      <c r="BK250" s="204">
        <f>ROUND(I250*H250,2)</f>
        <v>0</v>
      </c>
      <c r="BL250" s="18" t="s">
        <v>300</v>
      </c>
      <c r="BM250" s="203" t="s">
        <v>2063</v>
      </c>
    </row>
    <row r="251" spans="1:65" s="2" customFormat="1" ht="11.25">
      <c r="A251" s="35"/>
      <c r="B251" s="36"/>
      <c r="C251" s="37"/>
      <c r="D251" s="205" t="s">
        <v>178</v>
      </c>
      <c r="E251" s="37"/>
      <c r="F251" s="206" t="s">
        <v>2062</v>
      </c>
      <c r="G251" s="37"/>
      <c r="H251" s="37"/>
      <c r="I251" s="207"/>
      <c r="J251" s="37"/>
      <c r="K251" s="37"/>
      <c r="L251" s="40"/>
      <c r="M251" s="208"/>
      <c r="N251" s="209"/>
      <c r="O251" s="72"/>
      <c r="P251" s="72"/>
      <c r="Q251" s="72"/>
      <c r="R251" s="72"/>
      <c r="S251" s="72"/>
      <c r="T251" s="73"/>
      <c r="U251" s="35"/>
      <c r="V251" s="35"/>
      <c r="W251" s="35"/>
      <c r="X251" s="35"/>
      <c r="Y251" s="35"/>
      <c r="Z251" s="35"/>
      <c r="AA251" s="35"/>
      <c r="AB251" s="35"/>
      <c r="AC251" s="35"/>
      <c r="AD251" s="35"/>
      <c r="AE251" s="35"/>
      <c r="AT251" s="18" t="s">
        <v>178</v>
      </c>
      <c r="AU251" s="18" t="s">
        <v>88</v>
      </c>
    </row>
    <row r="252" spans="1:65" s="2" customFormat="1" ht="16.5" customHeight="1">
      <c r="A252" s="35"/>
      <c r="B252" s="36"/>
      <c r="C252" s="192" t="s">
        <v>602</v>
      </c>
      <c r="D252" s="192" t="s">
        <v>172</v>
      </c>
      <c r="E252" s="193" t="s">
        <v>2064</v>
      </c>
      <c r="F252" s="194" t="s">
        <v>2065</v>
      </c>
      <c r="G252" s="195" t="s">
        <v>1341</v>
      </c>
      <c r="H252" s="196">
        <v>3</v>
      </c>
      <c r="I252" s="197"/>
      <c r="J252" s="198">
        <f>ROUND(I252*H252,2)</f>
        <v>0</v>
      </c>
      <c r="K252" s="194" t="s">
        <v>1</v>
      </c>
      <c r="L252" s="40"/>
      <c r="M252" s="199" t="s">
        <v>1</v>
      </c>
      <c r="N252" s="200" t="s">
        <v>44</v>
      </c>
      <c r="O252" s="72"/>
      <c r="P252" s="201">
        <f>O252*H252</f>
        <v>0</v>
      </c>
      <c r="Q252" s="201">
        <v>0</v>
      </c>
      <c r="R252" s="201">
        <f>Q252*H252</f>
        <v>0</v>
      </c>
      <c r="S252" s="201">
        <v>0</v>
      </c>
      <c r="T252" s="202">
        <f>S252*H252</f>
        <v>0</v>
      </c>
      <c r="U252" s="35"/>
      <c r="V252" s="35"/>
      <c r="W252" s="35"/>
      <c r="X252" s="35"/>
      <c r="Y252" s="35"/>
      <c r="Z252" s="35"/>
      <c r="AA252" s="35"/>
      <c r="AB252" s="35"/>
      <c r="AC252" s="35"/>
      <c r="AD252" s="35"/>
      <c r="AE252" s="35"/>
      <c r="AR252" s="203" t="s">
        <v>300</v>
      </c>
      <c r="AT252" s="203" t="s">
        <v>172</v>
      </c>
      <c r="AU252" s="203" t="s">
        <v>88</v>
      </c>
      <c r="AY252" s="18" t="s">
        <v>169</v>
      </c>
      <c r="BE252" s="204">
        <f>IF(N252="základní",J252,0)</f>
        <v>0</v>
      </c>
      <c r="BF252" s="204">
        <f>IF(N252="snížená",J252,0)</f>
        <v>0</v>
      </c>
      <c r="BG252" s="204">
        <f>IF(N252="zákl. přenesená",J252,0)</f>
        <v>0</v>
      </c>
      <c r="BH252" s="204">
        <f>IF(N252="sníž. přenesená",J252,0)</f>
        <v>0</v>
      </c>
      <c r="BI252" s="204">
        <f>IF(N252="nulová",J252,0)</f>
        <v>0</v>
      </c>
      <c r="BJ252" s="18" t="s">
        <v>86</v>
      </c>
      <c r="BK252" s="204">
        <f>ROUND(I252*H252,2)</f>
        <v>0</v>
      </c>
      <c r="BL252" s="18" t="s">
        <v>300</v>
      </c>
      <c r="BM252" s="203" t="s">
        <v>2066</v>
      </c>
    </row>
    <row r="253" spans="1:65" s="2" customFormat="1" ht="11.25">
      <c r="A253" s="35"/>
      <c r="B253" s="36"/>
      <c r="C253" s="37"/>
      <c r="D253" s="205" t="s">
        <v>178</v>
      </c>
      <c r="E253" s="37"/>
      <c r="F253" s="206" t="s">
        <v>2065</v>
      </c>
      <c r="G253" s="37"/>
      <c r="H253" s="37"/>
      <c r="I253" s="207"/>
      <c r="J253" s="37"/>
      <c r="K253" s="37"/>
      <c r="L253" s="40"/>
      <c r="M253" s="208"/>
      <c r="N253" s="209"/>
      <c r="O253" s="72"/>
      <c r="P253" s="72"/>
      <c r="Q253" s="72"/>
      <c r="R253" s="72"/>
      <c r="S253" s="72"/>
      <c r="T253" s="73"/>
      <c r="U253" s="35"/>
      <c r="V253" s="35"/>
      <c r="W253" s="35"/>
      <c r="X253" s="35"/>
      <c r="Y253" s="35"/>
      <c r="Z253" s="35"/>
      <c r="AA253" s="35"/>
      <c r="AB253" s="35"/>
      <c r="AC253" s="35"/>
      <c r="AD253" s="35"/>
      <c r="AE253" s="35"/>
      <c r="AT253" s="18" t="s">
        <v>178</v>
      </c>
      <c r="AU253" s="18" t="s">
        <v>88</v>
      </c>
    </row>
    <row r="254" spans="1:65" s="2" customFormat="1" ht="16.5" customHeight="1">
      <c r="A254" s="35"/>
      <c r="B254" s="36"/>
      <c r="C254" s="192" t="s">
        <v>611</v>
      </c>
      <c r="D254" s="192" t="s">
        <v>172</v>
      </c>
      <c r="E254" s="193" t="s">
        <v>2067</v>
      </c>
      <c r="F254" s="194" t="s">
        <v>2068</v>
      </c>
      <c r="G254" s="195" t="s">
        <v>1341</v>
      </c>
      <c r="H254" s="196">
        <v>12</v>
      </c>
      <c r="I254" s="197"/>
      <c r="J254" s="198">
        <f>ROUND(I254*H254,2)</f>
        <v>0</v>
      </c>
      <c r="K254" s="194" t="s">
        <v>1</v>
      </c>
      <c r="L254" s="40"/>
      <c r="M254" s="199" t="s">
        <v>1</v>
      </c>
      <c r="N254" s="200" t="s">
        <v>44</v>
      </c>
      <c r="O254" s="72"/>
      <c r="P254" s="201">
        <f>O254*H254</f>
        <v>0</v>
      </c>
      <c r="Q254" s="201">
        <v>0</v>
      </c>
      <c r="R254" s="201">
        <f>Q254*H254</f>
        <v>0</v>
      </c>
      <c r="S254" s="201">
        <v>0</v>
      </c>
      <c r="T254" s="202">
        <f>S254*H254</f>
        <v>0</v>
      </c>
      <c r="U254" s="35"/>
      <c r="V254" s="35"/>
      <c r="W254" s="35"/>
      <c r="X254" s="35"/>
      <c r="Y254" s="35"/>
      <c r="Z254" s="35"/>
      <c r="AA254" s="35"/>
      <c r="AB254" s="35"/>
      <c r="AC254" s="35"/>
      <c r="AD254" s="35"/>
      <c r="AE254" s="35"/>
      <c r="AR254" s="203" t="s">
        <v>300</v>
      </c>
      <c r="AT254" s="203" t="s">
        <v>172</v>
      </c>
      <c r="AU254" s="203" t="s">
        <v>88</v>
      </c>
      <c r="AY254" s="18" t="s">
        <v>169</v>
      </c>
      <c r="BE254" s="204">
        <f>IF(N254="základní",J254,0)</f>
        <v>0</v>
      </c>
      <c r="BF254" s="204">
        <f>IF(N254="snížená",J254,0)</f>
        <v>0</v>
      </c>
      <c r="BG254" s="204">
        <f>IF(N254="zákl. přenesená",J254,0)</f>
        <v>0</v>
      </c>
      <c r="BH254" s="204">
        <f>IF(N254="sníž. přenesená",J254,0)</f>
        <v>0</v>
      </c>
      <c r="BI254" s="204">
        <f>IF(N254="nulová",J254,0)</f>
        <v>0</v>
      </c>
      <c r="BJ254" s="18" t="s">
        <v>86</v>
      </c>
      <c r="BK254" s="204">
        <f>ROUND(I254*H254,2)</f>
        <v>0</v>
      </c>
      <c r="BL254" s="18" t="s">
        <v>300</v>
      </c>
      <c r="BM254" s="203" t="s">
        <v>2069</v>
      </c>
    </row>
    <row r="255" spans="1:65" s="2" customFormat="1" ht="11.25">
      <c r="A255" s="35"/>
      <c r="B255" s="36"/>
      <c r="C255" s="37"/>
      <c r="D255" s="205" t="s">
        <v>178</v>
      </c>
      <c r="E255" s="37"/>
      <c r="F255" s="206" t="s">
        <v>2068</v>
      </c>
      <c r="G255" s="37"/>
      <c r="H255" s="37"/>
      <c r="I255" s="207"/>
      <c r="J255" s="37"/>
      <c r="K255" s="37"/>
      <c r="L255" s="40"/>
      <c r="M255" s="208"/>
      <c r="N255" s="209"/>
      <c r="O255" s="72"/>
      <c r="P255" s="72"/>
      <c r="Q255" s="72"/>
      <c r="R255" s="72"/>
      <c r="S255" s="72"/>
      <c r="T255" s="73"/>
      <c r="U255" s="35"/>
      <c r="V255" s="35"/>
      <c r="W255" s="35"/>
      <c r="X255" s="35"/>
      <c r="Y255" s="35"/>
      <c r="Z255" s="35"/>
      <c r="AA255" s="35"/>
      <c r="AB255" s="35"/>
      <c r="AC255" s="35"/>
      <c r="AD255" s="35"/>
      <c r="AE255" s="35"/>
      <c r="AT255" s="18" t="s">
        <v>178</v>
      </c>
      <c r="AU255" s="18" t="s">
        <v>88</v>
      </c>
    </row>
    <row r="256" spans="1:65" s="2" customFormat="1" ht="16.5" customHeight="1">
      <c r="A256" s="35"/>
      <c r="B256" s="36"/>
      <c r="C256" s="192" t="s">
        <v>619</v>
      </c>
      <c r="D256" s="192" t="s">
        <v>172</v>
      </c>
      <c r="E256" s="193" t="s">
        <v>2070</v>
      </c>
      <c r="F256" s="194" t="s">
        <v>2071</v>
      </c>
      <c r="G256" s="195" t="s">
        <v>1341</v>
      </c>
      <c r="H256" s="196">
        <v>2</v>
      </c>
      <c r="I256" s="197"/>
      <c r="J256" s="198">
        <f>ROUND(I256*H256,2)</f>
        <v>0</v>
      </c>
      <c r="K256" s="194" t="s">
        <v>1</v>
      </c>
      <c r="L256" s="40"/>
      <c r="M256" s="199" t="s">
        <v>1</v>
      </c>
      <c r="N256" s="200" t="s">
        <v>44</v>
      </c>
      <c r="O256" s="72"/>
      <c r="P256" s="201">
        <f>O256*H256</f>
        <v>0</v>
      </c>
      <c r="Q256" s="201">
        <v>0</v>
      </c>
      <c r="R256" s="201">
        <f>Q256*H256</f>
        <v>0</v>
      </c>
      <c r="S256" s="201">
        <v>0</v>
      </c>
      <c r="T256" s="202">
        <f>S256*H256</f>
        <v>0</v>
      </c>
      <c r="U256" s="35"/>
      <c r="V256" s="35"/>
      <c r="W256" s="35"/>
      <c r="X256" s="35"/>
      <c r="Y256" s="35"/>
      <c r="Z256" s="35"/>
      <c r="AA256" s="35"/>
      <c r="AB256" s="35"/>
      <c r="AC256" s="35"/>
      <c r="AD256" s="35"/>
      <c r="AE256" s="35"/>
      <c r="AR256" s="203" t="s">
        <v>300</v>
      </c>
      <c r="AT256" s="203" t="s">
        <v>172</v>
      </c>
      <c r="AU256" s="203" t="s">
        <v>88</v>
      </c>
      <c r="AY256" s="18" t="s">
        <v>169</v>
      </c>
      <c r="BE256" s="204">
        <f>IF(N256="základní",J256,0)</f>
        <v>0</v>
      </c>
      <c r="BF256" s="204">
        <f>IF(N256="snížená",J256,0)</f>
        <v>0</v>
      </c>
      <c r="BG256" s="204">
        <f>IF(N256="zákl. přenesená",J256,0)</f>
        <v>0</v>
      </c>
      <c r="BH256" s="204">
        <f>IF(N256="sníž. přenesená",J256,0)</f>
        <v>0</v>
      </c>
      <c r="BI256" s="204">
        <f>IF(N256="nulová",J256,0)</f>
        <v>0</v>
      </c>
      <c r="BJ256" s="18" t="s">
        <v>86</v>
      </c>
      <c r="BK256" s="204">
        <f>ROUND(I256*H256,2)</f>
        <v>0</v>
      </c>
      <c r="BL256" s="18" t="s">
        <v>300</v>
      </c>
      <c r="BM256" s="203" t="s">
        <v>2072</v>
      </c>
    </row>
    <row r="257" spans="1:65" s="2" customFormat="1" ht="11.25">
      <c r="A257" s="35"/>
      <c r="B257" s="36"/>
      <c r="C257" s="37"/>
      <c r="D257" s="205" t="s">
        <v>178</v>
      </c>
      <c r="E257" s="37"/>
      <c r="F257" s="206" t="s">
        <v>2071</v>
      </c>
      <c r="G257" s="37"/>
      <c r="H257" s="37"/>
      <c r="I257" s="207"/>
      <c r="J257" s="37"/>
      <c r="K257" s="37"/>
      <c r="L257" s="40"/>
      <c r="M257" s="208"/>
      <c r="N257" s="209"/>
      <c r="O257" s="72"/>
      <c r="P257" s="72"/>
      <c r="Q257" s="72"/>
      <c r="R257" s="72"/>
      <c r="S257" s="72"/>
      <c r="T257" s="73"/>
      <c r="U257" s="35"/>
      <c r="V257" s="35"/>
      <c r="W257" s="35"/>
      <c r="X257" s="35"/>
      <c r="Y257" s="35"/>
      <c r="Z257" s="35"/>
      <c r="AA257" s="35"/>
      <c r="AB257" s="35"/>
      <c r="AC257" s="35"/>
      <c r="AD257" s="35"/>
      <c r="AE257" s="35"/>
      <c r="AT257" s="18" t="s">
        <v>178</v>
      </c>
      <c r="AU257" s="18" t="s">
        <v>88</v>
      </c>
    </row>
    <row r="258" spans="1:65" s="2" customFormat="1" ht="16.5" customHeight="1">
      <c r="A258" s="35"/>
      <c r="B258" s="36"/>
      <c r="C258" s="192" t="s">
        <v>627</v>
      </c>
      <c r="D258" s="192" t="s">
        <v>172</v>
      </c>
      <c r="E258" s="193" t="s">
        <v>2073</v>
      </c>
      <c r="F258" s="194" t="s">
        <v>1980</v>
      </c>
      <c r="G258" s="195" t="s">
        <v>1341</v>
      </c>
      <c r="H258" s="196">
        <v>4</v>
      </c>
      <c r="I258" s="197"/>
      <c r="J258" s="198">
        <f>ROUND(I258*H258,2)</f>
        <v>0</v>
      </c>
      <c r="K258" s="194" t="s">
        <v>1</v>
      </c>
      <c r="L258" s="40"/>
      <c r="M258" s="199" t="s">
        <v>1</v>
      </c>
      <c r="N258" s="200" t="s">
        <v>44</v>
      </c>
      <c r="O258" s="72"/>
      <c r="P258" s="201">
        <f>O258*H258</f>
        <v>0</v>
      </c>
      <c r="Q258" s="201">
        <v>0</v>
      </c>
      <c r="R258" s="201">
        <f>Q258*H258</f>
        <v>0</v>
      </c>
      <c r="S258" s="201">
        <v>0</v>
      </c>
      <c r="T258" s="202">
        <f>S258*H258</f>
        <v>0</v>
      </c>
      <c r="U258" s="35"/>
      <c r="V258" s="35"/>
      <c r="W258" s="35"/>
      <c r="X258" s="35"/>
      <c r="Y258" s="35"/>
      <c r="Z258" s="35"/>
      <c r="AA258" s="35"/>
      <c r="AB258" s="35"/>
      <c r="AC258" s="35"/>
      <c r="AD258" s="35"/>
      <c r="AE258" s="35"/>
      <c r="AR258" s="203" t="s">
        <v>300</v>
      </c>
      <c r="AT258" s="203" t="s">
        <v>172</v>
      </c>
      <c r="AU258" s="203" t="s">
        <v>88</v>
      </c>
      <c r="AY258" s="18" t="s">
        <v>169</v>
      </c>
      <c r="BE258" s="204">
        <f>IF(N258="základní",J258,0)</f>
        <v>0</v>
      </c>
      <c r="BF258" s="204">
        <f>IF(N258="snížená",J258,0)</f>
        <v>0</v>
      </c>
      <c r="BG258" s="204">
        <f>IF(N258="zákl. přenesená",J258,0)</f>
        <v>0</v>
      </c>
      <c r="BH258" s="204">
        <f>IF(N258="sníž. přenesená",J258,0)</f>
        <v>0</v>
      </c>
      <c r="BI258" s="204">
        <f>IF(N258="nulová",J258,0)</f>
        <v>0</v>
      </c>
      <c r="BJ258" s="18" t="s">
        <v>86</v>
      </c>
      <c r="BK258" s="204">
        <f>ROUND(I258*H258,2)</f>
        <v>0</v>
      </c>
      <c r="BL258" s="18" t="s">
        <v>300</v>
      </c>
      <c r="BM258" s="203" t="s">
        <v>2074</v>
      </c>
    </row>
    <row r="259" spans="1:65" s="2" customFormat="1" ht="11.25">
      <c r="A259" s="35"/>
      <c r="B259" s="36"/>
      <c r="C259" s="37"/>
      <c r="D259" s="205" t="s">
        <v>178</v>
      </c>
      <c r="E259" s="37"/>
      <c r="F259" s="206" t="s">
        <v>1980</v>
      </c>
      <c r="G259" s="37"/>
      <c r="H259" s="37"/>
      <c r="I259" s="207"/>
      <c r="J259" s="37"/>
      <c r="K259" s="37"/>
      <c r="L259" s="40"/>
      <c r="M259" s="208"/>
      <c r="N259" s="209"/>
      <c r="O259" s="72"/>
      <c r="P259" s="72"/>
      <c r="Q259" s="72"/>
      <c r="R259" s="72"/>
      <c r="S259" s="72"/>
      <c r="T259" s="73"/>
      <c r="U259" s="35"/>
      <c r="V259" s="35"/>
      <c r="W259" s="35"/>
      <c r="X259" s="35"/>
      <c r="Y259" s="35"/>
      <c r="Z259" s="35"/>
      <c r="AA259" s="35"/>
      <c r="AB259" s="35"/>
      <c r="AC259" s="35"/>
      <c r="AD259" s="35"/>
      <c r="AE259" s="35"/>
      <c r="AT259" s="18" t="s">
        <v>178</v>
      </c>
      <c r="AU259" s="18" t="s">
        <v>88</v>
      </c>
    </row>
    <row r="260" spans="1:65" s="2" customFormat="1" ht="16.5" customHeight="1">
      <c r="A260" s="35"/>
      <c r="B260" s="36"/>
      <c r="C260" s="192" t="s">
        <v>636</v>
      </c>
      <c r="D260" s="192" t="s">
        <v>172</v>
      </c>
      <c r="E260" s="193" t="s">
        <v>2075</v>
      </c>
      <c r="F260" s="194" t="s">
        <v>2076</v>
      </c>
      <c r="G260" s="195" t="s">
        <v>1341</v>
      </c>
      <c r="H260" s="196">
        <v>1</v>
      </c>
      <c r="I260" s="197"/>
      <c r="J260" s="198">
        <f>ROUND(I260*H260,2)</f>
        <v>0</v>
      </c>
      <c r="K260" s="194" t="s">
        <v>1</v>
      </c>
      <c r="L260" s="40"/>
      <c r="M260" s="199" t="s">
        <v>1</v>
      </c>
      <c r="N260" s="200" t="s">
        <v>44</v>
      </c>
      <c r="O260" s="72"/>
      <c r="P260" s="201">
        <f>O260*H260</f>
        <v>0</v>
      </c>
      <c r="Q260" s="201">
        <v>0</v>
      </c>
      <c r="R260" s="201">
        <f>Q260*H260</f>
        <v>0</v>
      </c>
      <c r="S260" s="201">
        <v>0</v>
      </c>
      <c r="T260" s="202">
        <f>S260*H260</f>
        <v>0</v>
      </c>
      <c r="U260" s="35"/>
      <c r="V260" s="35"/>
      <c r="W260" s="35"/>
      <c r="X260" s="35"/>
      <c r="Y260" s="35"/>
      <c r="Z260" s="35"/>
      <c r="AA260" s="35"/>
      <c r="AB260" s="35"/>
      <c r="AC260" s="35"/>
      <c r="AD260" s="35"/>
      <c r="AE260" s="35"/>
      <c r="AR260" s="203" t="s">
        <v>300</v>
      </c>
      <c r="AT260" s="203" t="s">
        <v>172</v>
      </c>
      <c r="AU260" s="203" t="s">
        <v>88</v>
      </c>
      <c r="AY260" s="18" t="s">
        <v>169</v>
      </c>
      <c r="BE260" s="204">
        <f>IF(N260="základní",J260,0)</f>
        <v>0</v>
      </c>
      <c r="BF260" s="204">
        <f>IF(N260="snížená",J260,0)</f>
        <v>0</v>
      </c>
      <c r="BG260" s="204">
        <f>IF(N260="zákl. přenesená",J260,0)</f>
        <v>0</v>
      </c>
      <c r="BH260" s="204">
        <f>IF(N260="sníž. přenesená",J260,0)</f>
        <v>0</v>
      </c>
      <c r="BI260" s="204">
        <f>IF(N260="nulová",J260,0)</f>
        <v>0</v>
      </c>
      <c r="BJ260" s="18" t="s">
        <v>86</v>
      </c>
      <c r="BK260" s="204">
        <f>ROUND(I260*H260,2)</f>
        <v>0</v>
      </c>
      <c r="BL260" s="18" t="s">
        <v>300</v>
      </c>
      <c r="BM260" s="203" t="s">
        <v>2077</v>
      </c>
    </row>
    <row r="261" spans="1:65" s="2" customFormat="1" ht="11.25">
      <c r="A261" s="35"/>
      <c r="B261" s="36"/>
      <c r="C261" s="37"/>
      <c r="D261" s="205" t="s">
        <v>178</v>
      </c>
      <c r="E261" s="37"/>
      <c r="F261" s="206" t="s">
        <v>2076</v>
      </c>
      <c r="G261" s="37"/>
      <c r="H261" s="37"/>
      <c r="I261" s="207"/>
      <c r="J261" s="37"/>
      <c r="K261" s="37"/>
      <c r="L261" s="40"/>
      <c r="M261" s="208"/>
      <c r="N261" s="209"/>
      <c r="O261" s="72"/>
      <c r="P261" s="72"/>
      <c r="Q261" s="72"/>
      <c r="R261" s="72"/>
      <c r="S261" s="72"/>
      <c r="T261" s="73"/>
      <c r="U261" s="35"/>
      <c r="V261" s="35"/>
      <c r="W261" s="35"/>
      <c r="X261" s="35"/>
      <c r="Y261" s="35"/>
      <c r="Z261" s="35"/>
      <c r="AA261" s="35"/>
      <c r="AB261" s="35"/>
      <c r="AC261" s="35"/>
      <c r="AD261" s="35"/>
      <c r="AE261" s="35"/>
      <c r="AT261" s="18" t="s">
        <v>178</v>
      </c>
      <c r="AU261" s="18" t="s">
        <v>88</v>
      </c>
    </row>
    <row r="262" spans="1:65" s="2" customFormat="1" ht="19.5">
      <c r="A262" s="35"/>
      <c r="B262" s="36"/>
      <c r="C262" s="37"/>
      <c r="D262" s="205" t="s">
        <v>233</v>
      </c>
      <c r="E262" s="37"/>
      <c r="F262" s="212" t="s">
        <v>2078</v>
      </c>
      <c r="G262" s="37"/>
      <c r="H262" s="37"/>
      <c r="I262" s="207"/>
      <c r="J262" s="37"/>
      <c r="K262" s="37"/>
      <c r="L262" s="40"/>
      <c r="M262" s="208"/>
      <c r="N262" s="209"/>
      <c r="O262" s="72"/>
      <c r="P262" s="72"/>
      <c r="Q262" s="72"/>
      <c r="R262" s="72"/>
      <c r="S262" s="72"/>
      <c r="T262" s="73"/>
      <c r="U262" s="35"/>
      <c r="V262" s="35"/>
      <c r="W262" s="35"/>
      <c r="X262" s="35"/>
      <c r="Y262" s="35"/>
      <c r="Z262" s="35"/>
      <c r="AA262" s="35"/>
      <c r="AB262" s="35"/>
      <c r="AC262" s="35"/>
      <c r="AD262" s="35"/>
      <c r="AE262" s="35"/>
      <c r="AT262" s="18" t="s">
        <v>233</v>
      </c>
      <c r="AU262" s="18" t="s">
        <v>88</v>
      </c>
    </row>
    <row r="263" spans="1:65" s="2" customFormat="1" ht="16.5" customHeight="1">
      <c r="A263" s="35"/>
      <c r="B263" s="36"/>
      <c r="C263" s="192" t="s">
        <v>646</v>
      </c>
      <c r="D263" s="192" t="s">
        <v>172</v>
      </c>
      <c r="E263" s="193" t="s">
        <v>2079</v>
      </c>
      <c r="F263" s="194" t="s">
        <v>2080</v>
      </c>
      <c r="G263" s="195" t="s">
        <v>1341</v>
      </c>
      <c r="H263" s="196">
        <v>1</v>
      </c>
      <c r="I263" s="197"/>
      <c r="J263" s="198">
        <f>ROUND(I263*H263,2)</f>
        <v>0</v>
      </c>
      <c r="K263" s="194" t="s">
        <v>1</v>
      </c>
      <c r="L263" s="40"/>
      <c r="M263" s="199" t="s">
        <v>1</v>
      </c>
      <c r="N263" s="200" t="s">
        <v>44</v>
      </c>
      <c r="O263" s="72"/>
      <c r="P263" s="201">
        <f>O263*H263</f>
        <v>0</v>
      </c>
      <c r="Q263" s="201">
        <v>0</v>
      </c>
      <c r="R263" s="201">
        <f>Q263*H263</f>
        <v>0</v>
      </c>
      <c r="S263" s="201">
        <v>0</v>
      </c>
      <c r="T263" s="202">
        <f>S263*H263</f>
        <v>0</v>
      </c>
      <c r="U263" s="35"/>
      <c r="V263" s="35"/>
      <c r="W263" s="35"/>
      <c r="X263" s="35"/>
      <c r="Y263" s="35"/>
      <c r="Z263" s="35"/>
      <c r="AA263" s="35"/>
      <c r="AB263" s="35"/>
      <c r="AC263" s="35"/>
      <c r="AD263" s="35"/>
      <c r="AE263" s="35"/>
      <c r="AR263" s="203" t="s">
        <v>300</v>
      </c>
      <c r="AT263" s="203" t="s">
        <v>172</v>
      </c>
      <c r="AU263" s="203" t="s">
        <v>88</v>
      </c>
      <c r="AY263" s="18" t="s">
        <v>169</v>
      </c>
      <c r="BE263" s="204">
        <f>IF(N263="základní",J263,0)</f>
        <v>0</v>
      </c>
      <c r="BF263" s="204">
        <f>IF(N263="snížená",J263,0)</f>
        <v>0</v>
      </c>
      <c r="BG263" s="204">
        <f>IF(N263="zákl. přenesená",J263,0)</f>
        <v>0</v>
      </c>
      <c r="BH263" s="204">
        <f>IF(N263="sníž. přenesená",J263,0)</f>
        <v>0</v>
      </c>
      <c r="BI263" s="204">
        <f>IF(N263="nulová",J263,0)</f>
        <v>0</v>
      </c>
      <c r="BJ263" s="18" t="s">
        <v>86</v>
      </c>
      <c r="BK263" s="204">
        <f>ROUND(I263*H263,2)</f>
        <v>0</v>
      </c>
      <c r="BL263" s="18" t="s">
        <v>300</v>
      </c>
      <c r="BM263" s="203" t="s">
        <v>2081</v>
      </c>
    </row>
    <row r="264" spans="1:65" s="2" customFormat="1" ht="11.25">
      <c r="A264" s="35"/>
      <c r="B264" s="36"/>
      <c r="C264" s="37"/>
      <c r="D264" s="205" t="s">
        <v>178</v>
      </c>
      <c r="E264" s="37"/>
      <c r="F264" s="206" t="s">
        <v>2080</v>
      </c>
      <c r="G264" s="37"/>
      <c r="H264" s="37"/>
      <c r="I264" s="207"/>
      <c r="J264" s="37"/>
      <c r="K264" s="37"/>
      <c r="L264" s="40"/>
      <c r="M264" s="208"/>
      <c r="N264" s="209"/>
      <c r="O264" s="72"/>
      <c r="P264" s="72"/>
      <c r="Q264" s="72"/>
      <c r="R264" s="72"/>
      <c r="S264" s="72"/>
      <c r="T264" s="73"/>
      <c r="U264" s="35"/>
      <c r="V264" s="35"/>
      <c r="W264" s="35"/>
      <c r="X264" s="35"/>
      <c r="Y264" s="35"/>
      <c r="Z264" s="35"/>
      <c r="AA264" s="35"/>
      <c r="AB264" s="35"/>
      <c r="AC264" s="35"/>
      <c r="AD264" s="35"/>
      <c r="AE264" s="35"/>
      <c r="AT264" s="18" t="s">
        <v>178</v>
      </c>
      <c r="AU264" s="18" t="s">
        <v>88</v>
      </c>
    </row>
    <row r="265" spans="1:65" s="2" customFormat="1" ht="16.5" customHeight="1">
      <c r="A265" s="35"/>
      <c r="B265" s="36"/>
      <c r="C265" s="192" t="s">
        <v>654</v>
      </c>
      <c r="D265" s="192" t="s">
        <v>172</v>
      </c>
      <c r="E265" s="193" t="s">
        <v>2082</v>
      </c>
      <c r="F265" s="194" t="s">
        <v>1942</v>
      </c>
      <c r="G265" s="195" t="s">
        <v>1341</v>
      </c>
      <c r="H265" s="196">
        <v>3</v>
      </c>
      <c r="I265" s="197"/>
      <c r="J265" s="198">
        <f>ROUND(I265*H265,2)</f>
        <v>0</v>
      </c>
      <c r="K265" s="194" t="s">
        <v>1</v>
      </c>
      <c r="L265" s="40"/>
      <c r="M265" s="199" t="s">
        <v>1</v>
      </c>
      <c r="N265" s="200" t="s">
        <v>44</v>
      </c>
      <c r="O265" s="72"/>
      <c r="P265" s="201">
        <f>O265*H265</f>
        <v>0</v>
      </c>
      <c r="Q265" s="201">
        <v>0</v>
      </c>
      <c r="R265" s="201">
        <f>Q265*H265</f>
        <v>0</v>
      </c>
      <c r="S265" s="201">
        <v>0</v>
      </c>
      <c r="T265" s="202">
        <f>S265*H265</f>
        <v>0</v>
      </c>
      <c r="U265" s="35"/>
      <c r="V265" s="35"/>
      <c r="W265" s="35"/>
      <c r="X265" s="35"/>
      <c r="Y265" s="35"/>
      <c r="Z265" s="35"/>
      <c r="AA265" s="35"/>
      <c r="AB265" s="35"/>
      <c r="AC265" s="35"/>
      <c r="AD265" s="35"/>
      <c r="AE265" s="35"/>
      <c r="AR265" s="203" t="s">
        <v>300</v>
      </c>
      <c r="AT265" s="203" t="s">
        <v>172</v>
      </c>
      <c r="AU265" s="203" t="s">
        <v>88</v>
      </c>
      <c r="AY265" s="18" t="s">
        <v>169</v>
      </c>
      <c r="BE265" s="204">
        <f>IF(N265="základní",J265,0)</f>
        <v>0</v>
      </c>
      <c r="BF265" s="204">
        <f>IF(N265="snížená",J265,0)</f>
        <v>0</v>
      </c>
      <c r="BG265" s="204">
        <f>IF(N265="zákl. přenesená",J265,0)</f>
        <v>0</v>
      </c>
      <c r="BH265" s="204">
        <f>IF(N265="sníž. přenesená",J265,0)</f>
        <v>0</v>
      </c>
      <c r="BI265" s="204">
        <f>IF(N265="nulová",J265,0)</f>
        <v>0</v>
      </c>
      <c r="BJ265" s="18" t="s">
        <v>86</v>
      </c>
      <c r="BK265" s="204">
        <f>ROUND(I265*H265,2)</f>
        <v>0</v>
      </c>
      <c r="BL265" s="18" t="s">
        <v>300</v>
      </c>
      <c r="BM265" s="203" t="s">
        <v>2083</v>
      </c>
    </row>
    <row r="266" spans="1:65" s="2" customFormat="1" ht="11.25">
      <c r="A266" s="35"/>
      <c r="B266" s="36"/>
      <c r="C266" s="37"/>
      <c r="D266" s="205" t="s">
        <v>178</v>
      </c>
      <c r="E266" s="37"/>
      <c r="F266" s="206" t="s">
        <v>1942</v>
      </c>
      <c r="G266" s="37"/>
      <c r="H266" s="37"/>
      <c r="I266" s="207"/>
      <c r="J266" s="37"/>
      <c r="K266" s="37"/>
      <c r="L266" s="40"/>
      <c r="M266" s="208"/>
      <c r="N266" s="209"/>
      <c r="O266" s="72"/>
      <c r="P266" s="72"/>
      <c r="Q266" s="72"/>
      <c r="R266" s="72"/>
      <c r="S266" s="72"/>
      <c r="T266" s="73"/>
      <c r="U266" s="35"/>
      <c r="V266" s="35"/>
      <c r="W266" s="35"/>
      <c r="X266" s="35"/>
      <c r="Y266" s="35"/>
      <c r="Z266" s="35"/>
      <c r="AA266" s="35"/>
      <c r="AB266" s="35"/>
      <c r="AC266" s="35"/>
      <c r="AD266" s="35"/>
      <c r="AE266" s="35"/>
      <c r="AT266" s="18" t="s">
        <v>178</v>
      </c>
      <c r="AU266" s="18" t="s">
        <v>88</v>
      </c>
    </row>
    <row r="267" spans="1:65" s="2" customFormat="1" ht="44.25" customHeight="1">
      <c r="A267" s="35"/>
      <c r="B267" s="36"/>
      <c r="C267" s="192" t="s">
        <v>660</v>
      </c>
      <c r="D267" s="192" t="s">
        <v>172</v>
      </c>
      <c r="E267" s="193" t="s">
        <v>2084</v>
      </c>
      <c r="F267" s="194" t="s">
        <v>2085</v>
      </c>
      <c r="G267" s="195" t="s">
        <v>1341</v>
      </c>
      <c r="H267" s="196">
        <v>6</v>
      </c>
      <c r="I267" s="197"/>
      <c r="J267" s="198">
        <f>ROUND(I267*H267,2)</f>
        <v>0</v>
      </c>
      <c r="K267" s="194" t="s">
        <v>1</v>
      </c>
      <c r="L267" s="40"/>
      <c r="M267" s="199" t="s">
        <v>1</v>
      </c>
      <c r="N267" s="200" t="s">
        <v>44</v>
      </c>
      <c r="O267" s="72"/>
      <c r="P267" s="201">
        <f>O267*H267</f>
        <v>0</v>
      </c>
      <c r="Q267" s="201">
        <v>0</v>
      </c>
      <c r="R267" s="201">
        <f>Q267*H267</f>
        <v>0</v>
      </c>
      <c r="S267" s="201">
        <v>0</v>
      </c>
      <c r="T267" s="202">
        <f>S267*H267</f>
        <v>0</v>
      </c>
      <c r="U267" s="35"/>
      <c r="V267" s="35"/>
      <c r="W267" s="35"/>
      <c r="X267" s="35"/>
      <c r="Y267" s="35"/>
      <c r="Z267" s="35"/>
      <c r="AA267" s="35"/>
      <c r="AB267" s="35"/>
      <c r="AC267" s="35"/>
      <c r="AD267" s="35"/>
      <c r="AE267" s="35"/>
      <c r="AR267" s="203" t="s">
        <v>300</v>
      </c>
      <c r="AT267" s="203" t="s">
        <v>172</v>
      </c>
      <c r="AU267" s="203" t="s">
        <v>88</v>
      </c>
      <c r="AY267" s="18" t="s">
        <v>169</v>
      </c>
      <c r="BE267" s="204">
        <f>IF(N267="základní",J267,0)</f>
        <v>0</v>
      </c>
      <c r="BF267" s="204">
        <f>IF(N267="snížená",J267,0)</f>
        <v>0</v>
      </c>
      <c r="BG267" s="204">
        <f>IF(N267="zákl. přenesená",J267,0)</f>
        <v>0</v>
      </c>
      <c r="BH267" s="204">
        <f>IF(N267="sníž. přenesená",J267,0)</f>
        <v>0</v>
      </c>
      <c r="BI267" s="204">
        <f>IF(N267="nulová",J267,0)</f>
        <v>0</v>
      </c>
      <c r="BJ267" s="18" t="s">
        <v>86</v>
      </c>
      <c r="BK267" s="204">
        <f>ROUND(I267*H267,2)</f>
        <v>0</v>
      </c>
      <c r="BL267" s="18" t="s">
        <v>300</v>
      </c>
      <c r="BM267" s="203" t="s">
        <v>2086</v>
      </c>
    </row>
    <row r="268" spans="1:65" s="2" customFormat="1" ht="29.25">
      <c r="A268" s="35"/>
      <c r="B268" s="36"/>
      <c r="C268" s="37"/>
      <c r="D268" s="205" t="s">
        <v>178</v>
      </c>
      <c r="E268" s="37"/>
      <c r="F268" s="206" t="s">
        <v>2085</v>
      </c>
      <c r="G268" s="37"/>
      <c r="H268" s="37"/>
      <c r="I268" s="207"/>
      <c r="J268" s="37"/>
      <c r="K268" s="37"/>
      <c r="L268" s="40"/>
      <c r="M268" s="208"/>
      <c r="N268" s="209"/>
      <c r="O268" s="72"/>
      <c r="P268" s="72"/>
      <c r="Q268" s="72"/>
      <c r="R268" s="72"/>
      <c r="S268" s="72"/>
      <c r="T268" s="73"/>
      <c r="U268" s="35"/>
      <c r="V268" s="35"/>
      <c r="W268" s="35"/>
      <c r="X268" s="35"/>
      <c r="Y268" s="35"/>
      <c r="Z268" s="35"/>
      <c r="AA268" s="35"/>
      <c r="AB268" s="35"/>
      <c r="AC268" s="35"/>
      <c r="AD268" s="35"/>
      <c r="AE268" s="35"/>
      <c r="AT268" s="18" t="s">
        <v>178</v>
      </c>
      <c r="AU268" s="18" t="s">
        <v>88</v>
      </c>
    </row>
    <row r="269" spans="1:65" s="2" customFormat="1" ht="16.5" customHeight="1">
      <c r="A269" s="35"/>
      <c r="B269" s="36"/>
      <c r="C269" s="192" t="s">
        <v>666</v>
      </c>
      <c r="D269" s="192" t="s">
        <v>172</v>
      </c>
      <c r="E269" s="193" t="s">
        <v>2087</v>
      </c>
      <c r="F269" s="194" t="s">
        <v>2088</v>
      </c>
      <c r="G269" s="195" t="s">
        <v>1341</v>
      </c>
      <c r="H269" s="196">
        <v>10</v>
      </c>
      <c r="I269" s="197"/>
      <c r="J269" s="198">
        <f>ROUND(I269*H269,2)</f>
        <v>0</v>
      </c>
      <c r="K269" s="194" t="s">
        <v>1</v>
      </c>
      <c r="L269" s="40"/>
      <c r="M269" s="199" t="s">
        <v>1</v>
      </c>
      <c r="N269" s="200" t="s">
        <v>44</v>
      </c>
      <c r="O269" s="72"/>
      <c r="P269" s="201">
        <f>O269*H269</f>
        <v>0</v>
      </c>
      <c r="Q269" s="201">
        <v>0</v>
      </c>
      <c r="R269" s="201">
        <f>Q269*H269</f>
        <v>0</v>
      </c>
      <c r="S269" s="201">
        <v>0</v>
      </c>
      <c r="T269" s="202">
        <f>S269*H269</f>
        <v>0</v>
      </c>
      <c r="U269" s="35"/>
      <c r="V269" s="35"/>
      <c r="W269" s="35"/>
      <c r="X269" s="35"/>
      <c r="Y269" s="35"/>
      <c r="Z269" s="35"/>
      <c r="AA269" s="35"/>
      <c r="AB269" s="35"/>
      <c r="AC269" s="35"/>
      <c r="AD269" s="35"/>
      <c r="AE269" s="35"/>
      <c r="AR269" s="203" t="s">
        <v>300</v>
      </c>
      <c r="AT269" s="203" t="s">
        <v>172</v>
      </c>
      <c r="AU269" s="203" t="s">
        <v>88</v>
      </c>
      <c r="AY269" s="18" t="s">
        <v>169</v>
      </c>
      <c r="BE269" s="204">
        <f>IF(N269="základní",J269,0)</f>
        <v>0</v>
      </c>
      <c r="BF269" s="204">
        <f>IF(N269="snížená",J269,0)</f>
        <v>0</v>
      </c>
      <c r="BG269" s="204">
        <f>IF(N269="zákl. přenesená",J269,0)</f>
        <v>0</v>
      </c>
      <c r="BH269" s="204">
        <f>IF(N269="sníž. přenesená",J269,0)</f>
        <v>0</v>
      </c>
      <c r="BI269" s="204">
        <f>IF(N269="nulová",J269,0)</f>
        <v>0</v>
      </c>
      <c r="BJ269" s="18" t="s">
        <v>86</v>
      </c>
      <c r="BK269" s="204">
        <f>ROUND(I269*H269,2)</f>
        <v>0</v>
      </c>
      <c r="BL269" s="18" t="s">
        <v>300</v>
      </c>
      <c r="BM269" s="203" t="s">
        <v>2089</v>
      </c>
    </row>
    <row r="270" spans="1:65" s="2" customFormat="1" ht="11.25">
      <c r="A270" s="35"/>
      <c r="B270" s="36"/>
      <c r="C270" s="37"/>
      <c r="D270" s="205" t="s">
        <v>178</v>
      </c>
      <c r="E270" s="37"/>
      <c r="F270" s="206" t="s">
        <v>2088</v>
      </c>
      <c r="G270" s="37"/>
      <c r="H270" s="37"/>
      <c r="I270" s="207"/>
      <c r="J270" s="37"/>
      <c r="K270" s="37"/>
      <c r="L270" s="40"/>
      <c r="M270" s="208"/>
      <c r="N270" s="209"/>
      <c r="O270" s="72"/>
      <c r="P270" s="72"/>
      <c r="Q270" s="72"/>
      <c r="R270" s="72"/>
      <c r="S270" s="72"/>
      <c r="T270" s="73"/>
      <c r="U270" s="35"/>
      <c r="V270" s="35"/>
      <c r="W270" s="35"/>
      <c r="X270" s="35"/>
      <c r="Y270" s="35"/>
      <c r="Z270" s="35"/>
      <c r="AA270" s="35"/>
      <c r="AB270" s="35"/>
      <c r="AC270" s="35"/>
      <c r="AD270" s="35"/>
      <c r="AE270" s="35"/>
      <c r="AT270" s="18" t="s">
        <v>178</v>
      </c>
      <c r="AU270" s="18" t="s">
        <v>88</v>
      </c>
    </row>
    <row r="271" spans="1:65" s="2" customFormat="1" ht="16.5" customHeight="1">
      <c r="A271" s="35"/>
      <c r="B271" s="36"/>
      <c r="C271" s="192" t="s">
        <v>265</v>
      </c>
      <c r="D271" s="192" t="s">
        <v>172</v>
      </c>
      <c r="E271" s="193" t="s">
        <v>2090</v>
      </c>
      <c r="F271" s="194" t="s">
        <v>2091</v>
      </c>
      <c r="G271" s="195" t="s">
        <v>1341</v>
      </c>
      <c r="H271" s="196">
        <v>25</v>
      </c>
      <c r="I271" s="197"/>
      <c r="J271" s="198">
        <f>ROUND(I271*H271,2)</f>
        <v>0</v>
      </c>
      <c r="K271" s="194" t="s">
        <v>1</v>
      </c>
      <c r="L271" s="40"/>
      <c r="M271" s="199" t="s">
        <v>1</v>
      </c>
      <c r="N271" s="200" t="s">
        <v>44</v>
      </c>
      <c r="O271" s="72"/>
      <c r="P271" s="201">
        <f>O271*H271</f>
        <v>0</v>
      </c>
      <c r="Q271" s="201">
        <v>0</v>
      </c>
      <c r="R271" s="201">
        <f>Q271*H271</f>
        <v>0</v>
      </c>
      <c r="S271" s="201">
        <v>0</v>
      </c>
      <c r="T271" s="202">
        <f>S271*H271</f>
        <v>0</v>
      </c>
      <c r="U271" s="35"/>
      <c r="V271" s="35"/>
      <c r="W271" s="35"/>
      <c r="X271" s="35"/>
      <c r="Y271" s="35"/>
      <c r="Z271" s="35"/>
      <c r="AA271" s="35"/>
      <c r="AB271" s="35"/>
      <c r="AC271" s="35"/>
      <c r="AD271" s="35"/>
      <c r="AE271" s="35"/>
      <c r="AR271" s="203" t="s">
        <v>300</v>
      </c>
      <c r="AT271" s="203" t="s">
        <v>172</v>
      </c>
      <c r="AU271" s="203" t="s">
        <v>88</v>
      </c>
      <c r="AY271" s="18" t="s">
        <v>169</v>
      </c>
      <c r="BE271" s="204">
        <f>IF(N271="základní",J271,0)</f>
        <v>0</v>
      </c>
      <c r="BF271" s="204">
        <f>IF(N271="snížená",J271,0)</f>
        <v>0</v>
      </c>
      <c r="BG271" s="204">
        <f>IF(N271="zákl. přenesená",J271,0)</f>
        <v>0</v>
      </c>
      <c r="BH271" s="204">
        <f>IF(N271="sníž. přenesená",J271,0)</f>
        <v>0</v>
      </c>
      <c r="BI271" s="204">
        <f>IF(N271="nulová",J271,0)</f>
        <v>0</v>
      </c>
      <c r="BJ271" s="18" t="s">
        <v>86</v>
      </c>
      <c r="BK271" s="204">
        <f>ROUND(I271*H271,2)</f>
        <v>0</v>
      </c>
      <c r="BL271" s="18" t="s">
        <v>300</v>
      </c>
      <c r="BM271" s="203" t="s">
        <v>2092</v>
      </c>
    </row>
    <row r="272" spans="1:65" s="2" customFormat="1" ht="11.25">
      <c r="A272" s="35"/>
      <c r="B272" s="36"/>
      <c r="C272" s="37"/>
      <c r="D272" s="205" t="s">
        <v>178</v>
      </c>
      <c r="E272" s="37"/>
      <c r="F272" s="206" t="s">
        <v>2091</v>
      </c>
      <c r="G272" s="37"/>
      <c r="H272" s="37"/>
      <c r="I272" s="207"/>
      <c r="J272" s="37"/>
      <c r="K272" s="37"/>
      <c r="L272" s="40"/>
      <c r="M272" s="208"/>
      <c r="N272" s="209"/>
      <c r="O272" s="72"/>
      <c r="P272" s="72"/>
      <c r="Q272" s="72"/>
      <c r="R272" s="72"/>
      <c r="S272" s="72"/>
      <c r="T272" s="73"/>
      <c r="U272" s="35"/>
      <c r="V272" s="35"/>
      <c r="W272" s="35"/>
      <c r="X272" s="35"/>
      <c r="Y272" s="35"/>
      <c r="Z272" s="35"/>
      <c r="AA272" s="35"/>
      <c r="AB272" s="35"/>
      <c r="AC272" s="35"/>
      <c r="AD272" s="35"/>
      <c r="AE272" s="35"/>
      <c r="AT272" s="18" t="s">
        <v>178</v>
      </c>
      <c r="AU272" s="18" t="s">
        <v>88</v>
      </c>
    </row>
    <row r="273" spans="1:65" s="2" customFormat="1" ht="16.5" customHeight="1">
      <c r="A273" s="35"/>
      <c r="B273" s="36"/>
      <c r="C273" s="192" t="s">
        <v>677</v>
      </c>
      <c r="D273" s="192" t="s">
        <v>172</v>
      </c>
      <c r="E273" s="193" t="s">
        <v>2093</v>
      </c>
      <c r="F273" s="194" t="s">
        <v>2094</v>
      </c>
      <c r="G273" s="195" t="s">
        <v>1341</v>
      </c>
      <c r="H273" s="196">
        <v>50</v>
      </c>
      <c r="I273" s="197"/>
      <c r="J273" s="198">
        <f>ROUND(I273*H273,2)</f>
        <v>0</v>
      </c>
      <c r="K273" s="194" t="s">
        <v>1</v>
      </c>
      <c r="L273" s="40"/>
      <c r="M273" s="199" t="s">
        <v>1</v>
      </c>
      <c r="N273" s="200" t="s">
        <v>44</v>
      </c>
      <c r="O273" s="72"/>
      <c r="P273" s="201">
        <f>O273*H273</f>
        <v>0</v>
      </c>
      <c r="Q273" s="201">
        <v>0</v>
      </c>
      <c r="R273" s="201">
        <f>Q273*H273</f>
        <v>0</v>
      </c>
      <c r="S273" s="201">
        <v>0</v>
      </c>
      <c r="T273" s="202">
        <f>S273*H273</f>
        <v>0</v>
      </c>
      <c r="U273" s="35"/>
      <c r="V273" s="35"/>
      <c r="W273" s="35"/>
      <c r="X273" s="35"/>
      <c r="Y273" s="35"/>
      <c r="Z273" s="35"/>
      <c r="AA273" s="35"/>
      <c r="AB273" s="35"/>
      <c r="AC273" s="35"/>
      <c r="AD273" s="35"/>
      <c r="AE273" s="35"/>
      <c r="AR273" s="203" t="s">
        <v>300</v>
      </c>
      <c r="AT273" s="203" t="s">
        <v>172</v>
      </c>
      <c r="AU273" s="203" t="s">
        <v>88</v>
      </c>
      <c r="AY273" s="18" t="s">
        <v>169</v>
      </c>
      <c r="BE273" s="204">
        <f>IF(N273="základní",J273,0)</f>
        <v>0</v>
      </c>
      <c r="BF273" s="204">
        <f>IF(N273="snížená",J273,0)</f>
        <v>0</v>
      </c>
      <c r="BG273" s="204">
        <f>IF(N273="zákl. přenesená",J273,0)</f>
        <v>0</v>
      </c>
      <c r="BH273" s="204">
        <f>IF(N273="sníž. přenesená",J273,0)</f>
        <v>0</v>
      </c>
      <c r="BI273" s="204">
        <f>IF(N273="nulová",J273,0)</f>
        <v>0</v>
      </c>
      <c r="BJ273" s="18" t="s">
        <v>86</v>
      </c>
      <c r="BK273" s="204">
        <f>ROUND(I273*H273,2)</f>
        <v>0</v>
      </c>
      <c r="BL273" s="18" t="s">
        <v>300</v>
      </c>
      <c r="BM273" s="203" t="s">
        <v>2095</v>
      </c>
    </row>
    <row r="274" spans="1:65" s="2" customFormat="1" ht="11.25">
      <c r="A274" s="35"/>
      <c r="B274" s="36"/>
      <c r="C274" s="37"/>
      <c r="D274" s="205" t="s">
        <v>178</v>
      </c>
      <c r="E274" s="37"/>
      <c r="F274" s="206" t="s">
        <v>2094</v>
      </c>
      <c r="G274" s="37"/>
      <c r="H274" s="37"/>
      <c r="I274" s="207"/>
      <c r="J274" s="37"/>
      <c r="K274" s="37"/>
      <c r="L274" s="40"/>
      <c r="M274" s="208"/>
      <c r="N274" s="209"/>
      <c r="O274" s="72"/>
      <c r="P274" s="72"/>
      <c r="Q274" s="72"/>
      <c r="R274" s="72"/>
      <c r="S274" s="72"/>
      <c r="T274" s="73"/>
      <c r="U274" s="35"/>
      <c r="V274" s="35"/>
      <c r="W274" s="35"/>
      <c r="X274" s="35"/>
      <c r="Y274" s="35"/>
      <c r="Z274" s="35"/>
      <c r="AA274" s="35"/>
      <c r="AB274" s="35"/>
      <c r="AC274" s="35"/>
      <c r="AD274" s="35"/>
      <c r="AE274" s="35"/>
      <c r="AT274" s="18" t="s">
        <v>178</v>
      </c>
      <c r="AU274" s="18" t="s">
        <v>88</v>
      </c>
    </row>
    <row r="275" spans="1:65" s="2" customFormat="1" ht="16.5" customHeight="1">
      <c r="A275" s="35"/>
      <c r="B275" s="36"/>
      <c r="C275" s="192" t="s">
        <v>298</v>
      </c>
      <c r="D275" s="192" t="s">
        <v>172</v>
      </c>
      <c r="E275" s="193" t="s">
        <v>2096</v>
      </c>
      <c r="F275" s="194" t="s">
        <v>2097</v>
      </c>
      <c r="G275" s="195" t="s">
        <v>1341</v>
      </c>
      <c r="H275" s="196">
        <v>130</v>
      </c>
      <c r="I275" s="197"/>
      <c r="J275" s="198">
        <f>ROUND(I275*H275,2)</f>
        <v>0</v>
      </c>
      <c r="K275" s="194" t="s">
        <v>1</v>
      </c>
      <c r="L275" s="40"/>
      <c r="M275" s="199" t="s">
        <v>1</v>
      </c>
      <c r="N275" s="200" t="s">
        <v>44</v>
      </c>
      <c r="O275" s="72"/>
      <c r="P275" s="201">
        <f>O275*H275</f>
        <v>0</v>
      </c>
      <c r="Q275" s="201">
        <v>0</v>
      </c>
      <c r="R275" s="201">
        <f>Q275*H275</f>
        <v>0</v>
      </c>
      <c r="S275" s="201">
        <v>0</v>
      </c>
      <c r="T275" s="202">
        <f>S275*H275</f>
        <v>0</v>
      </c>
      <c r="U275" s="35"/>
      <c r="V275" s="35"/>
      <c r="W275" s="35"/>
      <c r="X275" s="35"/>
      <c r="Y275" s="35"/>
      <c r="Z275" s="35"/>
      <c r="AA275" s="35"/>
      <c r="AB275" s="35"/>
      <c r="AC275" s="35"/>
      <c r="AD275" s="35"/>
      <c r="AE275" s="35"/>
      <c r="AR275" s="203" t="s">
        <v>300</v>
      </c>
      <c r="AT275" s="203" t="s">
        <v>172</v>
      </c>
      <c r="AU275" s="203" t="s">
        <v>88</v>
      </c>
      <c r="AY275" s="18" t="s">
        <v>169</v>
      </c>
      <c r="BE275" s="204">
        <f>IF(N275="základní",J275,0)</f>
        <v>0</v>
      </c>
      <c r="BF275" s="204">
        <f>IF(N275="snížená",J275,0)</f>
        <v>0</v>
      </c>
      <c r="BG275" s="204">
        <f>IF(N275="zákl. přenesená",J275,0)</f>
        <v>0</v>
      </c>
      <c r="BH275" s="204">
        <f>IF(N275="sníž. přenesená",J275,0)</f>
        <v>0</v>
      </c>
      <c r="BI275" s="204">
        <f>IF(N275="nulová",J275,0)</f>
        <v>0</v>
      </c>
      <c r="BJ275" s="18" t="s">
        <v>86</v>
      </c>
      <c r="BK275" s="204">
        <f>ROUND(I275*H275,2)</f>
        <v>0</v>
      </c>
      <c r="BL275" s="18" t="s">
        <v>300</v>
      </c>
      <c r="BM275" s="203" t="s">
        <v>2098</v>
      </c>
    </row>
    <row r="276" spans="1:65" s="2" customFormat="1" ht="11.25">
      <c r="A276" s="35"/>
      <c r="B276" s="36"/>
      <c r="C276" s="37"/>
      <c r="D276" s="205" t="s">
        <v>178</v>
      </c>
      <c r="E276" s="37"/>
      <c r="F276" s="206" t="s">
        <v>2097</v>
      </c>
      <c r="G276" s="37"/>
      <c r="H276" s="37"/>
      <c r="I276" s="207"/>
      <c r="J276" s="37"/>
      <c r="K276" s="37"/>
      <c r="L276" s="40"/>
      <c r="M276" s="208"/>
      <c r="N276" s="209"/>
      <c r="O276" s="72"/>
      <c r="P276" s="72"/>
      <c r="Q276" s="72"/>
      <c r="R276" s="72"/>
      <c r="S276" s="72"/>
      <c r="T276" s="73"/>
      <c r="U276" s="35"/>
      <c r="V276" s="35"/>
      <c r="W276" s="35"/>
      <c r="X276" s="35"/>
      <c r="Y276" s="35"/>
      <c r="Z276" s="35"/>
      <c r="AA276" s="35"/>
      <c r="AB276" s="35"/>
      <c r="AC276" s="35"/>
      <c r="AD276" s="35"/>
      <c r="AE276" s="35"/>
      <c r="AT276" s="18" t="s">
        <v>178</v>
      </c>
      <c r="AU276" s="18" t="s">
        <v>88</v>
      </c>
    </row>
    <row r="277" spans="1:65" s="2" customFormat="1" ht="16.5" customHeight="1">
      <c r="A277" s="35"/>
      <c r="B277" s="36"/>
      <c r="C277" s="192" t="s">
        <v>694</v>
      </c>
      <c r="D277" s="192" t="s">
        <v>172</v>
      </c>
      <c r="E277" s="193" t="s">
        <v>2099</v>
      </c>
      <c r="F277" s="194" t="s">
        <v>2100</v>
      </c>
      <c r="G277" s="195" t="s">
        <v>1341</v>
      </c>
      <c r="H277" s="196">
        <v>380</v>
      </c>
      <c r="I277" s="197"/>
      <c r="J277" s="198">
        <f>ROUND(I277*H277,2)</f>
        <v>0</v>
      </c>
      <c r="K277" s="194" t="s">
        <v>1</v>
      </c>
      <c r="L277" s="40"/>
      <c r="M277" s="199" t="s">
        <v>1</v>
      </c>
      <c r="N277" s="200" t="s">
        <v>44</v>
      </c>
      <c r="O277" s="72"/>
      <c r="P277" s="201">
        <f>O277*H277</f>
        <v>0</v>
      </c>
      <c r="Q277" s="201">
        <v>0</v>
      </c>
      <c r="R277" s="201">
        <f>Q277*H277</f>
        <v>0</v>
      </c>
      <c r="S277" s="201">
        <v>0</v>
      </c>
      <c r="T277" s="202">
        <f>S277*H277</f>
        <v>0</v>
      </c>
      <c r="U277" s="35"/>
      <c r="V277" s="35"/>
      <c r="W277" s="35"/>
      <c r="X277" s="35"/>
      <c r="Y277" s="35"/>
      <c r="Z277" s="35"/>
      <c r="AA277" s="35"/>
      <c r="AB277" s="35"/>
      <c r="AC277" s="35"/>
      <c r="AD277" s="35"/>
      <c r="AE277" s="35"/>
      <c r="AR277" s="203" t="s">
        <v>300</v>
      </c>
      <c r="AT277" s="203" t="s">
        <v>172</v>
      </c>
      <c r="AU277" s="203" t="s">
        <v>88</v>
      </c>
      <c r="AY277" s="18" t="s">
        <v>169</v>
      </c>
      <c r="BE277" s="204">
        <f>IF(N277="základní",J277,0)</f>
        <v>0</v>
      </c>
      <c r="BF277" s="204">
        <f>IF(N277="snížená",J277,0)</f>
        <v>0</v>
      </c>
      <c r="BG277" s="204">
        <f>IF(N277="zákl. přenesená",J277,0)</f>
        <v>0</v>
      </c>
      <c r="BH277" s="204">
        <f>IF(N277="sníž. přenesená",J277,0)</f>
        <v>0</v>
      </c>
      <c r="BI277" s="204">
        <f>IF(N277="nulová",J277,0)</f>
        <v>0</v>
      </c>
      <c r="BJ277" s="18" t="s">
        <v>86</v>
      </c>
      <c r="BK277" s="204">
        <f>ROUND(I277*H277,2)</f>
        <v>0</v>
      </c>
      <c r="BL277" s="18" t="s">
        <v>300</v>
      </c>
      <c r="BM277" s="203" t="s">
        <v>2101</v>
      </c>
    </row>
    <row r="278" spans="1:65" s="2" customFormat="1" ht="11.25">
      <c r="A278" s="35"/>
      <c r="B278" s="36"/>
      <c r="C278" s="37"/>
      <c r="D278" s="205" t="s">
        <v>178</v>
      </c>
      <c r="E278" s="37"/>
      <c r="F278" s="206" t="s">
        <v>2100</v>
      </c>
      <c r="G278" s="37"/>
      <c r="H278" s="37"/>
      <c r="I278" s="207"/>
      <c r="J278" s="37"/>
      <c r="K278" s="37"/>
      <c r="L278" s="40"/>
      <c r="M278" s="208"/>
      <c r="N278" s="209"/>
      <c r="O278" s="72"/>
      <c r="P278" s="72"/>
      <c r="Q278" s="72"/>
      <c r="R278" s="72"/>
      <c r="S278" s="72"/>
      <c r="T278" s="73"/>
      <c r="U278" s="35"/>
      <c r="V278" s="35"/>
      <c r="W278" s="35"/>
      <c r="X278" s="35"/>
      <c r="Y278" s="35"/>
      <c r="Z278" s="35"/>
      <c r="AA278" s="35"/>
      <c r="AB278" s="35"/>
      <c r="AC278" s="35"/>
      <c r="AD278" s="35"/>
      <c r="AE278" s="35"/>
      <c r="AT278" s="18" t="s">
        <v>178</v>
      </c>
      <c r="AU278" s="18" t="s">
        <v>88</v>
      </c>
    </row>
    <row r="279" spans="1:65" s="2" customFormat="1" ht="24.2" customHeight="1">
      <c r="A279" s="35"/>
      <c r="B279" s="36"/>
      <c r="C279" s="192" t="s">
        <v>700</v>
      </c>
      <c r="D279" s="192" t="s">
        <v>172</v>
      </c>
      <c r="E279" s="193" t="s">
        <v>2102</v>
      </c>
      <c r="F279" s="194" t="s">
        <v>2103</v>
      </c>
      <c r="G279" s="195" t="s">
        <v>368</v>
      </c>
      <c r="H279" s="196">
        <v>60</v>
      </c>
      <c r="I279" s="197"/>
      <c r="J279" s="198">
        <f>ROUND(I279*H279,2)</f>
        <v>0</v>
      </c>
      <c r="K279" s="194" t="s">
        <v>1</v>
      </c>
      <c r="L279" s="40"/>
      <c r="M279" s="199" t="s">
        <v>1</v>
      </c>
      <c r="N279" s="200" t="s">
        <v>44</v>
      </c>
      <c r="O279" s="72"/>
      <c r="P279" s="201">
        <f>O279*H279</f>
        <v>0</v>
      </c>
      <c r="Q279" s="201">
        <v>0</v>
      </c>
      <c r="R279" s="201">
        <f>Q279*H279</f>
        <v>0</v>
      </c>
      <c r="S279" s="201">
        <v>0</v>
      </c>
      <c r="T279" s="202">
        <f>S279*H279</f>
        <v>0</v>
      </c>
      <c r="U279" s="35"/>
      <c r="V279" s="35"/>
      <c r="W279" s="35"/>
      <c r="X279" s="35"/>
      <c r="Y279" s="35"/>
      <c r="Z279" s="35"/>
      <c r="AA279" s="35"/>
      <c r="AB279" s="35"/>
      <c r="AC279" s="35"/>
      <c r="AD279" s="35"/>
      <c r="AE279" s="35"/>
      <c r="AR279" s="203" t="s">
        <v>300</v>
      </c>
      <c r="AT279" s="203" t="s">
        <v>172</v>
      </c>
      <c r="AU279" s="203" t="s">
        <v>88</v>
      </c>
      <c r="AY279" s="18" t="s">
        <v>169</v>
      </c>
      <c r="BE279" s="204">
        <f>IF(N279="základní",J279,0)</f>
        <v>0</v>
      </c>
      <c r="BF279" s="204">
        <f>IF(N279="snížená",J279,0)</f>
        <v>0</v>
      </c>
      <c r="BG279" s="204">
        <f>IF(N279="zákl. přenesená",J279,0)</f>
        <v>0</v>
      </c>
      <c r="BH279" s="204">
        <f>IF(N279="sníž. přenesená",J279,0)</f>
        <v>0</v>
      </c>
      <c r="BI279" s="204">
        <f>IF(N279="nulová",J279,0)</f>
        <v>0</v>
      </c>
      <c r="BJ279" s="18" t="s">
        <v>86</v>
      </c>
      <c r="BK279" s="204">
        <f>ROUND(I279*H279,2)</f>
        <v>0</v>
      </c>
      <c r="BL279" s="18" t="s">
        <v>300</v>
      </c>
      <c r="BM279" s="203" t="s">
        <v>2104</v>
      </c>
    </row>
    <row r="280" spans="1:65" s="2" customFormat="1" ht="19.5">
      <c r="A280" s="35"/>
      <c r="B280" s="36"/>
      <c r="C280" s="37"/>
      <c r="D280" s="205" t="s">
        <v>178</v>
      </c>
      <c r="E280" s="37"/>
      <c r="F280" s="206" t="s">
        <v>2103</v>
      </c>
      <c r="G280" s="37"/>
      <c r="H280" s="37"/>
      <c r="I280" s="207"/>
      <c r="J280" s="37"/>
      <c r="K280" s="37"/>
      <c r="L280" s="40"/>
      <c r="M280" s="208"/>
      <c r="N280" s="209"/>
      <c r="O280" s="72"/>
      <c r="P280" s="72"/>
      <c r="Q280" s="72"/>
      <c r="R280" s="72"/>
      <c r="S280" s="72"/>
      <c r="T280" s="73"/>
      <c r="U280" s="35"/>
      <c r="V280" s="35"/>
      <c r="W280" s="35"/>
      <c r="X280" s="35"/>
      <c r="Y280" s="35"/>
      <c r="Z280" s="35"/>
      <c r="AA280" s="35"/>
      <c r="AB280" s="35"/>
      <c r="AC280" s="35"/>
      <c r="AD280" s="35"/>
      <c r="AE280" s="35"/>
      <c r="AT280" s="18" t="s">
        <v>178</v>
      </c>
      <c r="AU280" s="18" t="s">
        <v>88</v>
      </c>
    </row>
    <row r="281" spans="1:65" s="2" customFormat="1" ht="24.2" customHeight="1">
      <c r="A281" s="35"/>
      <c r="B281" s="36"/>
      <c r="C281" s="192" t="s">
        <v>707</v>
      </c>
      <c r="D281" s="192" t="s">
        <v>172</v>
      </c>
      <c r="E281" s="193" t="s">
        <v>2105</v>
      </c>
      <c r="F281" s="194" t="s">
        <v>2106</v>
      </c>
      <c r="G281" s="195" t="s">
        <v>368</v>
      </c>
      <c r="H281" s="196">
        <v>60</v>
      </c>
      <c r="I281" s="197"/>
      <c r="J281" s="198">
        <f>ROUND(I281*H281,2)</f>
        <v>0</v>
      </c>
      <c r="K281" s="194" t="s">
        <v>1</v>
      </c>
      <c r="L281" s="40"/>
      <c r="M281" s="199" t="s">
        <v>1</v>
      </c>
      <c r="N281" s="200" t="s">
        <v>44</v>
      </c>
      <c r="O281" s="72"/>
      <c r="P281" s="201">
        <f>O281*H281</f>
        <v>0</v>
      </c>
      <c r="Q281" s="201">
        <v>0</v>
      </c>
      <c r="R281" s="201">
        <f>Q281*H281</f>
        <v>0</v>
      </c>
      <c r="S281" s="201">
        <v>0</v>
      </c>
      <c r="T281" s="202">
        <f>S281*H281</f>
        <v>0</v>
      </c>
      <c r="U281" s="35"/>
      <c r="V281" s="35"/>
      <c r="W281" s="35"/>
      <c r="X281" s="35"/>
      <c r="Y281" s="35"/>
      <c r="Z281" s="35"/>
      <c r="AA281" s="35"/>
      <c r="AB281" s="35"/>
      <c r="AC281" s="35"/>
      <c r="AD281" s="35"/>
      <c r="AE281" s="35"/>
      <c r="AR281" s="203" t="s">
        <v>300</v>
      </c>
      <c r="AT281" s="203" t="s">
        <v>172</v>
      </c>
      <c r="AU281" s="203" t="s">
        <v>88</v>
      </c>
      <c r="AY281" s="18" t="s">
        <v>169</v>
      </c>
      <c r="BE281" s="204">
        <f>IF(N281="základní",J281,0)</f>
        <v>0</v>
      </c>
      <c r="BF281" s="204">
        <f>IF(N281="snížená",J281,0)</f>
        <v>0</v>
      </c>
      <c r="BG281" s="204">
        <f>IF(N281="zákl. přenesená",J281,0)</f>
        <v>0</v>
      </c>
      <c r="BH281" s="204">
        <f>IF(N281="sníž. přenesená",J281,0)</f>
        <v>0</v>
      </c>
      <c r="BI281" s="204">
        <f>IF(N281="nulová",J281,0)</f>
        <v>0</v>
      </c>
      <c r="BJ281" s="18" t="s">
        <v>86</v>
      </c>
      <c r="BK281" s="204">
        <f>ROUND(I281*H281,2)</f>
        <v>0</v>
      </c>
      <c r="BL281" s="18" t="s">
        <v>300</v>
      </c>
      <c r="BM281" s="203" t="s">
        <v>2107</v>
      </c>
    </row>
    <row r="282" spans="1:65" s="2" customFormat="1" ht="19.5">
      <c r="A282" s="35"/>
      <c r="B282" s="36"/>
      <c r="C282" s="37"/>
      <c r="D282" s="205" t="s">
        <v>178</v>
      </c>
      <c r="E282" s="37"/>
      <c r="F282" s="206" t="s">
        <v>2106</v>
      </c>
      <c r="G282" s="37"/>
      <c r="H282" s="37"/>
      <c r="I282" s="207"/>
      <c r="J282" s="37"/>
      <c r="K282" s="37"/>
      <c r="L282" s="40"/>
      <c r="M282" s="208"/>
      <c r="N282" s="209"/>
      <c r="O282" s="72"/>
      <c r="P282" s="72"/>
      <c r="Q282" s="72"/>
      <c r="R282" s="72"/>
      <c r="S282" s="72"/>
      <c r="T282" s="73"/>
      <c r="U282" s="35"/>
      <c r="V282" s="35"/>
      <c r="W282" s="35"/>
      <c r="X282" s="35"/>
      <c r="Y282" s="35"/>
      <c r="Z282" s="35"/>
      <c r="AA282" s="35"/>
      <c r="AB282" s="35"/>
      <c r="AC282" s="35"/>
      <c r="AD282" s="35"/>
      <c r="AE282" s="35"/>
      <c r="AT282" s="18" t="s">
        <v>178</v>
      </c>
      <c r="AU282" s="18" t="s">
        <v>88</v>
      </c>
    </row>
    <row r="283" spans="1:65" s="2" customFormat="1" ht="24.2" customHeight="1">
      <c r="A283" s="35"/>
      <c r="B283" s="36"/>
      <c r="C283" s="192" t="s">
        <v>715</v>
      </c>
      <c r="D283" s="192" t="s">
        <v>172</v>
      </c>
      <c r="E283" s="193" t="s">
        <v>2108</v>
      </c>
      <c r="F283" s="194" t="s">
        <v>2109</v>
      </c>
      <c r="G283" s="195" t="s">
        <v>368</v>
      </c>
      <c r="H283" s="196">
        <v>48</v>
      </c>
      <c r="I283" s="197"/>
      <c r="J283" s="198">
        <f>ROUND(I283*H283,2)</f>
        <v>0</v>
      </c>
      <c r="K283" s="194" t="s">
        <v>1</v>
      </c>
      <c r="L283" s="40"/>
      <c r="M283" s="199" t="s">
        <v>1</v>
      </c>
      <c r="N283" s="200" t="s">
        <v>44</v>
      </c>
      <c r="O283" s="72"/>
      <c r="P283" s="201">
        <f>O283*H283</f>
        <v>0</v>
      </c>
      <c r="Q283" s="201">
        <v>0</v>
      </c>
      <c r="R283" s="201">
        <f>Q283*H283</f>
        <v>0</v>
      </c>
      <c r="S283" s="201">
        <v>0</v>
      </c>
      <c r="T283" s="202">
        <f>S283*H283</f>
        <v>0</v>
      </c>
      <c r="U283" s="35"/>
      <c r="V283" s="35"/>
      <c r="W283" s="35"/>
      <c r="X283" s="35"/>
      <c r="Y283" s="35"/>
      <c r="Z283" s="35"/>
      <c r="AA283" s="35"/>
      <c r="AB283" s="35"/>
      <c r="AC283" s="35"/>
      <c r="AD283" s="35"/>
      <c r="AE283" s="35"/>
      <c r="AR283" s="203" t="s">
        <v>300</v>
      </c>
      <c r="AT283" s="203" t="s">
        <v>172</v>
      </c>
      <c r="AU283" s="203" t="s">
        <v>88</v>
      </c>
      <c r="AY283" s="18" t="s">
        <v>169</v>
      </c>
      <c r="BE283" s="204">
        <f>IF(N283="základní",J283,0)</f>
        <v>0</v>
      </c>
      <c r="BF283" s="204">
        <f>IF(N283="snížená",J283,0)</f>
        <v>0</v>
      </c>
      <c r="BG283" s="204">
        <f>IF(N283="zákl. přenesená",J283,0)</f>
        <v>0</v>
      </c>
      <c r="BH283" s="204">
        <f>IF(N283="sníž. přenesená",J283,0)</f>
        <v>0</v>
      </c>
      <c r="BI283" s="204">
        <f>IF(N283="nulová",J283,0)</f>
        <v>0</v>
      </c>
      <c r="BJ283" s="18" t="s">
        <v>86</v>
      </c>
      <c r="BK283" s="204">
        <f>ROUND(I283*H283,2)</f>
        <v>0</v>
      </c>
      <c r="BL283" s="18" t="s">
        <v>300</v>
      </c>
      <c r="BM283" s="203" t="s">
        <v>2110</v>
      </c>
    </row>
    <row r="284" spans="1:65" s="2" customFormat="1" ht="19.5">
      <c r="A284" s="35"/>
      <c r="B284" s="36"/>
      <c r="C284" s="37"/>
      <c r="D284" s="205" t="s">
        <v>178</v>
      </c>
      <c r="E284" s="37"/>
      <c r="F284" s="206" t="s">
        <v>2109</v>
      </c>
      <c r="G284" s="37"/>
      <c r="H284" s="37"/>
      <c r="I284" s="207"/>
      <c r="J284" s="37"/>
      <c r="K284" s="37"/>
      <c r="L284" s="40"/>
      <c r="M284" s="208"/>
      <c r="N284" s="209"/>
      <c r="O284" s="72"/>
      <c r="P284" s="72"/>
      <c r="Q284" s="72"/>
      <c r="R284" s="72"/>
      <c r="S284" s="72"/>
      <c r="T284" s="73"/>
      <c r="U284" s="35"/>
      <c r="V284" s="35"/>
      <c r="W284" s="35"/>
      <c r="X284" s="35"/>
      <c r="Y284" s="35"/>
      <c r="Z284" s="35"/>
      <c r="AA284" s="35"/>
      <c r="AB284" s="35"/>
      <c r="AC284" s="35"/>
      <c r="AD284" s="35"/>
      <c r="AE284" s="35"/>
      <c r="AT284" s="18" t="s">
        <v>178</v>
      </c>
      <c r="AU284" s="18" t="s">
        <v>88</v>
      </c>
    </row>
    <row r="285" spans="1:65" s="2" customFormat="1" ht="24.2" customHeight="1">
      <c r="A285" s="35"/>
      <c r="B285" s="36"/>
      <c r="C285" s="192" t="s">
        <v>722</v>
      </c>
      <c r="D285" s="192" t="s">
        <v>172</v>
      </c>
      <c r="E285" s="193" t="s">
        <v>2111</v>
      </c>
      <c r="F285" s="194" t="s">
        <v>2112</v>
      </c>
      <c r="G285" s="195" t="s">
        <v>368</v>
      </c>
      <c r="H285" s="196">
        <v>48</v>
      </c>
      <c r="I285" s="197"/>
      <c r="J285" s="198">
        <f>ROUND(I285*H285,2)</f>
        <v>0</v>
      </c>
      <c r="K285" s="194" t="s">
        <v>1</v>
      </c>
      <c r="L285" s="40"/>
      <c r="M285" s="199" t="s">
        <v>1</v>
      </c>
      <c r="N285" s="200" t="s">
        <v>44</v>
      </c>
      <c r="O285" s="72"/>
      <c r="P285" s="201">
        <f>O285*H285</f>
        <v>0</v>
      </c>
      <c r="Q285" s="201">
        <v>0</v>
      </c>
      <c r="R285" s="201">
        <f>Q285*H285</f>
        <v>0</v>
      </c>
      <c r="S285" s="201">
        <v>0</v>
      </c>
      <c r="T285" s="202">
        <f>S285*H285</f>
        <v>0</v>
      </c>
      <c r="U285" s="35"/>
      <c r="V285" s="35"/>
      <c r="W285" s="35"/>
      <c r="X285" s="35"/>
      <c r="Y285" s="35"/>
      <c r="Z285" s="35"/>
      <c r="AA285" s="35"/>
      <c r="AB285" s="35"/>
      <c r="AC285" s="35"/>
      <c r="AD285" s="35"/>
      <c r="AE285" s="35"/>
      <c r="AR285" s="203" t="s">
        <v>300</v>
      </c>
      <c r="AT285" s="203" t="s">
        <v>172</v>
      </c>
      <c r="AU285" s="203" t="s">
        <v>88</v>
      </c>
      <c r="AY285" s="18" t="s">
        <v>169</v>
      </c>
      <c r="BE285" s="204">
        <f>IF(N285="základní",J285,0)</f>
        <v>0</v>
      </c>
      <c r="BF285" s="204">
        <f>IF(N285="snížená",J285,0)</f>
        <v>0</v>
      </c>
      <c r="BG285" s="204">
        <f>IF(N285="zákl. přenesená",J285,0)</f>
        <v>0</v>
      </c>
      <c r="BH285" s="204">
        <f>IF(N285="sníž. přenesená",J285,0)</f>
        <v>0</v>
      </c>
      <c r="BI285" s="204">
        <f>IF(N285="nulová",J285,0)</f>
        <v>0</v>
      </c>
      <c r="BJ285" s="18" t="s">
        <v>86</v>
      </c>
      <c r="BK285" s="204">
        <f>ROUND(I285*H285,2)</f>
        <v>0</v>
      </c>
      <c r="BL285" s="18" t="s">
        <v>300</v>
      </c>
      <c r="BM285" s="203" t="s">
        <v>2113</v>
      </c>
    </row>
    <row r="286" spans="1:65" s="2" customFormat="1" ht="19.5">
      <c r="A286" s="35"/>
      <c r="B286" s="36"/>
      <c r="C286" s="37"/>
      <c r="D286" s="205" t="s">
        <v>178</v>
      </c>
      <c r="E286" s="37"/>
      <c r="F286" s="206" t="s">
        <v>2114</v>
      </c>
      <c r="G286" s="37"/>
      <c r="H286" s="37"/>
      <c r="I286" s="207"/>
      <c r="J286" s="37"/>
      <c r="K286" s="37"/>
      <c r="L286" s="40"/>
      <c r="M286" s="208"/>
      <c r="N286" s="209"/>
      <c r="O286" s="72"/>
      <c r="P286" s="72"/>
      <c r="Q286" s="72"/>
      <c r="R286" s="72"/>
      <c r="S286" s="72"/>
      <c r="T286" s="73"/>
      <c r="U286" s="35"/>
      <c r="V286" s="35"/>
      <c r="W286" s="35"/>
      <c r="X286" s="35"/>
      <c r="Y286" s="35"/>
      <c r="Z286" s="35"/>
      <c r="AA286" s="35"/>
      <c r="AB286" s="35"/>
      <c r="AC286" s="35"/>
      <c r="AD286" s="35"/>
      <c r="AE286" s="35"/>
      <c r="AT286" s="18" t="s">
        <v>178</v>
      </c>
      <c r="AU286" s="18" t="s">
        <v>88</v>
      </c>
    </row>
    <row r="287" spans="1:65" s="2" customFormat="1" ht="16.5" customHeight="1">
      <c r="A287" s="35"/>
      <c r="B287" s="36"/>
      <c r="C287" s="192" t="s">
        <v>729</v>
      </c>
      <c r="D287" s="192" t="s">
        <v>172</v>
      </c>
      <c r="E287" s="193" t="s">
        <v>2115</v>
      </c>
      <c r="F287" s="194" t="s">
        <v>2116</v>
      </c>
      <c r="G287" s="195" t="s">
        <v>368</v>
      </c>
      <c r="H287" s="196">
        <v>50</v>
      </c>
      <c r="I287" s="197"/>
      <c r="J287" s="198">
        <f>ROUND(I287*H287,2)</f>
        <v>0</v>
      </c>
      <c r="K287" s="194" t="s">
        <v>1</v>
      </c>
      <c r="L287" s="40"/>
      <c r="M287" s="199" t="s">
        <v>1</v>
      </c>
      <c r="N287" s="200" t="s">
        <v>44</v>
      </c>
      <c r="O287" s="72"/>
      <c r="P287" s="201">
        <f>O287*H287</f>
        <v>0</v>
      </c>
      <c r="Q287" s="201">
        <v>0</v>
      </c>
      <c r="R287" s="201">
        <f>Q287*H287</f>
        <v>0</v>
      </c>
      <c r="S287" s="201">
        <v>0</v>
      </c>
      <c r="T287" s="202">
        <f>S287*H287</f>
        <v>0</v>
      </c>
      <c r="U287" s="35"/>
      <c r="V287" s="35"/>
      <c r="W287" s="35"/>
      <c r="X287" s="35"/>
      <c r="Y287" s="35"/>
      <c r="Z287" s="35"/>
      <c r="AA287" s="35"/>
      <c r="AB287" s="35"/>
      <c r="AC287" s="35"/>
      <c r="AD287" s="35"/>
      <c r="AE287" s="35"/>
      <c r="AR287" s="203" t="s">
        <v>300</v>
      </c>
      <c r="AT287" s="203" t="s">
        <v>172</v>
      </c>
      <c r="AU287" s="203" t="s">
        <v>88</v>
      </c>
      <c r="AY287" s="18" t="s">
        <v>169</v>
      </c>
      <c r="BE287" s="204">
        <f>IF(N287="základní",J287,0)</f>
        <v>0</v>
      </c>
      <c r="BF287" s="204">
        <f>IF(N287="snížená",J287,0)</f>
        <v>0</v>
      </c>
      <c r="BG287" s="204">
        <f>IF(N287="zákl. přenesená",J287,0)</f>
        <v>0</v>
      </c>
      <c r="BH287" s="204">
        <f>IF(N287="sníž. přenesená",J287,0)</f>
        <v>0</v>
      </c>
      <c r="BI287" s="204">
        <f>IF(N287="nulová",J287,0)</f>
        <v>0</v>
      </c>
      <c r="BJ287" s="18" t="s">
        <v>86</v>
      </c>
      <c r="BK287" s="204">
        <f>ROUND(I287*H287,2)</f>
        <v>0</v>
      </c>
      <c r="BL287" s="18" t="s">
        <v>300</v>
      </c>
      <c r="BM287" s="203" t="s">
        <v>2117</v>
      </c>
    </row>
    <row r="288" spans="1:65" s="2" customFormat="1" ht="11.25">
      <c r="A288" s="35"/>
      <c r="B288" s="36"/>
      <c r="C288" s="37"/>
      <c r="D288" s="205" t="s">
        <v>178</v>
      </c>
      <c r="E288" s="37"/>
      <c r="F288" s="206" t="s">
        <v>2116</v>
      </c>
      <c r="G288" s="37"/>
      <c r="H288" s="37"/>
      <c r="I288" s="207"/>
      <c r="J288" s="37"/>
      <c r="K288" s="37"/>
      <c r="L288" s="40"/>
      <c r="M288" s="208"/>
      <c r="N288" s="209"/>
      <c r="O288" s="72"/>
      <c r="P288" s="72"/>
      <c r="Q288" s="72"/>
      <c r="R288" s="72"/>
      <c r="S288" s="72"/>
      <c r="T288" s="73"/>
      <c r="U288" s="35"/>
      <c r="V288" s="35"/>
      <c r="W288" s="35"/>
      <c r="X288" s="35"/>
      <c r="Y288" s="35"/>
      <c r="Z288" s="35"/>
      <c r="AA288" s="35"/>
      <c r="AB288" s="35"/>
      <c r="AC288" s="35"/>
      <c r="AD288" s="35"/>
      <c r="AE288" s="35"/>
      <c r="AT288" s="18" t="s">
        <v>178</v>
      </c>
      <c r="AU288" s="18" t="s">
        <v>88</v>
      </c>
    </row>
    <row r="289" spans="1:65" s="2" customFormat="1" ht="16.5" customHeight="1">
      <c r="A289" s="35"/>
      <c r="B289" s="36"/>
      <c r="C289" s="192" t="s">
        <v>737</v>
      </c>
      <c r="D289" s="192" t="s">
        <v>172</v>
      </c>
      <c r="E289" s="193" t="s">
        <v>2118</v>
      </c>
      <c r="F289" s="194" t="s">
        <v>2119</v>
      </c>
      <c r="G289" s="195" t="s">
        <v>368</v>
      </c>
      <c r="H289" s="196">
        <v>180</v>
      </c>
      <c r="I289" s="197"/>
      <c r="J289" s="198">
        <f>ROUND(I289*H289,2)</f>
        <v>0</v>
      </c>
      <c r="K289" s="194" t="s">
        <v>1</v>
      </c>
      <c r="L289" s="40"/>
      <c r="M289" s="199" t="s">
        <v>1</v>
      </c>
      <c r="N289" s="200" t="s">
        <v>44</v>
      </c>
      <c r="O289" s="72"/>
      <c r="P289" s="201">
        <f>O289*H289</f>
        <v>0</v>
      </c>
      <c r="Q289" s="201">
        <v>0</v>
      </c>
      <c r="R289" s="201">
        <f>Q289*H289</f>
        <v>0</v>
      </c>
      <c r="S289" s="201">
        <v>0</v>
      </c>
      <c r="T289" s="202">
        <f>S289*H289</f>
        <v>0</v>
      </c>
      <c r="U289" s="35"/>
      <c r="V289" s="35"/>
      <c r="W289" s="35"/>
      <c r="X289" s="35"/>
      <c r="Y289" s="35"/>
      <c r="Z289" s="35"/>
      <c r="AA289" s="35"/>
      <c r="AB289" s="35"/>
      <c r="AC289" s="35"/>
      <c r="AD289" s="35"/>
      <c r="AE289" s="35"/>
      <c r="AR289" s="203" t="s">
        <v>300</v>
      </c>
      <c r="AT289" s="203" t="s">
        <v>172</v>
      </c>
      <c r="AU289" s="203" t="s">
        <v>88</v>
      </c>
      <c r="AY289" s="18" t="s">
        <v>169</v>
      </c>
      <c r="BE289" s="204">
        <f>IF(N289="základní",J289,0)</f>
        <v>0</v>
      </c>
      <c r="BF289" s="204">
        <f>IF(N289="snížená",J289,0)</f>
        <v>0</v>
      </c>
      <c r="BG289" s="204">
        <f>IF(N289="zákl. přenesená",J289,0)</f>
        <v>0</v>
      </c>
      <c r="BH289" s="204">
        <f>IF(N289="sníž. přenesená",J289,0)</f>
        <v>0</v>
      </c>
      <c r="BI289" s="204">
        <f>IF(N289="nulová",J289,0)</f>
        <v>0</v>
      </c>
      <c r="BJ289" s="18" t="s">
        <v>86</v>
      </c>
      <c r="BK289" s="204">
        <f>ROUND(I289*H289,2)</f>
        <v>0</v>
      </c>
      <c r="BL289" s="18" t="s">
        <v>300</v>
      </c>
      <c r="BM289" s="203" t="s">
        <v>2120</v>
      </c>
    </row>
    <row r="290" spans="1:65" s="2" customFormat="1" ht="11.25">
      <c r="A290" s="35"/>
      <c r="B290" s="36"/>
      <c r="C290" s="37"/>
      <c r="D290" s="205" t="s">
        <v>178</v>
      </c>
      <c r="E290" s="37"/>
      <c r="F290" s="206" t="s">
        <v>2119</v>
      </c>
      <c r="G290" s="37"/>
      <c r="H290" s="37"/>
      <c r="I290" s="207"/>
      <c r="J290" s="37"/>
      <c r="K290" s="37"/>
      <c r="L290" s="40"/>
      <c r="M290" s="208"/>
      <c r="N290" s="209"/>
      <c r="O290" s="72"/>
      <c r="P290" s="72"/>
      <c r="Q290" s="72"/>
      <c r="R290" s="72"/>
      <c r="S290" s="72"/>
      <c r="T290" s="73"/>
      <c r="U290" s="35"/>
      <c r="V290" s="35"/>
      <c r="W290" s="35"/>
      <c r="X290" s="35"/>
      <c r="Y290" s="35"/>
      <c r="Z290" s="35"/>
      <c r="AA290" s="35"/>
      <c r="AB290" s="35"/>
      <c r="AC290" s="35"/>
      <c r="AD290" s="35"/>
      <c r="AE290" s="35"/>
      <c r="AT290" s="18" t="s">
        <v>178</v>
      </c>
      <c r="AU290" s="18" t="s">
        <v>88</v>
      </c>
    </row>
    <row r="291" spans="1:65" s="2" customFormat="1" ht="16.5" customHeight="1">
      <c r="A291" s="35"/>
      <c r="B291" s="36"/>
      <c r="C291" s="192" t="s">
        <v>744</v>
      </c>
      <c r="D291" s="192" t="s">
        <v>172</v>
      </c>
      <c r="E291" s="193" t="s">
        <v>2121</v>
      </c>
      <c r="F291" s="194" t="s">
        <v>2122</v>
      </c>
      <c r="G291" s="195" t="s">
        <v>368</v>
      </c>
      <c r="H291" s="196">
        <v>200</v>
      </c>
      <c r="I291" s="197"/>
      <c r="J291" s="198">
        <f>ROUND(I291*H291,2)</f>
        <v>0</v>
      </c>
      <c r="K291" s="194" t="s">
        <v>1</v>
      </c>
      <c r="L291" s="40"/>
      <c r="M291" s="199" t="s">
        <v>1</v>
      </c>
      <c r="N291" s="200" t="s">
        <v>44</v>
      </c>
      <c r="O291" s="72"/>
      <c r="P291" s="201">
        <f>O291*H291</f>
        <v>0</v>
      </c>
      <c r="Q291" s="201">
        <v>0</v>
      </c>
      <c r="R291" s="201">
        <f>Q291*H291</f>
        <v>0</v>
      </c>
      <c r="S291" s="201">
        <v>0</v>
      </c>
      <c r="T291" s="202">
        <f>S291*H291</f>
        <v>0</v>
      </c>
      <c r="U291" s="35"/>
      <c r="V291" s="35"/>
      <c r="W291" s="35"/>
      <c r="X291" s="35"/>
      <c r="Y291" s="35"/>
      <c r="Z291" s="35"/>
      <c r="AA291" s="35"/>
      <c r="AB291" s="35"/>
      <c r="AC291" s="35"/>
      <c r="AD291" s="35"/>
      <c r="AE291" s="35"/>
      <c r="AR291" s="203" t="s">
        <v>300</v>
      </c>
      <c r="AT291" s="203" t="s">
        <v>172</v>
      </c>
      <c r="AU291" s="203" t="s">
        <v>88</v>
      </c>
      <c r="AY291" s="18" t="s">
        <v>169</v>
      </c>
      <c r="BE291" s="204">
        <f>IF(N291="základní",J291,0)</f>
        <v>0</v>
      </c>
      <c r="BF291" s="204">
        <f>IF(N291="snížená",J291,0)</f>
        <v>0</v>
      </c>
      <c r="BG291" s="204">
        <f>IF(N291="zákl. přenesená",J291,0)</f>
        <v>0</v>
      </c>
      <c r="BH291" s="204">
        <f>IF(N291="sníž. přenesená",J291,0)</f>
        <v>0</v>
      </c>
      <c r="BI291" s="204">
        <f>IF(N291="nulová",J291,0)</f>
        <v>0</v>
      </c>
      <c r="BJ291" s="18" t="s">
        <v>86</v>
      </c>
      <c r="BK291" s="204">
        <f>ROUND(I291*H291,2)</f>
        <v>0</v>
      </c>
      <c r="BL291" s="18" t="s">
        <v>300</v>
      </c>
      <c r="BM291" s="203" t="s">
        <v>2123</v>
      </c>
    </row>
    <row r="292" spans="1:65" s="2" customFormat="1" ht="11.25">
      <c r="A292" s="35"/>
      <c r="B292" s="36"/>
      <c r="C292" s="37"/>
      <c r="D292" s="205" t="s">
        <v>178</v>
      </c>
      <c r="E292" s="37"/>
      <c r="F292" s="206" t="s">
        <v>2122</v>
      </c>
      <c r="G292" s="37"/>
      <c r="H292" s="37"/>
      <c r="I292" s="207"/>
      <c r="J292" s="37"/>
      <c r="K292" s="37"/>
      <c r="L292" s="40"/>
      <c r="M292" s="208"/>
      <c r="N292" s="209"/>
      <c r="O292" s="72"/>
      <c r="P292" s="72"/>
      <c r="Q292" s="72"/>
      <c r="R292" s="72"/>
      <c r="S292" s="72"/>
      <c r="T292" s="73"/>
      <c r="U292" s="35"/>
      <c r="V292" s="35"/>
      <c r="W292" s="35"/>
      <c r="X292" s="35"/>
      <c r="Y292" s="35"/>
      <c r="Z292" s="35"/>
      <c r="AA292" s="35"/>
      <c r="AB292" s="35"/>
      <c r="AC292" s="35"/>
      <c r="AD292" s="35"/>
      <c r="AE292" s="35"/>
      <c r="AT292" s="18" t="s">
        <v>178</v>
      </c>
      <c r="AU292" s="18" t="s">
        <v>88</v>
      </c>
    </row>
    <row r="293" spans="1:65" s="2" customFormat="1" ht="16.5" customHeight="1">
      <c r="A293" s="35"/>
      <c r="B293" s="36"/>
      <c r="C293" s="192" t="s">
        <v>753</v>
      </c>
      <c r="D293" s="192" t="s">
        <v>172</v>
      </c>
      <c r="E293" s="193" t="s">
        <v>2124</v>
      </c>
      <c r="F293" s="194" t="s">
        <v>2125</v>
      </c>
      <c r="G293" s="195" t="s">
        <v>368</v>
      </c>
      <c r="H293" s="196">
        <v>140</v>
      </c>
      <c r="I293" s="197"/>
      <c r="J293" s="198">
        <f>ROUND(I293*H293,2)</f>
        <v>0</v>
      </c>
      <c r="K293" s="194" t="s">
        <v>1</v>
      </c>
      <c r="L293" s="40"/>
      <c r="M293" s="199" t="s">
        <v>1</v>
      </c>
      <c r="N293" s="200" t="s">
        <v>44</v>
      </c>
      <c r="O293" s="72"/>
      <c r="P293" s="201">
        <f>O293*H293</f>
        <v>0</v>
      </c>
      <c r="Q293" s="201">
        <v>0</v>
      </c>
      <c r="R293" s="201">
        <f>Q293*H293</f>
        <v>0</v>
      </c>
      <c r="S293" s="201">
        <v>0</v>
      </c>
      <c r="T293" s="202">
        <f>S293*H293</f>
        <v>0</v>
      </c>
      <c r="U293" s="35"/>
      <c r="V293" s="35"/>
      <c r="W293" s="35"/>
      <c r="X293" s="35"/>
      <c r="Y293" s="35"/>
      <c r="Z293" s="35"/>
      <c r="AA293" s="35"/>
      <c r="AB293" s="35"/>
      <c r="AC293" s="35"/>
      <c r="AD293" s="35"/>
      <c r="AE293" s="35"/>
      <c r="AR293" s="203" t="s">
        <v>300</v>
      </c>
      <c r="AT293" s="203" t="s">
        <v>172</v>
      </c>
      <c r="AU293" s="203" t="s">
        <v>88</v>
      </c>
      <c r="AY293" s="18" t="s">
        <v>169</v>
      </c>
      <c r="BE293" s="204">
        <f>IF(N293="základní",J293,0)</f>
        <v>0</v>
      </c>
      <c r="BF293" s="204">
        <f>IF(N293="snížená",J293,0)</f>
        <v>0</v>
      </c>
      <c r="BG293" s="204">
        <f>IF(N293="zákl. přenesená",J293,0)</f>
        <v>0</v>
      </c>
      <c r="BH293" s="204">
        <f>IF(N293="sníž. přenesená",J293,0)</f>
        <v>0</v>
      </c>
      <c r="BI293" s="204">
        <f>IF(N293="nulová",J293,0)</f>
        <v>0</v>
      </c>
      <c r="BJ293" s="18" t="s">
        <v>86</v>
      </c>
      <c r="BK293" s="204">
        <f>ROUND(I293*H293,2)</f>
        <v>0</v>
      </c>
      <c r="BL293" s="18" t="s">
        <v>300</v>
      </c>
      <c r="BM293" s="203" t="s">
        <v>2126</v>
      </c>
    </row>
    <row r="294" spans="1:65" s="2" customFormat="1" ht="11.25">
      <c r="A294" s="35"/>
      <c r="B294" s="36"/>
      <c r="C294" s="37"/>
      <c r="D294" s="205" t="s">
        <v>178</v>
      </c>
      <c r="E294" s="37"/>
      <c r="F294" s="206" t="s">
        <v>2125</v>
      </c>
      <c r="G294" s="37"/>
      <c r="H294" s="37"/>
      <c r="I294" s="207"/>
      <c r="J294" s="37"/>
      <c r="K294" s="37"/>
      <c r="L294" s="40"/>
      <c r="M294" s="208"/>
      <c r="N294" s="209"/>
      <c r="O294" s="72"/>
      <c r="P294" s="72"/>
      <c r="Q294" s="72"/>
      <c r="R294" s="72"/>
      <c r="S294" s="72"/>
      <c r="T294" s="73"/>
      <c r="U294" s="35"/>
      <c r="V294" s="35"/>
      <c r="W294" s="35"/>
      <c r="X294" s="35"/>
      <c r="Y294" s="35"/>
      <c r="Z294" s="35"/>
      <c r="AA294" s="35"/>
      <c r="AB294" s="35"/>
      <c r="AC294" s="35"/>
      <c r="AD294" s="35"/>
      <c r="AE294" s="35"/>
      <c r="AT294" s="18" t="s">
        <v>178</v>
      </c>
      <c r="AU294" s="18" t="s">
        <v>88</v>
      </c>
    </row>
    <row r="295" spans="1:65" s="2" customFormat="1" ht="16.5" customHeight="1">
      <c r="A295" s="35"/>
      <c r="B295" s="36"/>
      <c r="C295" s="192" t="s">
        <v>762</v>
      </c>
      <c r="D295" s="192" t="s">
        <v>172</v>
      </c>
      <c r="E295" s="193" t="s">
        <v>2127</v>
      </c>
      <c r="F295" s="194" t="s">
        <v>2128</v>
      </c>
      <c r="G295" s="195" t="s">
        <v>368</v>
      </c>
      <c r="H295" s="196">
        <v>140</v>
      </c>
      <c r="I295" s="197"/>
      <c r="J295" s="198">
        <f>ROUND(I295*H295,2)</f>
        <v>0</v>
      </c>
      <c r="K295" s="194" t="s">
        <v>1</v>
      </c>
      <c r="L295" s="40"/>
      <c r="M295" s="199" t="s">
        <v>1</v>
      </c>
      <c r="N295" s="200" t="s">
        <v>44</v>
      </c>
      <c r="O295" s="72"/>
      <c r="P295" s="201">
        <f>O295*H295</f>
        <v>0</v>
      </c>
      <c r="Q295" s="201">
        <v>0</v>
      </c>
      <c r="R295" s="201">
        <f>Q295*H295</f>
        <v>0</v>
      </c>
      <c r="S295" s="201">
        <v>0</v>
      </c>
      <c r="T295" s="202">
        <f>S295*H295</f>
        <v>0</v>
      </c>
      <c r="U295" s="35"/>
      <c r="V295" s="35"/>
      <c r="W295" s="35"/>
      <c r="X295" s="35"/>
      <c r="Y295" s="35"/>
      <c r="Z295" s="35"/>
      <c r="AA295" s="35"/>
      <c r="AB295" s="35"/>
      <c r="AC295" s="35"/>
      <c r="AD295" s="35"/>
      <c r="AE295" s="35"/>
      <c r="AR295" s="203" t="s">
        <v>300</v>
      </c>
      <c r="AT295" s="203" t="s">
        <v>172</v>
      </c>
      <c r="AU295" s="203" t="s">
        <v>88</v>
      </c>
      <c r="AY295" s="18" t="s">
        <v>169</v>
      </c>
      <c r="BE295" s="204">
        <f>IF(N295="základní",J295,0)</f>
        <v>0</v>
      </c>
      <c r="BF295" s="204">
        <f>IF(N295="snížená",J295,0)</f>
        <v>0</v>
      </c>
      <c r="BG295" s="204">
        <f>IF(N295="zákl. přenesená",J295,0)</f>
        <v>0</v>
      </c>
      <c r="BH295" s="204">
        <f>IF(N295="sníž. přenesená",J295,0)</f>
        <v>0</v>
      </c>
      <c r="BI295" s="204">
        <f>IF(N295="nulová",J295,0)</f>
        <v>0</v>
      </c>
      <c r="BJ295" s="18" t="s">
        <v>86</v>
      </c>
      <c r="BK295" s="204">
        <f>ROUND(I295*H295,2)</f>
        <v>0</v>
      </c>
      <c r="BL295" s="18" t="s">
        <v>300</v>
      </c>
      <c r="BM295" s="203" t="s">
        <v>2129</v>
      </c>
    </row>
    <row r="296" spans="1:65" s="2" customFormat="1" ht="11.25">
      <c r="A296" s="35"/>
      <c r="B296" s="36"/>
      <c r="C296" s="37"/>
      <c r="D296" s="205" t="s">
        <v>178</v>
      </c>
      <c r="E296" s="37"/>
      <c r="F296" s="206" t="s">
        <v>2128</v>
      </c>
      <c r="G296" s="37"/>
      <c r="H296" s="37"/>
      <c r="I296" s="207"/>
      <c r="J296" s="37"/>
      <c r="K296" s="37"/>
      <c r="L296" s="40"/>
      <c r="M296" s="208"/>
      <c r="N296" s="209"/>
      <c r="O296" s="72"/>
      <c r="P296" s="72"/>
      <c r="Q296" s="72"/>
      <c r="R296" s="72"/>
      <c r="S296" s="72"/>
      <c r="T296" s="73"/>
      <c r="U296" s="35"/>
      <c r="V296" s="35"/>
      <c r="W296" s="35"/>
      <c r="X296" s="35"/>
      <c r="Y296" s="35"/>
      <c r="Z296" s="35"/>
      <c r="AA296" s="35"/>
      <c r="AB296" s="35"/>
      <c r="AC296" s="35"/>
      <c r="AD296" s="35"/>
      <c r="AE296" s="35"/>
      <c r="AT296" s="18" t="s">
        <v>178</v>
      </c>
      <c r="AU296" s="18" t="s">
        <v>88</v>
      </c>
    </row>
    <row r="297" spans="1:65" s="2" customFormat="1" ht="16.5" customHeight="1">
      <c r="A297" s="35"/>
      <c r="B297" s="36"/>
      <c r="C297" s="192" t="s">
        <v>767</v>
      </c>
      <c r="D297" s="192" t="s">
        <v>172</v>
      </c>
      <c r="E297" s="193" t="s">
        <v>2130</v>
      </c>
      <c r="F297" s="194" t="s">
        <v>2131</v>
      </c>
      <c r="G297" s="195" t="s">
        <v>368</v>
      </c>
      <c r="H297" s="196">
        <v>40</v>
      </c>
      <c r="I297" s="197"/>
      <c r="J297" s="198">
        <f>ROUND(I297*H297,2)</f>
        <v>0</v>
      </c>
      <c r="K297" s="194" t="s">
        <v>1</v>
      </c>
      <c r="L297" s="40"/>
      <c r="M297" s="199" t="s">
        <v>1</v>
      </c>
      <c r="N297" s="200" t="s">
        <v>44</v>
      </c>
      <c r="O297" s="72"/>
      <c r="P297" s="201">
        <f>O297*H297</f>
        <v>0</v>
      </c>
      <c r="Q297" s="201">
        <v>0</v>
      </c>
      <c r="R297" s="201">
        <f>Q297*H297</f>
        <v>0</v>
      </c>
      <c r="S297" s="201">
        <v>0</v>
      </c>
      <c r="T297" s="202">
        <f>S297*H297</f>
        <v>0</v>
      </c>
      <c r="U297" s="35"/>
      <c r="V297" s="35"/>
      <c r="W297" s="35"/>
      <c r="X297" s="35"/>
      <c r="Y297" s="35"/>
      <c r="Z297" s="35"/>
      <c r="AA297" s="35"/>
      <c r="AB297" s="35"/>
      <c r="AC297" s="35"/>
      <c r="AD297" s="35"/>
      <c r="AE297" s="35"/>
      <c r="AR297" s="203" t="s">
        <v>300</v>
      </c>
      <c r="AT297" s="203" t="s">
        <v>172</v>
      </c>
      <c r="AU297" s="203" t="s">
        <v>88</v>
      </c>
      <c r="AY297" s="18" t="s">
        <v>169</v>
      </c>
      <c r="BE297" s="204">
        <f>IF(N297="základní",J297,0)</f>
        <v>0</v>
      </c>
      <c r="BF297" s="204">
        <f>IF(N297="snížená",J297,0)</f>
        <v>0</v>
      </c>
      <c r="BG297" s="204">
        <f>IF(N297="zákl. přenesená",J297,0)</f>
        <v>0</v>
      </c>
      <c r="BH297" s="204">
        <f>IF(N297="sníž. přenesená",J297,0)</f>
        <v>0</v>
      </c>
      <c r="BI297" s="204">
        <f>IF(N297="nulová",J297,0)</f>
        <v>0</v>
      </c>
      <c r="BJ297" s="18" t="s">
        <v>86</v>
      </c>
      <c r="BK297" s="204">
        <f>ROUND(I297*H297,2)</f>
        <v>0</v>
      </c>
      <c r="BL297" s="18" t="s">
        <v>300</v>
      </c>
      <c r="BM297" s="203" t="s">
        <v>2132</v>
      </c>
    </row>
    <row r="298" spans="1:65" s="2" customFormat="1" ht="11.25">
      <c r="A298" s="35"/>
      <c r="B298" s="36"/>
      <c r="C298" s="37"/>
      <c r="D298" s="205" t="s">
        <v>178</v>
      </c>
      <c r="E298" s="37"/>
      <c r="F298" s="206" t="s">
        <v>2131</v>
      </c>
      <c r="G298" s="37"/>
      <c r="H298" s="37"/>
      <c r="I298" s="207"/>
      <c r="J298" s="37"/>
      <c r="K298" s="37"/>
      <c r="L298" s="40"/>
      <c r="M298" s="208"/>
      <c r="N298" s="209"/>
      <c r="O298" s="72"/>
      <c r="P298" s="72"/>
      <c r="Q298" s="72"/>
      <c r="R298" s="72"/>
      <c r="S298" s="72"/>
      <c r="T298" s="73"/>
      <c r="U298" s="35"/>
      <c r="V298" s="35"/>
      <c r="W298" s="35"/>
      <c r="X298" s="35"/>
      <c r="Y298" s="35"/>
      <c r="Z298" s="35"/>
      <c r="AA298" s="35"/>
      <c r="AB298" s="35"/>
      <c r="AC298" s="35"/>
      <c r="AD298" s="35"/>
      <c r="AE298" s="35"/>
      <c r="AT298" s="18" t="s">
        <v>178</v>
      </c>
      <c r="AU298" s="18" t="s">
        <v>88</v>
      </c>
    </row>
    <row r="299" spans="1:65" s="2" customFormat="1" ht="16.5" customHeight="1">
      <c r="A299" s="35"/>
      <c r="B299" s="36"/>
      <c r="C299" s="192" t="s">
        <v>772</v>
      </c>
      <c r="D299" s="192" t="s">
        <v>172</v>
      </c>
      <c r="E299" s="193" t="s">
        <v>2133</v>
      </c>
      <c r="F299" s="194" t="s">
        <v>2134</v>
      </c>
      <c r="G299" s="195" t="s">
        <v>368</v>
      </c>
      <c r="H299" s="196">
        <v>150</v>
      </c>
      <c r="I299" s="197"/>
      <c r="J299" s="198">
        <f>ROUND(I299*H299,2)</f>
        <v>0</v>
      </c>
      <c r="K299" s="194" t="s">
        <v>1</v>
      </c>
      <c r="L299" s="40"/>
      <c r="M299" s="199" t="s">
        <v>1</v>
      </c>
      <c r="N299" s="200" t="s">
        <v>44</v>
      </c>
      <c r="O299" s="72"/>
      <c r="P299" s="201">
        <f>O299*H299</f>
        <v>0</v>
      </c>
      <c r="Q299" s="201">
        <v>0</v>
      </c>
      <c r="R299" s="201">
        <f>Q299*H299</f>
        <v>0</v>
      </c>
      <c r="S299" s="201">
        <v>0</v>
      </c>
      <c r="T299" s="202">
        <f>S299*H299</f>
        <v>0</v>
      </c>
      <c r="U299" s="35"/>
      <c r="V299" s="35"/>
      <c r="W299" s="35"/>
      <c r="X299" s="35"/>
      <c r="Y299" s="35"/>
      <c r="Z299" s="35"/>
      <c r="AA299" s="35"/>
      <c r="AB299" s="35"/>
      <c r="AC299" s="35"/>
      <c r="AD299" s="35"/>
      <c r="AE299" s="35"/>
      <c r="AR299" s="203" t="s">
        <v>300</v>
      </c>
      <c r="AT299" s="203" t="s">
        <v>172</v>
      </c>
      <c r="AU299" s="203" t="s">
        <v>88</v>
      </c>
      <c r="AY299" s="18" t="s">
        <v>169</v>
      </c>
      <c r="BE299" s="204">
        <f>IF(N299="základní",J299,0)</f>
        <v>0</v>
      </c>
      <c r="BF299" s="204">
        <f>IF(N299="snížená",J299,0)</f>
        <v>0</v>
      </c>
      <c r="BG299" s="204">
        <f>IF(N299="zákl. přenesená",J299,0)</f>
        <v>0</v>
      </c>
      <c r="BH299" s="204">
        <f>IF(N299="sníž. přenesená",J299,0)</f>
        <v>0</v>
      </c>
      <c r="BI299" s="204">
        <f>IF(N299="nulová",J299,0)</f>
        <v>0</v>
      </c>
      <c r="BJ299" s="18" t="s">
        <v>86</v>
      </c>
      <c r="BK299" s="204">
        <f>ROUND(I299*H299,2)</f>
        <v>0</v>
      </c>
      <c r="BL299" s="18" t="s">
        <v>300</v>
      </c>
      <c r="BM299" s="203" t="s">
        <v>2135</v>
      </c>
    </row>
    <row r="300" spans="1:65" s="2" customFormat="1" ht="11.25">
      <c r="A300" s="35"/>
      <c r="B300" s="36"/>
      <c r="C300" s="37"/>
      <c r="D300" s="205" t="s">
        <v>178</v>
      </c>
      <c r="E300" s="37"/>
      <c r="F300" s="206" t="s">
        <v>2134</v>
      </c>
      <c r="G300" s="37"/>
      <c r="H300" s="37"/>
      <c r="I300" s="207"/>
      <c r="J300" s="37"/>
      <c r="K300" s="37"/>
      <c r="L300" s="40"/>
      <c r="M300" s="208"/>
      <c r="N300" s="209"/>
      <c r="O300" s="72"/>
      <c r="P300" s="72"/>
      <c r="Q300" s="72"/>
      <c r="R300" s="72"/>
      <c r="S300" s="72"/>
      <c r="T300" s="73"/>
      <c r="U300" s="35"/>
      <c r="V300" s="35"/>
      <c r="W300" s="35"/>
      <c r="X300" s="35"/>
      <c r="Y300" s="35"/>
      <c r="Z300" s="35"/>
      <c r="AA300" s="35"/>
      <c r="AB300" s="35"/>
      <c r="AC300" s="35"/>
      <c r="AD300" s="35"/>
      <c r="AE300" s="35"/>
      <c r="AT300" s="18" t="s">
        <v>178</v>
      </c>
      <c r="AU300" s="18" t="s">
        <v>88</v>
      </c>
    </row>
    <row r="301" spans="1:65" s="2" customFormat="1" ht="16.5" customHeight="1">
      <c r="A301" s="35"/>
      <c r="B301" s="36"/>
      <c r="C301" s="192" t="s">
        <v>779</v>
      </c>
      <c r="D301" s="192" t="s">
        <v>172</v>
      </c>
      <c r="E301" s="193" t="s">
        <v>2136</v>
      </c>
      <c r="F301" s="194" t="s">
        <v>2137</v>
      </c>
      <c r="G301" s="195" t="s">
        <v>368</v>
      </c>
      <c r="H301" s="196">
        <v>50</v>
      </c>
      <c r="I301" s="197"/>
      <c r="J301" s="198">
        <f>ROUND(I301*H301,2)</f>
        <v>0</v>
      </c>
      <c r="K301" s="194" t="s">
        <v>1</v>
      </c>
      <c r="L301" s="40"/>
      <c r="M301" s="199" t="s">
        <v>1</v>
      </c>
      <c r="N301" s="200" t="s">
        <v>44</v>
      </c>
      <c r="O301" s="72"/>
      <c r="P301" s="201">
        <f>O301*H301</f>
        <v>0</v>
      </c>
      <c r="Q301" s="201">
        <v>0</v>
      </c>
      <c r="R301" s="201">
        <f>Q301*H301</f>
        <v>0</v>
      </c>
      <c r="S301" s="201">
        <v>0</v>
      </c>
      <c r="T301" s="202">
        <f>S301*H301</f>
        <v>0</v>
      </c>
      <c r="U301" s="35"/>
      <c r="V301" s="35"/>
      <c r="W301" s="35"/>
      <c r="X301" s="35"/>
      <c r="Y301" s="35"/>
      <c r="Z301" s="35"/>
      <c r="AA301" s="35"/>
      <c r="AB301" s="35"/>
      <c r="AC301" s="35"/>
      <c r="AD301" s="35"/>
      <c r="AE301" s="35"/>
      <c r="AR301" s="203" t="s">
        <v>300</v>
      </c>
      <c r="AT301" s="203" t="s">
        <v>172</v>
      </c>
      <c r="AU301" s="203" t="s">
        <v>88</v>
      </c>
      <c r="AY301" s="18" t="s">
        <v>169</v>
      </c>
      <c r="BE301" s="204">
        <f>IF(N301="základní",J301,0)</f>
        <v>0</v>
      </c>
      <c r="BF301" s="204">
        <f>IF(N301="snížená",J301,0)</f>
        <v>0</v>
      </c>
      <c r="BG301" s="204">
        <f>IF(N301="zákl. přenesená",J301,0)</f>
        <v>0</v>
      </c>
      <c r="BH301" s="204">
        <f>IF(N301="sníž. přenesená",J301,0)</f>
        <v>0</v>
      </c>
      <c r="BI301" s="204">
        <f>IF(N301="nulová",J301,0)</f>
        <v>0</v>
      </c>
      <c r="BJ301" s="18" t="s">
        <v>86</v>
      </c>
      <c r="BK301" s="204">
        <f>ROUND(I301*H301,2)</f>
        <v>0</v>
      </c>
      <c r="BL301" s="18" t="s">
        <v>300</v>
      </c>
      <c r="BM301" s="203" t="s">
        <v>2138</v>
      </c>
    </row>
    <row r="302" spans="1:65" s="2" customFormat="1" ht="11.25">
      <c r="A302" s="35"/>
      <c r="B302" s="36"/>
      <c r="C302" s="37"/>
      <c r="D302" s="205" t="s">
        <v>178</v>
      </c>
      <c r="E302" s="37"/>
      <c r="F302" s="206" t="s">
        <v>2137</v>
      </c>
      <c r="G302" s="37"/>
      <c r="H302" s="37"/>
      <c r="I302" s="207"/>
      <c r="J302" s="37"/>
      <c r="K302" s="37"/>
      <c r="L302" s="40"/>
      <c r="M302" s="208"/>
      <c r="N302" s="209"/>
      <c r="O302" s="72"/>
      <c r="P302" s="72"/>
      <c r="Q302" s="72"/>
      <c r="R302" s="72"/>
      <c r="S302" s="72"/>
      <c r="T302" s="73"/>
      <c r="U302" s="35"/>
      <c r="V302" s="35"/>
      <c r="W302" s="35"/>
      <c r="X302" s="35"/>
      <c r="Y302" s="35"/>
      <c r="Z302" s="35"/>
      <c r="AA302" s="35"/>
      <c r="AB302" s="35"/>
      <c r="AC302" s="35"/>
      <c r="AD302" s="35"/>
      <c r="AE302" s="35"/>
      <c r="AT302" s="18" t="s">
        <v>178</v>
      </c>
      <c r="AU302" s="18" t="s">
        <v>88</v>
      </c>
    </row>
    <row r="303" spans="1:65" s="2" customFormat="1" ht="16.5" customHeight="1">
      <c r="A303" s="35"/>
      <c r="B303" s="36"/>
      <c r="C303" s="192" t="s">
        <v>785</v>
      </c>
      <c r="D303" s="192" t="s">
        <v>172</v>
      </c>
      <c r="E303" s="193" t="s">
        <v>2139</v>
      </c>
      <c r="F303" s="194" t="s">
        <v>2140</v>
      </c>
      <c r="G303" s="195" t="s">
        <v>368</v>
      </c>
      <c r="H303" s="196">
        <v>20</v>
      </c>
      <c r="I303" s="197"/>
      <c r="J303" s="198">
        <f>ROUND(I303*H303,2)</f>
        <v>0</v>
      </c>
      <c r="K303" s="194" t="s">
        <v>1</v>
      </c>
      <c r="L303" s="40"/>
      <c r="M303" s="199" t="s">
        <v>1</v>
      </c>
      <c r="N303" s="200" t="s">
        <v>44</v>
      </c>
      <c r="O303" s="72"/>
      <c r="P303" s="201">
        <f>O303*H303</f>
        <v>0</v>
      </c>
      <c r="Q303" s="201">
        <v>0</v>
      </c>
      <c r="R303" s="201">
        <f>Q303*H303</f>
        <v>0</v>
      </c>
      <c r="S303" s="201">
        <v>0</v>
      </c>
      <c r="T303" s="202">
        <f>S303*H303</f>
        <v>0</v>
      </c>
      <c r="U303" s="35"/>
      <c r="V303" s="35"/>
      <c r="W303" s="35"/>
      <c r="X303" s="35"/>
      <c r="Y303" s="35"/>
      <c r="Z303" s="35"/>
      <c r="AA303" s="35"/>
      <c r="AB303" s="35"/>
      <c r="AC303" s="35"/>
      <c r="AD303" s="35"/>
      <c r="AE303" s="35"/>
      <c r="AR303" s="203" t="s">
        <v>300</v>
      </c>
      <c r="AT303" s="203" t="s">
        <v>172</v>
      </c>
      <c r="AU303" s="203" t="s">
        <v>88</v>
      </c>
      <c r="AY303" s="18" t="s">
        <v>169</v>
      </c>
      <c r="BE303" s="204">
        <f>IF(N303="základní",J303,0)</f>
        <v>0</v>
      </c>
      <c r="BF303" s="204">
        <f>IF(N303="snížená",J303,0)</f>
        <v>0</v>
      </c>
      <c r="BG303" s="204">
        <f>IF(N303="zákl. přenesená",J303,0)</f>
        <v>0</v>
      </c>
      <c r="BH303" s="204">
        <f>IF(N303="sníž. přenesená",J303,0)</f>
        <v>0</v>
      </c>
      <c r="BI303" s="204">
        <f>IF(N303="nulová",J303,0)</f>
        <v>0</v>
      </c>
      <c r="BJ303" s="18" t="s">
        <v>86</v>
      </c>
      <c r="BK303" s="204">
        <f>ROUND(I303*H303,2)</f>
        <v>0</v>
      </c>
      <c r="BL303" s="18" t="s">
        <v>300</v>
      </c>
      <c r="BM303" s="203" t="s">
        <v>2141</v>
      </c>
    </row>
    <row r="304" spans="1:65" s="2" customFormat="1" ht="11.25">
      <c r="A304" s="35"/>
      <c r="B304" s="36"/>
      <c r="C304" s="37"/>
      <c r="D304" s="205" t="s">
        <v>178</v>
      </c>
      <c r="E304" s="37"/>
      <c r="F304" s="206" t="s">
        <v>2140</v>
      </c>
      <c r="G304" s="37"/>
      <c r="H304" s="37"/>
      <c r="I304" s="207"/>
      <c r="J304" s="37"/>
      <c r="K304" s="37"/>
      <c r="L304" s="40"/>
      <c r="M304" s="208"/>
      <c r="N304" s="209"/>
      <c r="O304" s="72"/>
      <c r="P304" s="72"/>
      <c r="Q304" s="72"/>
      <c r="R304" s="72"/>
      <c r="S304" s="72"/>
      <c r="T304" s="73"/>
      <c r="U304" s="35"/>
      <c r="V304" s="35"/>
      <c r="W304" s="35"/>
      <c r="X304" s="35"/>
      <c r="Y304" s="35"/>
      <c r="Z304" s="35"/>
      <c r="AA304" s="35"/>
      <c r="AB304" s="35"/>
      <c r="AC304" s="35"/>
      <c r="AD304" s="35"/>
      <c r="AE304" s="35"/>
      <c r="AT304" s="18" t="s">
        <v>178</v>
      </c>
      <c r="AU304" s="18" t="s">
        <v>88</v>
      </c>
    </row>
    <row r="305" spans="1:65" s="2" customFormat="1" ht="16.5" customHeight="1">
      <c r="A305" s="35"/>
      <c r="B305" s="36"/>
      <c r="C305" s="192" t="s">
        <v>1691</v>
      </c>
      <c r="D305" s="192" t="s">
        <v>172</v>
      </c>
      <c r="E305" s="193" t="s">
        <v>2142</v>
      </c>
      <c r="F305" s="194" t="s">
        <v>2143</v>
      </c>
      <c r="G305" s="195" t="s">
        <v>1341</v>
      </c>
      <c r="H305" s="196">
        <v>50</v>
      </c>
      <c r="I305" s="197"/>
      <c r="J305" s="198">
        <f>ROUND(I305*H305,2)</f>
        <v>0</v>
      </c>
      <c r="K305" s="194" t="s">
        <v>1</v>
      </c>
      <c r="L305" s="40"/>
      <c r="M305" s="199" t="s">
        <v>1</v>
      </c>
      <c r="N305" s="200" t="s">
        <v>44</v>
      </c>
      <c r="O305" s="72"/>
      <c r="P305" s="201">
        <f>O305*H305</f>
        <v>0</v>
      </c>
      <c r="Q305" s="201">
        <v>0</v>
      </c>
      <c r="R305" s="201">
        <f>Q305*H305</f>
        <v>0</v>
      </c>
      <c r="S305" s="201">
        <v>0</v>
      </c>
      <c r="T305" s="202">
        <f>S305*H305</f>
        <v>0</v>
      </c>
      <c r="U305" s="35"/>
      <c r="V305" s="35"/>
      <c r="W305" s="35"/>
      <c r="X305" s="35"/>
      <c r="Y305" s="35"/>
      <c r="Z305" s="35"/>
      <c r="AA305" s="35"/>
      <c r="AB305" s="35"/>
      <c r="AC305" s="35"/>
      <c r="AD305" s="35"/>
      <c r="AE305" s="35"/>
      <c r="AR305" s="203" t="s">
        <v>300</v>
      </c>
      <c r="AT305" s="203" t="s">
        <v>172</v>
      </c>
      <c r="AU305" s="203" t="s">
        <v>88</v>
      </c>
      <c r="AY305" s="18" t="s">
        <v>169</v>
      </c>
      <c r="BE305" s="204">
        <f>IF(N305="základní",J305,0)</f>
        <v>0</v>
      </c>
      <c r="BF305" s="204">
        <f>IF(N305="snížená",J305,0)</f>
        <v>0</v>
      </c>
      <c r="BG305" s="204">
        <f>IF(N305="zákl. přenesená",J305,0)</f>
        <v>0</v>
      </c>
      <c r="BH305" s="204">
        <f>IF(N305="sníž. přenesená",J305,0)</f>
        <v>0</v>
      </c>
      <c r="BI305" s="204">
        <f>IF(N305="nulová",J305,0)</f>
        <v>0</v>
      </c>
      <c r="BJ305" s="18" t="s">
        <v>86</v>
      </c>
      <c r="BK305" s="204">
        <f>ROUND(I305*H305,2)</f>
        <v>0</v>
      </c>
      <c r="BL305" s="18" t="s">
        <v>300</v>
      </c>
      <c r="BM305" s="203" t="s">
        <v>2144</v>
      </c>
    </row>
    <row r="306" spans="1:65" s="2" customFormat="1" ht="11.25">
      <c r="A306" s="35"/>
      <c r="B306" s="36"/>
      <c r="C306" s="37"/>
      <c r="D306" s="205" t="s">
        <v>178</v>
      </c>
      <c r="E306" s="37"/>
      <c r="F306" s="206" t="s">
        <v>2143</v>
      </c>
      <c r="G306" s="37"/>
      <c r="H306" s="37"/>
      <c r="I306" s="207"/>
      <c r="J306" s="37"/>
      <c r="K306" s="37"/>
      <c r="L306" s="40"/>
      <c r="M306" s="208"/>
      <c r="N306" s="209"/>
      <c r="O306" s="72"/>
      <c r="P306" s="72"/>
      <c r="Q306" s="72"/>
      <c r="R306" s="72"/>
      <c r="S306" s="72"/>
      <c r="T306" s="73"/>
      <c r="U306" s="35"/>
      <c r="V306" s="35"/>
      <c r="W306" s="35"/>
      <c r="X306" s="35"/>
      <c r="Y306" s="35"/>
      <c r="Z306" s="35"/>
      <c r="AA306" s="35"/>
      <c r="AB306" s="35"/>
      <c r="AC306" s="35"/>
      <c r="AD306" s="35"/>
      <c r="AE306" s="35"/>
      <c r="AT306" s="18" t="s">
        <v>178</v>
      </c>
      <c r="AU306" s="18" t="s">
        <v>88</v>
      </c>
    </row>
    <row r="307" spans="1:65" s="2" customFormat="1" ht="16.5" customHeight="1">
      <c r="A307" s="35"/>
      <c r="B307" s="36"/>
      <c r="C307" s="192" t="s">
        <v>1694</v>
      </c>
      <c r="D307" s="192" t="s">
        <v>172</v>
      </c>
      <c r="E307" s="193" t="s">
        <v>2145</v>
      </c>
      <c r="F307" s="194" t="s">
        <v>2146</v>
      </c>
      <c r="G307" s="195" t="s">
        <v>2147</v>
      </c>
      <c r="H307" s="196">
        <v>1000</v>
      </c>
      <c r="I307" s="197"/>
      <c r="J307" s="198">
        <f>ROUND(I307*H307,2)</f>
        <v>0</v>
      </c>
      <c r="K307" s="194" t="s">
        <v>1</v>
      </c>
      <c r="L307" s="40"/>
      <c r="M307" s="199" t="s">
        <v>1</v>
      </c>
      <c r="N307" s="200" t="s">
        <v>44</v>
      </c>
      <c r="O307" s="72"/>
      <c r="P307" s="201">
        <f>O307*H307</f>
        <v>0</v>
      </c>
      <c r="Q307" s="201">
        <v>0</v>
      </c>
      <c r="R307" s="201">
        <f>Q307*H307</f>
        <v>0</v>
      </c>
      <c r="S307" s="201">
        <v>0</v>
      </c>
      <c r="T307" s="202">
        <f>S307*H307</f>
        <v>0</v>
      </c>
      <c r="U307" s="35"/>
      <c r="V307" s="35"/>
      <c r="W307" s="35"/>
      <c r="X307" s="35"/>
      <c r="Y307" s="35"/>
      <c r="Z307" s="35"/>
      <c r="AA307" s="35"/>
      <c r="AB307" s="35"/>
      <c r="AC307" s="35"/>
      <c r="AD307" s="35"/>
      <c r="AE307" s="35"/>
      <c r="AR307" s="203" t="s">
        <v>300</v>
      </c>
      <c r="AT307" s="203" t="s">
        <v>172</v>
      </c>
      <c r="AU307" s="203" t="s">
        <v>88</v>
      </c>
      <c r="AY307" s="18" t="s">
        <v>169</v>
      </c>
      <c r="BE307" s="204">
        <f>IF(N307="základní",J307,0)</f>
        <v>0</v>
      </c>
      <c r="BF307" s="204">
        <f>IF(N307="snížená",J307,0)</f>
        <v>0</v>
      </c>
      <c r="BG307" s="204">
        <f>IF(N307="zákl. přenesená",J307,0)</f>
        <v>0</v>
      </c>
      <c r="BH307" s="204">
        <f>IF(N307="sníž. přenesená",J307,0)</f>
        <v>0</v>
      </c>
      <c r="BI307" s="204">
        <f>IF(N307="nulová",J307,0)</f>
        <v>0</v>
      </c>
      <c r="BJ307" s="18" t="s">
        <v>86</v>
      </c>
      <c r="BK307" s="204">
        <f>ROUND(I307*H307,2)</f>
        <v>0</v>
      </c>
      <c r="BL307" s="18" t="s">
        <v>300</v>
      </c>
      <c r="BM307" s="203" t="s">
        <v>2148</v>
      </c>
    </row>
    <row r="308" spans="1:65" s="2" customFormat="1" ht="11.25">
      <c r="A308" s="35"/>
      <c r="B308" s="36"/>
      <c r="C308" s="37"/>
      <c r="D308" s="205" t="s">
        <v>178</v>
      </c>
      <c r="E308" s="37"/>
      <c r="F308" s="206" t="s">
        <v>2146</v>
      </c>
      <c r="G308" s="37"/>
      <c r="H308" s="37"/>
      <c r="I308" s="207"/>
      <c r="J308" s="37"/>
      <c r="K308" s="37"/>
      <c r="L308" s="40"/>
      <c r="M308" s="208"/>
      <c r="N308" s="209"/>
      <c r="O308" s="72"/>
      <c r="P308" s="72"/>
      <c r="Q308" s="72"/>
      <c r="R308" s="72"/>
      <c r="S308" s="72"/>
      <c r="T308" s="73"/>
      <c r="U308" s="35"/>
      <c r="V308" s="35"/>
      <c r="W308" s="35"/>
      <c r="X308" s="35"/>
      <c r="Y308" s="35"/>
      <c r="Z308" s="35"/>
      <c r="AA308" s="35"/>
      <c r="AB308" s="35"/>
      <c r="AC308" s="35"/>
      <c r="AD308" s="35"/>
      <c r="AE308" s="35"/>
      <c r="AT308" s="18" t="s">
        <v>178</v>
      </c>
      <c r="AU308" s="18" t="s">
        <v>88</v>
      </c>
    </row>
    <row r="309" spans="1:65" s="2" customFormat="1" ht="16.5" customHeight="1">
      <c r="A309" s="35"/>
      <c r="B309" s="36"/>
      <c r="C309" s="192" t="s">
        <v>1415</v>
      </c>
      <c r="D309" s="192" t="s">
        <v>172</v>
      </c>
      <c r="E309" s="193" t="s">
        <v>2149</v>
      </c>
      <c r="F309" s="194" t="s">
        <v>2150</v>
      </c>
      <c r="G309" s="195" t="s">
        <v>189</v>
      </c>
      <c r="H309" s="196">
        <v>20</v>
      </c>
      <c r="I309" s="197"/>
      <c r="J309" s="198">
        <f>ROUND(I309*H309,2)</f>
        <v>0</v>
      </c>
      <c r="K309" s="194" t="s">
        <v>1</v>
      </c>
      <c r="L309" s="40"/>
      <c r="M309" s="199" t="s">
        <v>1</v>
      </c>
      <c r="N309" s="200" t="s">
        <v>44</v>
      </c>
      <c r="O309" s="72"/>
      <c r="P309" s="201">
        <f>O309*H309</f>
        <v>0</v>
      </c>
      <c r="Q309" s="201">
        <v>0</v>
      </c>
      <c r="R309" s="201">
        <f>Q309*H309</f>
        <v>0</v>
      </c>
      <c r="S309" s="201">
        <v>0</v>
      </c>
      <c r="T309" s="202">
        <f>S309*H309</f>
        <v>0</v>
      </c>
      <c r="U309" s="35"/>
      <c r="V309" s="35"/>
      <c r="W309" s="35"/>
      <c r="X309" s="35"/>
      <c r="Y309" s="35"/>
      <c r="Z309" s="35"/>
      <c r="AA309" s="35"/>
      <c r="AB309" s="35"/>
      <c r="AC309" s="35"/>
      <c r="AD309" s="35"/>
      <c r="AE309" s="35"/>
      <c r="AR309" s="203" t="s">
        <v>300</v>
      </c>
      <c r="AT309" s="203" t="s">
        <v>172</v>
      </c>
      <c r="AU309" s="203" t="s">
        <v>88</v>
      </c>
      <c r="AY309" s="18" t="s">
        <v>169</v>
      </c>
      <c r="BE309" s="204">
        <f>IF(N309="základní",J309,0)</f>
        <v>0</v>
      </c>
      <c r="BF309" s="204">
        <f>IF(N309="snížená",J309,0)</f>
        <v>0</v>
      </c>
      <c r="BG309" s="204">
        <f>IF(N309="zákl. přenesená",J309,0)</f>
        <v>0</v>
      </c>
      <c r="BH309" s="204">
        <f>IF(N309="sníž. přenesená",J309,0)</f>
        <v>0</v>
      </c>
      <c r="BI309" s="204">
        <f>IF(N309="nulová",J309,0)</f>
        <v>0</v>
      </c>
      <c r="BJ309" s="18" t="s">
        <v>86</v>
      </c>
      <c r="BK309" s="204">
        <f>ROUND(I309*H309,2)</f>
        <v>0</v>
      </c>
      <c r="BL309" s="18" t="s">
        <v>300</v>
      </c>
      <c r="BM309" s="203" t="s">
        <v>2151</v>
      </c>
    </row>
    <row r="310" spans="1:65" s="2" customFormat="1" ht="11.25">
      <c r="A310" s="35"/>
      <c r="B310" s="36"/>
      <c r="C310" s="37"/>
      <c r="D310" s="205" t="s">
        <v>178</v>
      </c>
      <c r="E310" s="37"/>
      <c r="F310" s="206" t="s">
        <v>2150</v>
      </c>
      <c r="G310" s="37"/>
      <c r="H310" s="37"/>
      <c r="I310" s="207"/>
      <c r="J310" s="37"/>
      <c r="K310" s="37"/>
      <c r="L310" s="40"/>
      <c r="M310" s="208"/>
      <c r="N310" s="209"/>
      <c r="O310" s="72"/>
      <c r="P310" s="72"/>
      <c r="Q310" s="72"/>
      <c r="R310" s="72"/>
      <c r="S310" s="72"/>
      <c r="T310" s="73"/>
      <c r="U310" s="35"/>
      <c r="V310" s="35"/>
      <c r="W310" s="35"/>
      <c r="X310" s="35"/>
      <c r="Y310" s="35"/>
      <c r="Z310" s="35"/>
      <c r="AA310" s="35"/>
      <c r="AB310" s="35"/>
      <c r="AC310" s="35"/>
      <c r="AD310" s="35"/>
      <c r="AE310" s="35"/>
      <c r="AT310" s="18" t="s">
        <v>178</v>
      </c>
      <c r="AU310" s="18" t="s">
        <v>88</v>
      </c>
    </row>
    <row r="311" spans="1:65" s="2" customFormat="1" ht="16.5" customHeight="1">
      <c r="A311" s="35"/>
      <c r="B311" s="36"/>
      <c r="C311" s="192" t="s">
        <v>1701</v>
      </c>
      <c r="D311" s="192" t="s">
        <v>172</v>
      </c>
      <c r="E311" s="193" t="s">
        <v>2152</v>
      </c>
      <c r="F311" s="194" t="s">
        <v>2153</v>
      </c>
      <c r="G311" s="195" t="s">
        <v>189</v>
      </c>
      <c r="H311" s="196">
        <v>2</v>
      </c>
      <c r="I311" s="197"/>
      <c r="J311" s="198">
        <f>ROUND(I311*H311,2)</f>
        <v>0</v>
      </c>
      <c r="K311" s="194" t="s">
        <v>1</v>
      </c>
      <c r="L311" s="40"/>
      <c r="M311" s="199" t="s">
        <v>1</v>
      </c>
      <c r="N311" s="200" t="s">
        <v>44</v>
      </c>
      <c r="O311" s="72"/>
      <c r="P311" s="201">
        <f>O311*H311</f>
        <v>0</v>
      </c>
      <c r="Q311" s="201">
        <v>0</v>
      </c>
      <c r="R311" s="201">
        <f>Q311*H311</f>
        <v>0</v>
      </c>
      <c r="S311" s="201">
        <v>0</v>
      </c>
      <c r="T311" s="202">
        <f>S311*H311</f>
        <v>0</v>
      </c>
      <c r="U311" s="35"/>
      <c r="V311" s="35"/>
      <c r="W311" s="35"/>
      <c r="X311" s="35"/>
      <c r="Y311" s="35"/>
      <c r="Z311" s="35"/>
      <c r="AA311" s="35"/>
      <c r="AB311" s="35"/>
      <c r="AC311" s="35"/>
      <c r="AD311" s="35"/>
      <c r="AE311" s="35"/>
      <c r="AR311" s="203" t="s">
        <v>300</v>
      </c>
      <c r="AT311" s="203" t="s">
        <v>172</v>
      </c>
      <c r="AU311" s="203" t="s">
        <v>88</v>
      </c>
      <c r="AY311" s="18" t="s">
        <v>169</v>
      </c>
      <c r="BE311" s="204">
        <f>IF(N311="základní",J311,0)</f>
        <v>0</v>
      </c>
      <c r="BF311" s="204">
        <f>IF(N311="snížená",J311,0)</f>
        <v>0</v>
      </c>
      <c r="BG311" s="204">
        <f>IF(N311="zákl. přenesená",J311,0)</f>
        <v>0</v>
      </c>
      <c r="BH311" s="204">
        <f>IF(N311="sníž. přenesená",J311,0)</f>
        <v>0</v>
      </c>
      <c r="BI311" s="204">
        <f>IF(N311="nulová",J311,0)</f>
        <v>0</v>
      </c>
      <c r="BJ311" s="18" t="s">
        <v>86</v>
      </c>
      <c r="BK311" s="204">
        <f>ROUND(I311*H311,2)</f>
        <v>0</v>
      </c>
      <c r="BL311" s="18" t="s">
        <v>300</v>
      </c>
      <c r="BM311" s="203" t="s">
        <v>2154</v>
      </c>
    </row>
    <row r="312" spans="1:65" s="2" customFormat="1" ht="11.25">
      <c r="A312" s="35"/>
      <c r="B312" s="36"/>
      <c r="C312" s="37"/>
      <c r="D312" s="205" t="s">
        <v>178</v>
      </c>
      <c r="E312" s="37"/>
      <c r="F312" s="206" t="s">
        <v>2153</v>
      </c>
      <c r="G312" s="37"/>
      <c r="H312" s="37"/>
      <c r="I312" s="207"/>
      <c r="J312" s="37"/>
      <c r="K312" s="37"/>
      <c r="L312" s="40"/>
      <c r="M312" s="208"/>
      <c r="N312" s="209"/>
      <c r="O312" s="72"/>
      <c r="P312" s="72"/>
      <c r="Q312" s="72"/>
      <c r="R312" s="72"/>
      <c r="S312" s="72"/>
      <c r="T312" s="73"/>
      <c r="U312" s="35"/>
      <c r="V312" s="35"/>
      <c r="W312" s="35"/>
      <c r="X312" s="35"/>
      <c r="Y312" s="35"/>
      <c r="Z312" s="35"/>
      <c r="AA312" s="35"/>
      <c r="AB312" s="35"/>
      <c r="AC312" s="35"/>
      <c r="AD312" s="35"/>
      <c r="AE312" s="35"/>
      <c r="AT312" s="18" t="s">
        <v>178</v>
      </c>
      <c r="AU312" s="18" t="s">
        <v>88</v>
      </c>
    </row>
    <row r="313" spans="1:65" s="2" customFormat="1" ht="24.2" customHeight="1">
      <c r="A313" s="35"/>
      <c r="B313" s="36"/>
      <c r="C313" s="192" t="s">
        <v>1418</v>
      </c>
      <c r="D313" s="192" t="s">
        <v>172</v>
      </c>
      <c r="E313" s="193" t="s">
        <v>2155</v>
      </c>
      <c r="F313" s="194" t="s">
        <v>2156</v>
      </c>
      <c r="G313" s="195" t="s">
        <v>345</v>
      </c>
      <c r="H313" s="196">
        <v>1</v>
      </c>
      <c r="I313" s="197"/>
      <c r="J313" s="198">
        <f>ROUND(I313*H313,2)</f>
        <v>0</v>
      </c>
      <c r="K313" s="194" t="s">
        <v>1</v>
      </c>
      <c r="L313" s="40"/>
      <c r="M313" s="199" t="s">
        <v>1</v>
      </c>
      <c r="N313" s="200" t="s">
        <v>44</v>
      </c>
      <c r="O313" s="72"/>
      <c r="P313" s="201">
        <f>O313*H313</f>
        <v>0</v>
      </c>
      <c r="Q313" s="201">
        <v>0</v>
      </c>
      <c r="R313" s="201">
        <f>Q313*H313</f>
        <v>0</v>
      </c>
      <c r="S313" s="201">
        <v>0</v>
      </c>
      <c r="T313" s="202">
        <f>S313*H313</f>
        <v>0</v>
      </c>
      <c r="U313" s="35"/>
      <c r="V313" s="35"/>
      <c r="W313" s="35"/>
      <c r="X313" s="35"/>
      <c r="Y313" s="35"/>
      <c r="Z313" s="35"/>
      <c r="AA313" s="35"/>
      <c r="AB313" s="35"/>
      <c r="AC313" s="35"/>
      <c r="AD313" s="35"/>
      <c r="AE313" s="35"/>
      <c r="AR313" s="203" t="s">
        <v>300</v>
      </c>
      <c r="AT313" s="203" t="s">
        <v>172</v>
      </c>
      <c r="AU313" s="203" t="s">
        <v>88</v>
      </c>
      <c r="AY313" s="18" t="s">
        <v>169</v>
      </c>
      <c r="BE313" s="204">
        <f>IF(N313="základní",J313,0)</f>
        <v>0</v>
      </c>
      <c r="BF313" s="204">
        <f>IF(N313="snížená",J313,0)</f>
        <v>0</v>
      </c>
      <c r="BG313" s="204">
        <f>IF(N313="zákl. přenesená",J313,0)</f>
        <v>0</v>
      </c>
      <c r="BH313" s="204">
        <f>IF(N313="sníž. přenesená",J313,0)</f>
        <v>0</v>
      </c>
      <c r="BI313" s="204">
        <f>IF(N313="nulová",J313,0)</f>
        <v>0</v>
      </c>
      <c r="BJ313" s="18" t="s">
        <v>86</v>
      </c>
      <c r="BK313" s="204">
        <f>ROUND(I313*H313,2)</f>
        <v>0</v>
      </c>
      <c r="BL313" s="18" t="s">
        <v>300</v>
      </c>
      <c r="BM313" s="203" t="s">
        <v>2157</v>
      </c>
    </row>
    <row r="314" spans="1:65" s="2" customFormat="1" ht="11.25">
      <c r="A314" s="35"/>
      <c r="B314" s="36"/>
      <c r="C314" s="37"/>
      <c r="D314" s="205" t="s">
        <v>178</v>
      </c>
      <c r="E314" s="37"/>
      <c r="F314" s="206" t="s">
        <v>2156</v>
      </c>
      <c r="G314" s="37"/>
      <c r="H314" s="37"/>
      <c r="I314" s="207"/>
      <c r="J314" s="37"/>
      <c r="K314" s="37"/>
      <c r="L314" s="40"/>
      <c r="M314" s="208"/>
      <c r="N314" s="209"/>
      <c r="O314" s="72"/>
      <c r="P314" s="72"/>
      <c r="Q314" s="72"/>
      <c r="R314" s="72"/>
      <c r="S314" s="72"/>
      <c r="T314" s="73"/>
      <c r="U314" s="35"/>
      <c r="V314" s="35"/>
      <c r="W314" s="35"/>
      <c r="X314" s="35"/>
      <c r="Y314" s="35"/>
      <c r="Z314" s="35"/>
      <c r="AA314" s="35"/>
      <c r="AB314" s="35"/>
      <c r="AC314" s="35"/>
      <c r="AD314" s="35"/>
      <c r="AE314" s="35"/>
      <c r="AT314" s="18" t="s">
        <v>178</v>
      </c>
      <c r="AU314" s="18" t="s">
        <v>88</v>
      </c>
    </row>
    <row r="315" spans="1:65" s="2" customFormat="1" ht="16.5" customHeight="1">
      <c r="A315" s="35"/>
      <c r="B315" s="36"/>
      <c r="C315" s="192" t="s">
        <v>1709</v>
      </c>
      <c r="D315" s="192" t="s">
        <v>172</v>
      </c>
      <c r="E315" s="193" t="s">
        <v>2158</v>
      </c>
      <c r="F315" s="194" t="s">
        <v>1912</v>
      </c>
      <c r="G315" s="195" t="s">
        <v>595</v>
      </c>
      <c r="H315" s="266"/>
      <c r="I315" s="197"/>
      <c r="J315" s="198">
        <f>ROUND(I315*H315,2)</f>
        <v>0</v>
      </c>
      <c r="K315" s="194" t="s">
        <v>1</v>
      </c>
      <c r="L315" s="40"/>
      <c r="M315" s="199" t="s">
        <v>1</v>
      </c>
      <c r="N315" s="200" t="s">
        <v>44</v>
      </c>
      <c r="O315" s="72"/>
      <c r="P315" s="201">
        <f>O315*H315</f>
        <v>0</v>
      </c>
      <c r="Q315" s="201">
        <v>0</v>
      </c>
      <c r="R315" s="201">
        <f>Q315*H315</f>
        <v>0</v>
      </c>
      <c r="S315" s="201">
        <v>0</v>
      </c>
      <c r="T315" s="202">
        <f>S315*H315</f>
        <v>0</v>
      </c>
      <c r="U315" s="35"/>
      <c r="V315" s="35"/>
      <c r="W315" s="35"/>
      <c r="X315" s="35"/>
      <c r="Y315" s="35"/>
      <c r="Z315" s="35"/>
      <c r="AA315" s="35"/>
      <c r="AB315" s="35"/>
      <c r="AC315" s="35"/>
      <c r="AD315" s="35"/>
      <c r="AE315" s="35"/>
      <c r="AR315" s="203" t="s">
        <v>300</v>
      </c>
      <c r="AT315" s="203" t="s">
        <v>172</v>
      </c>
      <c r="AU315" s="203" t="s">
        <v>88</v>
      </c>
      <c r="AY315" s="18" t="s">
        <v>169</v>
      </c>
      <c r="BE315" s="204">
        <f>IF(N315="základní",J315,0)</f>
        <v>0</v>
      </c>
      <c r="BF315" s="204">
        <f>IF(N315="snížená",J315,0)</f>
        <v>0</v>
      </c>
      <c r="BG315" s="204">
        <f>IF(N315="zákl. přenesená",J315,0)</f>
        <v>0</v>
      </c>
      <c r="BH315" s="204">
        <f>IF(N315="sníž. přenesená",J315,0)</f>
        <v>0</v>
      </c>
      <c r="BI315" s="204">
        <f>IF(N315="nulová",J315,0)</f>
        <v>0</v>
      </c>
      <c r="BJ315" s="18" t="s">
        <v>86</v>
      </c>
      <c r="BK315" s="204">
        <f>ROUND(I315*H315,2)</f>
        <v>0</v>
      </c>
      <c r="BL315" s="18" t="s">
        <v>300</v>
      </c>
      <c r="BM315" s="203" t="s">
        <v>2159</v>
      </c>
    </row>
    <row r="316" spans="1:65" s="2" customFormat="1" ht="11.25">
      <c r="A316" s="35"/>
      <c r="B316" s="36"/>
      <c r="C316" s="37"/>
      <c r="D316" s="205" t="s">
        <v>178</v>
      </c>
      <c r="E316" s="37"/>
      <c r="F316" s="206" t="s">
        <v>1912</v>
      </c>
      <c r="G316" s="37"/>
      <c r="H316" s="37"/>
      <c r="I316" s="207"/>
      <c r="J316" s="37"/>
      <c r="K316" s="37"/>
      <c r="L316" s="40"/>
      <c r="M316" s="208"/>
      <c r="N316" s="209"/>
      <c r="O316" s="72"/>
      <c r="P316" s="72"/>
      <c r="Q316" s="72"/>
      <c r="R316" s="72"/>
      <c r="S316" s="72"/>
      <c r="T316" s="73"/>
      <c r="U316" s="35"/>
      <c r="V316" s="35"/>
      <c r="W316" s="35"/>
      <c r="X316" s="35"/>
      <c r="Y316" s="35"/>
      <c r="Z316" s="35"/>
      <c r="AA316" s="35"/>
      <c r="AB316" s="35"/>
      <c r="AC316" s="35"/>
      <c r="AD316" s="35"/>
      <c r="AE316" s="35"/>
      <c r="AT316" s="18" t="s">
        <v>178</v>
      </c>
      <c r="AU316" s="18" t="s">
        <v>88</v>
      </c>
    </row>
    <row r="317" spans="1:65" s="2" customFormat="1" ht="19.5">
      <c r="A317" s="35"/>
      <c r="B317" s="36"/>
      <c r="C317" s="37"/>
      <c r="D317" s="205" t="s">
        <v>233</v>
      </c>
      <c r="E317" s="37"/>
      <c r="F317" s="212" t="s">
        <v>2160</v>
      </c>
      <c r="G317" s="37"/>
      <c r="H317" s="37"/>
      <c r="I317" s="207"/>
      <c r="J317" s="37"/>
      <c r="K317" s="37"/>
      <c r="L317" s="40"/>
      <c r="M317" s="208"/>
      <c r="N317" s="209"/>
      <c r="O317" s="72"/>
      <c r="P317" s="72"/>
      <c r="Q317" s="72"/>
      <c r="R317" s="72"/>
      <c r="S317" s="72"/>
      <c r="T317" s="73"/>
      <c r="U317" s="35"/>
      <c r="V317" s="35"/>
      <c r="W317" s="35"/>
      <c r="X317" s="35"/>
      <c r="Y317" s="35"/>
      <c r="Z317" s="35"/>
      <c r="AA317" s="35"/>
      <c r="AB317" s="35"/>
      <c r="AC317" s="35"/>
      <c r="AD317" s="35"/>
      <c r="AE317" s="35"/>
      <c r="AT317" s="18" t="s">
        <v>233</v>
      </c>
      <c r="AU317" s="18" t="s">
        <v>88</v>
      </c>
    </row>
    <row r="318" spans="1:65" s="12" customFormat="1" ht="22.9" customHeight="1">
      <c r="B318" s="176"/>
      <c r="C318" s="177"/>
      <c r="D318" s="178" t="s">
        <v>78</v>
      </c>
      <c r="E318" s="190" t="s">
        <v>2161</v>
      </c>
      <c r="F318" s="190" t="s">
        <v>2162</v>
      </c>
      <c r="G318" s="177"/>
      <c r="H318" s="177"/>
      <c r="I318" s="180"/>
      <c r="J318" s="191">
        <f>BK318</f>
        <v>0</v>
      </c>
      <c r="K318" s="177"/>
      <c r="L318" s="182"/>
      <c r="M318" s="183"/>
      <c r="N318" s="184"/>
      <c r="O318" s="184"/>
      <c r="P318" s="185">
        <f>SUM(P319:P344)</f>
        <v>0</v>
      </c>
      <c r="Q318" s="184"/>
      <c r="R318" s="185">
        <f>SUM(R319:R344)</f>
        <v>0</v>
      </c>
      <c r="S318" s="184"/>
      <c r="T318" s="186">
        <f>SUM(T319:T344)</f>
        <v>0</v>
      </c>
      <c r="AR318" s="187" t="s">
        <v>88</v>
      </c>
      <c r="AT318" s="188" t="s">
        <v>78</v>
      </c>
      <c r="AU318" s="188" t="s">
        <v>86</v>
      </c>
      <c r="AY318" s="187" t="s">
        <v>169</v>
      </c>
      <c r="BK318" s="189">
        <f>SUM(BK319:BK344)</f>
        <v>0</v>
      </c>
    </row>
    <row r="319" spans="1:65" s="2" customFormat="1" ht="24.2" customHeight="1">
      <c r="A319" s="35"/>
      <c r="B319" s="36"/>
      <c r="C319" s="192" t="s">
        <v>1421</v>
      </c>
      <c r="D319" s="192" t="s">
        <v>172</v>
      </c>
      <c r="E319" s="193" t="s">
        <v>2163</v>
      </c>
      <c r="F319" s="194" t="s">
        <v>2164</v>
      </c>
      <c r="G319" s="195" t="s">
        <v>1341</v>
      </c>
      <c r="H319" s="196">
        <v>1</v>
      </c>
      <c r="I319" s="197"/>
      <c r="J319" s="198">
        <f>ROUND(I319*H319,2)</f>
        <v>0</v>
      </c>
      <c r="K319" s="194" t="s">
        <v>1</v>
      </c>
      <c r="L319" s="40"/>
      <c r="M319" s="199" t="s">
        <v>1</v>
      </c>
      <c r="N319" s="200" t="s">
        <v>44</v>
      </c>
      <c r="O319" s="72"/>
      <c r="P319" s="201">
        <f>O319*H319</f>
        <v>0</v>
      </c>
      <c r="Q319" s="201">
        <v>0</v>
      </c>
      <c r="R319" s="201">
        <f>Q319*H319</f>
        <v>0</v>
      </c>
      <c r="S319" s="201">
        <v>0</v>
      </c>
      <c r="T319" s="202">
        <f>S319*H319</f>
        <v>0</v>
      </c>
      <c r="U319" s="35"/>
      <c r="V319" s="35"/>
      <c r="W319" s="35"/>
      <c r="X319" s="35"/>
      <c r="Y319" s="35"/>
      <c r="Z319" s="35"/>
      <c r="AA319" s="35"/>
      <c r="AB319" s="35"/>
      <c r="AC319" s="35"/>
      <c r="AD319" s="35"/>
      <c r="AE319" s="35"/>
      <c r="AR319" s="203" t="s">
        <v>300</v>
      </c>
      <c r="AT319" s="203" t="s">
        <v>172</v>
      </c>
      <c r="AU319" s="203" t="s">
        <v>88</v>
      </c>
      <c r="AY319" s="18" t="s">
        <v>169</v>
      </c>
      <c r="BE319" s="204">
        <f>IF(N319="základní",J319,0)</f>
        <v>0</v>
      </c>
      <c r="BF319" s="204">
        <f>IF(N319="snížená",J319,0)</f>
        <v>0</v>
      </c>
      <c r="BG319" s="204">
        <f>IF(N319="zákl. přenesená",J319,0)</f>
        <v>0</v>
      </c>
      <c r="BH319" s="204">
        <f>IF(N319="sníž. přenesená",J319,0)</f>
        <v>0</v>
      </c>
      <c r="BI319" s="204">
        <f>IF(N319="nulová",J319,0)</f>
        <v>0</v>
      </c>
      <c r="BJ319" s="18" t="s">
        <v>86</v>
      </c>
      <c r="BK319" s="204">
        <f>ROUND(I319*H319,2)</f>
        <v>0</v>
      </c>
      <c r="BL319" s="18" t="s">
        <v>300</v>
      </c>
      <c r="BM319" s="203" t="s">
        <v>2165</v>
      </c>
    </row>
    <row r="320" spans="1:65" s="2" customFormat="1" ht="11.25">
      <c r="A320" s="35"/>
      <c r="B320" s="36"/>
      <c r="C320" s="37"/>
      <c r="D320" s="205" t="s">
        <v>178</v>
      </c>
      <c r="E320" s="37"/>
      <c r="F320" s="206" t="s">
        <v>2164</v>
      </c>
      <c r="G320" s="37"/>
      <c r="H320" s="37"/>
      <c r="I320" s="207"/>
      <c r="J320" s="37"/>
      <c r="K320" s="37"/>
      <c r="L320" s="40"/>
      <c r="M320" s="208"/>
      <c r="N320" s="209"/>
      <c r="O320" s="72"/>
      <c r="P320" s="72"/>
      <c r="Q320" s="72"/>
      <c r="R320" s="72"/>
      <c r="S320" s="72"/>
      <c r="T320" s="73"/>
      <c r="U320" s="35"/>
      <c r="V320" s="35"/>
      <c r="W320" s="35"/>
      <c r="X320" s="35"/>
      <c r="Y320" s="35"/>
      <c r="Z320" s="35"/>
      <c r="AA320" s="35"/>
      <c r="AB320" s="35"/>
      <c r="AC320" s="35"/>
      <c r="AD320" s="35"/>
      <c r="AE320" s="35"/>
      <c r="AT320" s="18" t="s">
        <v>178</v>
      </c>
      <c r="AU320" s="18" t="s">
        <v>88</v>
      </c>
    </row>
    <row r="321" spans="1:65" s="2" customFormat="1" ht="19.5">
      <c r="A321" s="35"/>
      <c r="B321" s="36"/>
      <c r="C321" s="37"/>
      <c r="D321" s="205" t="s">
        <v>182</v>
      </c>
      <c r="E321" s="37"/>
      <c r="F321" s="212" t="s">
        <v>2166</v>
      </c>
      <c r="G321" s="37"/>
      <c r="H321" s="37"/>
      <c r="I321" s="207"/>
      <c r="J321" s="37"/>
      <c r="K321" s="37"/>
      <c r="L321" s="40"/>
      <c r="M321" s="208"/>
      <c r="N321" s="209"/>
      <c r="O321" s="72"/>
      <c r="P321" s="72"/>
      <c r="Q321" s="72"/>
      <c r="R321" s="72"/>
      <c r="S321" s="72"/>
      <c r="T321" s="73"/>
      <c r="U321" s="35"/>
      <c r="V321" s="35"/>
      <c r="W321" s="35"/>
      <c r="X321" s="35"/>
      <c r="Y321" s="35"/>
      <c r="Z321" s="35"/>
      <c r="AA321" s="35"/>
      <c r="AB321" s="35"/>
      <c r="AC321" s="35"/>
      <c r="AD321" s="35"/>
      <c r="AE321" s="35"/>
      <c r="AT321" s="18" t="s">
        <v>182</v>
      </c>
      <c r="AU321" s="18" t="s">
        <v>88</v>
      </c>
    </row>
    <row r="322" spans="1:65" s="2" customFormat="1" ht="16.5" customHeight="1">
      <c r="A322" s="35"/>
      <c r="B322" s="36"/>
      <c r="C322" s="192" t="s">
        <v>1716</v>
      </c>
      <c r="D322" s="192" t="s">
        <v>172</v>
      </c>
      <c r="E322" s="193" t="s">
        <v>2167</v>
      </c>
      <c r="F322" s="194" t="s">
        <v>2168</v>
      </c>
      <c r="G322" s="195" t="s">
        <v>1341</v>
      </c>
      <c r="H322" s="196">
        <v>2</v>
      </c>
      <c r="I322" s="197"/>
      <c r="J322" s="198">
        <f>ROUND(I322*H322,2)</f>
        <v>0</v>
      </c>
      <c r="K322" s="194" t="s">
        <v>1</v>
      </c>
      <c r="L322" s="40"/>
      <c r="M322" s="199" t="s">
        <v>1</v>
      </c>
      <c r="N322" s="200" t="s">
        <v>44</v>
      </c>
      <c r="O322" s="72"/>
      <c r="P322" s="201">
        <f>O322*H322</f>
        <v>0</v>
      </c>
      <c r="Q322" s="201">
        <v>0</v>
      </c>
      <c r="R322" s="201">
        <f>Q322*H322</f>
        <v>0</v>
      </c>
      <c r="S322" s="201">
        <v>0</v>
      </c>
      <c r="T322" s="202">
        <f>S322*H322</f>
        <v>0</v>
      </c>
      <c r="U322" s="35"/>
      <c r="V322" s="35"/>
      <c r="W322" s="35"/>
      <c r="X322" s="35"/>
      <c r="Y322" s="35"/>
      <c r="Z322" s="35"/>
      <c r="AA322" s="35"/>
      <c r="AB322" s="35"/>
      <c r="AC322" s="35"/>
      <c r="AD322" s="35"/>
      <c r="AE322" s="35"/>
      <c r="AR322" s="203" t="s">
        <v>300</v>
      </c>
      <c r="AT322" s="203" t="s">
        <v>172</v>
      </c>
      <c r="AU322" s="203" t="s">
        <v>88</v>
      </c>
      <c r="AY322" s="18" t="s">
        <v>169</v>
      </c>
      <c r="BE322" s="204">
        <f>IF(N322="základní",J322,0)</f>
        <v>0</v>
      </c>
      <c r="BF322" s="204">
        <f>IF(N322="snížená",J322,0)</f>
        <v>0</v>
      </c>
      <c r="BG322" s="204">
        <f>IF(N322="zákl. přenesená",J322,0)</f>
        <v>0</v>
      </c>
      <c r="BH322" s="204">
        <f>IF(N322="sníž. přenesená",J322,0)</f>
        <v>0</v>
      </c>
      <c r="BI322" s="204">
        <f>IF(N322="nulová",J322,0)</f>
        <v>0</v>
      </c>
      <c r="BJ322" s="18" t="s">
        <v>86</v>
      </c>
      <c r="BK322" s="204">
        <f>ROUND(I322*H322,2)</f>
        <v>0</v>
      </c>
      <c r="BL322" s="18" t="s">
        <v>300</v>
      </c>
      <c r="BM322" s="203" t="s">
        <v>2169</v>
      </c>
    </row>
    <row r="323" spans="1:65" s="2" customFormat="1" ht="11.25">
      <c r="A323" s="35"/>
      <c r="B323" s="36"/>
      <c r="C323" s="37"/>
      <c r="D323" s="205" t="s">
        <v>178</v>
      </c>
      <c r="E323" s="37"/>
      <c r="F323" s="206" t="s">
        <v>2168</v>
      </c>
      <c r="G323" s="37"/>
      <c r="H323" s="37"/>
      <c r="I323" s="207"/>
      <c r="J323" s="37"/>
      <c r="K323" s="37"/>
      <c r="L323" s="40"/>
      <c r="M323" s="208"/>
      <c r="N323" s="209"/>
      <c r="O323" s="72"/>
      <c r="P323" s="72"/>
      <c r="Q323" s="72"/>
      <c r="R323" s="72"/>
      <c r="S323" s="72"/>
      <c r="T323" s="73"/>
      <c r="U323" s="35"/>
      <c r="V323" s="35"/>
      <c r="W323" s="35"/>
      <c r="X323" s="35"/>
      <c r="Y323" s="35"/>
      <c r="Z323" s="35"/>
      <c r="AA323" s="35"/>
      <c r="AB323" s="35"/>
      <c r="AC323" s="35"/>
      <c r="AD323" s="35"/>
      <c r="AE323" s="35"/>
      <c r="AT323" s="18" t="s">
        <v>178</v>
      </c>
      <c r="AU323" s="18" t="s">
        <v>88</v>
      </c>
    </row>
    <row r="324" spans="1:65" s="2" customFormat="1" ht="16.5" customHeight="1">
      <c r="A324" s="35"/>
      <c r="B324" s="36"/>
      <c r="C324" s="192" t="s">
        <v>1427</v>
      </c>
      <c r="D324" s="192" t="s">
        <v>172</v>
      </c>
      <c r="E324" s="193" t="s">
        <v>2170</v>
      </c>
      <c r="F324" s="194" t="s">
        <v>2171</v>
      </c>
      <c r="G324" s="195" t="s">
        <v>1341</v>
      </c>
      <c r="H324" s="196">
        <v>10</v>
      </c>
      <c r="I324" s="197"/>
      <c r="J324" s="198">
        <f>ROUND(I324*H324,2)</f>
        <v>0</v>
      </c>
      <c r="K324" s="194" t="s">
        <v>1</v>
      </c>
      <c r="L324" s="40"/>
      <c r="M324" s="199" t="s">
        <v>1</v>
      </c>
      <c r="N324" s="200" t="s">
        <v>44</v>
      </c>
      <c r="O324" s="72"/>
      <c r="P324" s="201">
        <f>O324*H324</f>
        <v>0</v>
      </c>
      <c r="Q324" s="201">
        <v>0</v>
      </c>
      <c r="R324" s="201">
        <f>Q324*H324</f>
        <v>0</v>
      </c>
      <c r="S324" s="201">
        <v>0</v>
      </c>
      <c r="T324" s="202">
        <f>S324*H324</f>
        <v>0</v>
      </c>
      <c r="U324" s="35"/>
      <c r="V324" s="35"/>
      <c r="W324" s="35"/>
      <c r="X324" s="35"/>
      <c r="Y324" s="35"/>
      <c r="Z324" s="35"/>
      <c r="AA324" s="35"/>
      <c r="AB324" s="35"/>
      <c r="AC324" s="35"/>
      <c r="AD324" s="35"/>
      <c r="AE324" s="35"/>
      <c r="AR324" s="203" t="s">
        <v>300</v>
      </c>
      <c r="AT324" s="203" t="s">
        <v>172</v>
      </c>
      <c r="AU324" s="203" t="s">
        <v>88</v>
      </c>
      <c r="AY324" s="18" t="s">
        <v>169</v>
      </c>
      <c r="BE324" s="204">
        <f>IF(N324="základní",J324,0)</f>
        <v>0</v>
      </c>
      <c r="BF324" s="204">
        <f>IF(N324="snížená",J324,0)</f>
        <v>0</v>
      </c>
      <c r="BG324" s="204">
        <f>IF(N324="zákl. přenesená",J324,0)</f>
        <v>0</v>
      </c>
      <c r="BH324" s="204">
        <f>IF(N324="sníž. přenesená",J324,0)</f>
        <v>0</v>
      </c>
      <c r="BI324" s="204">
        <f>IF(N324="nulová",J324,0)</f>
        <v>0</v>
      </c>
      <c r="BJ324" s="18" t="s">
        <v>86</v>
      </c>
      <c r="BK324" s="204">
        <f>ROUND(I324*H324,2)</f>
        <v>0</v>
      </c>
      <c r="BL324" s="18" t="s">
        <v>300</v>
      </c>
      <c r="BM324" s="203" t="s">
        <v>2172</v>
      </c>
    </row>
    <row r="325" spans="1:65" s="2" customFormat="1" ht="11.25">
      <c r="A325" s="35"/>
      <c r="B325" s="36"/>
      <c r="C325" s="37"/>
      <c r="D325" s="205" t="s">
        <v>178</v>
      </c>
      <c r="E325" s="37"/>
      <c r="F325" s="206" t="s">
        <v>2171</v>
      </c>
      <c r="G325" s="37"/>
      <c r="H325" s="37"/>
      <c r="I325" s="207"/>
      <c r="J325" s="37"/>
      <c r="K325" s="37"/>
      <c r="L325" s="40"/>
      <c r="M325" s="208"/>
      <c r="N325" s="209"/>
      <c r="O325" s="72"/>
      <c r="P325" s="72"/>
      <c r="Q325" s="72"/>
      <c r="R325" s="72"/>
      <c r="S325" s="72"/>
      <c r="T325" s="73"/>
      <c r="U325" s="35"/>
      <c r="V325" s="35"/>
      <c r="W325" s="35"/>
      <c r="X325" s="35"/>
      <c r="Y325" s="35"/>
      <c r="Z325" s="35"/>
      <c r="AA325" s="35"/>
      <c r="AB325" s="35"/>
      <c r="AC325" s="35"/>
      <c r="AD325" s="35"/>
      <c r="AE325" s="35"/>
      <c r="AT325" s="18" t="s">
        <v>178</v>
      </c>
      <c r="AU325" s="18" t="s">
        <v>88</v>
      </c>
    </row>
    <row r="326" spans="1:65" s="2" customFormat="1" ht="16.5" customHeight="1">
      <c r="A326" s="35"/>
      <c r="B326" s="36"/>
      <c r="C326" s="192" t="s">
        <v>2173</v>
      </c>
      <c r="D326" s="192" t="s">
        <v>172</v>
      </c>
      <c r="E326" s="193" t="s">
        <v>2174</v>
      </c>
      <c r="F326" s="194" t="s">
        <v>2175</v>
      </c>
      <c r="G326" s="195" t="s">
        <v>1341</v>
      </c>
      <c r="H326" s="196">
        <v>8</v>
      </c>
      <c r="I326" s="197"/>
      <c r="J326" s="198">
        <f>ROUND(I326*H326,2)</f>
        <v>0</v>
      </c>
      <c r="K326" s="194" t="s">
        <v>1</v>
      </c>
      <c r="L326" s="40"/>
      <c r="M326" s="199" t="s">
        <v>1</v>
      </c>
      <c r="N326" s="200" t="s">
        <v>44</v>
      </c>
      <c r="O326" s="72"/>
      <c r="P326" s="201">
        <f>O326*H326</f>
        <v>0</v>
      </c>
      <c r="Q326" s="201">
        <v>0</v>
      </c>
      <c r="R326" s="201">
        <f>Q326*H326</f>
        <v>0</v>
      </c>
      <c r="S326" s="201">
        <v>0</v>
      </c>
      <c r="T326" s="202">
        <f>S326*H326</f>
        <v>0</v>
      </c>
      <c r="U326" s="35"/>
      <c r="V326" s="35"/>
      <c r="W326" s="35"/>
      <c r="X326" s="35"/>
      <c r="Y326" s="35"/>
      <c r="Z326" s="35"/>
      <c r="AA326" s="35"/>
      <c r="AB326" s="35"/>
      <c r="AC326" s="35"/>
      <c r="AD326" s="35"/>
      <c r="AE326" s="35"/>
      <c r="AR326" s="203" t="s">
        <v>300</v>
      </c>
      <c r="AT326" s="203" t="s">
        <v>172</v>
      </c>
      <c r="AU326" s="203" t="s">
        <v>88</v>
      </c>
      <c r="AY326" s="18" t="s">
        <v>169</v>
      </c>
      <c r="BE326" s="204">
        <f>IF(N326="základní",J326,0)</f>
        <v>0</v>
      </c>
      <c r="BF326" s="204">
        <f>IF(N326="snížená",J326,0)</f>
        <v>0</v>
      </c>
      <c r="BG326" s="204">
        <f>IF(N326="zákl. přenesená",J326,0)</f>
        <v>0</v>
      </c>
      <c r="BH326" s="204">
        <f>IF(N326="sníž. přenesená",J326,0)</f>
        <v>0</v>
      </c>
      <c r="BI326" s="204">
        <f>IF(N326="nulová",J326,0)</f>
        <v>0</v>
      </c>
      <c r="BJ326" s="18" t="s">
        <v>86</v>
      </c>
      <c r="BK326" s="204">
        <f>ROUND(I326*H326,2)</f>
        <v>0</v>
      </c>
      <c r="BL326" s="18" t="s">
        <v>300</v>
      </c>
      <c r="BM326" s="203" t="s">
        <v>2176</v>
      </c>
    </row>
    <row r="327" spans="1:65" s="2" customFormat="1" ht="11.25">
      <c r="A327" s="35"/>
      <c r="B327" s="36"/>
      <c r="C327" s="37"/>
      <c r="D327" s="205" t="s">
        <v>178</v>
      </c>
      <c r="E327" s="37"/>
      <c r="F327" s="206" t="s">
        <v>2175</v>
      </c>
      <c r="G327" s="37"/>
      <c r="H327" s="37"/>
      <c r="I327" s="207"/>
      <c r="J327" s="37"/>
      <c r="K327" s="37"/>
      <c r="L327" s="40"/>
      <c r="M327" s="208"/>
      <c r="N327" s="209"/>
      <c r="O327" s="72"/>
      <c r="P327" s="72"/>
      <c r="Q327" s="72"/>
      <c r="R327" s="72"/>
      <c r="S327" s="72"/>
      <c r="T327" s="73"/>
      <c r="U327" s="35"/>
      <c r="V327" s="35"/>
      <c r="W327" s="35"/>
      <c r="X327" s="35"/>
      <c r="Y327" s="35"/>
      <c r="Z327" s="35"/>
      <c r="AA327" s="35"/>
      <c r="AB327" s="35"/>
      <c r="AC327" s="35"/>
      <c r="AD327" s="35"/>
      <c r="AE327" s="35"/>
      <c r="AT327" s="18" t="s">
        <v>178</v>
      </c>
      <c r="AU327" s="18" t="s">
        <v>88</v>
      </c>
    </row>
    <row r="328" spans="1:65" s="2" customFormat="1" ht="16.5" customHeight="1">
      <c r="A328" s="35"/>
      <c r="B328" s="36"/>
      <c r="C328" s="192" t="s">
        <v>1439</v>
      </c>
      <c r="D328" s="192" t="s">
        <v>172</v>
      </c>
      <c r="E328" s="193" t="s">
        <v>2177</v>
      </c>
      <c r="F328" s="194" t="s">
        <v>2178</v>
      </c>
      <c r="G328" s="195" t="s">
        <v>1341</v>
      </c>
      <c r="H328" s="196">
        <v>6</v>
      </c>
      <c r="I328" s="197"/>
      <c r="J328" s="198">
        <f>ROUND(I328*H328,2)</f>
        <v>0</v>
      </c>
      <c r="K328" s="194" t="s">
        <v>1</v>
      </c>
      <c r="L328" s="40"/>
      <c r="M328" s="199" t="s">
        <v>1</v>
      </c>
      <c r="N328" s="200" t="s">
        <v>44</v>
      </c>
      <c r="O328" s="72"/>
      <c r="P328" s="201">
        <f>O328*H328</f>
        <v>0</v>
      </c>
      <c r="Q328" s="201">
        <v>0</v>
      </c>
      <c r="R328" s="201">
        <f>Q328*H328</f>
        <v>0</v>
      </c>
      <c r="S328" s="201">
        <v>0</v>
      </c>
      <c r="T328" s="202">
        <f>S328*H328</f>
        <v>0</v>
      </c>
      <c r="U328" s="35"/>
      <c r="V328" s="35"/>
      <c r="W328" s="35"/>
      <c r="X328" s="35"/>
      <c r="Y328" s="35"/>
      <c r="Z328" s="35"/>
      <c r="AA328" s="35"/>
      <c r="AB328" s="35"/>
      <c r="AC328" s="35"/>
      <c r="AD328" s="35"/>
      <c r="AE328" s="35"/>
      <c r="AR328" s="203" t="s">
        <v>300</v>
      </c>
      <c r="AT328" s="203" t="s">
        <v>172</v>
      </c>
      <c r="AU328" s="203" t="s">
        <v>88</v>
      </c>
      <c r="AY328" s="18" t="s">
        <v>169</v>
      </c>
      <c r="BE328" s="204">
        <f>IF(N328="základní",J328,0)</f>
        <v>0</v>
      </c>
      <c r="BF328" s="204">
        <f>IF(N328="snížená",J328,0)</f>
        <v>0</v>
      </c>
      <c r="BG328" s="204">
        <f>IF(N328="zákl. přenesená",J328,0)</f>
        <v>0</v>
      </c>
      <c r="BH328" s="204">
        <f>IF(N328="sníž. přenesená",J328,0)</f>
        <v>0</v>
      </c>
      <c r="BI328" s="204">
        <f>IF(N328="nulová",J328,0)</f>
        <v>0</v>
      </c>
      <c r="BJ328" s="18" t="s">
        <v>86</v>
      </c>
      <c r="BK328" s="204">
        <f>ROUND(I328*H328,2)</f>
        <v>0</v>
      </c>
      <c r="BL328" s="18" t="s">
        <v>300</v>
      </c>
      <c r="BM328" s="203" t="s">
        <v>2179</v>
      </c>
    </row>
    <row r="329" spans="1:65" s="2" customFormat="1" ht="11.25">
      <c r="A329" s="35"/>
      <c r="B329" s="36"/>
      <c r="C329" s="37"/>
      <c r="D329" s="205" t="s">
        <v>178</v>
      </c>
      <c r="E329" s="37"/>
      <c r="F329" s="206" t="s">
        <v>2178</v>
      </c>
      <c r="G329" s="37"/>
      <c r="H329" s="37"/>
      <c r="I329" s="207"/>
      <c r="J329" s="37"/>
      <c r="K329" s="37"/>
      <c r="L329" s="40"/>
      <c r="M329" s="208"/>
      <c r="N329" s="209"/>
      <c r="O329" s="72"/>
      <c r="P329" s="72"/>
      <c r="Q329" s="72"/>
      <c r="R329" s="72"/>
      <c r="S329" s="72"/>
      <c r="T329" s="73"/>
      <c r="U329" s="35"/>
      <c r="V329" s="35"/>
      <c r="W329" s="35"/>
      <c r="X329" s="35"/>
      <c r="Y329" s="35"/>
      <c r="Z329" s="35"/>
      <c r="AA329" s="35"/>
      <c r="AB329" s="35"/>
      <c r="AC329" s="35"/>
      <c r="AD329" s="35"/>
      <c r="AE329" s="35"/>
      <c r="AT329" s="18" t="s">
        <v>178</v>
      </c>
      <c r="AU329" s="18" t="s">
        <v>88</v>
      </c>
    </row>
    <row r="330" spans="1:65" s="2" customFormat="1" ht="16.5" customHeight="1">
      <c r="A330" s="35"/>
      <c r="B330" s="36"/>
      <c r="C330" s="192" t="s">
        <v>2180</v>
      </c>
      <c r="D330" s="192" t="s">
        <v>172</v>
      </c>
      <c r="E330" s="193" t="s">
        <v>2181</v>
      </c>
      <c r="F330" s="194" t="s">
        <v>2182</v>
      </c>
      <c r="G330" s="195" t="s">
        <v>1341</v>
      </c>
      <c r="H330" s="196">
        <v>4</v>
      </c>
      <c r="I330" s="197"/>
      <c r="J330" s="198">
        <f>ROUND(I330*H330,2)</f>
        <v>0</v>
      </c>
      <c r="K330" s="194" t="s">
        <v>1</v>
      </c>
      <c r="L330" s="40"/>
      <c r="M330" s="199" t="s">
        <v>1</v>
      </c>
      <c r="N330" s="200" t="s">
        <v>44</v>
      </c>
      <c r="O330" s="72"/>
      <c r="P330" s="201">
        <f>O330*H330</f>
        <v>0</v>
      </c>
      <c r="Q330" s="201">
        <v>0</v>
      </c>
      <c r="R330" s="201">
        <f>Q330*H330</f>
        <v>0</v>
      </c>
      <c r="S330" s="201">
        <v>0</v>
      </c>
      <c r="T330" s="202">
        <f>S330*H330</f>
        <v>0</v>
      </c>
      <c r="U330" s="35"/>
      <c r="V330" s="35"/>
      <c r="W330" s="35"/>
      <c r="X330" s="35"/>
      <c r="Y330" s="35"/>
      <c r="Z330" s="35"/>
      <c r="AA330" s="35"/>
      <c r="AB330" s="35"/>
      <c r="AC330" s="35"/>
      <c r="AD330" s="35"/>
      <c r="AE330" s="35"/>
      <c r="AR330" s="203" t="s">
        <v>300</v>
      </c>
      <c r="AT330" s="203" t="s">
        <v>172</v>
      </c>
      <c r="AU330" s="203" t="s">
        <v>88</v>
      </c>
      <c r="AY330" s="18" t="s">
        <v>169</v>
      </c>
      <c r="BE330" s="204">
        <f>IF(N330="základní",J330,0)</f>
        <v>0</v>
      </c>
      <c r="BF330" s="204">
        <f>IF(N330="snížená",J330,0)</f>
        <v>0</v>
      </c>
      <c r="BG330" s="204">
        <f>IF(N330="zákl. přenesená",J330,0)</f>
        <v>0</v>
      </c>
      <c r="BH330" s="204">
        <f>IF(N330="sníž. přenesená",J330,0)</f>
        <v>0</v>
      </c>
      <c r="BI330" s="204">
        <f>IF(N330="nulová",J330,0)</f>
        <v>0</v>
      </c>
      <c r="BJ330" s="18" t="s">
        <v>86</v>
      </c>
      <c r="BK330" s="204">
        <f>ROUND(I330*H330,2)</f>
        <v>0</v>
      </c>
      <c r="BL330" s="18" t="s">
        <v>300</v>
      </c>
      <c r="BM330" s="203" t="s">
        <v>2183</v>
      </c>
    </row>
    <row r="331" spans="1:65" s="2" customFormat="1" ht="11.25">
      <c r="A331" s="35"/>
      <c r="B331" s="36"/>
      <c r="C331" s="37"/>
      <c r="D331" s="205" t="s">
        <v>178</v>
      </c>
      <c r="E331" s="37"/>
      <c r="F331" s="206" t="s">
        <v>2182</v>
      </c>
      <c r="G331" s="37"/>
      <c r="H331" s="37"/>
      <c r="I331" s="207"/>
      <c r="J331" s="37"/>
      <c r="K331" s="37"/>
      <c r="L331" s="40"/>
      <c r="M331" s="208"/>
      <c r="N331" s="209"/>
      <c r="O331" s="72"/>
      <c r="P331" s="72"/>
      <c r="Q331" s="72"/>
      <c r="R331" s="72"/>
      <c r="S331" s="72"/>
      <c r="T331" s="73"/>
      <c r="U331" s="35"/>
      <c r="V331" s="35"/>
      <c r="W331" s="35"/>
      <c r="X331" s="35"/>
      <c r="Y331" s="35"/>
      <c r="Z331" s="35"/>
      <c r="AA331" s="35"/>
      <c r="AB331" s="35"/>
      <c r="AC331" s="35"/>
      <c r="AD331" s="35"/>
      <c r="AE331" s="35"/>
      <c r="AT331" s="18" t="s">
        <v>178</v>
      </c>
      <c r="AU331" s="18" t="s">
        <v>88</v>
      </c>
    </row>
    <row r="332" spans="1:65" s="2" customFormat="1" ht="16.5" customHeight="1">
      <c r="A332" s="35"/>
      <c r="B332" s="36"/>
      <c r="C332" s="192" t="s">
        <v>1445</v>
      </c>
      <c r="D332" s="192" t="s">
        <v>172</v>
      </c>
      <c r="E332" s="193" t="s">
        <v>2184</v>
      </c>
      <c r="F332" s="194" t="s">
        <v>2185</v>
      </c>
      <c r="G332" s="195" t="s">
        <v>1341</v>
      </c>
      <c r="H332" s="196">
        <v>2</v>
      </c>
      <c r="I332" s="197"/>
      <c r="J332" s="198">
        <f>ROUND(I332*H332,2)</f>
        <v>0</v>
      </c>
      <c r="K332" s="194" t="s">
        <v>1</v>
      </c>
      <c r="L332" s="40"/>
      <c r="M332" s="199" t="s">
        <v>1</v>
      </c>
      <c r="N332" s="200" t="s">
        <v>44</v>
      </c>
      <c r="O332" s="72"/>
      <c r="P332" s="201">
        <f>O332*H332</f>
        <v>0</v>
      </c>
      <c r="Q332" s="201">
        <v>0</v>
      </c>
      <c r="R332" s="201">
        <f>Q332*H332</f>
        <v>0</v>
      </c>
      <c r="S332" s="201">
        <v>0</v>
      </c>
      <c r="T332" s="202">
        <f>S332*H332</f>
        <v>0</v>
      </c>
      <c r="U332" s="35"/>
      <c r="V332" s="35"/>
      <c r="W332" s="35"/>
      <c r="X332" s="35"/>
      <c r="Y332" s="35"/>
      <c r="Z332" s="35"/>
      <c r="AA332" s="35"/>
      <c r="AB332" s="35"/>
      <c r="AC332" s="35"/>
      <c r="AD332" s="35"/>
      <c r="AE332" s="35"/>
      <c r="AR332" s="203" t="s">
        <v>300</v>
      </c>
      <c r="AT332" s="203" t="s">
        <v>172</v>
      </c>
      <c r="AU332" s="203" t="s">
        <v>88</v>
      </c>
      <c r="AY332" s="18" t="s">
        <v>169</v>
      </c>
      <c r="BE332" s="204">
        <f>IF(N332="základní",J332,0)</f>
        <v>0</v>
      </c>
      <c r="BF332" s="204">
        <f>IF(N332="snížená",J332,0)</f>
        <v>0</v>
      </c>
      <c r="BG332" s="204">
        <f>IF(N332="zákl. přenesená",J332,0)</f>
        <v>0</v>
      </c>
      <c r="BH332" s="204">
        <f>IF(N332="sníž. přenesená",J332,0)</f>
        <v>0</v>
      </c>
      <c r="BI332" s="204">
        <f>IF(N332="nulová",J332,0)</f>
        <v>0</v>
      </c>
      <c r="BJ332" s="18" t="s">
        <v>86</v>
      </c>
      <c r="BK332" s="204">
        <f>ROUND(I332*H332,2)</f>
        <v>0</v>
      </c>
      <c r="BL332" s="18" t="s">
        <v>300</v>
      </c>
      <c r="BM332" s="203" t="s">
        <v>2186</v>
      </c>
    </row>
    <row r="333" spans="1:65" s="2" customFormat="1" ht="11.25">
      <c r="A333" s="35"/>
      <c r="B333" s="36"/>
      <c r="C333" s="37"/>
      <c r="D333" s="205" t="s">
        <v>178</v>
      </c>
      <c r="E333" s="37"/>
      <c r="F333" s="206" t="s">
        <v>2185</v>
      </c>
      <c r="G333" s="37"/>
      <c r="H333" s="37"/>
      <c r="I333" s="207"/>
      <c r="J333" s="37"/>
      <c r="K333" s="37"/>
      <c r="L333" s="40"/>
      <c r="M333" s="208"/>
      <c r="N333" s="209"/>
      <c r="O333" s="72"/>
      <c r="P333" s="72"/>
      <c r="Q333" s="72"/>
      <c r="R333" s="72"/>
      <c r="S333" s="72"/>
      <c r="T333" s="73"/>
      <c r="U333" s="35"/>
      <c r="V333" s="35"/>
      <c r="W333" s="35"/>
      <c r="X333" s="35"/>
      <c r="Y333" s="35"/>
      <c r="Z333" s="35"/>
      <c r="AA333" s="35"/>
      <c r="AB333" s="35"/>
      <c r="AC333" s="35"/>
      <c r="AD333" s="35"/>
      <c r="AE333" s="35"/>
      <c r="AT333" s="18" t="s">
        <v>178</v>
      </c>
      <c r="AU333" s="18" t="s">
        <v>88</v>
      </c>
    </row>
    <row r="334" spans="1:65" s="2" customFormat="1" ht="16.5" customHeight="1">
      <c r="A334" s="35"/>
      <c r="B334" s="36"/>
      <c r="C334" s="192" t="s">
        <v>2187</v>
      </c>
      <c r="D334" s="192" t="s">
        <v>172</v>
      </c>
      <c r="E334" s="193" t="s">
        <v>2188</v>
      </c>
      <c r="F334" s="194" t="s">
        <v>2189</v>
      </c>
      <c r="G334" s="195" t="s">
        <v>1341</v>
      </c>
      <c r="H334" s="196">
        <v>5</v>
      </c>
      <c r="I334" s="197"/>
      <c r="J334" s="198">
        <f>ROUND(I334*H334,2)</f>
        <v>0</v>
      </c>
      <c r="K334" s="194" t="s">
        <v>1</v>
      </c>
      <c r="L334" s="40"/>
      <c r="M334" s="199" t="s">
        <v>1</v>
      </c>
      <c r="N334" s="200" t="s">
        <v>44</v>
      </c>
      <c r="O334" s="72"/>
      <c r="P334" s="201">
        <f>O334*H334</f>
        <v>0</v>
      </c>
      <c r="Q334" s="201">
        <v>0</v>
      </c>
      <c r="R334" s="201">
        <f>Q334*H334</f>
        <v>0</v>
      </c>
      <c r="S334" s="201">
        <v>0</v>
      </c>
      <c r="T334" s="202">
        <f>S334*H334</f>
        <v>0</v>
      </c>
      <c r="U334" s="35"/>
      <c r="V334" s="35"/>
      <c r="W334" s="35"/>
      <c r="X334" s="35"/>
      <c r="Y334" s="35"/>
      <c r="Z334" s="35"/>
      <c r="AA334" s="35"/>
      <c r="AB334" s="35"/>
      <c r="AC334" s="35"/>
      <c r="AD334" s="35"/>
      <c r="AE334" s="35"/>
      <c r="AR334" s="203" t="s">
        <v>300</v>
      </c>
      <c r="AT334" s="203" t="s">
        <v>172</v>
      </c>
      <c r="AU334" s="203" t="s">
        <v>88</v>
      </c>
      <c r="AY334" s="18" t="s">
        <v>169</v>
      </c>
      <c r="BE334" s="204">
        <f>IF(N334="základní",J334,0)</f>
        <v>0</v>
      </c>
      <c r="BF334" s="204">
        <f>IF(N334="snížená",J334,0)</f>
        <v>0</v>
      </c>
      <c r="BG334" s="204">
        <f>IF(N334="zákl. přenesená",J334,0)</f>
        <v>0</v>
      </c>
      <c r="BH334" s="204">
        <f>IF(N334="sníž. přenesená",J334,0)</f>
        <v>0</v>
      </c>
      <c r="BI334" s="204">
        <f>IF(N334="nulová",J334,0)</f>
        <v>0</v>
      </c>
      <c r="BJ334" s="18" t="s">
        <v>86</v>
      </c>
      <c r="BK334" s="204">
        <f>ROUND(I334*H334,2)</f>
        <v>0</v>
      </c>
      <c r="BL334" s="18" t="s">
        <v>300</v>
      </c>
      <c r="BM334" s="203" t="s">
        <v>2190</v>
      </c>
    </row>
    <row r="335" spans="1:65" s="2" customFormat="1" ht="11.25">
      <c r="A335" s="35"/>
      <c r="B335" s="36"/>
      <c r="C335" s="37"/>
      <c r="D335" s="205" t="s">
        <v>178</v>
      </c>
      <c r="E335" s="37"/>
      <c r="F335" s="206" t="s">
        <v>2189</v>
      </c>
      <c r="G335" s="37"/>
      <c r="H335" s="37"/>
      <c r="I335" s="207"/>
      <c r="J335" s="37"/>
      <c r="K335" s="37"/>
      <c r="L335" s="40"/>
      <c r="M335" s="208"/>
      <c r="N335" s="209"/>
      <c r="O335" s="72"/>
      <c r="P335" s="72"/>
      <c r="Q335" s="72"/>
      <c r="R335" s="72"/>
      <c r="S335" s="72"/>
      <c r="T335" s="73"/>
      <c r="U335" s="35"/>
      <c r="V335" s="35"/>
      <c r="W335" s="35"/>
      <c r="X335" s="35"/>
      <c r="Y335" s="35"/>
      <c r="Z335" s="35"/>
      <c r="AA335" s="35"/>
      <c r="AB335" s="35"/>
      <c r="AC335" s="35"/>
      <c r="AD335" s="35"/>
      <c r="AE335" s="35"/>
      <c r="AT335" s="18" t="s">
        <v>178</v>
      </c>
      <c r="AU335" s="18" t="s">
        <v>88</v>
      </c>
    </row>
    <row r="336" spans="1:65" s="2" customFormat="1" ht="37.9" customHeight="1">
      <c r="A336" s="35"/>
      <c r="B336" s="36"/>
      <c r="C336" s="192" t="s">
        <v>1450</v>
      </c>
      <c r="D336" s="192" t="s">
        <v>172</v>
      </c>
      <c r="E336" s="193" t="s">
        <v>2191</v>
      </c>
      <c r="F336" s="194" t="s">
        <v>2192</v>
      </c>
      <c r="G336" s="195" t="s">
        <v>1341</v>
      </c>
      <c r="H336" s="196">
        <v>110</v>
      </c>
      <c r="I336" s="197"/>
      <c r="J336" s="198">
        <f>ROUND(I336*H336,2)</f>
        <v>0</v>
      </c>
      <c r="K336" s="194" t="s">
        <v>1</v>
      </c>
      <c r="L336" s="40"/>
      <c r="M336" s="199" t="s">
        <v>1</v>
      </c>
      <c r="N336" s="200" t="s">
        <v>44</v>
      </c>
      <c r="O336" s="72"/>
      <c r="P336" s="201">
        <f>O336*H336</f>
        <v>0</v>
      </c>
      <c r="Q336" s="201">
        <v>0</v>
      </c>
      <c r="R336" s="201">
        <f>Q336*H336</f>
        <v>0</v>
      </c>
      <c r="S336" s="201">
        <v>0</v>
      </c>
      <c r="T336" s="202">
        <f>S336*H336</f>
        <v>0</v>
      </c>
      <c r="U336" s="35"/>
      <c r="V336" s="35"/>
      <c r="W336" s="35"/>
      <c r="X336" s="35"/>
      <c r="Y336" s="35"/>
      <c r="Z336" s="35"/>
      <c r="AA336" s="35"/>
      <c r="AB336" s="35"/>
      <c r="AC336" s="35"/>
      <c r="AD336" s="35"/>
      <c r="AE336" s="35"/>
      <c r="AR336" s="203" t="s">
        <v>300</v>
      </c>
      <c r="AT336" s="203" t="s">
        <v>172</v>
      </c>
      <c r="AU336" s="203" t="s">
        <v>88</v>
      </c>
      <c r="AY336" s="18" t="s">
        <v>169</v>
      </c>
      <c r="BE336" s="204">
        <f>IF(N336="základní",J336,0)</f>
        <v>0</v>
      </c>
      <c r="BF336" s="204">
        <f>IF(N336="snížená",J336,0)</f>
        <v>0</v>
      </c>
      <c r="BG336" s="204">
        <f>IF(N336="zákl. přenesená",J336,0)</f>
        <v>0</v>
      </c>
      <c r="BH336" s="204">
        <f>IF(N336="sníž. přenesená",J336,0)</f>
        <v>0</v>
      </c>
      <c r="BI336" s="204">
        <f>IF(N336="nulová",J336,0)</f>
        <v>0</v>
      </c>
      <c r="BJ336" s="18" t="s">
        <v>86</v>
      </c>
      <c r="BK336" s="204">
        <f>ROUND(I336*H336,2)</f>
        <v>0</v>
      </c>
      <c r="BL336" s="18" t="s">
        <v>300</v>
      </c>
      <c r="BM336" s="203" t="s">
        <v>2193</v>
      </c>
    </row>
    <row r="337" spans="1:65" s="2" customFormat="1" ht="19.5">
      <c r="A337" s="35"/>
      <c r="B337" s="36"/>
      <c r="C337" s="37"/>
      <c r="D337" s="205" t="s">
        <v>178</v>
      </c>
      <c r="E337" s="37"/>
      <c r="F337" s="206" t="s">
        <v>2192</v>
      </c>
      <c r="G337" s="37"/>
      <c r="H337" s="37"/>
      <c r="I337" s="207"/>
      <c r="J337" s="37"/>
      <c r="K337" s="37"/>
      <c r="L337" s="40"/>
      <c r="M337" s="208"/>
      <c r="N337" s="209"/>
      <c r="O337" s="72"/>
      <c r="P337" s="72"/>
      <c r="Q337" s="72"/>
      <c r="R337" s="72"/>
      <c r="S337" s="72"/>
      <c r="T337" s="73"/>
      <c r="U337" s="35"/>
      <c r="V337" s="35"/>
      <c r="W337" s="35"/>
      <c r="X337" s="35"/>
      <c r="Y337" s="35"/>
      <c r="Z337" s="35"/>
      <c r="AA337" s="35"/>
      <c r="AB337" s="35"/>
      <c r="AC337" s="35"/>
      <c r="AD337" s="35"/>
      <c r="AE337" s="35"/>
      <c r="AT337" s="18" t="s">
        <v>178</v>
      </c>
      <c r="AU337" s="18" t="s">
        <v>88</v>
      </c>
    </row>
    <row r="338" spans="1:65" s="2" customFormat="1" ht="21.75" customHeight="1">
      <c r="A338" s="35"/>
      <c r="B338" s="36"/>
      <c r="C338" s="192" t="s">
        <v>791</v>
      </c>
      <c r="D338" s="192" t="s">
        <v>172</v>
      </c>
      <c r="E338" s="193" t="s">
        <v>2194</v>
      </c>
      <c r="F338" s="194" t="s">
        <v>2195</v>
      </c>
      <c r="G338" s="195" t="s">
        <v>1341</v>
      </c>
      <c r="H338" s="196">
        <v>10</v>
      </c>
      <c r="I338" s="197"/>
      <c r="J338" s="198">
        <f>ROUND(I338*H338,2)</f>
        <v>0</v>
      </c>
      <c r="K338" s="194" t="s">
        <v>1</v>
      </c>
      <c r="L338" s="40"/>
      <c r="M338" s="199" t="s">
        <v>1</v>
      </c>
      <c r="N338" s="200" t="s">
        <v>44</v>
      </c>
      <c r="O338" s="72"/>
      <c r="P338" s="201">
        <f>O338*H338</f>
        <v>0</v>
      </c>
      <c r="Q338" s="201">
        <v>0</v>
      </c>
      <c r="R338" s="201">
        <f>Q338*H338</f>
        <v>0</v>
      </c>
      <c r="S338" s="201">
        <v>0</v>
      </c>
      <c r="T338" s="202">
        <f>S338*H338</f>
        <v>0</v>
      </c>
      <c r="U338" s="35"/>
      <c r="V338" s="35"/>
      <c r="W338" s="35"/>
      <c r="X338" s="35"/>
      <c r="Y338" s="35"/>
      <c r="Z338" s="35"/>
      <c r="AA338" s="35"/>
      <c r="AB338" s="35"/>
      <c r="AC338" s="35"/>
      <c r="AD338" s="35"/>
      <c r="AE338" s="35"/>
      <c r="AR338" s="203" t="s">
        <v>300</v>
      </c>
      <c r="AT338" s="203" t="s">
        <v>172</v>
      </c>
      <c r="AU338" s="203" t="s">
        <v>88</v>
      </c>
      <c r="AY338" s="18" t="s">
        <v>169</v>
      </c>
      <c r="BE338" s="204">
        <f>IF(N338="základní",J338,0)</f>
        <v>0</v>
      </c>
      <c r="BF338" s="204">
        <f>IF(N338="snížená",J338,0)</f>
        <v>0</v>
      </c>
      <c r="BG338" s="204">
        <f>IF(N338="zákl. přenesená",J338,0)</f>
        <v>0</v>
      </c>
      <c r="BH338" s="204">
        <f>IF(N338="sníž. přenesená",J338,0)</f>
        <v>0</v>
      </c>
      <c r="BI338" s="204">
        <f>IF(N338="nulová",J338,0)</f>
        <v>0</v>
      </c>
      <c r="BJ338" s="18" t="s">
        <v>86</v>
      </c>
      <c r="BK338" s="204">
        <f>ROUND(I338*H338,2)</f>
        <v>0</v>
      </c>
      <c r="BL338" s="18" t="s">
        <v>300</v>
      </c>
      <c r="BM338" s="203" t="s">
        <v>2196</v>
      </c>
    </row>
    <row r="339" spans="1:65" s="2" customFormat="1" ht="11.25">
      <c r="A339" s="35"/>
      <c r="B339" s="36"/>
      <c r="C339" s="37"/>
      <c r="D339" s="205" t="s">
        <v>178</v>
      </c>
      <c r="E339" s="37"/>
      <c r="F339" s="206" t="s">
        <v>2195</v>
      </c>
      <c r="G339" s="37"/>
      <c r="H339" s="37"/>
      <c r="I339" s="207"/>
      <c r="J339" s="37"/>
      <c r="K339" s="37"/>
      <c r="L339" s="40"/>
      <c r="M339" s="208"/>
      <c r="N339" s="209"/>
      <c r="O339" s="72"/>
      <c r="P339" s="72"/>
      <c r="Q339" s="72"/>
      <c r="R339" s="72"/>
      <c r="S339" s="72"/>
      <c r="T339" s="73"/>
      <c r="U339" s="35"/>
      <c r="V339" s="35"/>
      <c r="W339" s="35"/>
      <c r="X339" s="35"/>
      <c r="Y339" s="35"/>
      <c r="Z339" s="35"/>
      <c r="AA339" s="35"/>
      <c r="AB339" s="35"/>
      <c r="AC339" s="35"/>
      <c r="AD339" s="35"/>
      <c r="AE339" s="35"/>
      <c r="AT339" s="18" t="s">
        <v>178</v>
      </c>
      <c r="AU339" s="18" t="s">
        <v>88</v>
      </c>
    </row>
    <row r="340" spans="1:65" s="2" customFormat="1" ht="16.5" customHeight="1">
      <c r="A340" s="35"/>
      <c r="B340" s="36"/>
      <c r="C340" s="192" t="s">
        <v>312</v>
      </c>
      <c r="D340" s="192" t="s">
        <v>172</v>
      </c>
      <c r="E340" s="193" t="s">
        <v>2197</v>
      </c>
      <c r="F340" s="194" t="s">
        <v>2198</v>
      </c>
      <c r="G340" s="195" t="s">
        <v>1341</v>
      </c>
      <c r="H340" s="196">
        <v>1</v>
      </c>
      <c r="I340" s="197"/>
      <c r="J340" s="198">
        <f>ROUND(I340*H340,2)</f>
        <v>0</v>
      </c>
      <c r="K340" s="194" t="s">
        <v>1</v>
      </c>
      <c r="L340" s="40"/>
      <c r="M340" s="199" t="s">
        <v>1</v>
      </c>
      <c r="N340" s="200" t="s">
        <v>44</v>
      </c>
      <c r="O340" s="72"/>
      <c r="P340" s="201">
        <f>O340*H340</f>
        <v>0</v>
      </c>
      <c r="Q340" s="201">
        <v>0</v>
      </c>
      <c r="R340" s="201">
        <f>Q340*H340</f>
        <v>0</v>
      </c>
      <c r="S340" s="201">
        <v>0</v>
      </c>
      <c r="T340" s="202">
        <f>S340*H340</f>
        <v>0</v>
      </c>
      <c r="U340" s="35"/>
      <c r="V340" s="35"/>
      <c r="W340" s="35"/>
      <c r="X340" s="35"/>
      <c r="Y340" s="35"/>
      <c r="Z340" s="35"/>
      <c r="AA340" s="35"/>
      <c r="AB340" s="35"/>
      <c r="AC340" s="35"/>
      <c r="AD340" s="35"/>
      <c r="AE340" s="35"/>
      <c r="AR340" s="203" t="s">
        <v>300</v>
      </c>
      <c r="AT340" s="203" t="s">
        <v>172</v>
      </c>
      <c r="AU340" s="203" t="s">
        <v>88</v>
      </c>
      <c r="AY340" s="18" t="s">
        <v>169</v>
      </c>
      <c r="BE340" s="204">
        <f>IF(N340="základní",J340,0)</f>
        <v>0</v>
      </c>
      <c r="BF340" s="204">
        <f>IF(N340="snížená",J340,0)</f>
        <v>0</v>
      </c>
      <c r="BG340" s="204">
        <f>IF(N340="zákl. přenesená",J340,0)</f>
        <v>0</v>
      </c>
      <c r="BH340" s="204">
        <f>IF(N340="sníž. přenesená",J340,0)</f>
        <v>0</v>
      </c>
      <c r="BI340" s="204">
        <f>IF(N340="nulová",J340,0)</f>
        <v>0</v>
      </c>
      <c r="BJ340" s="18" t="s">
        <v>86</v>
      </c>
      <c r="BK340" s="204">
        <f>ROUND(I340*H340,2)</f>
        <v>0</v>
      </c>
      <c r="BL340" s="18" t="s">
        <v>300</v>
      </c>
      <c r="BM340" s="203" t="s">
        <v>2199</v>
      </c>
    </row>
    <row r="341" spans="1:65" s="2" customFormat="1" ht="11.25">
      <c r="A341" s="35"/>
      <c r="B341" s="36"/>
      <c r="C341" s="37"/>
      <c r="D341" s="205" t="s">
        <v>178</v>
      </c>
      <c r="E341" s="37"/>
      <c r="F341" s="206" t="s">
        <v>2198</v>
      </c>
      <c r="G341" s="37"/>
      <c r="H341" s="37"/>
      <c r="I341" s="207"/>
      <c r="J341" s="37"/>
      <c r="K341" s="37"/>
      <c r="L341" s="40"/>
      <c r="M341" s="208"/>
      <c r="N341" s="209"/>
      <c r="O341" s="72"/>
      <c r="P341" s="72"/>
      <c r="Q341" s="72"/>
      <c r="R341" s="72"/>
      <c r="S341" s="72"/>
      <c r="T341" s="73"/>
      <c r="U341" s="35"/>
      <c r="V341" s="35"/>
      <c r="W341" s="35"/>
      <c r="X341" s="35"/>
      <c r="Y341" s="35"/>
      <c r="Z341" s="35"/>
      <c r="AA341" s="35"/>
      <c r="AB341" s="35"/>
      <c r="AC341" s="35"/>
      <c r="AD341" s="35"/>
      <c r="AE341" s="35"/>
      <c r="AT341" s="18" t="s">
        <v>178</v>
      </c>
      <c r="AU341" s="18" t="s">
        <v>88</v>
      </c>
    </row>
    <row r="342" spans="1:65" s="2" customFormat="1" ht="16.5" customHeight="1">
      <c r="A342" s="35"/>
      <c r="B342" s="36"/>
      <c r="C342" s="192" t="s">
        <v>333</v>
      </c>
      <c r="D342" s="192" t="s">
        <v>172</v>
      </c>
      <c r="E342" s="193" t="s">
        <v>2200</v>
      </c>
      <c r="F342" s="194" t="s">
        <v>1912</v>
      </c>
      <c r="G342" s="195" t="s">
        <v>595</v>
      </c>
      <c r="H342" s="266"/>
      <c r="I342" s="197"/>
      <c r="J342" s="198">
        <f>ROUND(I342*H342,2)</f>
        <v>0</v>
      </c>
      <c r="K342" s="194" t="s">
        <v>1</v>
      </c>
      <c r="L342" s="40"/>
      <c r="M342" s="199" t="s">
        <v>1</v>
      </c>
      <c r="N342" s="200" t="s">
        <v>44</v>
      </c>
      <c r="O342" s="72"/>
      <c r="P342" s="201">
        <f>O342*H342</f>
        <v>0</v>
      </c>
      <c r="Q342" s="201">
        <v>0</v>
      </c>
      <c r="R342" s="201">
        <f>Q342*H342</f>
        <v>0</v>
      </c>
      <c r="S342" s="201">
        <v>0</v>
      </c>
      <c r="T342" s="202">
        <f>S342*H342</f>
        <v>0</v>
      </c>
      <c r="U342" s="35"/>
      <c r="V342" s="35"/>
      <c r="W342" s="35"/>
      <c r="X342" s="35"/>
      <c r="Y342" s="35"/>
      <c r="Z342" s="35"/>
      <c r="AA342" s="35"/>
      <c r="AB342" s="35"/>
      <c r="AC342" s="35"/>
      <c r="AD342" s="35"/>
      <c r="AE342" s="35"/>
      <c r="AR342" s="203" t="s">
        <v>300</v>
      </c>
      <c r="AT342" s="203" t="s">
        <v>172</v>
      </c>
      <c r="AU342" s="203" t="s">
        <v>88</v>
      </c>
      <c r="AY342" s="18" t="s">
        <v>169</v>
      </c>
      <c r="BE342" s="204">
        <f>IF(N342="základní",J342,0)</f>
        <v>0</v>
      </c>
      <c r="BF342" s="204">
        <f>IF(N342="snížená",J342,0)</f>
        <v>0</v>
      </c>
      <c r="BG342" s="204">
        <f>IF(N342="zákl. přenesená",J342,0)</f>
        <v>0</v>
      </c>
      <c r="BH342" s="204">
        <f>IF(N342="sníž. přenesená",J342,0)</f>
        <v>0</v>
      </c>
      <c r="BI342" s="204">
        <f>IF(N342="nulová",J342,0)</f>
        <v>0</v>
      </c>
      <c r="BJ342" s="18" t="s">
        <v>86</v>
      </c>
      <c r="BK342" s="204">
        <f>ROUND(I342*H342,2)</f>
        <v>0</v>
      </c>
      <c r="BL342" s="18" t="s">
        <v>300</v>
      </c>
      <c r="BM342" s="203" t="s">
        <v>2201</v>
      </c>
    </row>
    <row r="343" spans="1:65" s="2" customFormat="1" ht="11.25">
      <c r="A343" s="35"/>
      <c r="B343" s="36"/>
      <c r="C343" s="37"/>
      <c r="D343" s="205" t="s">
        <v>178</v>
      </c>
      <c r="E343" s="37"/>
      <c r="F343" s="206" t="s">
        <v>1912</v>
      </c>
      <c r="G343" s="37"/>
      <c r="H343" s="37"/>
      <c r="I343" s="207"/>
      <c r="J343" s="37"/>
      <c r="K343" s="37"/>
      <c r="L343" s="40"/>
      <c r="M343" s="208"/>
      <c r="N343" s="209"/>
      <c r="O343" s="72"/>
      <c r="P343" s="72"/>
      <c r="Q343" s="72"/>
      <c r="R343" s="72"/>
      <c r="S343" s="72"/>
      <c r="T343" s="73"/>
      <c r="U343" s="35"/>
      <c r="V343" s="35"/>
      <c r="W343" s="35"/>
      <c r="X343" s="35"/>
      <c r="Y343" s="35"/>
      <c r="Z343" s="35"/>
      <c r="AA343" s="35"/>
      <c r="AB343" s="35"/>
      <c r="AC343" s="35"/>
      <c r="AD343" s="35"/>
      <c r="AE343" s="35"/>
      <c r="AT343" s="18" t="s">
        <v>178</v>
      </c>
      <c r="AU343" s="18" t="s">
        <v>88</v>
      </c>
    </row>
    <row r="344" spans="1:65" s="2" customFormat="1" ht="19.5">
      <c r="A344" s="35"/>
      <c r="B344" s="36"/>
      <c r="C344" s="37"/>
      <c r="D344" s="205" t="s">
        <v>233</v>
      </c>
      <c r="E344" s="37"/>
      <c r="F344" s="212" t="s">
        <v>2202</v>
      </c>
      <c r="G344" s="37"/>
      <c r="H344" s="37"/>
      <c r="I344" s="207"/>
      <c r="J344" s="37"/>
      <c r="K344" s="37"/>
      <c r="L344" s="40"/>
      <c r="M344" s="208"/>
      <c r="N344" s="209"/>
      <c r="O344" s="72"/>
      <c r="P344" s="72"/>
      <c r="Q344" s="72"/>
      <c r="R344" s="72"/>
      <c r="S344" s="72"/>
      <c r="T344" s="73"/>
      <c r="U344" s="35"/>
      <c r="V344" s="35"/>
      <c r="W344" s="35"/>
      <c r="X344" s="35"/>
      <c r="Y344" s="35"/>
      <c r="Z344" s="35"/>
      <c r="AA344" s="35"/>
      <c r="AB344" s="35"/>
      <c r="AC344" s="35"/>
      <c r="AD344" s="35"/>
      <c r="AE344" s="35"/>
      <c r="AT344" s="18" t="s">
        <v>233</v>
      </c>
      <c r="AU344" s="18" t="s">
        <v>88</v>
      </c>
    </row>
    <row r="345" spans="1:65" s="12" customFormat="1" ht="22.9" customHeight="1">
      <c r="B345" s="176"/>
      <c r="C345" s="177"/>
      <c r="D345" s="178" t="s">
        <v>78</v>
      </c>
      <c r="E345" s="190" t="s">
        <v>2203</v>
      </c>
      <c r="F345" s="190" t="s">
        <v>2204</v>
      </c>
      <c r="G345" s="177"/>
      <c r="H345" s="177"/>
      <c r="I345" s="180"/>
      <c r="J345" s="191">
        <f>BK345</f>
        <v>0</v>
      </c>
      <c r="K345" s="177"/>
      <c r="L345" s="182"/>
      <c r="M345" s="183"/>
      <c r="N345" s="184"/>
      <c r="O345" s="184"/>
      <c r="P345" s="185">
        <f>SUM(P346:P412)</f>
        <v>0</v>
      </c>
      <c r="Q345" s="184"/>
      <c r="R345" s="185">
        <f>SUM(R346:R412)</f>
        <v>0</v>
      </c>
      <c r="S345" s="184"/>
      <c r="T345" s="186">
        <f>SUM(T346:T412)</f>
        <v>0</v>
      </c>
      <c r="AR345" s="187" t="s">
        <v>88</v>
      </c>
      <c r="AT345" s="188" t="s">
        <v>78</v>
      </c>
      <c r="AU345" s="188" t="s">
        <v>86</v>
      </c>
      <c r="AY345" s="187" t="s">
        <v>169</v>
      </c>
      <c r="BK345" s="189">
        <f>SUM(BK346:BK412)</f>
        <v>0</v>
      </c>
    </row>
    <row r="346" spans="1:65" s="2" customFormat="1" ht="44.25" customHeight="1">
      <c r="A346" s="35"/>
      <c r="B346" s="36"/>
      <c r="C346" s="192" t="s">
        <v>348</v>
      </c>
      <c r="D346" s="192" t="s">
        <v>172</v>
      </c>
      <c r="E346" s="193" t="s">
        <v>2205</v>
      </c>
      <c r="F346" s="194" t="s">
        <v>2206</v>
      </c>
      <c r="G346" s="195" t="s">
        <v>1341</v>
      </c>
      <c r="H346" s="196">
        <v>4</v>
      </c>
      <c r="I346" s="197"/>
      <c r="J346" s="198">
        <f>ROUND(I346*H346,2)</f>
        <v>0</v>
      </c>
      <c r="K346" s="194" t="s">
        <v>1</v>
      </c>
      <c r="L346" s="40"/>
      <c r="M346" s="199" t="s">
        <v>1</v>
      </c>
      <c r="N346" s="200" t="s">
        <v>44</v>
      </c>
      <c r="O346" s="72"/>
      <c r="P346" s="201">
        <f>O346*H346</f>
        <v>0</v>
      </c>
      <c r="Q346" s="201">
        <v>0</v>
      </c>
      <c r="R346" s="201">
        <f>Q346*H346</f>
        <v>0</v>
      </c>
      <c r="S346" s="201">
        <v>0</v>
      </c>
      <c r="T346" s="202">
        <f>S346*H346</f>
        <v>0</v>
      </c>
      <c r="U346" s="35"/>
      <c r="V346" s="35"/>
      <c r="W346" s="35"/>
      <c r="X346" s="35"/>
      <c r="Y346" s="35"/>
      <c r="Z346" s="35"/>
      <c r="AA346" s="35"/>
      <c r="AB346" s="35"/>
      <c r="AC346" s="35"/>
      <c r="AD346" s="35"/>
      <c r="AE346" s="35"/>
      <c r="AR346" s="203" t="s">
        <v>300</v>
      </c>
      <c r="AT346" s="203" t="s">
        <v>172</v>
      </c>
      <c r="AU346" s="203" t="s">
        <v>88</v>
      </c>
      <c r="AY346" s="18" t="s">
        <v>169</v>
      </c>
      <c r="BE346" s="204">
        <f>IF(N346="základní",J346,0)</f>
        <v>0</v>
      </c>
      <c r="BF346" s="204">
        <f>IF(N346="snížená",J346,0)</f>
        <v>0</v>
      </c>
      <c r="BG346" s="204">
        <f>IF(N346="zákl. přenesená",J346,0)</f>
        <v>0</v>
      </c>
      <c r="BH346" s="204">
        <f>IF(N346="sníž. přenesená",J346,0)</f>
        <v>0</v>
      </c>
      <c r="BI346" s="204">
        <f>IF(N346="nulová",J346,0)</f>
        <v>0</v>
      </c>
      <c r="BJ346" s="18" t="s">
        <v>86</v>
      </c>
      <c r="BK346" s="204">
        <f>ROUND(I346*H346,2)</f>
        <v>0</v>
      </c>
      <c r="BL346" s="18" t="s">
        <v>300</v>
      </c>
      <c r="BM346" s="203" t="s">
        <v>2207</v>
      </c>
    </row>
    <row r="347" spans="1:65" s="2" customFormat="1" ht="29.25">
      <c r="A347" s="35"/>
      <c r="B347" s="36"/>
      <c r="C347" s="37"/>
      <c r="D347" s="205" t="s">
        <v>178</v>
      </c>
      <c r="E347" s="37"/>
      <c r="F347" s="206" t="s">
        <v>2206</v>
      </c>
      <c r="G347" s="37"/>
      <c r="H347" s="37"/>
      <c r="I347" s="207"/>
      <c r="J347" s="37"/>
      <c r="K347" s="37"/>
      <c r="L347" s="40"/>
      <c r="M347" s="208"/>
      <c r="N347" s="209"/>
      <c r="O347" s="72"/>
      <c r="P347" s="72"/>
      <c r="Q347" s="72"/>
      <c r="R347" s="72"/>
      <c r="S347" s="72"/>
      <c r="T347" s="73"/>
      <c r="U347" s="35"/>
      <c r="V347" s="35"/>
      <c r="W347" s="35"/>
      <c r="X347" s="35"/>
      <c r="Y347" s="35"/>
      <c r="Z347" s="35"/>
      <c r="AA347" s="35"/>
      <c r="AB347" s="35"/>
      <c r="AC347" s="35"/>
      <c r="AD347" s="35"/>
      <c r="AE347" s="35"/>
      <c r="AT347" s="18" t="s">
        <v>178</v>
      </c>
      <c r="AU347" s="18" t="s">
        <v>88</v>
      </c>
    </row>
    <row r="348" spans="1:65" s="2" customFormat="1" ht="19.5">
      <c r="A348" s="35"/>
      <c r="B348" s="36"/>
      <c r="C348" s="37"/>
      <c r="D348" s="205" t="s">
        <v>233</v>
      </c>
      <c r="E348" s="37"/>
      <c r="F348" s="212" t="s">
        <v>2208</v>
      </c>
      <c r="G348" s="37"/>
      <c r="H348" s="37"/>
      <c r="I348" s="207"/>
      <c r="J348" s="37"/>
      <c r="K348" s="37"/>
      <c r="L348" s="40"/>
      <c r="M348" s="208"/>
      <c r="N348" s="209"/>
      <c r="O348" s="72"/>
      <c r="P348" s="72"/>
      <c r="Q348" s="72"/>
      <c r="R348" s="72"/>
      <c r="S348" s="72"/>
      <c r="T348" s="73"/>
      <c r="U348" s="35"/>
      <c r="V348" s="35"/>
      <c r="W348" s="35"/>
      <c r="X348" s="35"/>
      <c r="Y348" s="35"/>
      <c r="Z348" s="35"/>
      <c r="AA348" s="35"/>
      <c r="AB348" s="35"/>
      <c r="AC348" s="35"/>
      <c r="AD348" s="35"/>
      <c r="AE348" s="35"/>
      <c r="AT348" s="18" t="s">
        <v>233</v>
      </c>
      <c r="AU348" s="18" t="s">
        <v>88</v>
      </c>
    </row>
    <row r="349" spans="1:65" s="2" customFormat="1" ht="37.9" customHeight="1">
      <c r="A349" s="35"/>
      <c r="B349" s="36"/>
      <c r="C349" s="192" t="s">
        <v>809</v>
      </c>
      <c r="D349" s="192" t="s">
        <v>172</v>
      </c>
      <c r="E349" s="193" t="s">
        <v>2209</v>
      </c>
      <c r="F349" s="194" t="s">
        <v>2210</v>
      </c>
      <c r="G349" s="195" t="s">
        <v>1341</v>
      </c>
      <c r="H349" s="196">
        <v>43</v>
      </c>
      <c r="I349" s="197"/>
      <c r="J349" s="198">
        <f>ROUND(I349*H349,2)</f>
        <v>0</v>
      </c>
      <c r="K349" s="194" t="s">
        <v>1</v>
      </c>
      <c r="L349" s="40"/>
      <c r="M349" s="199" t="s">
        <v>1</v>
      </c>
      <c r="N349" s="200" t="s">
        <v>44</v>
      </c>
      <c r="O349" s="72"/>
      <c r="P349" s="201">
        <f>O349*H349</f>
        <v>0</v>
      </c>
      <c r="Q349" s="201">
        <v>0</v>
      </c>
      <c r="R349" s="201">
        <f>Q349*H349</f>
        <v>0</v>
      </c>
      <c r="S349" s="201">
        <v>0</v>
      </c>
      <c r="T349" s="202">
        <f>S349*H349</f>
        <v>0</v>
      </c>
      <c r="U349" s="35"/>
      <c r="V349" s="35"/>
      <c r="W349" s="35"/>
      <c r="X349" s="35"/>
      <c r="Y349" s="35"/>
      <c r="Z349" s="35"/>
      <c r="AA349" s="35"/>
      <c r="AB349" s="35"/>
      <c r="AC349" s="35"/>
      <c r="AD349" s="35"/>
      <c r="AE349" s="35"/>
      <c r="AR349" s="203" t="s">
        <v>300</v>
      </c>
      <c r="AT349" s="203" t="s">
        <v>172</v>
      </c>
      <c r="AU349" s="203" t="s">
        <v>88</v>
      </c>
      <c r="AY349" s="18" t="s">
        <v>169</v>
      </c>
      <c r="BE349" s="204">
        <f>IF(N349="základní",J349,0)</f>
        <v>0</v>
      </c>
      <c r="BF349" s="204">
        <f>IF(N349="snížená",J349,0)</f>
        <v>0</v>
      </c>
      <c r="BG349" s="204">
        <f>IF(N349="zákl. přenesená",J349,0)</f>
        <v>0</v>
      </c>
      <c r="BH349" s="204">
        <f>IF(N349="sníž. přenesená",J349,0)</f>
        <v>0</v>
      </c>
      <c r="BI349" s="204">
        <f>IF(N349="nulová",J349,0)</f>
        <v>0</v>
      </c>
      <c r="BJ349" s="18" t="s">
        <v>86</v>
      </c>
      <c r="BK349" s="204">
        <f>ROUND(I349*H349,2)</f>
        <v>0</v>
      </c>
      <c r="BL349" s="18" t="s">
        <v>300</v>
      </c>
      <c r="BM349" s="203" t="s">
        <v>2211</v>
      </c>
    </row>
    <row r="350" spans="1:65" s="2" customFormat="1" ht="19.5">
      <c r="A350" s="35"/>
      <c r="B350" s="36"/>
      <c r="C350" s="37"/>
      <c r="D350" s="205" t="s">
        <v>178</v>
      </c>
      <c r="E350" s="37"/>
      <c r="F350" s="206" t="s">
        <v>2210</v>
      </c>
      <c r="G350" s="37"/>
      <c r="H350" s="37"/>
      <c r="I350" s="207"/>
      <c r="J350" s="37"/>
      <c r="K350" s="37"/>
      <c r="L350" s="40"/>
      <c r="M350" s="208"/>
      <c r="N350" s="209"/>
      <c r="O350" s="72"/>
      <c r="P350" s="72"/>
      <c r="Q350" s="72"/>
      <c r="R350" s="72"/>
      <c r="S350" s="72"/>
      <c r="T350" s="73"/>
      <c r="U350" s="35"/>
      <c r="V350" s="35"/>
      <c r="W350" s="35"/>
      <c r="X350" s="35"/>
      <c r="Y350" s="35"/>
      <c r="Z350" s="35"/>
      <c r="AA350" s="35"/>
      <c r="AB350" s="35"/>
      <c r="AC350" s="35"/>
      <c r="AD350" s="35"/>
      <c r="AE350" s="35"/>
      <c r="AT350" s="18" t="s">
        <v>178</v>
      </c>
      <c r="AU350" s="18" t="s">
        <v>88</v>
      </c>
    </row>
    <row r="351" spans="1:65" s="2" customFormat="1" ht="29.25">
      <c r="A351" s="35"/>
      <c r="B351" s="36"/>
      <c r="C351" s="37"/>
      <c r="D351" s="205" t="s">
        <v>233</v>
      </c>
      <c r="E351" s="37"/>
      <c r="F351" s="212" t="s">
        <v>2212</v>
      </c>
      <c r="G351" s="37"/>
      <c r="H351" s="37"/>
      <c r="I351" s="207"/>
      <c r="J351" s="37"/>
      <c r="K351" s="37"/>
      <c r="L351" s="40"/>
      <c r="M351" s="208"/>
      <c r="N351" s="209"/>
      <c r="O351" s="72"/>
      <c r="P351" s="72"/>
      <c r="Q351" s="72"/>
      <c r="R351" s="72"/>
      <c r="S351" s="72"/>
      <c r="T351" s="73"/>
      <c r="U351" s="35"/>
      <c r="V351" s="35"/>
      <c r="W351" s="35"/>
      <c r="X351" s="35"/>
      <c r="Y351" s="35"/>
      <c r="Z351" s="35"/>
      <c r="AA351" s="35"/>
      <c r="AB351" s="35"/>
      <c r="AC351" s="35"/>
      <c r="AD351" s="35"/>
      <c r="AE351" s="35"/>
      <c r="AT351" s="18" t="s">
        <v>233</v>
      </c>
      <c r="AU351" s="18" t="s">
        <v>88</v>
      </c>
    </row>
    <row r="352" spans="1:65" s="2" customFormat="1" ht="24.2" customHeight="1">
      <c r="A352" s="35"/>
      <c r="B352" s="36"/>
      <c r="C352" s="192" t="s">
        <v>1464</v>
      </c>
      <c r="D352" s="192" t="s">
        <v>172</v>
      </c>
      <c r="E352" s="193" t="s">
        <v>2213</v>
      </c>
      <c r="F352" s="194" t="s">
        <v>2214</v>
      </c>
      <c r="G352" s="195" t="s">
        <v>1341</v>
      </c>
      <c r="H352" s="196">
        <v>2</v>
      </c>
      <c r="I352" s="197"/>
      <c r="J352" s="198">
        <f>ROUND(I352*H352,2)</f>
        <v>0</v>
      </c>
      <c r="K352" s="194" t="s">
        <v>1</v>
      </c>
      <c r="L352" s="40"/>
      <c r="M352" s="199" t="s">
        <v>1</v>
      </c>
      <c r="N352" s="200" t="s">
        <v>44</v>
      </c>
      <c r="O352" s="72"/>
      <c r="P352" s="201">
        <f>O352*H352</f>
        <v>0</v>
      </c>
      <c r="Q352" s="201">
        <v>0</v>
      </c>
      <c r="R352" s="201">
        <f>Q352*H352</f>
        <v>0</v>
      </c>
      <c r="S352" s="201">
        <v>0</v>
      </c>
      <c r="T352" s="202">
        <f>S352*H352</f>
        <v>0</v>
      </c>
      <c r="U352" s="35"/>
      <c r="V352" s="35"/>
      <c r="W352" s="35"/>
      <c r="X352" s="35"/>
      <c r="Y352" s="35"/>
      <c r="Z352" s="35"/>
      <c r="AA352" s="35"/>
      <c r="AB352" s="35"/>
      <c r="AC352" s="35"/>
      <c r="AD352" s="35"/>
      <c r="AE352" s="35"/>
      <c r="AR352" s="203" t="s">
        <v>300</v>
      </c>
      <c r="AT352" s="203" t="s">
        <v>172</v>
      </c>
      <c r="AU352" s="203" t="s">
        <v>88</v>
      </c>
      <c r="AY352" s="18" t="s">
        <v>169</v>
      </c>
      <c r="BE352" s="204">
        <f>IF(N352="základní",J352,0)</f>
        <v>0</v>
      </c>
      <c r="BF352" s="204">
        <f>IF(N352="snížená",J352,0)</f>
        <v>0</v>
      </c>
      <c r="BG352" s="204">
        <f>IF(N352="zákl. přenesená",J352,0)</f>
        <v>0</v>
      </c>
      <c r="BH352" s="204">
        <f>IF(N352="sníž. přenesená",J352,0)</f>
        <v>0</v>
      </c>
      <c r="BI352" s="204">
        <f>IF(N352="nulová",J352,0)</f>
        <v>0</v>
      </c>
      <c r="BJ352" s="18" t="s">
        <v>86</v>
      </c>
      <c r="BK352" s="204">
        <f>ROUND(I352*H352,2)</f>
        <v>0</v>
      </c>
      <c r="BL352" s="18" t="s">
        <v>300</v>
      </c>
      <c r="BM352" s="203" t="s">
        <v>2215</v>
      </c>
    </row>
    <row r="353" spans="1:65" s="2" customFormat="1" ht="19.5">
      <c r="A353" s="35"/>
      <c r="B353" s="36"/>
      <c r="C353" s="37"/>
      <c r="D353" s="205" t="s">
        <v>178</v>
      </c>
      <c r="E353" s="37"/>
      <c r="F353" s="206" t="s">
        <v>2214</v>
      </c>
      <c r="G353" s="37"/>
      <c r="H353" s="37"/>
      <c r="I353" s="207"/>
      <c r="J353" s="37"/>
      <c r="K353" s="37"/>
      <c r="L353" s="40"/>
      <c r="M353" s="208"/>
      <c r="N353" s="209"/>
      <c r="O353" s="72"/>
      <c r="P353" s="72"/>
      <c r="Q353" s="72"/>
      <c r="R353" s="72"/>
      <c r="S353" s="72"/>
      <c r="T353" s="73"/>
      <c r="U353" s="35"/>
      <c r="V353" s="35"/>
      <c r="W353" s="35"/>
      <c r="X353" s="35"/>
      <c r="Y353" s="35"/>
      <c r="Z353" s="35"/>
      <c r="AA353" s="35"/>
      <c r="AB353" s="35"/>
      <c r="AC353" s="35"/>
      <c r="AD353" s="35"/>
      <c r="AE353" s="35"/>
      <c r="AT353" s="18" t="s">
        <v>178</v>
      </c>
      <c r="AU353" s="18" t="s">
        <v>88</v>
      </c>
    </row>
    <row r="354" spans="1:65" s="2" customFormat="1" ht="55.5" customHeight="1">
      <c r="A354" s="35"/>
      <c r="B354" s="36"/>
      <c r="C354" s="192" t="s">
        <v>571</v>
      </c>
      <c r="D354" s="192" t="s">
        <v>172</v>
      </c>
      <c r="E354" s="193" t="s">
        <v>2216</v>
      </c>
      <c r="F354" s="194" t="s">
        <v>2217</v>
      </c>
      <c r="G354" s="195" t="s">
        <v>1341</v>
      </c>
      <c r="H354" s="196">
        <v>31</v>
      </c>
      <c r="I354" s="197"/>
      <c r="J354" s="198">
        <f>ROUND(I354*H354,2)</f>
        <v>0</v>
      </c>
      <c r="K354" s="194" t="s">
        <v>1</v>
      </c>
      <c r="L354" s="40"/>
      <c r="M354" s="199" t="s">
        <v>1</v>
      </c>
      <c r="N354" s="200" t="s">
        <v>44</v>
      </c>
      <c r="O354" s="72"/>
      <c r="P354" s="201">
        <f>O354*H354</f>
        <v>0</v>
      </c>
      <c r="Q354" s="201">
        <v>0</v>
      </c>
      <c r="R354" s="201">
        <f>Q354*H354</f>
        <v>0</v>
      </c>
      <c r="S354" s="201">
        <v>0</v>
      </c>
      <c r="T354" s="202">
        <f>S354*H354</f>
        <v>0</v>
      </c>
      <c r="U354" s="35"/>
      <c r="V354" s="35"/>
      <c r="W354" s="35"/>
      <c r="X354" s="35"/>
      <c r="Y354" s="35"/>
      <c r="Z354" s="35"/>
      <c r="AA354" s="35"/>
      <c r="AB354" s="35"/>
      <c r="AC354" s="35"/>
      <c r="AD354" s="35"/>
      <c r="AE354" s="35"/>
      <c r="AR354" s="203" t="s">
        <v>300</v>
      </c>
      <c r="AT354" s="203" t="s">
        <v>172</v>
      </c>
      <c r="AU354" s="203" t="s">
        <v>88</v>
      </c>
      <c r="AY354" s="18" t="s">
        <v>169</v>
      </c>
      <c r="BE354" s="204">
        <f>IF(N354="základní",J354,0)</f>
        <v>0</v>
      </c>
      <c r="BF354" s="204">
        <f>IF(N354="snížená",J354,0)</f>
        <v>0</v>
      </c>
      <c r="BG354" s="204">
        <f>IF(N354="zákl. přenesená",J354,0)</f>
        <v>0</v>
      </c>
      <c r="BH354" s="204">
        <f>IF(N354="sníž. přenesená",J354,0)</f>
        <v>0</v>
      </c>
      <c r="BI354" s="204">
        <f>IF(N354="nulová",J354,0)</f>
        <v>0</v>
      </c>
      <c r="BJ354" s="18" t="s">
        <v>86</v>
      </c>
      <c r="BK354" s="204">
        <f>ROUND(I354*H354,2)</f>
        <v>0</v>
      </c>
      <c r="BL354" s="18" t="s">
        <v>300</v>
      </c>
      <c r="BM354" s="203" t="s">
        <v>2218</v>
      </c>
    </row>
    <row r="355" spans="1:65" s="2" customFormat="1" ht="39">
      <c r="A355" s="35"/>
      <c r="B355" s="36"/>
      <c r="C355" s="37"/>
      <c r="D355" s="205" t="s">
        <v>178</v>
      </c>
      <c r="E355" s="37"/>
      <c r="F355" s="206" t="s">
        <v>2219</v>
      </c>
      <c r="G355" s="37"/>
      <c r="H355" s="37"/>
      <c r="I355" s="207"/>
      <c r="J355" s="37"/>
      <c r="K355" s="37"/>
      <c r="L355" s="40"/>
      <c r="M355" s="208"/>
      <c r="N355" s="209"/>
      <c r="O355" s="72"/>
      <c r="P355" s="72"/>
      <c r="Q355" s="72"/>
      <c r="R355" s="72"/>
      <c r="S355" s="72"/>
      <c r="T355" s="73"/>
      <c r="U355" s="35"/>
      <c r="V355" s="35"/>
      <c r="W355" s="35"/>
      <c r="X355" s="35"/>
      <c r="Y355" s="35"/>
      <c r="Z355" s="35"/>
      <c r="AA355" s="35"/>
      <c r="AB355" s="35"/>
      <c r="AC355" s="35"/>
      <c r="AD355" s="35"/>
      <c r="AE355" s="35"/>
      <c r="AT355" s="18" t="s">
        <v>178</v>
      </c>
      <c r="AU355" s="18" t="s">
        <v>88</v>
      </c>
    </row>
    <row r="356" spans="1:65" s="2" customFormat="1" ht="19.5">
      <c r="A356" s="35"/>
      <c r="B356" s="36"/>
      <c r="C356" s="37"/>
      <c r="D356" s="205" t="s">
        <v>233</v>
      </c>
      <c r="E356" s="37"/>
      <c r="F356" s="212" t="s">
        <v>2220</v>
      </c>
      <c r="G356" s="37"/>
      <c r="H356" s="37"/>
      <c r="I356" s="207"/>
      <c r="J356" s="37"/>
      <c r="K356" s="37"/>
      <c r="L356" s="40"/>
      <c r="M356" s="208"/>
      <c r="N356" s="209"/>
      <c r="O356" s="72"/>
      <c r="P356" s="72"/>
      <c r="Q356" s="72"/>
      <c r="R356" s="72"/>
      <c r="S356" s="72"/>
      <c r="T356" s="73"/>
      <c r="U356" s="35"/>
      <c r="V356" s="35"/>
      <c r="W356" s="35"/>
      <c r="X356" s="35"/>
      <c r="Y356" s="35"/>
      <c r="Z356" s="35"/>
      <c r="AA356" s="35"/>
      <c r="AB356" s="35"/>
      <c r="AC356" s="35"/>
      <c r="AD356" s="35"/>
      <c r="AE356" s="35"/>
      <c r="AT356" s="18" t="s">
        <v>233</v>
      </c>
      <c r="AU356" s="18" t="s">
        <v>88</v>
      </c>
    </row>
    <row r="357" spans="1:65" s="2" customFormat="1" ht="62.65" customHeight="1">
      <c r="A357" s="35"/>
      <c r="B357" s="36"/>
      <c r="C357" s="192" t="s">
        <v>822</v>
      </c>
      <c r="D357" s="192" t="s">
        <v>172</v>
      </c>
      <c r="E357" s="193" t="s">
        <v>2221</v>
      </c>
      <c r="F357" s="194" t="s">
        <v>2222</v>
      </c>
      <c r="G357" s="195" t="s">
        <v>1341</v>
      </c>
      <c r="H357" s="196">
        <v>51</v>
      </c>
      <c r="I357" s="197"/>
      <c r="J357" s="198">
        <f>ROUND(I357*H357,2)</f>
        <v>0</v>
      </c>
      <c r="K357" s="194" t="s">
        <v>1</v>
      </c>
      <c r="L357" s="40"/>
      <c r="M357" s="199" t="s">
        <v>1</v>
      </c>
      <c r="N357" s="200" t="s">
        <v>44</v>
      </c>
      <c r="O357" s="72"/>
      <c r="P357" s="201">
        <f>O357*H357</f>
        <v>0</v>
      </c>
      <c r="Q357" s="201">
        <v>0</v>
      </c>
      <c r="R357" s="201">
        <f>Q357*H357</f>
        <v>0</v>
      </c>
      <c r="S357" s="201">
        <v>0</v>
      </c>
      <c r="T357" s="202">
        <f>S357*H357</f>
        <v>0</v>
      </c>
      <c r="U357" s="35"/>
      <c r="V357" s="35"/>
      <c r="W357" s="35"/>
      <c r="X357" s="35"/>
      <c r="Y357" s="35"/>
      <c r="Z357" s="35"/>
      <c r="AA357" s="35"/>
      <c r="AB357" s="35"/>
      <c r="AC357" s="35"/>
      <c r="AD357" s="35"/>
      <c r="AE357" s="35"/>
      <c r="AR357" s="203" t="s">
        <v>300</v>
      </c>
      <c r="AT357" s="203" t="s">
        <v>172</v>
      </c>
      <c r="AU357" s="203" t="s">
        <v>88</v>
      </c>
      <c r="AY357" s="18" t="s">
        <v>169</v>
      </c>
      <c r="BE357" s="204">
        <f>IF(N357="základní",J357,0)</f>
        <v>0</v>
      </c>
      <c r="BF357" s="204">
        <f>IF(N357="snížená",J357,0)</f>
        <v>0</v>
      </c>
      <c r="BG357" s="204">
        <f>IF(N357="zákl. přenesená",J357,0)</f>
        <v>0</v>
      </c>
      <c r="BH357" s="204">
        <f>IF(N357="sníž. přenesená",J357,0)</f>
        <v>0</v>
      </c>
      <c r="BI357" s="204">
        <f>IF(N357="nulová",J357,0)</f>
        <v>0</v>
      </c>
      <c r="BJ357" s="18" t="s">
        <v>86</v>
      </c>
      <c r="BK357" s="204">
        <f>ROUND(I357*H357,2)</f>
        <v>0</v>
      </c>
      <c r="BL357" s="18" t="s">
        <v>300</v>
      </c>
      <c r="BM357" s="203" t="s">
        <v>2223</v>
      </c>
    </row>
    <row r="358" spans="1:65" s="2" customFormat="1" ht="39">
      <c r="A358" s="35"/>
      <c r="B358" s="36"/>
      <c r="C358" s="37"/>
      <c r="D358" s="205" t="s">
        <v>178</v>
      </c>
      <c r="E358" s="37"/>
      <c r="F358" s="206" t="s">
        <v>2222</v>
      </c>
      <c r="G358" s="37"/>
      <c r="H358" s="37"/>
      <c r="I358" s="207"/>
      <c r="J358" s="37"/>
      <c r="K358" s="37"/>
      <c r="L358" s="40"/>
      <c r="M358" s="208"/>
      <c r="N358" s="209"/>
      <c r="O358" s="72"/>
      <c r="P358" s="72"/>
      <c r="Q358" s="72"/>
      <c r="R358" s="72"/>
      <c r="S358" s="72"/>
      <c r="T358" s="73"/>
      <c r="U358" s="35"/>
      <c r="V358" s="35"/>
      <c r="W358" s="35"/>
      <c r="X358" s="35"/>
      <c r="Y358" s="35"/>
      <c r="Z358" s="35"/>
      <c r="AA358" s="35"/>
      <c r="AB358" s="35"/>
      <c r="AC358" s="35"/>
      <c r="AD358" s="35"/>
      <c r="AE358" s="35"/>
      <c r="AT358" s="18" t="s">
        <v>178</v>
      </c>
      <c r="AU358" s="18" t="s">
        <v>88</v>
      </c>
    </row>
    <row r="359" spans="1:65" s="2" customFormat="1" ht="19.5">
      <c r="A359" s="35"/>
      <c r="B359" s="36"/>
      <c r="C359" s="37"/>
      <c r="D359" s="205" t="s">
        <v>233</v>
      </c>
      <c r="E359" s="37"/>
      <c r="F359" s="212" t="s">
        <v>2224</v>
      </c>
      <c r="G359" s="37"/>
      <c r="H359" s="37"/>
      <c r="I359" s="207"/>
      <c r="J359" s="37"/>
      <c r="K359" s="37"/>
      <c r="L359" s="40"/>
      <c r="M359" s="208"/>
      <c r="N359" s="209"/>
      <c r="O359" s="72"/>
      <c r="P359" s="72"/>
      <c r="Q359" s="72"/>
      <c r="R359" s="72"/>
      <c r="S359" s="72"/>
      <c r="T359" s="73"/>
      <c r="U359" s="35"/>
      <c r="V359" s="35"/>
      <c r="W359" s="35"/>
      <c r="X359" s="35"/>
      <c r="Y359" s="35"/>
      <c r="Z359" s="35"/>
      <c r="AA359" s="35"/>
      <c r="AB359" s="35"/>
      <c r="AC359" s="35"/>
      <c r="AD359" s="35"/>
      <c r="AE359" s="35"/>
      <c r="AT359" s="18" t="s">
        <v>233</v>
      </c>
      <c r="AU359" s="18" t="s">
        <v>88</v>
      </c>
    </row>
    <row r="360" spans="1:65" s="2" customFormat="1" ht="33" customHeight="1">
      <c r="A360" s="35"/>
      <c r="B360" s="36"/>
      <c r="C360" s="192" t="s">
        <v>829</v>
      </c>
      <c r="D360" s="192" t="s">
        <v>172</v>
      </c>
      <c r="E360" s="193" t="s">
        <v>2225</v>
      </c>
      <c r="F360" s="194" t="s">
        <v>2226</v>
      </c>
      <c r="G360" s="195" t="s">
        <v>1341</v>
      </c>
      <c r="H360" s="196">
        <v>1</v>
      </c>
      <c r="I360" s="197"/>
      <c r="J360" s="198">
        <f>ROUND(I360*H360,2)</f>
        <v>0</v>
      </c>
      <c r="K360" s="194" t="s">
        <v>1</v>
      </c>
      <c r="L360" s="40"/>
      <c r="M360" s="199" t="s">
        <v>1</v>
      </c>
      <c r="N360" s="200" t="s">
        <v>44</v>
      </c>
      <c r="O360" s="72"/>
      <c r="P360" s="201">
        <f>O360*H360</f>
        <v>0</v>
      </c>
      <c r="Q360" s="201">
        <v>0</v>
      </c>
      <c r="R360" s="201">
        <f>Q360*H360</f>
        <v>0</v>
      </c>
      <c r="S360" s="201">
        <v>0</v>
      </c>
      <c r="T360" s="202">
        <f>S360*H360</f>
        <v>0</v>
      </c>
      <c r="U360" s="35"/>
      <c r="V360" s="35"/>
      <c r="W360" s="35"/>
      <c r="X360" s="35"/>
      <c r="Y360" s="35"/>
      <c r="Z360" s="35"/>
      <c r="AA360" s="35"/>
      <c r="AB360" s="35"/>
      <c r="AC360" s="35"/>
      <c r="AD360" s="35"/>
      <c r="AE360" s="35"/>
      <c r="AR360" s="203" t="s">
        <v>300</v>
      </c>
      <c r="AT360" s="203" t="s">
        <v>172</v>
      </c>
      <c r="AU360" s="203" t="s">
        <v>88</v>
      </c>
      <c r="AY360" s="18" t="s">
        <v>169</v>
      </c>
      <c r="BE360" s="204">
        <f>IF(N360="základní",J360,0)</f>
        <v>0</v>
      </c>
      <c r="BF360" s="204">
        <f>IF(N360="snížená",J360,0)</f>
        <v>0</v>
      </c>
      <c r="BG360" s="204">
        <f>IF(N360="zákl. přenesená",J360,0)</f>
        <v>0</v>
      </c>
      <c r="BH360" s="204">
        <f>IF(N360="sníž. přenesená",J360,0)</f>
        <v>0</v>
      </c>
      <c r="BI360" s="204">
        <f>IF(N360="nulová",J360,0)</f>
        <v>0</v>
      </c>
      <c r="BJ360" s="18" t="s">
        <v>86</v>
      </c>
      <c r="BK360" s="204">
        <f>ROUND(I360*H360,2)</f>
        <v>0</v>
      </c>
      <c r="BL360" s="18" t="s">
        <v>300</v>
      </c>
      <c r="BM360" s="203" t="s">
        <v>2227</v>
      </c>
    </row>
    <row r="361" spans="1:65" s="2" customFormat="1" ht="19.5">
      <c r="A361" s="35"/>
      <c r="B361" s="36"/>
      <c r="C361" s="37"/>
      <c r="D361" s="205" t="s">
        <v>178</v>
      </c>
      <c r="E361" s="37"/>
      <c r="F361" s="206" t="s">
        <v>2226</v>
      </c>
      <c r="G361" s="37"/>
      <c r="H361" s="37"/>
      <c r="I361" s="207"/>
      <c r="J361" s="37"/>
      <c r="K361" s="37"/>
      <c r="L361" s="40"/>
      <c r="M361" s="208"/>
      <c r="N361" s="209"/>
      <c r="O361" s="72"/>
      <c r="P361" s="72"/>
      <c r="Q361" s="72"/>
      <c r="R361" s="72"/>
      <c r="S361" s="72"/>
      <c r="T361" s="73"/>
      <c r="U361" s="35"/>
      <c r="V361" s="35"/>
      <c r="W361" s="35"/>
      <c r="X361" s="35"/>
      <c r="Y361" s="35"/>
      <c r="Z361" s="35"/>
      <c r="AA361" s="35"/>
      <c r="AB361" s="35"/>
      <c r="AC361" s="35"/>
      <c r="AD361" s="35"/>
      <c r="AE361" s="35"/>
      <c r="AT361" s="18" t="s">
        <v>178</v>
      </c>
      <c r="AU361" s="18" t="s">
        <v>88</v>
      </c>
    </row>
    <row r="362" spans="1:65" s="2" customFormat="1" ht="33" customHeight="1">
      <c r="A362" s="35"/>
      <c r="B362" s="36"/>
      <c r="C362" s="192" t="s">
        <v>834</v>
      </c>
      <c r="D362" s="192" t="s">
        <v>172</v>
      </c>
      <c r="E362" s="193" t="s">
        <v>2228</v>
      </c>
      <c r="F362" s="194" t="s">
        <v>2229</v>
      </c>
      <c r="G362" s="195" t="s">
        <v>1341</v>
      </c>
      <c r="H362" s="196">
        <v>1</v>
      </c>
      <c r="I362" s="197"/>
      <c r="J362" s="198">
        <f>ROUND(I362*H362,2)</f>
        <v>0</v>
      </c>
      <c r="K362" s="194" t="s">
        <v>1</v>
      </c>
      <c r="L362" s="40"/>
      <c r="M362" s="199" t="s">
        <v>1</v>
      </c>
      <c r="N362" s="200" t="s">
        <v>44</v>
      </c>
      <c r="O362" s="72"/>
      <c r="P362" s="201">
        <f>O362*H362</f>
        <v>0</v>
      </c>
      <c r="Q362" s="201">
        <v>0</v>
      </c>
      <c r="R362" s="201">
        <f>Q362*H362</f>
        <v>0</v>
      </c>
      <c r="S362" s="201">
        <v>0</v>
      </c>
      <c r="T362" s="202">
        <f>S362*H362</f>
        <v>0</v>
      </c>
      <c r="U362" s="35"/>
      <c r="V362" s="35"/>
      <c r="W362" s="35"/>
      <c r="X362" s="35"/>
      <c r="Y362" s="35"/>
      <c r="Z362" s="35"/>
      <c r="AA362" s="35"/>
      <c r="AB362" s="35"/>
      <c r="AC362" s="35"/>
      <c r="AD362" s="35"/>
      <c r="AE362" s="35"/>
      <c r="AR362" s="203" t="s">
        <v>300</v>
      </c>
      <c r="AT362" s="203" t="s">
        <v>172</v>
      </c>
      <c r="AU362" s="203" t="s">
        <v>88</v>
      </c>
      <c r="AY362" s="18" t="s">
        <v>169</v>
      </c>
      <c r="BE362" s="204">
        <f>IF(N362="základní",J362,0)</f>
        <v>0</v>
      </c>
      <c r="BF362" s="204">
        <f>IF(N362="snížená",J362,0)</f>
        <v>0</v>
      </c>
      <c r="BG362" s="204">
        <f>IF(N362="zákl. přenesená",J362,0)</f>
        <v>0</v>
      </c>
      <c r="BH362" s="204">
        <f>IF(N362="sníž. přenesená",J362,0)</f>
        <v>0</v>
      </c>
      <c r="BI362" s="204">
        <f>IF(N362="nulová",J362,0)</f>
        <v>0</v>
      </c>
      <c r="BJ362" s="18" t="s">
        <v>86</v>
      </c>
      <c r="BK362" s="204">
        <f>ROUND(I362*H362,2)</f>
        <v>0</v>
      </c>
      <c r="BL362" s="18" t="s">
        <v>300</v>
      </c>
      <c r="BM362" s="203" t="s">
        <v>2230</v>
      </c>
    </row>
    <row r="363" spans="1:65" s="2" customFormat="1" ht="19.5">
      <c r="A363" s="35"/>
      <c r="B363" s="36"/>
      <c r="C363" s="37"/>
      <c r="D363" s="205" t="s">
        <v>178</v>
      </c>
      <c r="E363" s="37"/>
      <c r="F363" s="206" t="s">
        <v>2229</v>
      </c>
      <c r="G363" s="37"/>
      <c r="H363" s="37"/>
      <c r="I363" s="207"/>
      <c r="J363" s="37"/>
      <c r="K363" s="37"/>
      <c r="L363" s="40"/>
      <c r="M363" s="208"/>
      <c r="N363" s="209"/>
      <c r="O363" s="72"/>
      <c r="P363" s="72"/>
      <c r="Q363" s="72"/>
      <c r="R363" s="72"/>
      <c r="S363" s="72"/>
      <c r="T363" s="73"/>
      <c r="U363" s="35"/>
      <c r="V363" s="35"/>
      <c r="W363" s="35"/>
      <c r="X363" s="35"/>
      <c r="Y363" s="35"/>
      <c r="Z363" s="35"/>
      <c r="AA363" s="35"/>
      <c r="AB363" s="35"/>
      <c r="AC363" s="35"/>
      <c r="AD363" s="35"/>
      <c r="AE363" s="35"/>
      <c r="AT363" s="18" t="s">
        <v>178</v>
      </c>
      <c r="AU363" s="18" t="s">
        <v>88</v>
      </c>
    </row>
    <row r="364" spans="1:65" s="2" customFormat="1" ht="90" customHeight="1">
      <c r="A364" s="35"/>
      <c r="B364" s="36"/>
      <c r="C364" s="192" t="s">
        <v>837</v>
      </c>
      <c r="D364" s="192" t="s">
        <v>172</v>
      </c>
      <c r="E364" s="193" t="s">
        <v>2231</v>
      </c>
      <c r="F364" s="194" t="s">
        <v>2232</v>
      </c>
      <c r="G364" s="195" t="s">
        <v>1341</v>
      </c>
      <c r="H364" s="196">
        <v>4</v>
      </c>
      <c r="I364" s="197"/>
      <c r="J364" s="198">
        <f>ROUND(I364*H364,2)</f>
        <v>0</v>
      </c>
      <c r="K364" s="194" t="s">
        <v>1</v>
      </c>
      <c r="L364" s="40"/>
      <c r="M364" s="199" t="s">
        <v>1</v>
      </c>
      <c r="N364" s="200" t="s">
        <v>44</v>
      </c>
      <c r="O364" s="72"/>
      <c r="P364" s="201">
        <f>O364*H364</f>
        <v>0</v>
      </c>
      <c r="Q364" s="201">
        <v>0</v>
      </c>
      <c r="R364" s="201">
        <f>Q364*H364</f>
        <v>0</v>
      </c>
      <c r="S364" s="201">
        <v>0</v>
      </c>
      <c r="T364" s="202">
        <f>S364*H364</f>
        <v>0</v>
      </c>
      <c r="U364" s="35"/>
      <c r="V364" s="35"/>
      <c r="W364" s="35"/>
      <c r="X364" s="35"/>
      <c r="Y364" s="35"/>
      <c r="Z364" s="35"/>
      <c r="AA364" s="35"/>
      <c r="AB364" s="35"/>
      <c r="AC364" s="35"/>
      <c r="AD364" s="35"/>
      <c r="AE364" s="35"/>
      <c r="AR364" s="203" t="s">
        <v>300</v>
      </c>
      <c r="AT364" s="203" t="s">
        <v>172</v>
      </c>
      <c r="AU364" s="203" t="s">
        <v>88</v>
      </c>
      <c r="AY364" s="18" t="s">
        <v>169</v>
      </c>
      <c r="BE364" s="204">
        <f>IF(N364="základní",J364,0)</f>
        <v>0</v>
      </c>
      <c r="BF364" s="204">
        <f>IF(N364="snížená",J364,0)</f>
        <v>0</v>
      </c>
      <c r="BG364" s="204">
        <f>IF(N364="zákl. přenesená",J364,0)</f>
        <v>0</v>
      </c>
      <c r="BH364" s="204">
        <f>IF(N364="sníž. přenesená",J364,0)</f>
        <v>0</v>
      </c>
      <c r="BI364" s="204">
        <f>IF(N364="nulová",J364,0)</f>
        <v>0</v>
      </c>
      <c r="BJ364" s="18" t="s">
        <v>86</v>
      </c>
      <c r="BK364" s="204">
        <f>ROUND(I364*H364,2)</f>
        <v>0</v>
      </c>
      <c r="BL364" s="18" t="s">
        <v>300</v>
      </c>
      <c r="BM364" s="203" t="s">
        <v>2233</v>
      </c>
    </row>
    <row r="365" spans="1:65" s="2" customFormat="1" ht="58.5">
      <c r="A365" s="35"/>
      <c r="B365" s="36"/>
      <c r="C365" s="37"/>
      <c r="D365" s="205" t="s">
        <v>178</v>
      </c>
      <c r="E365" s="37"/>
      <c r="F365" s="206" t="s">
        <v>2234</v>
      </c>
      <c r="G365" s="37"/>
      <c r="H365" s="37"/>
      <c r="I365" s="207"/>
      <c r="J365" s="37"/>
      <c r="K365" s="37"/>
      <c r="L365" s="40"/>
      <c r="M365" s="208"/>
      <c r="N365" s="209"/>
      <c r="O365" s="72"/>
      <c r="P365" s="72"/>
      <c r="Q365" s="72"/>
      <c r="R365" s="72"/>
      <c r="S365" s="72"/>
      <c r="T365" s="73"/>
      <c r="U365" s="35"/>
      <c r="V365" s="35"/>
      <c r="W365" s="35"/>
      <c r="X365" s="35"/>
      <c r="Y365" s="35"/>
      <c r="Z365" s="35"/>
      <c r="AA365" s="35"/>
      <c r="AB365" s="35"/>
      <c r="AC365" s="35"/>
      <c r="AD365" s="35"/>
      <c r="AE365" s="35"/>
      <c r="AT365" s="18" t="s">
        <v>178</v>
      </c>
      <c r="AU365" s="18" t="s">
        <v>88</v>
      </c>
    </row>
    <row r="366" spans="1:65" s="2" customFormat="1" ht="49.15" customHeight="1">
      <c r="A366" s="35"/>
      <c r="B366" s="36"/>
      <c r="C366" s="192" t="s">
        <v>842</v>
      </c>
      <c r="D366" s="192" t="s">
        <v>172</v>
      </c>
      <c r="E366" s="193" t="s">
        <v>2235</v>
      </c>
      <c r="F366" s="194" t="s">
        <v>2236</v>
      </c>
      <c r="G366" s="195" t="s">
        <v>1341</v>
      </c>
      <c r="H366" s="196">
        <v>6</v>
      </c>
      <c r="I366" s="197"/>
      <c r="J366" s="198">
        <f>ROUND(I366*H366,2)</f>
        <v>0</v>
      </c>
      <c r="K366" s="194" t="s">
        <v>1</v>
      </c>
      <c r="L366" s="40"/>
      <c r="M366" s="199" t="s">
        <v>1</v>
      </c>
      <c r="N366" s="200" t="s">
        <v>44</v>
      </c>
      <c r="O366" s="72"/>
      <c r="P366" s="201">
        <f>O366*H366</f>
        <v>0</v>
      </c>
      <c r="Q366" s="201">
        <v>0</v>
      </c>
      <c r="R366" s="201">
        <f>Q366*H366</f>
        <v>0</v>
      </c>
      <c r="S366" s="201">
        <v>0</v>
      </c>
      <c r="T366" s="202">
        <f>S366*H366</f>
        <v>0</v>
      </c>
      <c r="U366" s="35"/>
      <c r="V366" s="35"/>
      <c r="W366" s="35"/>
      <c r="X366" s="35"/>
      <c r="Y366" s="35"/>
      <c r="Z366" s="35"/>
      <c r="AA366" s="35"/>
      <c r="AB366" s="35"/>
      <c r="AC366" s="35"/>
      <c r="AD366" s="35"/>
      <c r="AE366" s="35"/>
      <c r="AR366" s="203" t="s">
        <v>300</v>
      </c>
      <c r="AT366" s="203" t="s">
        <v>172</v>
      </c>
      <c r="AU366" s="203" t="s">
        <v>88</v>
      </c>
      <c r="AY366" s="18" t="s">
        <v>169</v>
      </c>
      <c r="BE366" s="204">
        <f>IF(N366="základní",J366,0)</f>
        <v>0</v>
      </c>
      <c r="BF366" s="204">
        <f>IF(N366="snížená",J366,0)</f>
        <v>0</v>
      </c>
      <c r="BG366" s="204">
        <f>IF(N366="zákl. přenesená",J366,0)</f>
        <v>0</v>
      </c>
      <c r="BH366" s="204">
        <f>IF(N366="sníž. přenesená",J366,0)</f>
        <v>0</v>
      </c>
      <c r="BI366" s="204">
        <f>IF(N366="nulová",J366,0)</f>
        <v>0</v>
      </c>
      <c r="BJ366" s="18" t="s">
        <v>86</v>
      </c>
      <c r="BK366" s="204">
        <f>ROUND(I366*H366,2)</f>
        <v>0</v>
      </c>
      <c r="BL366" s="18" t="s">
        <v>300</v>
      </c>
      <c r="BM366" s="203" t="s">
        <v>2237</v>
      </c>
    </row>
    <row r="367" spans="1:65" s="2" customFormat="1" ht="29.25">
      <c r="A367" s="35"/>
      <c r="B367" s="36"/>
      <c r="C367" s="37"/>
      <c r="D367" s="205" t="s">
        <v>178</v>
      </c>
      <c r="E367" s="37"/>
      <c r="F367" s="206" t="s">
        <v>2236</v>
      </c>
      <c r="G367" s="37"/>
      <c r="H367" s="37"/>
      <c r="I367" s="207"/>
      <c r="J367" s="37"/>
      <c r="K367" s="37"/>
      <c r="L367" s="40"/>
      <c r="M367" s="208"/>
      <c r="N367" s="209"/>
      <c r="O367" s="72"/>
      <c r="P367" s="72"/>
      <c r="Q367" s="72"/>
      <c r="R367" s="72"/>
      <c r="S367" s="72"/>
      <c r="T367" s="73"/>
      <c r="U367" s="35"/>
      <c r="V367" s="35"/>
      <c r="W367" s="35"/>
      <c r="X367" s="35"/>
      <c r="Y367" s="35"/>
      <c r="Z367" s="35"/>
      <c r="AA367" s="35"/>
      <c r="AB367" s="35"/>
      <c r="AC367" s="35"/>
      <c r="AD367" s="35"/>
      <c r="AE367" s="35"/>
      <c r="AT367" s="18" t="s">
        <v>178</v>
      </c>
      <c r="AU367" s="18" t="s">
        <v>88</v>
      </c>
    </row>
    <row r="368" spans="1:65" s="2" customFormat="1" ht="33" customHeight="1">
      <c r="A368" s="35"/>
      <c r="B368" s="36"/>
      <c r="C368" s="192" t="s">
        <v>849</v>
      </c>
      <c r="D368" s="192" t="s">
        <v>172</v>
      </c>
      <c r="E368" s="193" t="s">
        <v>2238</v>
      </c>
      <c r="F368" s="194" t="s">
        <v>2239</v>
      </c>
      <c r="G368" s="195" t="s">
        <v>1341</v>
      </c>
      <c r="H368" s="196">
        <v>6</v>
      </c>
      <c r="I368" s="197"/>
      <c r="J368" s="198">
        <f>ROUND(I368*H368,2)</f>
        <v>0</v>
      </c>
      <c r="K368" s="194" t="s">
        <v>1</v>
      </c>
      <c r="L368" s="40"/>
      <c r="M368" s="199" t="s">
        <v>1</v>
      </c>
      <c r="N368" s="200" t="s">
        <v>44</v>
      </c>
      <c r="O368" s="72"/>
      <c r="P368" s="201">
        <f>O368*H368</f>
        <v>0</v>
      </c>
      <c r="Q368" s="201">
        <v>0</v>
      </c>
      <c r="R368" s="201">
        <f>Q368*H368</f>
        <v>0</v>
      </c>
      <c r="S368" s="201">
        <v>0</v>
      </c>
      <c r="T368" s="202">
        <f>S368*H368</f>
        <v>0</v>
      </c>
      <c r="U368" s="35"/>
      <c r="V368" s="35"/>
      <c r="W368" s="35"/>
      <c r="X368" s="35"/>
      <c r="Y368" s="35"/>
      <c r="Z368" s="35"/>
      <c r="AA368" s="35"/>
      <c r="AB368" s="35"/>
      <c r="AC368" s="35"/>
      <c r="AD368" s="35"/>
      <c r="AE368" s="35"/>
      <c r="AR368" s="203" t="s">
        <v>300</v>
      </c>
      <c r="AT368" s="203" t="s">
        <v>172</v>
      </c>
      <c r="AU368" s="203" t="s">
        <v>88</v>
      </c>
      <c r="AY368" s="18" t="s">
        <v>169</v>
      </c>
      <c r="BE368" s="204">
        <f>IF(N368="základní",J368,0)</f>
        <v>0</v>
      </c>
      <c r="BF368" s="204">
        <f>IF(N368="snížená",J368,0)</f>
        <v>0</v>
      </c>
      <c r="BG368" s="204">
        <f>IF(N368="zákl. přenesená",J368,0)</f>
        <v>0</v>
      </c>
      <c r="BH368" s="204">
        <f>IF(N368="sníž. přenesená",J368,0)</f>
        <v>0</v>
      </c>
      <c r="BI368" s="204">
        <f>IF(N368="nulová",J368,0)</f>
        <v>0</v>
      </c>
      <c r="BJ368" s="18" t="s">
        <v>86</v>
      </c>
      <c r="BK368" s="204">
        <f>ROUND(I368*H368,2)</f>
        <v>0</v>
      </c>
      <c r="BL368" s="18" t="s">
        <v>300</v>
      </c>
      <c r="BM368" s="203" t="s">
        <v>2240</v>
      </c>
    </row>
    <row r="369" spans="1:65" s="2" customFormat="1" ht="19.5">
      <c r="A369" s="35"/>
      <c r="B369" s="36"/>
      <c r="C369" s="37"/>
      <c r="D369" s="205" t="s">
        <v>178</v>
      </c>
      <c r="E369" s="37"/>
      <c r="F369" s="206" t="s">
        <v>2239</v>
      </c>
      <c r="G369" s="37"/>
      <c r="H369" s="37"/>
      <c r="I369" s="207"/>
      <c r="J369" s="37"/>
      <c r="K369" s="37"/>
      <c r="L369" s="40"/>
      <c r="M369" s="208"/>
      <c r="N369" s="209"/>
      <c r="O369" s="72"/>
      <c r="P369" s="72"/>
      <c r="Q369" s="72"/>
      <c r="R369" s="72"/>
      <c r="S369" s="72"/>
      <c r="T369" s="73"/>
      <c r="U369" s="35"/>
      <c r="V369" s="35"/>
      <c r="W369" s="35"/>
      <c r="X369" s="35"/>
      <c r="Y369" s="35"/>
      <c r="Z369" s="35"/>
      <c r="AA369" s="35"/>
      <c r="AB369" s="35"/>
      <c r="AC369" s="35"/>
      <c r="AD369" s="35"/>
      <c r="AE369" s="35"/>
      <c r="AT369" s="18" t="s">
        <v>178</v>
      </c>
      <c r="AU369" s="18" t="s">
        <v>88</v>
      </c>
    </row>
    <row r="370" spans="1:65" s="2" customFormat="1" ht="16.5" customHeight="1">
      <c r="A370" s="35"/>
      <c r="B370" s="36"/>
      <c r="C370" s="192" t="s">
        <v>853</v>
      </c>
      <c r="D370" s="192" t="s">
        <v>172</v>
      </c>
      <c r="E370" s="193" t="s">
        <v>2241</v>
      </c>
      <c r="F370" s="194" t="s">
        <v>2242</v>
      </c>
      <c r="G370" s="195" t="s">
        <v>1341</v>
      </c>
      <c r="H370" s="196">
        <v>20</v>
      </c>
      <c r="I370" s="197"/>
      <c r="J370" s="198">
        <f>ROUND(I370*H370,2)</f>
        <v>0</v>
      </c>
      <c r="K370" s="194" t="s">
        <v>1</v>
      </c>
      <c r="L370" s="40"/>
      <c r="M370" s="199" t="s">
        <v>1</v>
      </c>
      <c r="N370" s="200" t="s">
        <v>44</v>
      </c>
      <c r="O370" s="72"/>
      <c r="P370" s="201">
        <f>O370*H370</f>
        <v>0</v>
      </c>
      <c r="Q370" s="201">
        <v>0</v>
      </c>
      <c r="R370" s="201">
        <f>Q370*H370</f>
        <v>0</v>
      </c>
      <c r="S370" s="201">
        <v>0</v>
      </c>
      <c r="T370" s="202">
        <f>S370*H370</f>
        <v>0</v>
      </c>
      <c r="U370" s="35"/>
      <c r="V370" s="35"/>
      <c r="W370" s="35"/>
      <c r="X370" s="35"/>
      <c r="Y370" s="35"/>
      <c r="Z370" s="35"/>
      <c r="AA370" s="35"/>
      <c r="AB370" s="35"/>
      <c r="AC370" s="35"/>
      <c r="AD370" s="35"/>
      <c r="AE370" s="35"/>
      <c r="AR370" s="203" t="s">
        <v>300</v>
      </c>
      <c r="AT370" s="203" t="s">
        <v>172</v>
      </c>
      <c r="AU370" s="203" t="s">
        <v>88</v>
      </c>
      <c r="AY370" s="18" t="s">
        <v>169</v>
      </c>
      <c r="BE370" s="204">
        <f>IF(N370="základní",J370,0)</f>
        <v>0</v>
      </c>
      <c r="BF370" s="204">
        <f>IF(N370="snížená",J370,0)</f>
        <v>0</v>
      </c>
      <c r="BG370" s="204">
        <f>IF(N370="zákl. přenesená",J370,0)</f>
        <v>0</v>
      </c>
      <c r="BH370" s="204">
        <f>IF(N370="sníž. přenesená",J370,0)</f>
        <v>0</v>
      </c>
      <c r="BI370" s="204">
        <f>IF(N370="nulová",J370,0)</f>
        <v>0</v>
      </c>
      <c r="BJ370" s="18" t="s">
        <v>86</v>
      </c>
      <c r="BK370" s="204">
        <f>ROUND(I370*H370,2)</f>
        <v>0</v>
      </c>
      <c r="BL370" s="18" t="s">
        <v>300</v>
      </c>
      <c r="BM370" s="203" t="s">
        <v>2243</v>
      </c>
    </row>
    <row r="371" spans="1:65" s="2" customFormat="1" ht="11.25">
      <c r="A371" s="35"/>
      <c r="B371" s="36"/>
      <c r="C371" s="37"/>
      <c r="D371" s="205" t="s">
        <v>178</v>
      </c>
      <c r="E371" s="37"/>
      <c r="F371" s="206" t="s">
        <v>2242</v>
      </c>
      <c r="G371" s="37"/>
      <c r="H371" s="37"/>
      <c r="I371" s="207"/>
      <c r="J371" s="37"/>
      <c r="K371" s="37"/>
      <c r="L371" s="40"/>
      <c r="M371" s="208"/>
      <c r="N371" s="209"/>
      <c r="O371" s="72"/>
      <c r="P371" s="72"/>
      <c r="Q371" s="72"/>
      <c r="R371" s="72"/>
      <c r="S371" s="72"/>
      <c r="T371" s="73"/>
      <c r="U371" s="35"/>
      <c r="V371" s="35"/>
      <c r="W371" s="35"/>
      <c r="X371" s="35"/>
      <c r="Y371" s="35"/>
      <c r="Z371" s="35"/>
      <c r="AA371" s="35"/>
      <c r="AB371" s="35"/>
      <c r="AC371" s="35"/>
      <c r="AD371" s="35"/>
      <c r="AE371" s="35"/>
      <c r="AT371" s="18" t="s">
        <v>178</v>
      </c>
      <c r="AU371" s="18" t="s">
        <v>88</v>
      </c>
    </row>
    <row r="372" spans="1:65" s="2" customFormat="1" ht="87.75">
      <c r="A372" s="35"/>
      <c r="B372" s="36"/>
      <c r="C372" s="37"/>
      <c r="D372" s="205" t="s">
        <v>233</v>
      </c>
      <c r="E372" s="37"/>
      <c r="F372" s="212" t="s">
        <v>2244</v>
      </c>
      <c r="G372" s="37"/>
      <c r="H372" s="37"/>
      <c r="I372" s="207"/>
      <c r="J372" s="37"/>
      <c r="K372" s="37"/>
      <c r="L372" s="40"/>
      <c r="M372" s="208"/>
      <c r="N372" s="209"/>
      <c r="O372" s="72"/>
      <c r="P372" s="72"/>
      <c r="Q372" s="72"/>
      <c r="R372" s="72"/>
      <c r="S372" s="72"/>
      <c r="T372" s="73"/>
      <c r="U372" s="35"/>
      <c r="V372" s="35"/>
      <c r="W372" s="35"/>
      <c r="X372" s="35"/>
      <c r="Y372" s="35"/>
      <c r="Z372" s="35"/>
      <c r="AA372" s="35"/>
      <c r="AB372" s="35"/>
      <c r="AC372" s="35"/>
      <c r="AD372" s="35"/>
      <c r="AE372" s="35"/>
      <c r="AT372" s="18" t="s">
        <v>233</v>
      </c>
      <c r="AU372" s="18" t="s">
        <v>88</v>
      </c>
    </row>
    <row r="373" spans="1:65" s="2" customFormat="1" ht="16.5" customHeight="1">
      <c r="A373" s="35"/>
      <c r="B373" s="36"/>
      <c r="C373" s="192" t="s">
        <v>2245</v>
      </c>
      <c r="D373" s="192" t="s">
        <v>172</v>
      </c>
      <c r="E373" s="193" t="s">
        <v>2246</v>
      </c>
      <c r="F373" s="194" t="s">
        <v>2247</v>
      </c>
      <c r="G373" s="195" t="s">
        <v>1341</v>
      </c>
      <c r="H373" s="196">
        <v>14</v>
      </c>
      <c r="I373" s="197"/>
      <c r="J373" s="198">
        <f>ROUND(I373*H373,2)</f>
        <v>0</v>
      </c>
      <c r="K373" s="194" t="s">
        <v>1</v>
      </c>
      <c r="L373" s="40"/>
      <c r="M373" s="199" t="s">
        <v>1</v>
      </c>
      <c r="N373" s="200" t="s">
        <v>44</v>
      </c>
      <c r="O373" s="72"/>
      <c r="P373" s="201">
        <f>O373*H373</f>
        <v>0</v>
      </c>
      <c r="Q373" s="201">
        <v>0</v>
      </c>
      <c r="R373" s="201">
        <f>Q373*H373</f>
        <v>0</v>
      </c>
      <c r="S373" s="201">
        <v>0</v>
      </c>
      <c r="T373" s="202">
        <f>S373*H373</f>
        <v>0</v>
      </c>
      <c r="U373" s="35"/>
      <c r="V373" s="35"/>
      <c r="W373" s="35"/>
      <c r="X373" s="35"/>
      <c r="Y373" s="35"/>
      <c r="Z373" s="35"/>
      <c r="AA373" s="35"/>
      <c r="AB373" s="35"/>
      <c r="AC373" s="35"/>
      <c r="AD373" s="35"/>
      <c r="AE373" s="35"/>
      <c r="AR373" s="203" t="s">
        <v>300</v>
      </c>
      <c r="AT373" s="203" t="s">
        <v>172</v>
      </c>
      <c r="AU373" s="203" t="s">
        <v>88</v>
      </c>
      <c r="AY373" s="18" t="s">
        <v>169</v>
      </c>
      <c r="BE373" s="204">
        <f>IF(N373="základní",J373,0)</f>
        <v>0</v>
      </c>
      <c r="BF373" s="204">
        <f>IF(N373="snížená",J373,0)</f>
        <v>0</v>
      </c>
      <c r="BG373" s="204">
        <f>IF(N373="zákl. přenesená",J373,0)</f>
        <v>0</v>
      </c>
      <c r="BH373" s="204">
        <f>IF(N373="sníž. přenesená",J373,0)</f>
        <v>0</v>
      </c>
      <c r="BI373" s="204">
        <f>IF(N373="nulová",J373,0)</f>
        <v>0</v>
      </c>
      <c r="BJ373" s="18" t="s">
        <v>86</v>
      </c>
      <c r="BK373" s="204">
        <f>ROUND(I373*H373,2)</f>
        <v>0</v>
      </c>
      <c r="BL373" s="18" t="s">
        <v>300</v>
      </c>
      <c r="BM373" s="203" t="s">
        <v>2248</v>
      </c>
    </row>
    <row r="374" spans="1:65" s="2" customFormat="1" ht="11.25">
      <c r="A374" s="35"/>
      <c r="B374" s="36"/>
      <c r="C374" s="37"/>
      <c r="D374" s="205" t="s">
        <v>178</v>
      </c>
      <c r="E374" s="37"/>
      <c r="F374" s="206" t="s">
        <v>2247</v>
      </c>
      <c r="G374" s="37"/>
      <c r="H374" s="37"/>
      <c r="I374" s="207"/>
      <c r="J374" s="37"/>
      <c r="K374" s="37"/>
      <c r="L374" s="40"/>
      <c r="M374" s="208"/>
      <c r="N374" s="209"/>
      <c r="O374" s="72"/>
      <c r="P374" s="72"/>
      <c r="Q374" s="72"/>
      <c r="R374" s="72"/>
      <c r="S374" s="72"/>
      <c r="T374" s="73"/>
      <c r="U374" s="35"/>
      <c r="V374" s="35"/>
      <c r="W374" s="35"/>
      <c r="X374" s="35"/>
      <c r="Y374" s="35"/>
      <c r="Z374" s="35"/>
      <c r="AA374" s="35"/>
      <c r="AB374" s="35"/>
      <c r="AC374" s="35"/>
      <c r="AD374" s="35"/>
      <c r="AE374" s="35"/>
      <c r="AT374" s="18" t="s">
        <v>178</v>
      </c>
      <c r="AU374" s="18" t="s">
        <v>88</v>
      </c>
    </row>
    <row r="375" spans="1:65" s="2" customFormat="1" ht="78">
      <c r="A375" s="35"/>
      <c r="B375" s="36"/>
      <c r="C375" s="37"/>
      <c r="D375" s="205" t="s">
        <v>233</v>
      </c>
      <c r="E375" s="37"/>
      <c r="F375" s="212" t="s">
        <v>2249</v>
      </c>
      <c r="G375" s="37"/>
      <c r="H375" s="37"/>
      <c r="I375" s="207"/>
      <c r="J375" s="37"/>
      <c r="K375" s="37"/>
      <c r="L375" s="40"/>
      <c r="M375" s="208"/>
      <c r="N375" s="209"/>
      <c r="O375" s="72"/>
      <c r="P375" s="72"/>
      <c r="Q375" s="72"/>
      <c r="R375" s="72"/>
      <c r="S375" s="72"/>
      <c r="T375" s="73"/>
      <c r="U375" s="35"/>
      <c r="V375" s="35"/>
      <c r="W375" s="35"/>
      <c r="X375" s="35"/>
      <c r="Y375" s="35"/>
      <c r="Z375" s="35"/>
      <c r="AA375" s="35"/>
      <c r="AB375" s="35"/>
      <c r="AC375" s="35"/>
      <c r="AD375" s="35"/>
      <c r="AE375" s="35"/>
      <c r="AT375" s="18" t="s">
        <v>233</v>
      </c>
      <c r="AU375" s="18" t="s">
        <v>88</v>
      </c>
    </row>
    <row r="376" spans="1:65" s="2" customFormat="1" ht="16.5" customHeight="1">
      <c r="A376" s="35"/>
      <c r="B376" s="36"/>
      <c r="C376" s="192" t="s">
        <v>862</v>
      </c>
      <c r="D376" s="192" t="s">
        <v>172</v>
      </c>
      <c r="E376" s="193" t="s">
        <v>2250</v>
      </c>
      <c r="F376" s="194" t="s">
        <v>2251</v>
      </c>
      <c r="G376" s="195" t="s">
        <v>1341</v>
      </c>
      <c r="H376" s="196">
        <v>5</v>
      </c>
      <c r="I376" s="197"/>
      <c r="J376" s="198">
        <f>ROUND(I376*H376,2)</f>
        <v>0</v>
      </c>
      <c r="K376" s="194" t="s">
        <v>1</v>
      </c>
      <c r="L376" s="40"/>
      <c r="M376" s="199" t="s">
        <v>1</v>
      </c>
      <c r="N376" s="200" t="s">
        <v>44</v>
      </c>
      <c r="O376" s="72"/>
      <c r="P376" s="201">
        <f>O376*H376</f>
        <v>0</v>
      </c>
      <c r="Q376" s="201">
        <v>0</v>
      </c>
      <c r="R376" s="201">
        <f>Q376*H376</f>
        <v>0</v>
      </c>
      <c r="S376" s="201">
        <v>0</v>
      </c>
      <c r="T376" s="202">
        <f>S376*H376</f>
        <v>0</v>
      </c>
      <c r="U376" s="35"/>
      <c r="V376" s="35"/>
      <c r="W376" s="35"/>
      <c r="X376" s="35"/>
      <c r="Y376" s="35"/>
      <c r="Z376" s="35"/>
      <c r="AA376" s="35"/>
      <c r="AB376" s="35"/>
      <c r="AC376" s="35"/>
      <c r="AD376" s="35"/>
      <c r="AE376" s="35"/>
      <c r="AR376" s="203" t="s">
        <v>300</v>
      </c>
      <c r="AT376" s="203" t="s">
        <v>172</v>
      </c>
      <c r="AU376" s="203" t="s">
        <v>88</v>
      </c>
      <c r="AY376" s="18" t="s">
        <v>169</v>
      </c>
      <c r="BE376" s="204">
        <f>IF(N376="základní",J376,0)</f>
        <v>0</v>
      </c>
      <c r="BF376" s="204">
        <f>IF(N376="snížená",J376,0)</f>
        <v>0</v>
      </c>
      <c r="BG376" s="204">
        <f>IF(N376="zákl. přenesená",J376,0)</f>
        <v>0</v>
      </c>
      <c r="BH376" s="204">
        <f>IF(N376="sníž. přenesená",J376,0)</f>
        <v>0</v>
      </c>
      <c r="BI376" s="204">
        <f>IF(N376="nulová",J376,0)</f>
        <v>0</v>
      </c>
      <c r="BJ376" s="18" t="s">
        <v>86</v>
      </c>
      <c r="BK376" s="204">
        <f>ROUND(I376*H376,2)</f>
        <v>0</v>
      </c>
      <c r="BL376" s="18" t="s">
        <v>300</v>
      </c>
      <c r="BM376" s="203" t="s">
        <v>2252</v>
      </c>
    </row>
    <row r="377" spans="1:65" s="2" customFormat="1" ht="11.25">
      <c r="A377" s="35"/>
      <c r="B377" s="36"/>
      <c r="C377" s="37"/>
      <c r="D377" s="205" t="s">
        <v>178</v>
      </c>
      <c r="E377" s="37"/>
      <c r="F377" s="206" t="s">
        <v>2251</v>
      </c>
      <c r="G377" s="37"/>
      <c r="H377" s="37"/>
      <c r="I377" s="207"/>
      <c r="J377" s="37"/>
      <c r="K377" s="37"/>
      <c r="L377" s="40"/>
      <c r="M377" s="208"/>
      <c r="N377" s="209"/>
      <c r="O377" s="72"/>
      <c r="P377" s="72"/>
      <c r="Q377" s="72"/>
      <c r="R377" s="72"/>
      <c r="S377" s="72"/>
      <c r="T377" s="73"/>
      <c r="U377" s="35"/>
      <c r="V377" s="35"/>
      <c r="W377" s="35"/>
      <c r="X377" s="35"/>
      <c r="Y377" s="35"/>
      <c r="Z377" s="35"/>
      <c r="AA377" s="35"/>
      <c r="AB377" s="35"/>
      <c r="AC377" s="35"/>
      <c r="AD377" s="35"/>
      <c r="AE377" s="35"/>
      <c r="AT377" s="18" t="s">
        <v>178</v>
      </c>
      <c r="AU377" s="18" t="s">
        <v>88</v>
      </c>
    </row>
    <row r="378" spans="1:65" s="2" customFormat="1" ht="78">
      <c r="A378" s="35"/>
      <c r="B378" s="36"/>
      <c r="C378" s="37"/>
      <c r="D378" s="205" t="s">
        <v>233</v>
      </c>
      <c r="E378" s="37"/>
      <c r="F378" s="212" t="s">
        <v>2249</v>
      </c>
      <c r="G378" s="37"/>
      <c r="H378" s="37"/>
      <c r="I378" s="207"/>
      <c r="J378" s="37"/>
      <c r="K378" s="37"/>
      <c r="L378" s="40"/>
      <c r="M378" s="208"/>
      <c r="N378" s="209"/>
      <c r="O378" s="72"/>
      <c r="P378" s="72"/>
      <c r="Q378" s="72"/>
      <c r="R378" s="72"/>
      <c r="S378" s="72"/>
      <c r="T378" s="73"/>
      <c r="U378" s="35"/>
      <c r="V378" s="35"/>
      <c r="W378" s="35"/>
      <c r="X378" s="35"/>
      <c r="Y378" s="35"/>
      <c r="Z378" s="35"/>
      <c r="AA378" s="35"/>
      <c r="AB378" s="35"/>
      <c r="AC378" s="35"/>
      <c r="AD378" s="35"/>
      <c r="AE378" s="35"/>
      <c r="AT378" s="18" t="s">
        <v>233</v>
      </c>
      <c r="AU378" s="18" t="s">
        <v>88</v>
      </c>
    </row>
    <row r="379" spans="1:65" s="2" customFormat="1" ht="16.5" customHeight="1">
      <c r="A379" s="35"/>
      <c r="B379" s="36"/>
      <c r="C379" s="192" t="s">
        <v>2253</v>
      </c>
      <c r="D379" s="192" t="s">
        <v>172</v>
      </c>
      <c r="E379" s="193" t="s">
        <v>2254</v>
      </c>
      <c r="F379" s="194" t="s">
        <v>2255</v>
      </c>
      <c r="G379" s="195" t="s">
        <v>1341</v>
      </c>
      <c r="H379" s="196">
        <v>5</v>
      </c>
      <c r="I379" s="197"/>
      <c r="J379" s="198">
        <f>ROUND(I379*H379,2)</f>
        <v>0</v>
      </c>
      <c r="K379" s="194" t="s">
        <v>1</v>
      </c>
      <c r="L379" s="40"/>
      <c r="M379" s="199" t="s">
        <v>1</v>
      </c>
      <c r="N379" s="200" t="s">
        <v>44</v>
      </c>
      <c r="O379" s="72"/>
      <c r="P379" s="201">
        <f>O379*H379</f>
        <v>0</v>
      </c>
      <c r="Q379" s="201">
        <v>0</v>
      </c>
      <c r="R379" s="201">
        <f>Q379*H379</f>
        <v>0</v>
      </c>
      <c r="S379" s="201">
        <v>0</v>
      </c>
      <c r="T379" s="202">
        <f>S379*H379</f>
        <v>0</v>
      </c>
      <c r="U379" s="35"/>
      <c r="V379" s="35"/>
      <c r="W379" s="35"/>
      <c r="X379" s="35"/>
      <c r="Y379" s="35"/>
      <c r="Z379" s="35"/>
      <c r="AA379" s="35"/>
      <c r="AB379" s="35"/>
      <c r="AC379" s="35"/>
      <c r="AD379" s="35"/>
      <c r="AE379" s="35"/>
      <c r="AR379" s="203" t="s">
        <v>300</v>
      </c>
      <c r="AT379" s="203" t="s">
        <v>172</v>
      </c>
      <c r="AU379" s="203" t="s">
        <v>88</v>
      </c>
      <c r="AY379" s="18" t="s">
        <v>169</v>
      </c>
      <c r="BE379" s="204">
        <f>IF(N379="základní",J379,0)</f>
        <v>0</v>
      </c>
      <c r="BF379" s="204">
        <f>IF(N379="snížená",J379,0)</f>
        <v>0</v>
      </c>
      <c r="BG379" s="204">
        <f>IF(N379="zákl. přenesená",J379,0)</f>
        <v>0</v>
      </c>
      <c r="BH379" s="204">
        <f>IF(N379="sníž. přenesená",J379,0)</f>
        <v>0</v>
      </c>
      <c r="BI379" s="204">
        <f>IF(N379="nulová",J379,0)</f>
        <v>0</v>
      </c>
      <c r="BJ379" s="18" t="s">
        <v>86</v>
      </c>
      <c r="BK379" s="204">
        <f>ROUND(I379*H379,2)</f>
        <v>0</v>
      </c>
      <c r="BL379" s="18" t="s">
        <v>300</v>
      </c>
      <c r="BM379" s="203" t="s">
        <v>2256</v>
      </c>
    </row>
    <row r="380" spans="1:65" s="2" customFormat="1" ht="11.25">
      <c r="A380" s="35"/>
      <c r="B380" s="36"/>
      <c r="C380" s="37"/>
      <c r="D380" s="205" t="s">
        <v>178</v>
      </c>
      <c r="E380" s="37"/>
      <c r="F380" s="206" t="s">
        <v>2255</v>
      </c>
      <c r="G380" s="37"/>
      <c r="H380" s="37"/>
      <c r="I380" s="207"/>
      <c r="J380" s="37"/>
      <c r="K380" s="37"/>
      <c r="L380" s="40"/>
      <c r="M380" s="208"/>
      <c r="N380" s="209"/>
      <c r="O380" s="72"/>
      <c r="P380" s="72"/>
      <c r="Q380" s="72"/>
      <c r="R380" s="72"/>
      <c r="S380" s="72"/>
      <c r="T380" s="73"/>
      <c r="U380" s="35"/>
      <c r="V380" s="35"/>
      <c r="W380" s="35"/>
      <c r="X380" s="35"/>
      <c r="Y380" s="35"/>
      <c r="Z380" s="35"/>
      <c r="AA380" s="35"/>
      <c r="AB380" s="35"/>
      <c r="AC380" s="35"/>
      <c r="AD380" s="35"/>
      <c r="AE380" s="35"/>
      <c r="AT380" s="18" t="s">
        <v>178</v>
      </c>
      <c r="AU380" s="18" t="s">
        <v>88</v>
      </c>
    </row>
    <row r="381" spans="1:65" s="2" customFormat="1" ht="78">
      <c r="A381" s="35"/>
      <c r="B381" s="36"/>
      <c r="C381" s="37"/>
      <c r="D381" s="205" t="s">
        <v>233</v>
      </c>
      <c r="E381" s="37"/>
      <c r="F381" s="212" t="s">
        <v>2249</v>
      </c>
      <c r="G381" s="37"/>
      <c r="H381" s="37"/>
      <c r="I381" s="207"/>
      <c r="J381" s="37"/>
      <c r="K381" s="37"/>
      <c r="L381" s="40"/>
      <c r="M381" s="208"/>
      <c r="N381" s="209"/>
      <c r="O381" s="72"/>
      <c r="P381" s="72"/>
      <c r="Q381" s="72"/>
      <c r="R381" s="72"/>
      <c r="S381" s="72"/>
      <c r="T381" s="73"/>
      <c r="U381" s="35"/>
      <c r="V381" s="35"/>
      <c r="W381" s="35"/>
      <c r="X381" s="35"/>
      <c r="Y381" s="35"/>
      <c r="Z381" s="35"/>
      <c r="AA381" s="35"/>
      <c r="AB381" s="35"/>
      <c r="AC381" s="35"/>
      <c r="AD381" s="35"/>
      <c r="AE381" s="35"/>
      <c r="AT381" s="18" t="s">
        <v>233</v>
      </c>
      <c r="AU381" s="18" t="s">
        <v>88</v>
      </c>
    </row>
    <row r="382" spans="1:65" s="2" customFormat="1" ht="16.5" customHeight="1">
      <c r="A382" s="35"/>
      <c r="B382" s="36"/>
      <c r="C382" s="192" t="s">
        <v>2257</v>
      </c>
      <c r="D382" s="192" t="s">
        <v>172</v>
      </c>
      <c r="E382" s="193" t="s">
        <v>2258</v>
      </c>
      <c r="F382" s="194" t="s">
        <v>2259</v>
      </c>
      <c r="G382" s="195" t="s">
        <v>1341</v>
      </c>
      <c r="H382" s="196">
        <v>20</v>
      </c>
      <c r="I382" s="197"/>
      <c r="J382" s="198">
        <f>ROUND(I382*H382,2)</f>
        <v>0</v>
      </c>
      <c r="K382" s="194" t="s">
        <v>1</v>
      </c>
      <c r="L382" s="40"/>
      <c r="M382" s="199" t="s">
        <v>1</v>
      </c>
      <c r="N382" s="200" t="s">
        <v>44</v>
      </c>
      <c r="O382" s="72"/>
      <c r="P382" s="201">
        <f>O382*H382</f>
        <v>0</v>
      </c>
      <c r="Q382" s="201">
        <v>0</v>
      </c>
      <c r="R382" s="201">
        <f>Q382*H382</f>
        <v>0</v>
      </c>
      <c r="S382" s="201">
        <v>0</v>
      </c>
      <c r="T382" s="202">
        <f>S382*H382</f>
        <v>0</v>
      </c>
      <c r="U382" s="35"/>
      <c r="V382" s="35"/>
      <c r="W382" s="35"/>
      <c r="X382" s="35"/>
      <c r="Y382" s="35"/>
      <c r="Z382" s="35"/>
      <c r="AA382" s="35"/>
      <c r="AB382" s="35"/>
      <c r="AC382" s="35"/>
      <c r="AD382" s="35"/>
      <c r="AE382" s="35"/>
      <c r="AR382" s="203" t="s">
        <v>300</v>
      </c>
      <c r="AT382" s="203" t="s">
        <v>172</v>
      </c>
      <c r="AU382" s="203" t="s">
        <v>88</v>
      </c>
      <c r="AY382" s="18" t="s">
        <v>169</v>
      </c>
      <c r="BE382" s="204">
        <f>IF(N382="základní",J382,0)</f>
        <v>0</v>
      </c>
      <c r="BF382" s="204">
        <f>IF(N382="snížená",J382,0)</f>
        <v>0</v>
      </c>
      <c r="BG382" s="204">
        <f>IF(N382="zákl. přenesená",J382,0)</f>
        <v>0</v>
      </c>
      <c r="BH382" s="204">
        <f>IF(N382="sníž. přenesená",J382,0)</f>
        <v>0</v>
      </c>
      <c r="BI382" s="204">
        <f>IF(N382="nulová",J382,0)</f>
        <v>0</v>
      </c>
      <c r="BJ382" s="18" t="s">
        <v>86</v>
      </c>
      <c r="BK382" s="204">
        <f>ROUND(I382*H382,2)</f>
        <v>0</v>
      </c>
      <c r="BL382" s="18" t="s">
        <v>300</v>
      </c>
      <c r="BM382" s="203" t="s">
        <v>2260</v>
      </c>
    </row>
    <row r="383" spans="1:65" s="2" customFormat="1" ht="11.25">
      <c r="A383" s="35"/>
      <c r="B383" s="36"/>
      <c r="C383" s="37"/>
      <c r="D383" s="205" t="s">
        <v>178</v>
      </c>
      <c r="E383" s="37"/>
      <c r="F383" s="206" t="s">
        <v>2259</v>
      </c>
      <c r="G383" s="37"/>
      <c r="H383" s="37"/>
      <c r="I383" s="207"/>
      <c r="J383" s="37"/>
      <c r="K383" s="37"/>
      <c r="L383" s="40"/>
      <c r="M383" s="208"/>
      <c r="N383" s="209"/>
      <c r="O383" s="72"/>
      <c r="P383" s="72"/>
      <c r="Q383" s="72"/>
      <c r="R383" s="72"/>
      <c r="S383" s="72"/>
      <c r="T383" s="73"/>
      <c r="U383" s="35"/>
      <c r="V383" s="35"/>
      <c r="W383" s="35"/>
      <c r="X383" s="35"/>
      <c r="Y383" s="35"/>
      <c r="Z383" s="35"/>
      <c r="AA383" s="35"/>
      <c r="AB383" s="35"/>
      <c r="AC383" s="35"/>
      <c r="AD383" s="35"/>
      <c r="AE383" s="35"/>
      <c r="AT383" s="18" t="s">
        <v>178</v>
      </c>
      <c r="AU383" s="18" t="s">
        <v>88</v>
      </c>
    </row>
    <row r="384" spans="1:65" s="2" customFormat="1" ht="78">
      <c r="A384" s="35"/>
      <c r="B384" s="36"/>
      <c r="C384" s="37"/>
      <c r="D384" s="205" t="s">
        <v>233</v>
      </c>
      <c r="E384" s="37"/>
      <c r="F384" s="212" t="s">
        <v>2249</v>
      </c>
      <c r="G384" s="37"/>
      <c r="H384" s="37"/>
      <c r="I384" s="207"/>
      <c r="J384" s="37"/>
      <c r="K384" s="37"/>
      <c r="L384" s="40"/>
      <c r="M384" s="208"/>
      <c r="N384" s="209"/>
      <c r="O384" s="72"/>
      <c r="P384" s="72"/>
      <c r="Q384" s="72"/>
      <c r="R384" s="72"/>
      <c r="S384" s="72"/>
      <c r="T384" s="73"/>
      <c r="U384" s="35"/>
      <c r="V384" s="35"/>
      <c r="W384" s="35"/>
      <c r="X384" s="35"/>
      <c r="Y384" s="35"/>
      <c r="Z384" s="35"/>
      <c r="AA384" s="35"/>
      <c r="AB384" s="35"/>
      <c r="AC384" s="35"/>
      <c r="AD384" s="35"/>
      <c r="AE384" s="35"/>
      <c r="AT384" s="18" t="s">
        <v>233</v>
      </c>
      <c r="AU384" s="18" t="s">
        <v>88</v>
      </c>
    </row>
    <row r="385" spans="1:65" s="2" customFormat="1" ht="16.5" customHeight="1">
      <c r="A385" s="35"/>
      <c r="B385" s="36"/>
      <c r="C385" s="192" t="s">
        <v>867</v>
      </c>
      <c r="D385" s="192" t="s">
        <v>172</v>
      </c>
      <c r="E385" s="193" t="s">
        <v>2261</v>
      </c>
      <c r="F385" s="194" t="s">
        <v>2262</v>
      </c>
      <c r="G385" s="195" t="s">
        <v>1341</v>
      </c>
      <c r="H385" s="196">
        <v>5</v>
      </c>
      <c r="I385" s="197"/>
      <c r="J385" s="198">
        <f>ROUND(I385*H385,2)</f>
        <v>0</v>
      </c>
      <c r="K385" s="194" t="s">
        <v>1</v>
      </c>
      <c r="L385" s="40"/>
      <c r="M385" s="199" t="s">
        <v>1</v>
      </c>
      <c r="N385" s="200" t="s">
        <v>44</v>
      </c>
      <c r="O385" s="72"/>
      <c r="P385" s="201">
        <f>O385*H385</f>
        <v>0</v>
      </c>
      <c r="Q385" s="201">
        <v>0</v>
      </c>
      <c r="R385" s="201">
        <f>Q385*H385</f>
        <v>0</v>
      </c>
      <c r="S385" s="201">
        <v>0</v>
      </c>
      <c r="T385" s="202">
        <f>S385*H385</f>
        <v>0</v>
      </c>
      <c r="U385" s="35"/>
      <c r="V385" s="35"/>
      <c r="W385" s="35"/>
      <c r="X385" s="35"/>
      <c r="Y385" s="35"/>
      <c r="Z385" s="35"/>
      <c r="AA385" s="35"/>
      <c r="AB385" s="35"/>
      <c r="AC385" s="35"/>
      <c r="AD385" s="35"/>
      <c r="AE385" s="35"/>
      <c r="AR385" s="203" t="s">
        <v>300</v>
      </c>
      <c r="AT385" s="203" t="s">
        <v>172</v>
      </c>
      <c r="AU385" s="203" t="s">
        <v>88</v>
      </c>
      <c r="AY385" s="18" t="s">
        <v>169</v>
      </c>
      <c r="BE385" s="204">
        <f>IF(N385="základní",J385,0)</f>
        <v>0</v>
      </c>
      <c r="BF385" s="204">
        <f>IF(N385="snížená",J385,0)</f>
        <v>0</v>
      </c>
      <c r="BG385" s="204">
        <f>IF(N385="zákl. přenesená",J385,0)</f>
        <v>0</v>
      </c>
      <c r="BH385" s="204">
        <f>IF(N385="sníž. přenesená",J385,0)</f>
        <v>0</v>
      </c>
      <c r="BI385" s="204">
        <f>IF(N385="nulová",J385,0)</f>
        <v>0</v>
      </c>
      <c r="BJ385" s="18" t="s">
        <v>86</v>
      </c>
      <c r="BK385" s="204">
        <f>ROUND(I385*H385,2)</f>
        <v>0</v>
      </c>
      <c r="BL385" s="18" t="s">
        <v>300</v>
      </c>
      <c r="BM385" s="203" t="s">
        <v>2263</v>
      </c>
    </row>
    <row r="386" spans="1:65" s="2" customFormat="1" ht="11.25">
      <c r="A386" s="35"/>
      <c r="B386" s="36"/>
      <c r="C386" s="37"/>
      <c r="D386" s="205" t="s">
        <v>178</v>
      </c>
      <c r="E386" s="37"/>
      <c r="F386" s="206" t="s">
        <v>2262</v>
      </c>
      <c r="G386" s="37"/>
      <c r="H386" s="37"/>
      <c r="I386" s="207"/>
      <c r="J386" s="37"/>
      <c r="K386" s="37"/>
      <c r="L386" s="40"/>
      <c r="M386" s="208"/>
      <c r="N386" s="209"/>
      <c r="O386" s="72"/>
      <c r="P386" s="72"/>
      <c r="Q386" s="72"/>
      <c r="R386" s="72"/>
      <c r="S386" s="72"/>
      <c r="T386" s="73"/>
      <c r="U386" s="35"/>
      <c r="V386" s="35"/>
      <c r="W386" s="35"/>
      <c r="X386" s="35"/>
      <c r="Y386" s="35"/>
      <c r="Z386" s="35"/>
      <c r="AA386" s="35"/>
      <c r="AB386" s="35"/>
      <c r="AC386" s="35"/>
      <c r="AD386" s="35"/>
      <c r="AE386" s="35"/>
      <c r="AT386" s="18" t="s">
        <v>178</v>
      </c>
      <c r="AU386" s="18" t="s">
        <v>88</v>
      </c>
    </row>
    <row r="387" spans="1:65" s="2" customFormat="1" ht="39">
      <c r="A387" s="35"/>
      <c r="B387" s="36"/>
      <c r="C387" s="37"/>
      <c r="D387" s="205" t="s">
        <v>233</v>
      </c>
      <c r="E387" s="37"/>
      <c r="F387" s="212" t="s">
        <v>2264</v>
      </c>
      <c r="G387" s="37"/>
      <c r="H387" s="37"/>
      <c r="I387" s="207"/>
      <c r="J387" s="37"/>
      <c r="K387" s="37"/>
      <c r="L387" s="40"/>
      <c r="M387" s="208"/>
      <c r="N387" s="209"/>
      <c r="O387" s="72"/>
      <c r="P387" s="72"/>
      <c r="Q387" s="72"/>
      <c r="R387" s="72"/>
      <c r="S387" s="72"/>
      <c r="T387" s="73"/>
      <c r="U387" s="35"/>
      <c r="V387" s="35"/>
      <c r="W387" s="35"/>
      <c r="X387" s="35"/>
      <c r="Y387" s="35"/>
      <c r="Z387" s="35"/>
      <c r="AA387" s="35"/>
      <c r="AB387" s="35"/>
      <c r="AC387" s="35"/>
      <c r="AD387" s="35"/>
      <c r="AE387" s="35"/>
      <c r="AT387" s="18" t="s">
        <v>233</v>
      </c>
      <c r="AU387" s="18" t="s">
        <v>88</v>
      </c>
    </row>
    <row r="388" spans="1:65" s="2" customFormat="1" ht="16.5" customHeight="1">
      <c r="A388" s="35"/>
      <c r="B388" s="36"/>
      <c r="C388" s="192" t="s">
        <v>2265</v>
      </c>
      <c r="D388" s="192" t="s">
        <v>172</v>
      </c>
      <c r="E388" s="193" t="s">
        <v>2266</v>
      </c>
      <c r="F388" s="194" t="s">
        <v>2267</v>
      </c>
      <c r="G388" s="195" t="s">
        <v>1341</v>
      </c>
      <c r="H388" s="196">
        <v>5</v>
      </c>
      <c r="I388" s="197"/>
      <c r="J388" s="198">
        <f>ROUND(I388*H388,2)</f>
        <v>0</v>
      </c>
      <c r="K388" s="194" t="s">
        <v>1</v>
      </c>
      <c r="L388" s="40"/>
      <c r="M388" s="199" t="s">
        <v>1</v>
      </c>
      <c r="N388" s="200" t="s">
        <v>44</v>
      </c>
      <c r="O388" s="72"/>
      <c r="P388" s="201">
        <f>O388*H388</f>
        <v>0</v>
      </c>
      <c r="Q388" s="201">
        <v>0</v>
      </c>
      <c r="R388" s="201">
        <f>Q388*H388</f>
        <v>0</v>
      </c>
      <c r="S388" s="201">
        <v>0</v>
      </c>
      <c r="T388" s="202">
        <f>S388*H388</f>
        <v>0</v>
      </c>
      <c r="U388" s="35"/>
      <c r="V388" s="35"/>
      <c r="W388" s="35"/>
      <c r="X388" s="35"/>
      <c r="Y388" s="35"/>
      <c r="Z388" s="35"/>
      <c r="AA388" s="35"/>
      <c r="AB388" s="35"/>
      <c r="AC388" s="35"/>
      <c r="AD388" s="35"/>
      <c r="AE388" s="35"/>
      <c r="AR388" s="203" t="s">
        <v>300</v>
      </c>
      <c r="AT388" s="203" t="s">
        <v>172</v>
      </c>
      <c r="AU388" s="203" t="s">
        <v>88</v>
      </c>
      <c r="AY388" s="18" t="s">
        <v>169</v>
      </c>
      <c r="BE388" s="204">
        <f>IF(N388="základní",J388,0)</f>
        <v>0</v>
      </c>
      <c r="BF388" s="204">
        <f>IF(N388="snížená",J388,0)</f>
        <v>0</v>
      </c>
      <c r="BG388" s="204">
        <f>IF(N388="zákl. přenesená",J388,0)</f>
        <v>0</v>
      </c>
      <c r="BH388" s="204">
        <f>IF(N388="sníž. přenesená",J388,0)</f>
        <v>0</v>
      </c>
      <c r="BI388" s="204">
        <f>IF(N388="nulová",J388,0)</f>
        <v>0</v>
      </c>
      <c r="BJ388" s="18" t="s">
        <v>86</v>
      </c>
      <c r="BK388" s="204">
        <f>ROUND(I388*H388,2)</f>
        <v>0</v>
      </c>
      <c r="BL388" s="18" t="s">
        <v>300</v>
      </c>
      <c r="BM388" s="203" t="s">
        <v>2268</v>
      </c>
    </row>
    <row r="389" spans="1:65" s="2" customFormat="1" ht="11.25">
      <c r="A389" s="35"/>
      <c r="B389" s="36"/>
      <c r="C389" s="37"/>
      <c r="D389" s="205" t="s">
        <v>178</v>
      </c>
      <c r="E389" s="37"/>
      <c r="F389" s="206" t="s">
        <v>2267</v>
      </c>
      <c r="G389" s="37"/>
      <c r="H389" s="37"/>
      <c r="I389" s="207"/>
      <c r="J389" s="37"/>
      <c r="K389" s="37"/>
      <c r="L389" s="40"/>
      <c r="M389" s="208"/>
      <c r="N389" s="209"/>
      <c r="O389" s="72"/>
      <c r="P389" s="72"/>
      <c r="Q389" s="72"/>
      <c r="R389" s="72"/>
      <c r="S389" s="72"/>
      <c r="T389" s="73"/>
      <c r="U389" s="35"/>
      <c r="V389" s="35"/>
      <c r="W389" s="35"/>
      <c r="X389" s="35"/>
      <c r="Y389" s="35"/>
      <c r="Z389" s="35"/>
      <c r="AA389" s="35"/>
      <c r="AB389" s="35"/>
      <c r="AC389" s="35"/>
      <c r="AD389" s="35"/>
      <c r="AE389" s="35"/>
      <c r="AT389" s="18" t="s">
        <v>178</v>
      </c>
      <c r="AU389" s="18" t="s">
        <v>88</v>
      </c>
    </row>
    <row r="390" spans="1:65" s="2" customFormat="1" ht="29.25">
      <c r="A390" s="35"/>
      <c r="B390" s="36"/>
      <c r="C390" s="37"/>
      <c r="D390" s="205" t="s">
        <v>233</v>
      </c>
      <c r="E390" s="37"/>
      <c r="F390" s="212" t="s">
        <v>2269</v>
      </c>
      <c r="G390" s="37"/>
      <c r="H390" s="37"/>
      <c r="I390" s="207"/>
      <c r="J390" s="37"/>
      <c r="K390" s="37"/>
      <c r="L390" s="40"/>
      <c r="M390" s="208"/>
      <c r="N390" s="209"/>
      <c r="O390" s="72"/>
      <c r="P390" s="72"/>
      <c r="Q390" s="72"/>
      <c r="R390" s="72"/>
      <c r="S390" s="72"/>
      <c r="T390" s="73"/>
      <c r="U390" s="35"/>
      <c r="V390" s="35"/>
      <c r="W390" s="35"/>
      <c r="X390" s="35"/>
      <c r="Y390" s="35"/>
      <c r="Z390" s="35"/>
      <c r="AA390" s="35"/>
      <c r="AB390" s="35"/>
      <c r="AC390" s="35"/>
      <c r="AD390" s="35"/>
      <c r="AE390" s="35"/>
      <c r="AT390" s="18" t="s">
        <v>233</v>
      </c>
      <c r="AU390" s="18" t="s">
        <v>88</v>
      </c>
    </row>
    <row r="391" spans="1:65" s="2" customFormat="1" ht="21.75" customHeight="1">
      <c r="A391" s="35"/>
      <c r="B391" s="36"/>
      <c r="C391" s="192" t="s">
        <v>2270</v>
      </c>
      <c r="D391" s="192" t="s">
        <v>172</v>
      </c>
      <c r="E391" s="193" t="s">
        <v>2271</v>
      </c>
      <c r="F391" s="194" t="s">
        <v>2272</v>
      </c>
      <c r="G391" s="195" t="s">
        <v>1341</v>
      </c>
      <c r="H391" s="196">
        <v>1</v>
      </c>
      <c r="I391" s="197"/>
      <c r="J391" s="198">
        <f>ROUND(I391*H391,2)</f>
        <v>0</v>
      </c>
      <c r="K391" s="194" t="s">
        <v>1</v>
      </c>
      <c r="L391" s="40"/>
      <c r="M391" s="199" t="s">
        <v>1</v>
      </c>
      <c r="N391" s="200" t="s">
        <v>44</v>
      </c>
      <c r="O391" s="72"/>
      <c r="P391" s="201">
        <f>O391*H391</f>
        <v>0</v>
      </c>
      <c r="Q391" s="201">
        <v>0</v>
      </c>
      <c r="R391" s="201">
        <f>Q391*H391</f>
        <v>0</v>
      </c>
      <c r="S391" s="201">
        <v>0</v>
      </c>
      <c r="T391" s="202">
        <f>S391*H391</f>
        <v>0</v>
      </c>
      <c r="U391" s="35"/>
      <c r="V391" s="35"/>
      <c r="W391" s="35"/>
      <c r="X391" s="35"/>
      <c r="Y391" s="35"/>
      <c r="Z391" s="35"/>
      <c r="AA391" s="35"/>
      <c r="AB391" s="35"/>
      <c r="AC391" s="35"/>
      <c r="AD391" s="35"/>
      <c r="AE391" s="35"/>
      <c r="AR391" s="203" t="s">
        <v>300</v>
      </c>
      <c r="AT391" s="203" t="s">
        <v>172</v>
      </c>
      <c r="AU391" s="203" t="s">
        <v>88</v>
      </c>
      <c r="AY391" s="18" t="s">
        <v>169</v>
      </c>
      <c r="BE391" s="204">
        <f>IF(N391="základní",J391,0)</f>
        <v>0</v>
      </c>
      <c r="BF391" s="204">
        <f>IF(N391="snížená",J391,0)</f>
        <v>0</v>
      </c>
      <c r="BG391" s="204">
        <f>IF(N391="zákl. přenesená",J391,0)</f>
        <v>0</v>
      </c>
      <c r="BH391" s="204">
        <f>IF(N391="sníž. přenesená",J391,0)</f>
        <v>0</v>
      </c>
      <c r="BI391" s="204">
        <f>IF(N391="nulová",J391,0)</f>
        <v>0</v>
      </c>
      <c r="BJ391" s="18" t="s">
        <v>86</v>
      </c>
      <c r="BK391" s="204">
        <f>ROUND(I391*H391,2)</f>
        <v>0</v>
      </c>
      <c r="BL391" s="18" t="s">
        <v>300</v>
      </c>
      <c r="BM391" s="203" t="s">
        <v>2273</v>
      </c>
    </row>
    <row r="392" spans="1:65" s="2" customFormat="1" ht="11.25">
      <c r="A392" s="35"/>
      <c r="B392" s="36"/>
      <c r="C392" s="37"/>
      <c r="D392" s="205" t="s">
        <v>178</v>
      </c>
      <c r="E392" s="37"/>
      <c r="F392" s="206" t="s">
        <v>2272</v>
      </c>
      <c r="G392" s="37"/>
      <c r="H392" s="37"/>
      <c r="I392" s="207"/>
      <c r="J392" s="37"/>
      <c r="K392" s="37"/>
      <c r="L392" s="40"/>
      <c r="M392" s="208"/>
      <c r="N392" s="209"/>
      <c r="O392" s="72"/>
      <c r="P392" s="72"/>
      <c r="Q392" s="72"/>
      <c r="R392" s="72"/>
      <c r="S392" s="72"/>
      <c r="T392" s="73"/>
      <c r="U392" s="35"/>
      <c r="V392" s="35"/>
      <c r="W392" s="35"/>
      <c r="X392" s="35"/>
      <c r="Y392" s="35"/>
      <c r="Z392" s="35"/>
      <c r="AA392" s="35"/>
      <c r="AB392" s="35"/>
      <c r="AC392" s="35"/>
      <c r="AD392" s="35"/>
      <c r="AE392" s="35"/>
      <c r="AT392" s="18" t="s">
        <v>178</v>
      </c>
      <c r="AU392" s="18" t="s">
        <v>88</v>
      </c>
    </row>
    <row r="393" spans="1:65" s="2" customFormat="1" ht="29.25">
      <c r="A393" s="35"/>
      <c r="B393" s="36"/>
      <c r="C393" s="37"/>
      <c r="D393" s="205" t="s">
        <v>233</v>
      </c>
      <c r="E393" s="37"/>
      <c r="F393" s="212" t="s">
        <v>2274</v>
      </c>
      <c r="G393" s="37"/>
      <c r="H393" s="37"/>
      <c r="I393" s="207"/>
      <c r="J393" s="37"/>
      <c r="K393" s="37"/>
      <c r="L393" s="40"/>
      <c r="M393" s="208"/>
      <c r="N393" s="209"/>
      <c r="O393" s="72"/>
      <c r="P393" s="72"/>
      <c r="Q393" s="72"/>
      <c r="R393" s="72"/>
      <c r="S393" s="72"/>
      <c r="T393" s="73"/>
      <c r="U393" s="35"/>
      <c r="V393" s="35"/>
      <c r="W393" s="35"/>
      <c r="X393" s="35"/>
      <c r="Y393" s="35"/>
      <c r="Z393" s="35"/>
      <c r="AA393" s="35"/>
      <c r="AB393" s="35"/>
      <c r="AC393" s="35"/>
      <c r="AD393" s="35"/>
      <c r="AE393" s="35"/>
      <c r="AT393" s="18" t="s">
        <v>233</v>
      </c>
      <c r="AU393" s="18" t="s">
        <v>88</v>
      </c>
    </row>
    <row r="394" spans="1:65" s="2" customFormat="1" ht="21.75" customHeight="1">
      <c r="A394" s="35"/>
      <c r="B394" s="36"/>
      <c r="C394" s="192" t="s">
        <v>2275</v>
      </c>
      <c r="D394" s="192" t="s">
        <v>172</v>
      </c>
      <c r="E394" s="193" t="s">
        <v>2276</v>
      </c>
      <c r="F394" s="194" t="s">
        <v>2277</v>
      </c>
      <c r="G394" s="195" t="s">
        <v>1341</v>
      </c>
      <c r="H394" s="196">
        <v>1</v>
      </c>
      <c r="I394" s="197"/>
      <c r="J394" s="198">
        <f>ROUND(I394*H394,2)</f>
        <v>0</v>
      </c>
      <c r="K394" s="194" t="s">
        <v>1</v>
      </c>
      <c r="L394" s="40"/>
      <c r="M394" s="199" t="s">
        <v>1</v>
      </c>
      <c r="N394" s="200" t="s">
        <v>44</v>
      </c>
      <c r="O394" s="72"/>
      <c r="P394" s="201">
        <f>O394*H394</f>
        <v>0</v>
      </c>
      <c r="Q394" s="201">
        <v>0</v>
      </c>
      <c r="R394" s="201">
        <f>Q394*H394</f>
        <v>0</v>
      </c>
      <c r="S394" s="201">
        <v>0</v>
      </c>
      <c r="T394" s="202">
        <f>S394*H394</f>
        <v>0</v>
      </c>
      <c r="U394" s="35"/>
      <c r="V394" s="35"/>
      <c r="W394" s="35"/>
      <c r="X394" s="35"/>
      <c r="Y394" s="35"/>
      <c r="Z394" s="35"/>
      <c r="AA394" s="35"/>
      <c r="AB394" s="35"/>
      <c r="AC394" s="35"/>
      <c r="AD394" s="35"/>
      <c r="AE394" s="35"/>
      <c r="AR394" s="203" t="s">
        <v>300</v>
      </c>
      <c r="AT394" s="203" t="s">
        <v>172</v>
      </c>
      <c r="AU394" s="203" t="s">
        <v>88</v>
      </c>
      <c r="AY394" s="18" t="s">
        <v>169</v>
      </c>
      <c r="BE394" s="204">
        <f>IF(N394="základní",J394,0)</f>
        <v>0</v>
      </c>
      <c r="BF394" s="204">
        <f>IF(N394="snížená",J394,0)</f>
        <v>0</v>
      </c>
      <c r="BG394" s="204">
        <f>IF(N394="zákl. přenesená",J394,0)</f>
        <v>0</v>
      </c>
      <c r="BH394" s="204">
        <f>IF(N394="sníž. přenesená",J394,0)</f>
        <v>0</v>
      </c>
      <c r="BI394" s="204">
        <f>IF(N394="nulová",J394,0)</f>
        <v>0</v>
      </c>
      <c r="BJ394" s="18" t="s">
        <v>86</v>
      </c>
      <c r="BK394" s="204">
        <f>ROUND(I394*H394,2)</f>
        <v>0</v>
      </c>
      <c r="BL394" s="18" t="s">
        <v>300</v>
      </c>
      <c r="BM394" s="203" t="s">
        <v>2278</v>
      </c>
    </row>
    <row r="395" spans="1:65" s="2" customFormat="1" ht="11.25">
      <c r="A395" s="35"/>
      <c r="B395" s="36"/>
      <c r="C395" s="37"/>
      <c r="D395" s="205" t="s">
        <v>178</v>
      </c>
      <c r="E395" s="37"/>
      <c r="F395" s="206" t="s">
        <v>2277</v>
      </c>
      <c r="G395" s="37"/>
      <c r="H395" s="37"/>
      <c r="I395" s="207"/>
      <c r="J395" s="37"/>
      <c r="K395" s="37"/>
      <c r="L395" s="40"/>
      <c r="M395" s="208"/>
      <c r="N395" s="209"/>
      <c r="O395" s="72"/>
      <c r="P395" s="72"/>
      <c r="Q395" s="72"/>
      <c r="R395" s="72"/>
      <c r="S395" s="72"/>
      <c r="T395" s="73"/>
      <c r="U395" s="35"/>
      <c r="V395" s="35"/>
      <c r="W395" s="35"/>
      <c r="X395" s="35"/>
      <c r="Y395" s="35"/>
      <c r="Z395" s="35"/>
      <c r="AA395" s="35"/>
      <c r="AB395" s="35"/>
      <c r="AC395" s="35"/>
      <c r="AD395" s="35"/>
      <c r="AE395" s="35"/>
      <c r="AT395" s="18" t="s">
        <v>178</v>
      </c>
      <c r="AU395" s="18" t="s">
        <v>88</v>
      </c>
    </row>
    <row r="396" spans="1:65" s="2" customFormat="1" ht="29.25">
      <c r="A396" s="35"/>
      <c r="B396" s="36"/>
      <c r="C396" s="37"/>
      <c r="D396" s="205" t="s">
        <v>233</v>
      </c>
      <c r="E396" s="37"/>
      <c r="F396" s="212" t="s">
        <v>2279</v>
      </c>
      <c r="G396" s="37"/>
      <c r="H396" s="37"/>
      <c r="I396" s="207"/>
      <c r="J396" s="37"/>
      <c r="K396" s="37"/>
      <c r="L396" s="40"/>
      <c r="M396" s="208"/>
      <c r="N396" s="209"/>
      <c r="O396" s="72"/>
      <c r="P396" s="72"/>
      <c r="Q396" s="72"/>
      <c r="R396" s="72"/>
      <c r="S396" s="72"/>
      <c r="T396" s="73"/>
      <c r="U396" s="35"/>
      <c r="V396" s="35"/>
      <c r="W396" s="35"/>
      <c r="X396" s="35"/>
      <c r="Y396" s="35"/>
      <c r="Z396" s="35"/>
      <c r="AA396" s="35"/>
      <c r="AB396" s="35"/>
      <c r="AC396" s="35"/>
      <c r="AD396" s="35"/>
      <c r="AE396" s="35"/>
      <c r="AT396" s="18" t="s">
        <v>233</v>
      </c>
      <c r="AU396" s="18" t="s">
        <v>88</v>
      </c>
    </row>
    <row r="397" spans="1:65" s="2" customFormat="1" ht="33" customHeight="1">
      <c r="A397" s="35"/>
      <c r="B397" s="36"/>
      <c r="C397" s="192" t="s">
        <v>2280</v>
      </c>
      <c r="D397" s="192" t="s">
        <v>172</v>
      </c>
      <c r="E397" s="193" t="s">
        <v>2281</v>
      </c>
      <c r="F397" s="194" t="s">
        <v>2282</v>
      </c>
      <c r="G397" s="195" t="s">
        <v>1341</v>
      </c>
      <c r="H397" s="196">
        <v>1</v>
      </c>
      <c r="I397" s="197"/>
      <c r="J397" s="198">
        <f>ROUND(I397*H397,2)</f>
        <v>0</v>
      </c>
      <c r="K397" s="194" t="s">
        <v>1</v>
      </c>
      <c r="L397" s="40"/>
      <c r="M397" s="199" t="s">
        <v>1</v>
      </c>
      <c r="N397" s="200" t="s">
        <v>44</v>
      </c>
      <c r="O397" s="72"/>
      <c r="P397" s="201">
        <f>O397*H397</f>
        <v>0</v>
      </c>
      <c r="Q397" s="201">
        <v>0</v>
      </c>
      <c r="R397" s="201">
        <f>Q397*H397</f>
        <v>0</v>
      </c>
      <c r="S397" s="201">
        <v>0</v>
      </c>
      <c r="T397" s="202">
        <f>S397*H397</f>
        <v>0</v>
      </c>
      <c r="U397" s="35"/>
      <c r="V397" s="35"/>
      <c r="W397" s="35"/>
      <c r="X397" s="35"/>
      <c r="Y397" s="35"/>
      <c r="Z397" s="35"/>
      <c r="AA397" s="35"/>
      <c r="AB397" s="35"/>
      <c r="AC397" s="35"/>
      <c r="AD397" s="35"/>
      <c r="AE397" s="35"/>
      <c r="AR397" s="203" t="s">
        <v>300</v>
      </c>
      <c r="AT397" s="203" t="s">
        <v>172</v>
      </c>
      <c r="AU397" s="203" t="s">
        <v>88</v>
      </c>
      <c r="AY397" s="18" t="s">
        <v>169</v>
      </c>
      <c r="BE397" s="204">
        <f>IF(N397="základní",J397,0)</f>
        <v>0</v>
      </c>
      <c r="BF397" s="204">
        <f>IF(N397="snížená",J397,0)</f>
        <v>0</v>
      </c>
      <c r="BG397" s="204">
        <f>IF(N397="zákl. přenesená",J397,0)</f>
        <v>0</v>
      </c>
      <c r="BH397" s="204">
        <f>IF(N397="sníž. přenesená",J397,0)</f>
        <v>0</v>
      </c>
      <c r="BI397" s="204">
        <f>IF(N397="nulová",J397,0)</f>
        <v>0</v>
      </c>
      <c r="BJ397" s="18" t="s">
        <v>86</v>
      </c>
      <c r="BK397" s="204">
        <f>ROUND(I397*H397,2)</f>
        <v>0</v>
      </c>
      <c r="BL397" s="18" t="s">
        <v>300</v>
      </c>
      <c r="BM397" s="203" t="s">
        <v>2283</v>
      </c>
    </row>
    <row r="398" spans="1:65" s="2" customFormat="1" ht="19.5">
      <c r="A398" s="35"/>
      <c r="B398" s="36"/>
      <c r="C398" s="37"/>
      <c r="D398" s="205" t="s">
        <v>178</v>
      </c>
      <c r="E398" s="37"/>
      <c r="F398" s="206" t="s">
        <v>2282</v>
      </c>
      <c r="G398" s="37"/>
      <c r="H398" s="37"/>
      <c r="I398" s="207"/>
      <c r="J398" s="37"/>
      <c r="K398" s="37"/>
      <c r="L398" s="40"/>
      <c r="M398" s="208"/>
      <c r="N398" s="209"/>
      <c r="O398" s="72"/>
      <c r="P398" s="72"/>
      <c r="Q398" s="72"/>
      <c r="R398" s="72"/>
      <c r="S398" s="72"/>
      <c r="T398" s="73"/>
      <c r="U398" s="35"/>
      <c r="V398" s="35"/>
      <c r="W398" s="35"/>
      <c r="X398" s="35"/>
      <c r="Y398" s="35"/>
      <c r="Z398" s="35"/>
      <c r="AA398" s="35"/>
      <c r="AB398" s="35"/>
      <c r="AC398" s="35"/>
      <c r="AD398" s="35"/>
      <c r="AE398" s="35"/>
      <c r="AT398" s="18" t="s">
        <v>178</v>
      </c>
      <c r="AU398" s="18" t="s">
        <v>88</v>
      </c>
    </row>
    <row r="399" spans="1:65" s="2" customFormat="1" ht="19.5">
      <c r="A399" s="35"/>
      <c r="B399" s="36"/>
      <c r="C399" s="37"/>
      <c r="D399" s="205" t="s">
        <v>233</v>
      </c>
      <c r="E399" s="37"/>
      <c r="F399" s="212" t="s">
        <v>2284</v>
      </c>
      <c r="G399" s="37"/>
      <c r="H399" s="37"/>
      <c r="I399" s="207"/>
      <c r="J399" s="37"/>
      <c r="K399" s="37"/>
      <c r="L399" s="40"/>
      <c r="M399" s="208"/>
      <c r="N399" s="209"/>
      <c r="O399" s="72"/>
      <c r="P399" s="72"/>
      <c r="Q399" s="72"/>
      <c r="R399" s="72"/>
      <c r="S399" s="72"/>
      <c r="T399" s="73"/>
      <c r="U399" s="35"/>
      <c r="V399" s="35"/>
      <c r="W399" s="35"/>
      <c r="X399" s="35"/>
      <c r="Y399" s="35"/>
      <c r="Z399" s="35"/>
      <c r="AA399" s="35"/>
      <c r="AB399" s="35"/>
      <c r="AC399" s="35"/>
      <c r="AD399" s="35"/>
      <c r="AE399" s="35"/>
      <c r="AT399" s="18" t="s">
        <v>233</v>
      </c>
      <c r="AU399" s="18" t="s">
        <v>88</v>
      </c>
    </row>
    <row r="400" spans="1:65" s="2" customFormat="1" ht="33" customHeight="1">
      <c r="A400" s="35"/>
      <c r="B400" s="36"/>
      <c r="C400" s="192" t="s">
        <v>872</v>
      </c>
      <c r="D400" s="192" t="s">
        <v>172</v>
      </c>
      <c r="E400" s="193" t="s">
        <v>2285</v>
      </c>
      <c r="F400" s="194" t="s">
        <v>2286</v>
      </c>
      <c r="G400" s="195" t="s">
        <v>1341</v>
      </c>
      <c r="H400" s="196">
        <v>4</v>
      </c>
      <c r="I400" s="197"/>
      <c r="J400" s="198">
        <f>ROUND(I400*H400,2)</f>
        <v>0</v>
      </c>
      <c r="K400" s="194" t="s">
        <v>1</v>
      </c>
      <c r="L400" s="40"/>
      <c r="M400" s="199" t="s">
        <v>1</v>
      </c>
      <c r="N400" s="200" t="s">
        <v>44</v>
      </c>
      <c r="O400" s="72"/>
      <c r="P400" s="201">
        <f>O400*H400</f>
        <v>0</v>
      </c>
      <c r="Q400" s="201">
        <v>0</v>
      </c>
      <c r="R400" s="201">
        <f>Q400*H400</f>
        <v>0</v>
      </c>
      <c r="S400" s="201">
        <v>0</v>
      </c>
      <c r="T400" s="202">
        <f>S400*H400</f>
        <v>0</v>
      </c>
      <c r="U400" s="35"/>
      <c r="V400" s="35"/>
      <c r="W400" s="35"/>
      <c r="X400" s="35"/>
      <c r="Y400" s="35"/>
      <c r="Z400" s="35"/>
      <c r="AA400" s="35"/>
      <c r="AB400" s="35"/>
      <c r="AC400" s="35"/>
      <c r="AD400" s="35"/>
      <c r="AE400" s="35"/>
      <c r="AR400" s="203" t="s">
        <v>300</v>
      </c>
      <c r="AT400" s="203" t="s">
        <v>172</v>
      </c>
      <c r="AU400" s="203" t="s">
        <v>88</v>
      </c>
      <c r="AY400" s="18" t="s">
        <v>169</v>
      </c>
      <c r="BE400" s="204">
        <f>IF(N400="základní",J400,0)</f>
        <v>0</v>
      </c>
      <c r="BF400" s="204">
        <f>IF(N400="snížená",J400,0)</f>
        <v>0</v>
      </c>
      <c r="BG400" s="204">
        <f>IF(N400="zákl. přenesená",J400,0)</f>
        <v>0</v>
      </c>
      <c r="BH400" s="204">
        <f>IF(N400="sníž. přenesená",J400,0)</f>
        <v>0</v>
      </c>
      <c r="BI400" s="204">
        <f>IF(N400="nulová",J400,0)</f>
        <v>0</v>
      </c>
      <c r="BJ400" s="18" t="s">
        <v>86</v>
      </c>
      <c r="BK400" s="204">
        <f>ROUND(I400*H400,2)</f>
        <v>0</v>
      </c>
      <c r="BL400" s="18" t="s">
        <v>300</v>
      </c>
      <c r="BM400" s="203" t="s">
        <v>2287</v>
      </c>
    </row>
    <row r="401" spans="1:65" s="2" customFormat="1" ht="19.5">
      <c r="A401" s="35"/>
      <c r="B401" s="36"/>
      <c r="C401" s="37"/>
      <c r="D401" s="205" t="s">
        <v>178</v>
      </c>
      <c r="E401" s="37"/>
      <c r="F401" s="206" t="s">
        <v>2286</v>
      </c>
      <c r="G401" s="37"/>
      <c r="H401" s="37"/>
      <c r="I401" s="207"/>
      <c r="J401" s="37"/>
      <c r="K401" s="37"/>
      <c r="L401" s="40"/>
      <c r="M401" s="208"/>
      <c r="N401" s="209"/>
      <c r="O401" s="72"/>
      <c r="P401" s="72"/>
      <c r="Q401" s="72"/>
      <c r="R401" s="72"/>
      <c r="S401" s="72"/>
      <c r="T401" s="73"/>
      <c r="U401" s="35"/>
      <c r="V401" s="35"/>
      <c r="W401" s="35"/>
      <c r="X401" s="35"/>
      <c r="Y401" s="35"/>
      <c r="Z401" s="35"/>
      <c r="AA401" s="35"/>
      <c r="AB401" s="35"/>
      <c r="AC401" s="35"/>
      <c r="AD401" s="35"/>
      <c r="AE401" s="35"/>
      <c r="AT401" s="18" t="s">
        <v>178</v>
      </c>
      <c r="AU401" s="18" t="s">
        <v>88</v>
      </c>
    </row>
    <row r="402" spans="1:65" s="2" customFormat="1" ht="44.25" customHeight="1">
      <c r="A402" s="35"/>
      <c r="B402" s="36"/>
      <c r="C402" s="192" t="s">
        <v>877</v>
      </c>
      <c r="D402" s="192" t="s">
        <v>172</v>
      </c>
      <c r="E402" s="193" t="s">
        <v>2288</v>
      </c>
      <c r="F402" s="194" t="s">
        <v>2289</v>
      </c>
      <c r="G402" s="195" t="s">
        <v>1341</v>
      </c>
      <c r="H402" s="196">
        <v>7</v>
      </c>
      <c r="I402" s="197"/>
      <c r="J402" s="198">
        <f>ROUND(I402*H402,2)</f>
        <v>0</v>
      </c>
      <c r="K402" s="194" t="s">
        <v>1</v>
      </c>
      <c r="L402" s="40"/>
      <c r="M402" s="199" t="s">
        <v>1</v>
      </c>
      <c r="N402" s="200" t="s">
        <v>44</v>
      </c>
      <c r="O402" s="72"/>
      <c r="P402" s="201">
        <f>O402*H402</f>
        <v>0</v>
      </c>
      <c r="Q402" s="201">
        <v>0</v>
      </c>
      <c r="R402" s="201">
        <f>Q402*H402</f>
        <v>0</v>
      </c>
      <c r="S402" s="201">
        <v>0</v>
      </c>
      <c r="T402" s="202">
        <f>S402*H402</f>
        <v>0</v>
      </c>
      <c r="U402" s="35"/>
      <c r="V402" s="35"/>
      <c r="W402" s="35"/>
      <c r="X402" s="35"/>
      <c r="Y402" s="35"/>
      <c r="Z402" s="35"/>
      <c r="AA402" s="35"/>
      <c r="AB402" s="35"/>
      <c r="AC402" s="35"/>
      <c r="AD402" s="35"/>
      <c r="AE402" s="35"/>
      <c r="AR402" s="203" t="s">
        <v>300</v>
      </c>
      <c r="AT402" s="203" t="s">
        <v>172</v>
      </c>
      <c r="AU402" s="203" t="s">
        <v>88</v>
      </c>
      <c r="AY402" s="18" t="s">
        <v>169</v>
      </c>
      <c r="BE402" s="204">
        <f>IF(N402="základní",J402,0)</f>
        <v>0</v>
      </c>
      <c r="BF402" s="204">
        <f>IF(N402="snížená",J402,0)</f>
        <v>0</v>
      </c>
      <c r="BG402" s="204">
        <f>IF(N402="zákl. přenesená",J402,0)</f>
        <v>0</v>
      </c>
      <c r="BH402" s="204">
        <f>IF(N402="sníž. přenesená",J402,0)</f>
        <v>0</v>
      </c>
      <c r="BI402" s="204">
        <f>IF(N402="nulová",J402,0)</f>
        <v>0</v>
      </c>
      <c r="BJ402" s="18" t="s">
        <v>86</v>
      </c>
      <c r="BK402" s="204">
        <f>ROUND(I402*H402,2)</f>
        <v>0</v>
      </c>
      <c r="BL402" s="18" t="s">
        <v>300</v>
      </c>
      <c r="BM402" s="203" t="s">
        <v>2290</v>
      </c>
    </row>
    <row r="403" spans="1:65" s="2" customFormat="1" ht="29.25">
      <c r="A403" s="35"/>
      <c r="B403" s="36"/>
      <c r="C403" s="37"/>
      <c r="D403" s="205" t="s">
        <v>178</v>
      </c>
      <c r="E403" s="37"/>
      <c r="F403" s="206" t="s">
        <v>2289</v>
      </c>
      <c r="G403" s="37"/>
      <c r="H403" s="37"/>
      <c r="I403" s="207"/>
      <c r="J403" s="37"/>
      <c r="K403" s="37"/>
      <c r="L403" s="40"/>
      <c r="M403" s="208"/>
      <c r="N403" s="209"/>
      <c r="O403" s="72"/>
      <c r="P403" s="72"/>
      <c r="Q403" s="72"/>
      <c r="R403" s="72"/>
      <c r="S403" s="72"/>
      <c r="T403" s="73"/>
      <c r="U403" s="35"/>
      <c r="V403" s="35"/>
      <c r="W403" s="35"/>
      <c r="X403" s="35"/>
      <c r="Y403" s="35"/>
      <c r="Z403" s="35"/>
      <c r="AA403" s="35"/>
      <c r="AB403" s="35"/>
      <c r="AC403" s="35"/>
      <c r="AD403" s="35"/>
      <c r="AE403" s="35"/>
      <c r="AT403" s="18" t="s">
        <v>178</v>
      </c>
      <c r="AU403" s="18" t="s">
        <v>88</v>
      </c>
    </row>
    <row r="404" spans="1:65" s="2" customFormat="1" ht="37.9" customHeight="1">
      <c r="A404" s="35"/>
      <c r="B404" s="36"/>
      <c r="C404" s="192" t="s">
        <v>881</v>
      </c>
      <c r="D404" s="192" t="s">
        <v>172</v>
      </c>
      <c r="E404" s="193" t="s">
        <v>2291</v>
      </c>
      <c r="F404" s="194" t="s">
        <v>2292</v>
      </c>
      <c r="G404" s="195" t="s">
        <v>1341</v>
      </c>
      <c r="H404" s="196">
        <v>8</v>
      </c>
      <c r="I404" s="197"/>
      <c r="J404" s="198">
        <f>ROUND(I404*H404,2)</f>
        <v>0</v>
      </c>
      <c r="K404" s="194" t="s">
        <v>1</v>
      </c>
      <c r="L404" s="40"/>
      <c r="M404" s="199" t="s">
        <v>1</v>
      </c>
      <c r="N404" s="200" t="s">
        <v>44</v>
      </c>
      <c r="O404" s="72"/>
      <c r="P404" s="201">
        <f>O404*H404</f>
        <v>0</v>
      </c>
      <c r="Q404" s="201">
        <v>0</v>
      </c>
      <c r="R404" s="201">
        <f>Q404*H404</f>
        <v>0</v>
      </c>
      <c r="S404" s="201">
        <v>0</v>
      </c>
      <c r="T404" s="202">
        <f>S404*H404</f>
        <v>0</v>
      </c>
      <c r="U404" s="35"/>
      <c r="V404" s="35"/>
      <c r="W404" s="35"/>
      <c r="X404" s="35"/>
      <c r="Y404" s="35"/>
      <c r="Z404" s="35"/>
      <c r="AA404" s="35"/>
      <c r="AB404" s="35"/>
      <c r="AC404" s="35"/>
      <c r="AD404" s="35"/>
      <c r="AE404" s="35"/>
      <c r="AR404" s="203" t="s">
        <v>300</v>
      </c>
      <c r="AT404" s="203" t="s">
        <v>172</v>
      </c>
      <c r="AU404" s="203" t="s">
        <v>88</v>
      </c>
      <c r="AY404" s="18" t="s">
        <v>169</v>
      </c>
      <c r="BE404" s="204">
        <f>IF(N404="základní",J404,0)</f>
        <v>0</v>
      </c>
      <c r="BF404" s="204">
        <f>IF(N404="snížená",J404,0)</f>
        <v>0</v>
      </c>
      <c r="BG404" s="204">
        <f>IF(N404="zákl. přenesená",J404,0)</f>
        <v>0</v>
      </c>
      <c r="BH404" s="204">
        <f>IF(N404="sníž. přenesená",J404,0)</f>
        <v>0</v>
      </c>
      <c r="BI404" s="204">
        <f>IF(N404="nulová",J404,0)</f>
        <v>0</v>
      </c>
      <c r="BJ404" s="18" t="s">
        <v>86</v>
      </c>
      <c r="BK404" s="204">
        <f>ROUND(I404*H404,2)</f>
        <v>0</v>
      </c>
      <c r="BL404" s="18" t="s">
        <v>300</v>
      </c>
      <c r="BM404" s="203" t="s">
        <v>2293</v>
      </c>
    </row>
    <row r="405" spans="1:65" s="2" customFormat="1" ht="29.25">
      <c r="A405" s="35"/>
      <c r="B405" s="36"/>
      <c r="C405" s="37"/>
      <c r="D405" s="205" t="s">
        <v>178</v>
      </c>
      <c r="E405" s="37"/>
      <c r="F405" s="206" t="s">
        <v>2292</v>
      </c>
      <c r="G405" s="37"/>
      <c r="H405" s="37"/>
      <c r="I405" s="207"/>
      <c r="J405" s="37"/>
      <c r="K405" s="37"/>
      <c r="L405" s="40"/>
      <c r="M405" s="208"/>
      <c r="N405" s="209"/>
      <c r="O405" s="72"/>
      <c r="P405" s="72"/>
      <c r="Q405" s="72"/>
      <c r="R405" s="72"/>
      <c r="S405" s="72"/>
      <c r="T405" s="73"/>
      <c r="U405" s="35"/>
      <c r="V405" s="35"/>
      <c r="W405" s="35"/>
      <c r="X405" s="35"/>
      <c r="Y405" s="35"/>
      <c r="Z405" s="35"/>
      <c r="AA405" s="35"/>
      <c r="AB405" s="35"/>
      <c r="AC405" s="35"/>
      <c r="AD405" s="35"/>
      <c r="AE405" s="35"/>
      <c r="AT405" s="18" t="s">
        <v>178</v>
      </c>
      <c r="AU405" s="18" t="s">
        <v>88</v>
      </c>
    </row>
    <row r="406" spans="1:65" s="2" customFormat="1" ht="33" customHeight="1">
      <c r="A406" s="35"/>
      <c r="B406" s="36"/>
      <c r="C406" s="192" t="s">
        <v>885</v>
      </c>
      <c r="D406" s="192" t="s">
        <v>172</v>
      </c>
      <c r="E406" s="193" t="s">
        <v>2294</v>
      </c>
      <c r="F406" s="194" t="s">
        <v>2295</v>
      </c>
      <c r="G406" s="195" t="s">
        <v>1341</v>
      </c>
      <c r="H406" s="196">
        <v>19</v>
      </c>
      <c r="I406" s="197"/>
      <c r="J406" s="198">
        <f>ROUND(I406*H406,2)</f>
        <v>0</v>
      </c>
      <c r="K406" s="194" t="s">
        <v>1</v>
      </c>
      <c r="L406" s="40"/>
      <c r="M406" s="199" t="s">
        <v>1</v>
      </c>
      <c r="N406" s="200" t="s">
        <v>44</v>
      </c>
      <c r="O406" s="72"/>
      <c r="P406" s="201">
        <f>O406*H406</f>
        <v>0</v>
      </c>
      <c r="Q406" s="201">
        <v>0</v>
      </c>
      <c r="R406" s="201">
        <f>Q406*H406</f>
        <v>0</v>
      </c>
      <c r="S406" s="201">
        <v>0</v>
      </c>
      <c r="T406" s="202">
        <f>S406*H406</f>
        <v>0</v>
      </c>
      <c r="U406" s="35"/>
      <c r="V406" s="35"/>
      <c r="W406" s="35"/>
      <c r="X406" s="35"/>
      <c r="Y406" s="35"/>
      <c r="Z406" s="35"/>
      <c r="AA406" s="35"/>
      <c r="AB406" s="35"/>
      <c r="AC406" s="35"/>
      <c r="AD406" s="35"/>
      <c r="AE406" s="35"/>
      <c r="AR406" s="203" t="s">
        <v>300</v>
      </c>
      <c r="AT406" s="203" t="s">
        <v>172</v>
      </c>
      <c r="AU406" s="203" t="s">
        <v>88</v>
      </c>
      <c r="AY406" s="18" t="s">
        <v>169</v>
      </c>
      <c r="BE406" s="204">
        <f>IF(N406="základní",J406,0)</f>
        <v>0</v>
      </c>
      <c r="BF406" s="204">
        <f>IF(N406="snížená",J406,0)</f>
        <v>0</v>
      </c>
      <c r="BG406" s="204">
        <f>IF(N406="zákl. přenesená",J406,0)</f>
        <v>0</v>
      </c>
      <c r="BH406" s="204">
        <f>IF(N406="sníž. přenesená",J406,0)</f>
        <v>0</v>
      </c>
      <c r="BI406" s="204">
        <f>IF(N406="nulová",J406,0)</f>
        <v>0</v>
      </c>
      <c r="BJ406" s="18" t="s">
        <v>86</v>
      </c>
      <c r="BK406" s="204">
        <f>ROUND(I406*H406,2)</f>
        <v>0</v>
      </c>
      <c r="BL406" s="18" t="s">
        <v>300</v>
      </c>
      <c r="BM406" s="203" t="s">
        <v>2296</v>
      </c>
    </row>
    <row r="407" spans="1:65" s="2" customFormat="1" ht="19.5">
      <c r="A407" s="35"/>
      <c r="B407" s="36"/>
      <c r="C407" s="37"/>
      <c r="D407" s="205" t="s">
        <v>178</v>
      </c>
      <c r="E407" s="37"/>
      <c r="F407" s="206" t="s">
        <v>2295</v>
      </c>
      <c r="G407" s="37"/>
      <c r="H407" s="37"/>
      <c r="I407" s="207"/>
      <c r="J407" s="37"/>
      <c r="K407" s="37"/>
      <c r="L407" s="40"/>
      <c r="M407" s="208"/>
      <c r="N407" s="209"/>
      <c r="O407" s="72"/>
      <c r="P407" s="72"/>
      <c r="Q407" s="72"/>
      <c r="R407" s="72"/>
      <c r="S407" s="72"/>
      <c r="T407" s="73"/>
      <c r="U407" s="35"/>
      <c r="V407" s="35"/>
      <c r="W407" s="35"/>
      <c r="X407" s="35"/>
      <c r="Y407" s="35"/>
      <c r="Z407" s="35"/>
      <c r="AA407" s="35"/>
      <c r="AB407" s="35"/>
      <c r="AC407" s="35"/>
      <c r="AD407" s="35"/>
      <c r="AE407" s="35"/>
      <c r="AT407" s="18" t="s">
        <v>178</v>
      </c>
      <c r="AU407" s="18" t="s">
        <v>88</v>
      </c>
    </row>
    <row r="408" spans="1:65" s="2" customFormat="1" ht="24.2" customHeight="1">
      <c r="A408" s="35"/>
      <c r="B408" s="36"/>
      <c r="C408" s="192" t="s">
        <v>889</v>
      </c>
      <c r="D408" s="192" t="s">
        <v>172</v>
      </c>
      <c r="E408" s="193" t="s">
        <v>2297</v>
      </c>
      <c r="F408" s="194" t="s">
        <v>2298</v>
      </c>
      <c r="G408" s="195" t="s">
        <v>1341</v>
      </c>
      <c r="H408" s="196">
        <v>8</v>
      </c>
      <c r="I408" s="197"/>
      <c r="J408" s="198">
        <f>ROUND(I408*H408,2)</f>
        <v>0</v>
      </c>
      <c r="K408" s="194" t="s">
        <v>1</v>
      </c>
      <c r="L408" s="40"/>
      <c r="M408" s="199" t="s">
        <v>1</v>
      </c>
      <c r="N408" s="200" t="s">
        <v>44</v>
      </c>
      <c r="O408" s="72"/>
      <c r="P408" s="201">
        <f>O408*H408</f>
        <v>0</v>
      </c>
      <c r="Q408" s="201">
        <v>0</v>
      </c>
      <c r="R408" s="201">
        <f>Q408*H408</f>
        <v>0</v>
      </c>
      <c r="S408" s="201">
        <v>0</v>
      </c>
      <c r="T408" s="202">
        <f>S408*H408</f>
        <v>0</v>
      </c>
      <c r="U408" s="35"/>
      <c r="V408" s="35"/>
      <c r="W408" s="35"/>
      <c r="X408" s="35"/>
      <c r="Y408" s="35"/>
      <c r="Z408" s="35"/>
      <c r="AA408" s="35"/>
      <c r="AB408" s="35"/>
      <c r="AC408" s="35"/>
      <c r="AD408" s="35"/>
      <c r="AE408" s="35"/>
      <c r="AR408" s="203" t="s">
        <v>300</v>
      </c>
      <c r="AT408" s="203" t="s">
        <v>172</v>
      </c>
      <c r="AU408" s="203" t="s">
        <v>88</v>
      </c>
      <c r="AY408" s="18" t="s">
        <v>169</v>
      </c>
      <c r="BE408" s="204">
        <f>IF(N408="základní",J408,0)</f>
        <v>0</v>
      </c>
      <c r="BF408" s="204">
        <f>IF(N408="snížená",J408,0)</f>
        <v>0</v>
      </c>
      <c r="BG408" s="204">
        <f>IF(N408="zákl. přenesená",J408,0)</f>
        <v>0</v>
      </c>
      <c r="BH408" s="204">
        <f>IF(N408="sníž. přenesená",J408,0)</f>
        <v>0</v>
      </c>
      <c r="BI408" s="204">
        <f>IF(N408="nulová",J408,0)</f>
        <v>0</v>
      </c>
      <c r="BJ408" s="18" t="s">
        <v>86</v>
      </c>
      <c r="BK408" s="204">
        <f>ROUND(I408*H408,2)</f>
        <v>0</v>
      </c>
      <c r="BL408" s="18" t="s">
        <v>300</v>
      </c>
      <c r="BM408" s="203" t="s">
        <v>2299</v>
      </c>
    </row>
    <row r="409" spans="1:65" s="2" customFormat="1" ht="19.5">
      <c r="A409" s="35"/>
      <c r="B409" s="36"/>
      <c r="C409" s="37"/>
      <c r="D409" s="205" t="s">
        <v>178</v>
      </c>
      <c r="E409" s="37"/>
      <c r="F409" s="206" t="s">
        <v>2298</v>
      </c>
      <c r="G409" s="37"/>
      <c r="H409" s="37"/>
      <c r="I409" s="207"/>
      <c r="J409" s="37"/>
      <c r="K409" s="37"/>
      <c r="L409" s="40"/>
      <c r="M409" s="208"/>
      <c r="N409" s="209"/>
      <c r="O409" s="72"/>
      <c r="P409" s="72"/>
      <c r="Q409" s="72"/>
      <c r="R409" s="72"/>
      <c r="S409" s="72"/>
      <c r="T409" s="73"/>
      <c r="U409" s="35"/>
      <c r="V409" s="35"/>
      <c r="W409" s="35"/>
      <c r="X409" s="35"/>
      <c r="Y409" s="35"/>
      <c r="Z409" s="35"/>
      <c r="AA409" s="35"/>
      <c r="AB409" s="35"/>
      <c r="AC409" s="35"/>
      <c r="AD409" s="35"/>
      <c r="AE409" s="35"/>
      <c r="AT409" s="18" t="s">
        <v>178</v>
      </c>
      <c r="AU409" s="18" t="s">
        <v>88</v>
      </c>
    </row>
    <row r="410" spans="1:65" s="2" customFormat="1" ht="16.5" customHeight="1">
      <c r="A410" s="35"/>
      <c r="B410" s="36"/>
      <c r="C410" s="192" t="s">
        <v>893</v>
      </c>
      <c r="D410" s="192" t="s">
        <v>172</v>
      </c>
      <c r="E410" s="193" t="s">
        <v>2300</v>
      </c>
      <c r="F410" s="194" t="s">
        <v>1912</v>
      </c>
      <c r="G410" s="195" t="s">
        <v>595</v>
      </c>
      <c r="H410" s="266"/>
      <c r="I410" s="197"/>
      <c r="J410" s="198">
        <f>ROUND(I410*H410,2)</f>
        <v>0</v>
      </c>
      <c r="K410" s="194" t="s">
        <v>1</v>
      </c>
      <c r="L410" s="40"/>
      <c r="M410" s="199" t="s">
        <v>1</v>
      </c>
      <c r="N410" s="200" t="s">
        <v>44</v>
      </c>
      <c r="O410" s="72"/>
      <c r="P410" s="201">
        <f>O410*H410</f>
        <v>0</v>
      </c>
      <c r="Q410" s="201">
        <v>0</v>
      </c>
      <c r="R410" s="201">
        <f>Q410*H410</f>
        <v>0</v>
      </c>
      <c r="S410" s="201">
        <v>0</v>
      </c>
      <c r="T410" s="202">
        <f>S410*H410</f>
        <v>0</v>
      </c>
      <c r="U410" s="35"/>
      <c r="V410" s="35"/>
      <c r="W410" s="35"/>
      <c r="X410" s="35"/>
      <c r="Y410" s="35"/>
      <c r="Z410" s="35"/>
      <c r="AA410" s="35"/>
      <c r="AB410" s="35"/>
      <c r="AC410" s="35"/>
      <c r="AD410" s="35"/>
      <c r="AE410" s="35"/>
      <c r="AR410" s="203" t="s">
        <v>300</v>
      </c>
      <c r="AT410" s="203" t="s">
        <v>172</v>
      </c>
      <c r="AU410" s="203" t="s">
        <v>88</v>
      </c>
      <c r="AY410" s="18" t="s">
        <v>169</v>
      </c>
      <c r="BE410" s="204">
        <f>IF(N410="základní",J410,0)</f>
        <v>0</v>
      </c>
      <c r="BF410" s="204">
        <f>IF(N410="snížená",J410,0)</f>
        <v>0</v>
      </c>
      <c r="BG410" s="204">
        <f>IF(N410="zákl. přenesená",J410,0)</f>
        <v>0</v>
      </c>
      <c r="BH410" s="204">
        <f>IF(N410="sníž. přenesená",J410,0)</f>
        <v>0</v>
      </c>
      <c r="BI410" s="204">
        <f>IF(N410="nulová",J410,0)</f>
        <v>0</v>
      </c>
      <c r="BJ410" s="18" t="s">
        <v>86</v>
      </c>
      <c r="BK410" s="204">
        <f>ROUND(I410*H410,2)</f>
        <v>0</v>
      </c>
      <c r="BL410" s="18" t="s">
        <v>300</v>
      </c>
      <c r="BM410" s="203" t="s">
        <v>2301</v>
      </c>
    </row>
    <row r="411" spans="1:65" s="2" customFormat="1" ht="11.25">
      <c r="A411" s="35"/>
      <c r="B411" s="36"/>
      <c r="C411" s="37"/>
      <c r="D411" s="205" t="s">
        <v>178</v>
      </c>
      <c r="E411" s="37"/>
      <c r="F411" s="206" t="s">
        <v>1912</v>
      </c>
      <c r="G411" s="37"/>
      <c r="H411" s="37"/>
      <c r="I411" s="207"/>
      <c r="J411" s="37"/>
      <c r="K411" s="37"/>
      <c r="L411" s="40"/>
      <c r="M411" s="208"/>
      <c r="N411" s="209"/>
      <c r="O411" s="72"/>
      <c r="P411" s="72"/>
      <c r="Q411" s="72"/>
      <c r="R411" s="72"/>
      <c r="S411" s="72"/>
      <c r="T411" s="73"/>
      <c r="U411" s="35"/>
      <c r="V411" s="35"/>
      <c r="W411" s="35"/>
      <c r="X411" s="35"/>
      <c r="Y411" s="35"/>
      <c r="Z411" s="35"/>
      <c r="AA411" s="35"/>
      <c r="AB411" s="35"/>
      <c r="AC411" s="35"/>
      <c r="AD411" s="35"/>
      <c r="AE411" s="35"/>
      <c r="AT411" s="18" t="s">
        <v>178</v>
      </c>
      <c r="AU411" s="18" t="s">
        <v>88</v>
      </c>
    </row>
    <row r="412" spans="1:65" s="2" customFormat="1" ht="19.5">
      <c r="A412" s="35"/>
      <c r="B412" s="36"/>
      <c r="C412" s="37"/>
      <c r="D412" s="205" t="s">
        <v>233</v>
      </c>
      <c r="E412" s="37"/>
      <c r="F412" s="212" t="s">
        <v>2302</v>
      </c>
      <c r="G412" s="37"/>
      <c r="H412" s="37"/>
      <c r="I412" s="207"/>
      <c r="J412" s="37"/>
      <c r="K412" s="37"/>
      <c r="L412" s="40"/>
      <c r="M412" s="208"/>
      <c r="N412" s="209"/>
      <c r="O412" s="72"/>
      <c r="P412" s="72"/>
      <c r="Q412" s="72"/>
      <c r="R412" s="72"/>
      <c r="S412" s="72"/>
      <c r="T412" s="73"/>
      <c r="U412" s="35"/>
      <c r="V412" s="35"/>
      <c r="W412" s="35"/>
      <c r="X412" s="35"/>
      <c r="Y412" s="35"/>
      <c r="Z412" s="35"/>
      <c r="AA412" s="35"/>
      <c r="AB412" s="35"/>
      <c r="AC412" s="35"/>
      <c r="AD412" s="35"/>
      <c r="AE412" s="35"/>
      <c r="AT412" s="18" t="s">
        <v>233</v>
      </c>
      <c r="AU412" s="18" t="s">
        <v>88</v>
      </c>
    </row>
    <row r="413" spans="1:65" s="12" customFormat="1" ht="22.9" customHeight="1">
      <c r="B413" s="176"/>
      <c r="C413" s="177"/>
      <c r="D413" s="178" t="s">
        <v>78</v>
      </c>
      <c r="E413" s="190" t="s">
        <v>2303</v>
      </c>
      <c r="F413" s="190" t="s">
        <v>2304</v>
      </c>
      <c r="G413" s="177"/>
      <c r="H413" s="177"/>
      <c r="I413" s="180"/>
      <c r="J413" s="191">
        <f>BK413</f>
        <v>0</v>
      </c>
      <c r="K413" s="177"/>
      <c r="L413" s="182"/>
      <c r="M413" s="183"/>
      <c r="N413" s="184"/>
      <c r="O413" s="184"/>
      <c r="P413" s="185">
        <f>SUM(P414:P444)</f>
        <v>0</v>
      </c>
      <c r="Q413" s="184"/>
      <c r="R413" s="185">
        <f>SUM(R414:R444)</f>
        <v>0</v>
      </c>
      <c r="S413" s="184"/>
      <c r="T413" s="186">
        <f>SUM(T414:T444)</f>
        <v>0</v>
      </c>
      <c r="AR413" s="187" t="s">
        <v>88</v>
      </c>
      <c r="AT413" s="188" t="s">
        <v>78</v>
      </c>
      <c r="AU413" s="188" t="s">
        <v>86</v>
      </c>
      <c r="AY413" s="187" t="s">
        <v>169</v>
      </c>
      <c r="BK413" s="189">
        <f>SUM(BK414:BK444)</f>
        <v>0</v>
      </c>
    </row>
    <row r="414" spans="1:65" s="2" customFormat="1" ht="16.5" customHeight="1">
      <c r="A414" s="35"/>
      <c r="B414" s="36"/>
      <c r="C414" s="192" t="s">
        <v>897</v>
      </c>
      <c r="D414" s="192" t="s">
        <v>172</v>
      </c>
      <c r="E414" s="193" t="s">
        <v>2305</v>
      </c>
      <c r="F414" s="194" t="s">
        <v>2306</v>
      </c>
      <c r="G414" s="195" t="s">
        <v>1341</v>
      </c>
      <c r="H414" s="196">
        <v>5</v>
      </c>
      <c r="I414" s="197"/>
      <c r="J414" s="198">
        <f>ROUND(I414*H414,2)</f>
        <v>0</v>
      </c>
      <c r="K414" s="194" t="s">
        <v>1</v>
      </c>
      <c r="L414" s="40"/>
      <c r="M414" s="199" t="s">
        <v>1</v>
      </c>
      <c r="N414" s="200" t="s">
        <v>44</v>
      </c>
      <c r="O414" s="72"/>
      <c r="P414" s="201">
        <f>O414*H414</f>
        <v>0</v>
      </c>
      <c r="Q414" s="201">
        <v>0</v>
      </c>
      <c r="R414" s="201">
        <f>Q414*H414</f>
        <v>0</v>
      </c>
      <c r="S414" s="201">
        <v>0</v>
      </c>
      <c r="T414" s="202">
        <f>S414*H414</f>
        <v>0</v>
      </c>
      <c r="U414" s="35"/>
      <c r="V414" s="35"/>
      <c r="W414" s="35"/>
      <c r="X414" s="35"/>
      <c r="Y414" s="35"/>
      <c r="Z414" s="35"/>
      <c r="AA414" s="35"/>
      <c r="AB414" s="35"/>
      <c r="AC414" s="35"/>
      <c r="AD414" s="35"/>
      <c r="AE414" s="35"/>
      <c r="AR414" s="203" t="s">
        <v>300</v>
      </c>
      <c r="AT414" s="203" t="s">
        <v>172</v>
      </c>
      <c r="AU414" s="203" t="s">
        <v>88</v>
      </c>
      <c r="AY414" s="18" t="s">
        <v>169</v>
      </c>
      <c r="BE414" s="204">
        <f>IF(N414="základní",J414,0)</f>
        <v>0</v>
      </c>
      <c r="BF414" s="204">
        <f>IF(N414="snížená",J414,0)</f>
        <v>0</v>
      </c>
      <c r="BG414" s="204">
        <f>IF(N414="zákl. přenesená",J414,0)</f>
        <v>0</v>
      </c>
      <c r="BH414" s="204">
        <f>IF(N414="sníž. přenesená",J414,0)</f>
        <v>0</v>
      </c>
      <c r="BI414" s="204">
        <f>IF(N414="nulová",J414,0)</f>
        <v>0</v>
      </c>
      <c r="BJ414" s="18" t="s">
        <v>86</v>
      </c>
      <c r="BK414" s="204">
        <f>ROUND(I414*H414,2)</f>
        <v>0</v>
      </c>
      <c r="BL414" s="18" t="s">
        <v>300</v>
      </c>
      <c r="BM414" s="203" t="s">
        <v>2307</v>
      </c>
    </row>
    <row r="415" spans="1:65" s="2" customFormat="1" ht="11.25">
      <c r="A415" s="35"/>
      <c r="B415" s="36"/>
      <c r="C415" s="37"/>
      <c r="D415" s="205" t="s">
        <v>178</v>
      </c>
      <c r="E415" s="37"/>
      <c r="F415" s="206" t="s">
        <v>2306</v>
      </c>
      <c r="G415" s="37"/>
      <c r="H415" s="37"/>
      <c r="I415" s="207"/>
      <c r="J415" s="37"/>
      <c r="K415" s="37"/>
      <c r="L415" s="40"/>
      <c r="M415" s="208"/>
      <c r="N415" s="209"/>
      <c r="O415" s="72"/>
      <c r="P415" s="72"/>
      <c r="Q415" s="72"/>
      <c r="R415" s="72"/>
      <c r="S415" s="72"/>
      <c r="T415" s="73"/>
      <c r="U415" s="35"/>
      <c r="V415" s="35"/>
      <c r="W415" s="35"/>
      <c r="X415" s="35"/>
      <c r="Y415" s="35"/>
      <c r="Z415" s="35"/>
      <c r="AA415" s="35"/>
      <c r="AB415" s="35"/>
      <c r="AC415" s="35"/>
      <c r="AD415" s="35"/>
      <c r="AE415" s="35"/>
      <c r="AT415" s="18" t="s">
        <v>178</v>
      </c>
      <c r="AU415" s="18" t="s">
        <v>88</v>
      </c>
    </row>
    <row r="416" spans="1:65" s="2" customFormat="1" ht="16.5" customHeight="1">
      <c r="A416" s="35"/>
      <c r="B416" s="36"/>
      <c r="C416" s="192" t="s">
        <v>901</v>
      </c>
      <c r="D416" s="192" t="s">
        <v>172</v>
      </c>
      <c r="E416" s="193" t="s">
        <v>2308</v>
      </c>
      <c r="F416" s="194" t="s">
        <v>2309</v>
      </c>
      <c r="G416" s="195" t="s">
        <v>1341</v>
      </c>
      <c r="H416" s="196">
        <v>3</v>
      </c>
      <c r="I416" s="197"/>
      <c r="J416" s="198">
        <f>ROUND(I416*H416,2)</f>
        <v>0</v>
      </c>
      <c r="K416" s="194" t="s">
        <v>1</v>
      </c>
      <c r="L416" s="40"/>
      <c r="M416" s="199" t="s">
        <v>1</v>
      </c>
      <c r="N416" s="200" t="s">
        <v>44</v>
      </c>
      <c r="O416" s="72"/>
      <c r="P416" s="201">
        <f>O416*H416</f>
        <v>0</v>
      </c>
      <c r="Q416" s="201">
        <v>0</v>
      </c>
      <c r="R416" s="201">
        <f>Q416*H416</f>
        <v>0</v>
      </c>
      <c r="S416" s="201">
        <v>0</v>
      </c>
      <c r="T416" s="202">
        <f>S416*H416</f>
        <v>0</v>
      </c>
      <c r="U416" s="35"/>
      <c r="V416" s="35"/>
      <c r="W416" s="35"/>
      <c r="X416" s="35"/>
      <c r="Y416" s="35"/>
      <c r="Z416" s="35"/>
      <c r="AA416" s="35"/>
      <c r="AB416" s="35"/>
      <c r="AC416" s="35"/>
      <c r="AD416" s="35"/>
      <c r="AE416" s="35"/>
      <c r="AR416" s="203" t="s">
        <v>300</v>
      </c>
      <c r="AT416" s="203" t="s">
        <v>172</v>
      </c>
      <c r="AU416" s="203" t="s">
        <v>88</v>
      </c>
      <c r="AY416" s="18" t="s">
        <v>169</v>
      </c>
      <c r="BE416" s="204">
        <f>IF(N416="základní",J416,0)</f>
        <v>0</v>
      </c>
      <c r="BF416" s="204">
        <f>IF(N416="snížená",J416,0)</f>
        <v>0</v>
      </c>
      <c r="BG416" s="204">
        <f>IF(N416="zákl. přenesená",J416,0)</f>
        <v>0</v>
      </c>
      <c r="BH416" s="204">
        <f>IF(N416="sníž. přenesená",J416,0)</f>
        <v>0</v>
      </c>
      <c r="BI416" s="204">
        <f>IF(N416="nulová",J416,0)</f>
        <v>0</v>
      </c>
      <c r="BJ416" s="18" t="s">
        <v>86</v>
      </c>
      <c r="BK416" s="204">
        <f>ROUND(I416*H416,2)</f>
        <v>0</v>
      </c>
      <c r="BL416" s="18" t="s">
        <v>300</v>
      </c>
      <c r="BM416" s="203" t="s">
        <v>2310</v>
      </c>
    </row>
    <row r="417" spans="1:65" s="2" customFormat="1" ht="11.25">
      <c r="A417" s="35"/>
      <c r="B417" s="36"/>
      <c r="C417" s="37"/>
      <c r="D417" s="205" t="s">
        <v>178</v>
      </c>
      <c r="E417" s="37"/>
      <c r="F417" s="206" t="s">
        <v>2309</v>
      </c>
      <c r="G417" s="37"/>
      <c r="H417" s="37"/>
      <c r="I417" s="207"/>
      <c r="J417" s="37"/>
      <c r="K417" s="37"/>
      <c r="L417" s="40"/>
      <c r="M417" s="208"/>
      <c r="N417" s="209"/>
      <c r="O417" s="72"/>
      <c r="P417" s="72"/>
      <c r="Q417" s="72"/>
      <c r="R417" s="72"/>
      <c r="S417" s="72"/>
      <c r="T417" s="73"/>
      <c r="U417" s="35"/>
      <c r="V417" s="35"/>
      <c r="W417" s="35"/>
      <c r="X417" s="35"/>
      <c r="Y417" s="35"/>
      <c r="Z417" s="35"/>
      <c r="AA417" s="35"/>
      <c r="AB417" s="35"/>
      <c r="AC417" s="35"/>
      <c r="AD417" s="35"/>
      <c r="AE417" s="35"/>
      <c r="AT417" s="18" t="s">
        <v>178</v>
      </c>
      <c r="AU417" s="18" t="s">
        <v>88</v>
      </c>
    </row>
    <row r="418" spans="1:65" s="2" customFormat="1" ht="24.2" customHeight="1">
      <c r="A418" s="35"/>
      <c r="B418" s="36"/>
      <c r="C418" s="192" t="s">
        <v>905</v>
      </c>
      <c r="D418" s="192" t="s">
        <v>172</v>
      </c>
      <c r="E418" s="193" t="s">
        <v>2311</v>
      </c>
      <c r="F418" s="194" t="s">
        <v>2312</v>
      </c>
      <c r="G418" s="195" t="s">
        <v>1341</v>
      </c>
      <c r="H418" s="196">
        <v>25</v>
      </c>
      <c r="I418" s="197"/>
      <c r="J418" s="198">
        <f>ROUND(I418*H418,2)</f>
        <v>0</v>
      </c>
      <c r="K418" s="194" t="s">
        <v>1</v>
      </c>
      <c r="L418" s="40"/>
      <c r="M418" s="199" t="s">
        <v>1</v>
      </c>
      <c r="N418" s="200" t="s">
        <v>44</v>
      </c>
      <c r="O418" s="72"/>
      <c r="P418" s="201">
        <f>O418*H418</f>
        <v>0</v>
      </c>
      <c r="Q418" s="201">
        <v>0</v>
      </c>
      <c r="R418" s="201">
        <f>Q418*H418</f>
        <v>0</v>
      </c>
      <c r="S418" s="201">
        <v>0</v>
      </c>
      <c r="T418" s="202">
        <f>S418*H418</f>
        <v>0</v>
      </c>
      <c r="U418" s="35"/>
      <c r="V418" s="35"/>
      <c r="W418" s="35"/>
      <c r="X418" s="35"/>
      <c r="Y418" s="35"/>
      <c r="Z418" s="35"/>
      <c r="AA418" s="35"/>
      <c r="AB418" s="35"/>
      <c r="AC418" s="35"/>
      <c r="AD418" s="35"/>
      <c r="AE418" s="35"/>
      <c r="AR418" s="203" t="s">
        <v>300</v>
      </c>
      <c r="AT418" s="203" t="s">
        <v>172</v>
      </c>
      <c r="AU418" s="203" t="s">
        <v>88</v>
      </c>
      <c r="AY418" s="18" t="s">
        <v>169</v>
      </c>
      <c r="BE418" s="204">
        <f>IF(N418="základní",J418,0)</f>
        <v>0</v>
      </c>
      <c r="BF418" s="204">
        <f>IF(N418="snížená",J418,0)</f>
        <v>0</v>
      </c>
      <c r="BG418" s="204">
        <f>IF(N418="zákl. přenesená",J418,0)</f>
        <v>0</v>
      </c>
      <c r="BH418" s="204">
        <f>IF(N418="sníž. přenesená",J418,0)</f>
        <v>0</v>
      </c>
      <c r="BI418" s="204">
        <f>IF(N418="nulová",J418,0)</f>
        <v>0</v>
      </c>
      <c r="BJ418" s="18" t="s">
        <v>86</v>
      </c>
      <c r="BK418" s="204">
        <f>ROUND(I418*H418,2)</f>
        <v>0</v>
      </c>
      <c r="BL418" s="18" t="s">
        <v>300</v>
      </c>
      <c r="BM418" s="203" t="s">
        <v>2313</v>
      </c>
    </row>
    <row r="419" spans="1:65" s="2" customFormat="1" ht="11.25">
      <c r="A419" s="35"/>
      <c r="B419" s="36"/>
      <c r="C419" s="37"/>
      <c r="D419" s="205" t="s">
        <v>178</v>
      </c>
      <c r="E419" s="37"/>
      <c r="F419" s="206" t="s">
        <v>2312</v>
      </c>
      <c r="G419" s="37"/>
      <c r="H419" s="37"/>
      <c r="I419" s="207"/>
      <c r="J419" s="37"/>
      <c r="K419" s="37"/>
      <c r="L419" s="40"/>
      <c r="M419" s="208"/>
      <c r="N419" s="209"/>
      <c r="O419" s="72"/>
      <c r="P419" s="72"/>
      <c r="Q419" s="72"/>
      <c r="R419" s="72"/>
      <c r="S419" s="72"/>
      <c r="T419" s="73"/>
      <c r="U419" s="35"/>
      <c r="V419" s="35"/>
      <c r="W419" s="35"/>
      <c r="X419" s="35"/>
      <c r="Y419" s="35"/>
      <c r="Z419" s="35"/>
      <c r="AA419" s="35"/>
      <c r="AB419" s="35"/>
      <c r="AC419" s="35"/>
      <c r="AD419" s="35"/>
      <c r="AE419" s="35"/>
      <c r="AT419" s="18" t="s">
        <v>178</v>
      </c>
      <c r="AU419" s="18" t="s">
        <v>88</v>
      </c>
    </row>
    <row r="420" spans="1:65" s="2" customFormat="1" ht="16.5" customHeight="1">
      <c r="A420" s="35"/>
      <c r="B420" s="36"/>
      <c r="C420" s="192" t="s">
        <v>911</v>
      </c>
      <c r="D420" s="192" t="s">
        <v>172</v>
      </c>
      <c r="E420" s="193" t="s">
        <v>2314</v>
      </c>
      <c r="F420" s="194" t="s">
        <v>2315</v>
      </c>
      <c r="G420" s="195" t="s">
        <v>368</v>
      </c>
      <c r="H420" s="196">
        <v>2500</v>
      </c>
      <c r="I420" s="197"/>
      <c r="J420" s="198">
        <f>ROUND(I420*H420,2)</f>
        <v>0</v>
      </c>
      <c r="K420" s="194" t="s">
        <v>1</v>
      </c>
      <c r="L420" s="40"/>
      <c r="M420" s="199" t="s">
        <v>1</v>
      </c>
      <c r="N420" s="200" t="s">
        <v>44</v>
      </c>
      <c r="O420" s="72"/>
      <c r="P420" s="201">
        <f>O420*H420</f>
        <v>0</v>
      </c>
      <c r="Q420" s="201">
        <v>0</v>
      </c>
      <c r="R420" s="201">
        <f>Q420*H420</f>
        <v>0</v>
      </c>
      <c r="S420" s="201">
        <v>0</v>
      </c>
      <c r="T420" s="202">
        <f>S420*H420</f>
        <v>0</v>
      </c>
      <c r="U420" s="35"/>
      <c r="V420" s="35"/>
      <c r="W420" s="35"/>
      <c r="X420" s="35"/>
      <c r="Y420" s="35"/>
      <c r="Z420" s="35"/>
      <c r="AA420" s="35"/>
      <c r="AB420" s="35"/>
      <c r="AC420" s="35"/>
      <c r="AD420" s="35"/>
      <c r="AE420" s="35"/>
      <c r="AR420" s="203" t="s">
        <v>300</v>
      </c>
      <c r="AT420" s="203" t="s">
        <v>172</v>
      </c>
      <c r="AU420" s="203" t="s">
        <v>88</v>
      </c>
      <c r="AY420" s="18" t="s">
        <v>169</v>
      </c>
      <c r="BE420" s="204">
        <f>IF(N420="základní",J420,0)</f>
        <v>0</v>
      </c>
      <c r="BF420" s="204">
        <f>IF(N420="snížená",J420,0)</f>
        <v>0</v>
      </c>
      <c r="BG420" s="204">
        <f>IF(N420="zákl. přenesená",J420,0)</f>
        <v>0</v>
      </c>
      <c r="BH420" s="204">
        <f>IF(N420="sníž. přenesená",J420,0)</f>
        <v>0</v>
      </c>
      <c r="BI420" s="204">
        <f>IF(N420="nulová",J420,0)</f>
        <v>0</v>
      </c>
      <c r="BJ420" s="18" t="s">
        <v>86</v>
      </c>
      <c r="BK420" s="204">
        <f>ROUND(I420*H420,2)</f>
        <v>0</v>
      </c>
      <c r="BL420" s="18" t="s">
        <v>300</v>
      </c>
      <c r="BM420" s="203" t="s">
        <v>2316</v>
      </c>
    </row>
    <row r="421" spans="1:65" s="2" customFormat="1" ht="11.25">
      <c r="A421" s="35"/>
      <c r="B421" s="36"/>
      <c r="C421" s="37"/>
      <c r="D421" s="205" t="s">
        <v>178</v>
      </c>
      <c r="E421" s="37"/>
      <c r="F421" s="206" t="s">
        <v>2315</v>
      </c>
      <c r="G421" s="37"/>
      <c r="H421" s="37"/>
      <c r="I421" s="207"/>
      <c r="J421" s="37"/>
      <c r="K421" s="37"/>
      <c r="L421" s="40"/>
      <c r="M421" s="208"/>
      <c r="N421" s="209"/>
      <c r="O421" s="72"/>
      <c r="P421" s="72"/>
      <c r="Q421" s="72"/>
      <c r="R421" s="72"/>
      <c r="S421" s="72"/>
      <c r="T421" s="73"/>
      <c r="U421" s="35"/>
      <c r="V421" s="35"/>
      <c r="W421" s="35"/>
      <c r="X421" s="35"/>
      <c r="Y421" s="35"/>
      <c r="Z421" s="35"/>
      <c r="AA421" s="35"/>
      <c r="AB421" s="35"/>
      <c r="AC421" s="35"/>
      <c r="AD421" s="35"/>
      <c r="AE421" s="35"/>
      <c r="AT421" s="18" t="s">
        <v>178</v>
      </c>
      <c r="AU421" s="18" t="s">
        <v>88</v>
      </c>
    </row>
    <row r="422" spans="1:65" s="2" customFormat="1" ht="16.5" customHeight="1">
      <c r="A422" s="35"/>
      <c r="B422" s="36"/>
      <c r="C422" s="192" t="s">
        <v>923</v>
      </c>
      <c r="D422" s="192" t="s">
        <v>172</v>
      </c>
      <c r="E422" s="193" t="s">
        <v>2317</v>
      </c>
      <c r="F422" s="194" t="s">
        <v>2318</v>
      </c>
      <c r="G422" s="195" t="s">
        <v>1341</v>
      </c>
      <c r="H422" s="196">
        <v>30</v>
      </c>
      <c r="I422" s="197"/>
      <c r="J422" s="198">
        <f>ROUND(I422*H422,2)</f>
        <v>0</v>
      </c>
      <c r="K422" s="194" t="s">
        <v>1</v>
      </c>
      <c r="L422" s="40"/>
      <c r="M422" s="199" t="s">
        <v>1</v>
      </c>
      <c r="N422" s="200" t="s">
        <v>44</v>
      </c>
      <c r="O422" s="72"/>
      <c r="P422" s="201">
        <f>O422*H422</f>
        <v>0</v>
      </c>
      <c r="Q422" s="201">
        <v>0</v>
      </c>
      <c r="R422" s="201">
        <f>Q422*H422</f>
        <v>0</v>
      </c>
      <c r="S422" s="201">
        <v>0</v>
      </c>
      <c r="T422" s="202">
        <f>S422*H422</f>
        <v>0</v>
      </c>
      <c r="U422" s="35"/>
      <c r="V422" s="35"/>
      <c r="W422" s="35"/>
      <c r="X422" s="35"/>
      <c r="Y422" s="35"/>
      <c r="Z422" s="35"/>
      <c r="AA422" s="35"/>
      <c r="AB422" s="35"/>
      <c r="AC422" s="35"/>
      <c r="AD422" s="35"/>
      <c r="AE422" s="35"/>
      <c r="AR422" s="203" t="s">
        <v>300</v>
      </c>
      <c r="AT422" s="203" t="s">
        <v>172</v>
      </c>
      <c r="AU422" s="203" t="s">
        <v>88</v>
      </c>
      <c r="AY422" s="18" t="s">
        <v>169</v>
      </c>
      <c r="BE422" s="204">
        <f>IF(N422="základní",J422,0)</f>
        <v>0</v>
      </c>
      <c r="BF422" s="204">
        <f>IF(N422="snížená",J422,0)</f>
        <v>0</v>
      </c>
      <c r="BG422" s="204">
        <f>IF(N422="zákl. přenesená",J422,0)</f>
        <v>0</v>
      </c>
      <c r="BH422" s="204">
        <f>IF(N422="sníž. přenesená",J422,0)</f>
        <v>0</v>
      </c>
      <c r="BI422" s="204">
        <f>IF(N422="nulová",J422,0)</f>
        <v>0</v>
      </c>
      <c r="BJ422" s="18" t="s">
        <v>86</v>
      </c>
      <c r="BK422" s="204">
        <f>ROUND(I422*H422,2)</f>
        <v>0</v>
      </c>
      <c r="BL422" s="18" t="s">
        <v>300</v>
      </c>
      <c r="BM422" s="203" t="s">
        <v>2319</v>
      </c>
    </row>
    <row r="423" spans="1:65" s="2" customFormat="1" ht="11.25">
      <c r="A423" s="35"/>
      <c r="B423" s="36"/>
      <c r="C423" s="37"/>
      <c r="D423" s="205" t="s">
        <v>178</v>
      </c>
      <c r="E423" s="37"/>
      <c r="F423" s="206" t="s">
        <v>2318</v>
      </c>
      <c r="G423" s="37"/>
      <c r="H423" s="37"/>
      <c r="I423" s="207"/>
      <c r="J423" s="37"/>
      <c r="K423" s="37"/>
      <c r="L423" s="40"/>
      <c r="M423" s="208"/>
      <c r="N423" s="209"/>
      <c r="O423" s="72"/>
      <c r="P423" s="72"/>
      <c r="Q423" s="72"/>
      <c r="R423" s="72"/>
      <c r="S423" s="72"/>
      <c r="T423" s="73"/>
      <c r="U423" s="35"/>
      <c r="V423" s="35"/>
      <c r="W423" s="35"/>
      <c r="X423" s="35"/>
      <c r="Y423" s="35"/>
      <c r="Z423" s="35"/>
      <c r="AA423" s="35"/>
      <c r="AB423" s="35"/>
      <c r="AC423" s="35"/>
      <c r="AD423" s="35"/>
      <c r="AE423" s="35"/>
      <c r="AT423" s="18" t="s">
        <v>178</v>
      </c>
      <c r="AU423" s="18" t="s">
        <v>88</v>
      </c>
    </row>
    <row r="424" spans="1:65" s="2" customFormat="1" ht="21.75" customHeight="1">
      <c r="A424" s="35"/>
      <c r="B424" s="36"/>
      <c r="C424" s="192" t="s">
        <v>928</v>
      </c>
      <c r="D424" s="192" t="s">
        <v>172</v>
      </c>
      <c r="E424" s="193" t="s">
        <v>2320</v>
      </c>
      <c r="F424" s="194" t="s">
        <v>2321</v>
      </c>
      <c r="G424" s="195" t="s">
        <v>2147</v>
      </c>
      <c r="H424" s="196">
        <v>750</v>
      </c>
      <c r="I424" s="197"/>
      <c r="J424" s="198">
        <f>ROUND(I424*H424,2)</f>
        <v>0</v>
      </c>
      <c r="K424" s="194" t="s">
        <v>1</v>
      </c>
      <c r="L424" s="40"/>
      <c r="M424" s="199" t="s">
        <v>1</v>
      </c>
      <c r="N424" s="200" t="s">
        <v>44</v>
      </c>
      <c r="O424" s="72"/>
      <c r="P424" s="201">
        <f>O424*H424</f>
        <v>0</v>
      </c>
      <c r="Q424" s="201">
        <v>0</v>
      </c>
      <c r="R424" s="201">
        <f>Q424*H424</f>
        <v>0</v>
      </c>
      <c r="S424" s="201">
        <v>0</v>
      </c>
      <c r="T424" s="202">
        <f>S424*H424</f>
        <v>0</v>
      </c>
      <c r="U424" s="35"/>
      <c r="V424" s="35"/>
      <c r="W424" s="35"/>
      <c r="X424" s="35"/>
      <c r="Y424" s="35"/>
      <c r="Z424" s="35"/>
      <c r="AA424" s="35"/>
      <c r="AB424" s="35"/>
      <c r="AC424" s="35"/>
      <c r="AD424" s="35"/>
      <c r="AE424" s="35"/>
      <c r="AR424" s="203" t="s">
        <v>300</v>
      </c>
      <c r="AT424" s="203" t="s">
        <v>172</v>
      </c>
      <c r="AU424" s="203" t="s">
        <v>88</v>
      </c>
      <c r="AY424" s="18" t="s">
        <v>169</v>
      </c>
      <c r="BE424" s="204">
        <f>IF(N424="základní",J424,0)</f>
        <v>0</v>
      </c>
      <c r="BF424" s="204">
        <f>IF(N424="snížená",J424,0)</f>
        <v>0</v>
      </c>
      <c r="BG424" s="204">
        <f>IF(N424="zákl. přenesená",J424,0)</f>
        <v>0</v>
      </c>
      <c r="BH424" s="204">
        <f>IF(N424="sníž. přenesená",J424,0)</f>
        <v>0</v>
      </c>
      <c r="BI424" s="204">
        <f>IF(N424="nulová",J424,0)</f>
        <v>0</v>
      </c>
      <c r="BJ424" s="18" t="s">
        <v>86</v>
      </c>
      <c r="BK424" s="204">
        <f>ROUND(I424*H424,2)</f>
        <v>0</v>
      </c>
      <c r="BL424" s="18" t="s">
        <v>300</v>
      </c>
      <c r="BM424" s="203" t="s">
        <v>2322</v>
      </c>
    </row>
    <row r="425" spans="1:65" s="2" customFormat="1" ht="11.25">
      <c r="A425" s="35"/>
      <c r="B425" s="36"/>
      <c r="C425" s="37"/>
      <c r="D425" s="205" t="s">
        <v>178</v>
      </c>
      <c r="E425" s="37"/>
      <c r="F425" s="206" t="s">
        <v>2321</v>
      </c>
      <c r="G425" s="37"/>
      <c r="H425" s="37"/>
      <c r="I425" s="207"/>
      <c r="J425" s="37"/>
      <c r="K425" s="37"/>
      <c r="L425" s="40"/>
      <c r="M425" s="208"/>
      <c r="N425" s="209"/>
      <c r="O425" s="72"/>
      <c r="P425" s="72"/>
      <c r="Q425" s="72"/>
      <c r="R425" s="72"/>
      <c r="S425" s="72"/>
      <c r="T425" s="73"/>
      <c r="U425" s="35"/>
      <c r="V425" s="35"/>
      <c r="W425" s="35"/>
      <c r="X425" s="35"/>
      <c r="Y425" s="35"/>
      <c r="Z425" s="35"/>
      <c r="AA425" s="35"/>
      <c r="AB425" s="35"/>
      <c r="AC425" s="35"/>
      <c r="AD425" s="35"/>
      <c r="AE425" s="35"/>
      <c r="AT425" s="18" t="s">
        <v>178</v>
      </c>
      <c r="AU425" s="18" t="s">
        <v>88</v>
      </c>
    </row>
    <row r="426" spans="1:65" s="2" customFormat="1" ht="24.2" customHeight="1">
      <c r="A426" s="35"/>
      <c r="B426" s="36"/>
      <c r="C426" s="192" t="s">
        <v>934</v>
      </c>
      <c r="D426" s="192" t="s">
        <v>172</v>
      </c>
      <c r="E426" s="193" t="s">
        <v>2323</v>
      </c>
      <c r="F426" s="194" t="s">
        <v>2324</v>
      </c>
      <c r="G426" s="195" t="s">
        <v>1341</v>
      </c>
      <c r="H426" s="196">
        <v>100</v>
      </c>
      <c r="I426" s="197"/>
      <c r="J426" s="198">
        <f>ROUND(I426*H426,2)</f>
        <v>0</v>
      </c>
      <c r="K426" s="194" t="s">
        <v>1</v>
      </c>
      <c r="L426" s="40"/>
      <c r="M426" s="199" t="s">
        <v>1</v>
      </c>
      <c r="N426" s="200" t="s">
        <v>44</v>
      </c>
      <c r="O426" s="72"/>
      <c r="P426" s="201">
        <f>O426*H426</f>
        <v>0</v>
      </c>
      <c r="Q426" s="201">
        <v>0</v>
      </c>
      <c r="R426" s="201">
        <f>Q426*H426</f>
        <v>0</v>
      </c>
      <c r="S426" s="201">
        <v>0</v>
      </c>
      <c r="T426" s="202">
        <f>S426*H426</f>
        <v>0</v>
      </c>
      <c r="U426" s="35"/>
      <c r="V426" s="35"/>
      <c r="W426" s="35"/>
      <c r="X426" s="35"/>
      <c r="Y426" s="35"/>
      <c r="Z426" s="35"/>
      <c r="AA426" s="35"/>
      <c r="AB426" s="35"/>
      <c r="AC426" s="35"/>
      <c r="AD426" s="35"/>
      <c r="AE426" s="35"/>
      <c r="AR426" s="203" t="s">
        <v>300</v>
      </c>
      <c r="AT426" s="203" t="s">
        <v>172</v>
      </c>
      <c r="AU426" s="203" t="s">
        <v>88</v>
      </c>
      <c r="AY426" s="18" t="s">
        <v>169</v>
      </c>
      <c r="BE426" s="204">
        <f>IF(N426="základní",J426,0)</f>
        <v>0</v>
      </c>
      <c r="BF426" s="204">
        <f>IF(N426="snížená",J426,0)</f>
        <v>0</v>
      </c>
      <c r="BG426" s="204">
        <f>IF(N426="zákl. přenesená",J426,0)</f>
        <v>0</v>
      </c>
      <c r="BH426" s="204">
        <f>IF(N426="sníž. přenesená",J426,0)</f>
        <v>0</v>
      </c>
      <c r="BI426" s="204">
        <f>IF(N426="nulová",J426,0)</f>
        <v>0</v>
      </c>
      <c r="BJ426" s="18" t="s">
        <v>86</v>
      </c>
      <c r="BK426" s="204">
        <f>ROUND(I426*H426,2)</f>
        <v>0</v>
      </c>
      <c r="BL426" s="18" t="s">
        <v>300</v>
      </c>
      <c r="BM426" s="203" t="s">
        <v>2325</v>
      </c>
    </row>
    <row r="427" spans="1:65" s="2" customFormat="1" ht="19.5">
      <c r="A427" s="35"/>
      <c r="B427" s="36"/>
      <c r="C427" s="37"/>
      <c r="D427" s="205" t="s">
        <v>178</v>
      </c>
      <c r="E427" s="37"/>
      <c r="F427" s="206" t="s">
        <v>2324</v>
      </c>
      <c r="G427" s="37"/>
      <c r="H427" s="37"/>
      <c r="I427" s="207"/>
      <c r="J427" s="37"/>
      <c r="K427" s="37"/>
      <c r="L427" s="40"/>
      <c r="M427" s="208"/>
      <c r="N427" s="209"/>
      <c r="O427" s="72"/>
      <c r="P427" s="72"/>
      <c r="Q427" s="72"/>
      <c r="R427" s="72"/>
      <c r="S427" s="72"/>
      <c r="T427" s="73"/>
      <c r="U427" s="35"/>
      <c r="V427" s="35"/>
      <c r="W427" s="35"/>
      <c r="X427" s="35"/>
      <c r="Y427" s="35"/>
      <c r="Z427" s="35"/>
      <c r="AA427" s="35"/>
      <c r="AB427" s="35"/>
      <c r="AC427" s="35"/>
      <c r="AD427" s="35"/>
      <c r="AE427" s="35"/>
      <c r="AT427" s="18" t="s">
        <v>178</v>
      </c>
      <c r="AU427" s="18" t="s">
        <v>88</v>
      </c>
    </row>
    <row r="428" spans="1:65" s="2" customFormat="1" ht="24.2" customHeight="1">
      <c r="A428" s="35"/>
      <c r="B428" s="36"/>
      <c r="C428" s="192" t="s">
        <v>942</v>
      </c>
      <c r="D428" s="192" t="s">
        <v>172</v>
      </c>
      <c r="E428" s="193" t="s">
        <v>2326</v>
      </c>
      <c r="F428" s="194" t="s">
        <v>2327</v>
      </c>
      <c r="G428" s="195" t="s">
        <v>1341</v>
      </c>
      <c r="H428" s="196">
        <v>1</v>
      </c>
      <c r="I428" s="197"/>
      <c r="J428" s="198">
        <f>ROUND(I428*H428,2)</f>
        <v>0</v>
      </c>
      <c r="K428" s="194" t="s">
        <v>1</v>
      </c>
      <c r="L428" s="40"/>
      <c r="M428" s="199" t="s">
        <v>1</v>
      </c>
      <c r="N428" s="200" t="s">
        <v>44</v>
      </c>
      <c r="O428" s="72"/>
      <c r="P428" s="201">
        <f>O428*H428</f>
        <v>0</v>
      </c>
      <c r="Q428" s="201">
        <v>0</v>
      </c>
      <c r="R428" s="201">
        <f>Q428*H428</f>
        <v>0</v>
      </c>
      <c r="S428" s="201">
        <v>0</v>
      </c>
      <c r="T428" s="202">
        <f>S428*H428</f>
        <v>0</v>
      </c>
      <c r="U428" s="35"/>
      <c r="V428" s="35"/>
      <c r="W428" s="35"/>
      <c r="X428" s="35"/>
      <c r="Y428" s="35"/>
      <c r="Z428" s="35"/>
      <c r="AA428" s="35"/>
      <c r="AB428" s="35"/>
      <c r="AC428" s="35"/>
      <c r="AD428" s="35"/>
      <c r="AE428" s="35"/>
      <c r="AR428" s="203" t="s">
        <v>300</v>
      </c>
      <c r="AT428" s="203" t="s">
        <v>172</v>
      </c>
      <c r="AU428" s="203" t="s">
        <v>88</v>
      </c>
      <c r="AY428" s="18" t="s">
        <v>169</v>
      </c>
      <c r="BE428" s="204">
        <f>IF(N428="základní",J428,0)</f>
        <v>0</v>
      </c>
      <c r="BF428" s="204">
        <f>IF(N428="snížená",J428,0)</f>
        <v>0</v>
      </c>
      <c r="BG428" s="204">
        <f>IF(N428="zákl. přenesená",J428,0)</f>
        <v>0</v>
      </c>
      <c r="BH428" s="204">
        <f>IF(N428="sníž. přenesená",J428,0)</f>
        <v>0</v>
      </c>
      <c r="BI428" s="204">
        <f>IF(N428="nulová",J428,0)</f>
        <v>0</v>
      </c>
      <c r="BJ428" s="18" t="s">
        <v>86</v>
      </c>
      <c r="BK428" s="204">
        <f>ROUND(I428*H428,2)</f>
        <v>0</v>
      </c>
      <c r="BL428" s="18" t="s">
        <v>300</v>
      </c>
      <c r="BM428" s="203" t="s">
        <v>2328</v>
      </c>
    </row>
    <row r="429" spans="1:65" s="2" customFormat="1" ht="11.25">
      <c r="A429" s="35"/>
      <c r="B429" s="36"/>
      <c r="C429" s="37"/>
      <c r="D429" s="205" t="s">
        <v>178</v>
      </c>
      <c r="E429" s="37"/>
      <c r="F429" s="206" t="s">
        <v>2327</v>
      </c>
      <c r="G429" s="37"/>
      <c r="H429" s="37"/>
      <c r="I429" s="207"/>
      <c r="J429" s="37"/>
      <c r="K429" s="37"/>
      <c r="L429" s="40"/>
      <c r="M429" s="208"/>
      <c r="N429" s="209"/>
      <c r="O429" s="72"/>
      <c r="P429" s="72"/>
      <c r="Q429" s="72"/>
      <c r="R429" s="72"/>
      <c r="S429" s="72"/>
      <c r="T429" s="73"/>
      <c r="U429" s="35"/>
      <c r="V429" s="35"/>
      <c r="W429" s="35"/>
      <c r="X429" s="35"/>
      <c r="Y429" s="35"/>
      <c r="Z429" s="35"/>
      <c r="AA429" s="35"/>
      <c r="AB429" s="35"/>
      <c r="AC429" s="35"/>
      <c r="AD429" s="35"/>
      <c r="AE429" s="35"/>
      <c r="AT429" s="18" t="s">
        <v>178</v>
      </c>
      <c r="AU429" s="18" t="s">
        <v>88</v>
      </c>
    </row>
    <row r="430" spans="1:65" s="2" customFormat="1" ht="21.75" customHeight="1">
      <c r="A430" s="35"/>
      <c r="B430" s="36"/>
      <c r="C430" s="192" t="s">
        <v>948</v>
      </c>
      <c r="D430" s="192" t="s">
        <v>172</v>
      </c>
      <c r="E430" s="193" t="s">
        <v>2329</v>
      </c>
      <c r="F430" s="194" t="s">
        <v>2330</v>
      </c>
      <c r="G430" s="195" t="s">
        <v>368</v>
      </c>
      <c r="H430" s="196">
        <v>200</v>
      </c>
      <c r="I430" s="197"/>
      <c r="J430" s="198">
        <f>ROUND(I430*H430,2)</f>
        <v>0</v>
      </c>
      <c r="K430" s="194" t="s">
        <v>1</v>
      </c>
      <c r="L430" s="40"/>
      <c r="M430" s="199" t="s">
        <v>1</v>
      </c>
      <c r="N430" s="200" t="s">
        <v>44</v>
      </c>
      <c r="O430" s="72"/>
      <c r="P430" s="201">
        <f>O430*H430</f>
        <v>0</v>
      </c>
      <c r="Q430" s="201">
        <v>0</v>
      </c>
      <c r="R430" s="201">
        <f>Q430*H430</f>
        <v>0</v>
      </c>
      <c r="S430" s="201">
        <v>0</v>
      </c>
      <c r="T430" s="202">
        <f>S430*H430</f>
        <v>0</v>
      </c>
      <c r="U430" s="35"/>
      <c r="V430" s="35"/>
      <c r="W430" s="35"/>
      <c r="X430" s="35"/>
      <c r="Y430" s="35"/>
      <c r="Z430" s="35"/>
      <c r="AA430" s="35"/>
      <c r="AB430" s="35"/>
      <c r="AC430" s="35"/>
      <c r="AD430" s="35"/>
      <c r="AE430" s="35"/>
      <c r="AR430" s="203" t="s">
        <v>300</v>
      </c>
      <c r="AT430" s="203" t="s">
        <v>172</v>
      </c>
      <c r="AU430" s="203" t="s">
        <v>88</v>
      </c>
      <c r="AY430" s="18" t="s">
        <v>169</v>
      </c>
      <c r="BE430" s="204">
        <f>IF(N430="základní",J430,0)</f>
        <v>0</v>
      </c>
      <c r="BF430" s="204">
        <f>IF(N430="snížená",J430,0)</f>
        <v>0</v>
      </c>
      <c r="BG430" s="204">
        <f>IF(N430="zákl. přenesená",J430,0)</f>
        <v>0</v>
      </c>
      <c r="BH430" s="204">
        <f>IF(N430="sníž. přenesená",J430,0)</f>
        <v>0</v>
      </c>
      <c r="BI430" s="204">
        <f>IF(N430="nulová",J430,0)</f>
        <v>0</v>
      </c>
      <c r="BJ430" s="18" t="s">
        <v>86</v>
      </c>
      <c r="BK430" s="204">
        <f>ROUND(I430*H430,2)</f>
        <v>0</v>
      </c>
      <c r="BL430" s="18" t="s">
        <v>300</v>
      </c>
      <c r="BM430" s="203" t="s">
        <v>2331</v>
      </c>
    </row>
    <row r="431" spans="1:65" s="2" customFormat="1" ht="11.25">
      <c r="A431" s="35"/>
      <c r="B431" s="36"/>
      <c r="C431" s="37"/>
      <c r="D431" s="205" t="s">
        <v>178</v>
      </c>
      <c r="E431" s="37"/>
      <c r="F431" s="206" t="s">
        <v>2330</v>
      </c>
      <c r="G431" s="37"/>
      <c r="H431" s="37"/>
      <c r="I431" s="207"/>
      <c r="J431" s="37"/>
      <c r="K431" s="37"/>
      <c r="L431" s="40"/>
      <c r="M431" s="208"/>
      <c r="N431" s="209"/>
      <c r="O431" s="72"/>
      <c r="P431" s="72"/>
      <c r="Q431" s="72"/>
      <c r="R431" s="72"/>
      <c r="S431" s="72"/>
      <c r="T431" s="73"/>
      <c r="U431" s="35"/>
      <c r="V431" s="35"/>
      <c r="W431" s="35"/>
      <c r="X431" s="35"/>
      <c r="Y431" s="35"/>
      <c r="Z431" s="35"/>
      <c r="AA431" s="35"/>
      <c r="AB431" s="35"/>
      <c r="AC431" s="35"/>
      <c r="AD431" s="35"/>
      <c r="AE431" s="35"/>
      <c r="AT431" s="18" t="s">
        <v>178</v>
      </c>
      <c r="AU431" s="18" t="s">
        <v>88</v>
      </c>
    </row>
    <row r="432" spans="1:65" s="2" customFormat="1" ht="21.75" customHeight="1">
      <c r="A432" s="35"/>
      <c r="B432" s="36"/>
      <c r="C432" s="192" t="s">
        <v>954</v>
      </c>
      <c r="D432" s="192" t="s">
        <v>172</v>
      </c>
      <c r="E432" s="193" t="s">
        <v>2332</v>
      </c>
      <c r="F432" s="194" t="s">
        <v>2330</v>
      </c>
      <c r="G432" s="195" t="s">
        <v>368</v>
      </c>
      <c r="H432" s="196">
        <v>500</v>
      </c>
      <c r="I432" s="197"/>
      <c r="J432" s="198">
        <f>ROUND(I432*H432,2)</f>
        <v>0</v>
      </c>
      <c r="K432" s="194" t="s">
        <v>1</v>
      </c>
      <c r="L432" s="40"/>
      <c r="M432" s="199" t="s">
        <v>1</v>
      </c>
      <c r="N432" s="200" t="s">
        <v>44</v>
      </c>
      <c r="O432" s="72"/>
      <c r="P432" s="201">
        <f>O432*H432</f>
        <v>0</v>
      </c>
      <c r="Q432" s="201">
        <v>0</v>
      </c>
      <c r="R432" s="201">
        <f>Q432*H432</f>
        <v>0</v>
      </c>
      <c r="S432" s="201">
        <v>0</v>
      </c>
      <c r="T432" s="202">
        <f>S432*H432</f>
        <v>0</v>
      </c>
      <c r="U432" s="35"/>
      <c r="V432" s="35"/>
      <c r="W432" s="35"/>
      <c r="X432" s="35"/>
      <c r="Y432" s="35"/>
      <c r="Z432" s="35"/>
      <c r="AA432" s="35"/>
      <c r="AB432" s="35"/>
      <c r="AC432" s="35"/>
      <c r="AD432" s="35"/>
      <c r="AE432" s="35"/>
      <c r="AR432" s="203" t="s">
        <v>300</v>
      </c>
      <c r="AT432" s="203" t="s">
        <v>172</v>
      </c>
      <c r="AU432" s="203" t="s">
        <v>88</v>
      </c>
      <c r="AY432" s="18" t="s">
        <v>169</v>
      </c>
      <c r="BE432" s="204">
        <f>IF(N432="základní",J432,0)</f>
        <v>0</v>
      </c>
      <c r="BF432" s="204">
        <f>IF(N432="snížená",J432,0)</f>
        <v>0</v>
      </c>
      <c r="BG432" s="204">
        <f>IF(N432="zákl. přenesená",J432,0)</f>
        <v>0</v>
      </c>
      <c r="BH432" s="204">
        <f>IF(N432="sníž. přenesená",J432,0)</f>
        <v>0</v>
      </c>
      <c r="BI432" s="204">
        <f>IF(N432="nulová",J432,0)</f>
        <v>0</v>
      </c>
      <c r="BJ432" s="18" t="s">
        <v>86</v>
      </c>
      <c r="BK432" s="204">
        <f>ROUND(I432*H432,2)</f>
        <v>0</v>
      </c>
      <c r="BL432" s="18" t="s">
        <v>300</v>
      </c>
      <c r="BM432" s="203" t="s">
        <v>2333</v>
      </c>
    </row>
    <row r="433" spans="1:65" s="2" customFormat="1" ht="11.25">
      <c r="A433" s="35"/>
      <c r="B433" s="36"/>
      <c r="C433" s="37"/>
      <c r="D433" s="205" t="s">
        <v>178</v>
      </c>
      <c r="E433" s="37"/>
      <c r="F433" s="206" t="s">
        <v>2330</v>
      </c>
      <c r="G433" s="37"/>
      <c r="H433" s="37"/>
      <c r="I433" s="207"/>
      <c r="J433" s="37"/>
      <c r="K433" s="37"/>
      <c r="L433" s="40"/>
      <c r="M433" s="208"/>
      <c r="N433" s="209"/>
      <c r="O433" s="72"/>
      <c r="P433" s="72"/>
      <c r="Q433" s="72"/>
      <c r="R433" s="72"/>
      <c r="S433" s="72"/>
      <c r="T433" s="73"/>
      <c r="U433" s="35"/>
      <c r="V433" s="35"/>
      <c r="W433" s="35"/>
      <c r="X433" s="35"/>
      <c r="Y433" s="35"/>
      <c r="Z433" s="35"/>
      <c r="AA433" s="35"/>
      <c r="AB433" s="35"/>
      <c r="AC433" s="35"/>
      <c r="AD433" s="35"/>
      <c r="AE433" s="35"/>
      <c r="AT433" s="18" t="s">
        <v>178</v>
      </c>
      <c r="AU433" s="18" t="s">
        <v>88</v>
      </c>
    </row>
    <row r="434" spans="1:65" s="2" customFormat="1" ht="24.2" customHeight="1">
      <c r="A434" s="35"/>
      <c r="B434" s="36"/>
      <c r="C434" s="192" t="s">
        <v>960</v>
      </c>
      <c r="D434" s="192" t="s">
        <v>172</v>
      </c>
      <c r="E434" s="193" t="s">
        <v>2334</v>
      </c>
      <c r="F434" s="194" t="s">
        <v>2335</v>
      </c>
      <c r="G434" s="195" t="s">
        <v>368</v>
      </c>
      <c r="H434" s="196">
        <v>200</v>
      </c>
      <c r="I434" s="197"/>
      <c r="J434" s="198">
        <f>ROUND(I434*H434,2)</f>
        <v>0</v>
      </c>
      <c r="K434" s="194" t="s">
        <v>1</v>
      </c>
      <c r="L434" s="40"/>
      <c r="M434" s="199" t="s">
        <v>1</v>
      </c>
      <c r="N434" s="200" t="s">
        <v>44</v>
      </c>
      <c r="O434" s="72"/>
      <c r="P434" s="201">
        <f>O434*H434</f>
        <v>0</v>
      </c>
      <c r="Q434" s="201">
        <v>0</v>
      </c>
      <c r="R434" s="201">
        <f>Q434*H434</f>
        <v>0</v>
      </c>
      <c r="S434" s="201">
        <v>0</v>
      </c>
      <c r="T434" s="202">
        <f>S434*H434</f>
        <v>0</v>
      </c>
      <c r="U434" s="35"/>
      <c r="V434" s="35"/>
      <c r="W434" s="35"/>
      <c r="X434" s="35"/>
      <c r="Y434" s="35"/>
      <c r="Z434" s="35"/>
      <c r="AA434" s="35"/>
      <c r="AB434" s="35"/>
      <c r="AC434" s="35"/>
      <c r="AD434" s="35"/>
      <c r="AE434" s="35"/>
      <c r="AR434" s="203" t="s">
        <v>300</v>
      </c>
      <c r="AT434" s="203" t="s">
        <v>172</v>
      </c>
      <c r="AU434" s="203" t="s">
        <v>88</v>
      </c>
      <c r="AY434" s="18" t="s">
        <v>169</v>
      </c>
      <c r="BE434" s="204">
        <f>IF(N434="základní",J434,0)</f>
        <v>0</v>
      </c>
      <c r="BF434" s="204">
        <f>IF(N434="snížená",J434,0)</f>
        <v>0</v>
      </c>
      <c r="BG434" s="204">
        <f>IF(N434="zákl. přenesená",J434,0)</f>
        <v>0</v>
      </c>
      <c r="BH434" s="204">
        <f>IF(N434="sníž. přenesená",J434,0)</f>
        <v>0</v>
      </c>
      <c r="BI434" s="204">
        <f>IF(N434="nulová",J434,0)</f>
        <v>0</v>
      </c>
      <c r="BJ434" s="18" t="s">
        <v>86</v>
      </c>
      <c r="BK434" s="204">
        <f>ROUND(I434*H434,2)</f>
        <v>0</v>
      </c>
      <c r="BL434" s="18" t="s">
        <v>300</v>
      </c>
      <c r="BM434" s="203" t="s">
        <v>2336</v>
      </c>
    </row>
    <row r="435" spans="1:65" s="2" customFormat="1" ht="11.25">
      <c r="A435" s="35"/>
      <c r="B435" s="36"/>
      <c r="C435" s="37"/>
      <c r="D435" s="205" t="s">
        <v>178</v>
      </c>
      <c r="E435" s="37"/>
      <c r="F435" s="206" t="s">
        <v>2335</v>
      </c>
      <c r="G435" s="37"/>
      <c r="H435" s="37"/>
      <c r="I435" s="207"/>
      <c r="J435" s="37"/>
      <c r="K435" s="37"/>
      <c r="L435" s="40"/>
      <c r="M435" s="208"/>
      <c r="N435" s="209"/>
      <c r="O435" s="72"/>
      <c r="P435" s="72"/>
      <c r="Q435" s="72"/>
      <c r="R435" s="72"/>
      <c r="S435" s="72"/>
      <c r="T435" s="73"/>
      <c r="U435" s="35"/>
      <c r="V435" s="35"/>
      <c r="W435" s="35"/>
      <c r="X435" s="35"/>
      <c r="Y435" s="35"/>
      <c r="Z435" s="35"/>
      <c r="AA435" s="35"/>
      <c r="AB435" s="35"/>
      <c r="AC435" s="35"/>
      <c r="AD435" s="35"/>
      <c r="AE435" s="35"/>
      <c r="AT435" s="18" t="s">
        <v>178</v>
      </c>
      <c r="AU435" s="18" t="s">
        <v>88</v>
      </c>
    </row>
    <row r="436" spans="1:65" s="2" customFormat="1" ht="37.9" customHeight="1">
      <c r="A436" s="35"/>
      <c r="B436" s="36"/>
      <c r="C436" s="192" t="s">
        <v>966</v>
      </c>
      <c r="D436" s="192" t="s">
        <v>172</v>
      </c>
      <c r="E436" s="193" t="s">
        <v>2337</v>
      </c>
      <c r="F436" s="194" t="s">
        <v>2338</v>
      </c>
      <c r="G436" s="195" t="s">
        <v>1341</v>
      </c>
      <c r="H436" s="196">
        <v>8</v>
      </c>
      <c r="I436" s="197"/>
      <c r="J436" s="198">
        <f>ROUND(I436*H436,2)</f>
        <v>0</v>
      </c>
      <c r="K436" s="194" t="s">
        <v>1</v>
      </c>
      <c r="L436" s="40"/>
      <c r="M436" s="199" t="s">
        <v>1</v>
      </c>
      <c r="N436" s="200" t="s">
        <v>44</v>
      </c>
      <c r="O436" s="72"/>
      <c r="P436" s="201">
        <f>O436*H436</f>
        <v>0</v>
      </c>
      <c r="Q436" s="201">
        <v>0</v>
      </c>
      <c r="R436" s="201">
        <f>Q436*H436</f>
        <v>0</v>
      </c>
      <c r="S436" s="201">
        <v>0</v>
      </c>
      <c r="T436" s="202">
        <f>S436*H436</f>
        <v>0</v>
      </c>
      <c r="U436" s="35"/>
      <c r="V436" s="35"/>
      <c r="W436" s="35"/>
      <c r="X436" s="35"/>
      <c r="Y436" s="35"/>
      <c r="Z436" s="35"/>
      <c r="AA436" s="35"/>
      <c r="AB436" s="35"/>
      <c r="AC436" s="35"/>
      <c r="AD436" s="35"/>
      <c r="AE436" s="35"/>
      <c r="AR436" s="203" t="s">
        <v>300</v>
      </c>
      <c r="AT436" s="203" t="s">
        <v>172</v>
      </c>
      <c r="AU436" s="203" t="s">
        <v>88</v>
      </c>
      <c r="AY436" s="18" t="s">
        <v>169</v>
      </c>
      <c r="BE436" s="204">
        <f>IF(N436="základní",J436,0)</f>
        <v>0</v>
      </c>
      <c r="BF436" s="204">
        <f>IF(N436="snížená",J436,0)</f>
        <v>0</v>
      </c>
      <c r="BG436" s="204">
        <f>IF(N436="zákl. přenesená",J436,0)</f>
        <v>0</v>
      </c>
      <c r="BH436" s="204">
        <f>IF(N436="sníž. přenesená",J436,0)</f>
        <v>0</v>
      </c>
      <c r="BI436" s="204">
        <f>IF(N436="nulová",J436,0)</f>
        <v>0</v>
      </c>
      <c r="BJ436" s="18" t="s">
        <v>86</v>
      </c>
      <c r="BK436" s="204">
        <f>ROUND(I436*H436,2)</f>
        <v>0</v>
      </c>
      <c r="BL436" s="18" t="s">
        <v>300</v>
      </c>
      <c r="BM436" s="203" t="s">
        <v>2339</v>
      </c>
    </row>
    <row r="437" spans="1:65" s="2" customFormat="1" ht="19.5">
      <c r="A437" s="35"/>
      <c r="B437" s="36"/>
      <c r="C437" s="37"/>
      <c r="D437" s="205" t="s">
        <v>178</v>
      </c>
      <c r="E437" s="37"/>
      <c r="F437" s="206" t="s">
        <v>2338</v>
      </c>
      <c r="G437" s="37"/>
      <c r="H437" s="37"/>
      <c r="I437" s="207"/>
      <c r="J437" s="37"/>
      <c r="K437" s="37"/>
      <c r="L437" s="40"/>
      <c r="M437" s="208"/>
      <c r="N437" s="209"/>
      <c r="O437" s="72"/>
      <c r="P437" s="72"/>
      <c r="Q437" s="72"/>
      <c r="R437" s="72"/>
      <c r="S437" s="72"/>
      <c r="T437" s="73"/>
      <c r="U437" s="35"/>
      <c r="V437" s="35"/>
      <c r="W437" s="35"/>
      <c r="X437" s="35"/>
      <c r="Y437" s="35"/>
      <c r="Z437" s="35"/>
      <c r="AA437" s="35"/>
      <c r="AB437" s="35"/>
      <c r="AC437" s="35"/>
      <c r="AD437" s="35"/>
      <c r="AE437" s="35"/>
      <c r="AT437" s="18" t="s">
        <v>178</v>
      </c>
      <c r="AU437" s="18" t="s">
        <v>88</v>
      </c>
    </row>
    <row r="438" spans="1:65" s="2" customFormat="1" ht="16.5" customHeight="1">
      <c r="A438" s="35"/>
      <c r="B438" s="36"/>
      <c r="C438" s="192" t="s">
        <v>975</v>
      </c>
      <c r="D438" s="192" t="s">
        <v>172</v>
      </c>
      <c r="E438" s="193" t="s">
        <v>2340</v>
      </c>
      <c r="F438" s="194" t="s">
        <v>2341</v>
      </c>
      <c r="G438" s="195" t="s">
        <v>1899</v>
      </c>
      <c r="H438" s="196">
        <v>120</v>
      </c>
      <c r="I438" s="197"/>
      <c r="J438" s="198">
        <f>ROUND(I438*H438,2)</f>
        <v>0</v>
      </c>
      <c r="K438" s="194" t="s">
        <v>1</v>
      </c>
      <c r="L438" s="40"/>
      <c r="M438" s="199" t="s">
        <v>1</v>
      </c>
      <c r="N438" s="200" t="s">
        <v>44</v>
      </c>
      <c r="O438" s="72"/>
      <c r="P438" s="201">
        <f>O438*H438</f>
        <v>0</v>
      </c>
      <c r="Q438" s="201">
        <v>0</v>
      </c>
      <c r="R438" s="201">
        <f>Q438*H438</f>
        <v>0</v>
      </c>
      <c r="S438" s="201">
        <v>0</v>
      </c>
      <c r="T438" s="202">
        <f>S438*H438</f>
        <v>0</v>
      </c>
      <c r="U438" s="35"/>
      <c r="V438" s="35"/>
      <c r="W438" s="35"/>
      <c r="X438" s="35"/>
      <c r="Y438" s="35"/>
      <c r="Z438" s="35"/>
      <c r="AA438" s="35"/>
      <c r="AB438" s="35"/>
      <c r="AC438" s="35"/>
      <c r="AD438" s="35"/>
      <c r="AE438" s="35"/>
      <c r="AR438" s="203" t="s">
        <v>300</v>
      </c>
      <c r="AT438" s="203" t="s">
        <v>172</v>
      </c>
      <c r="AU438" s="203" t="s">
        <v>88</v>
      </c>
      <c r="AY438" s="18" t="s">
        <v>169</v>
      </c>
      <c r="BE438" s="204">
        <f>IF(N438="základní",J438,0)</f>
        <v>0</v>
      </c>
      <c r="BF438" s="204">
        <f>IF(N438="snížená",J438,0)</f>
        <v>0</v>
      </c>
      <c r="BG438" s="204">
        <f>IF(N438="zákl. přenesená",J438,0)</f>
        <v>0</v>
      </c>
      <c r="BH438" s="204">
        <f>IF(N438="sníž. přenesená",J438,0)</f>
        <v>0</v>
      </c>
      <c r="BI438" s="204">
        <f>IF(N438="nulová",J438,0)</f>
        <v>0</v>
      </c>
      <c r="BJ438" s="18" t="s">
        <v>86</v>
      </c>
      <c r="BK438" s="204">
        <f>ROUND(I438*H438,2)</f>
        <v>0</v>
      </c>
      <c r="BL438" s="18" t="s">
        <v>300</v>
      </c>
      <c r="BM438" s="203" t="s">
        <v>2342</v>
      </c>
    </row>
    <row r="439" spans="1:65" s="2" customFormat="1" ht="11.25">
      <c r="A439" s="35"/>
      <c r="B439" s="36"/>
      <c r="C439" s="37"/>
      <c r="D439" s="205" t="s">
        <v>178</v>
      </c>
      <c r="E439" s="37"/>
      <c r="F439" s="206" t="s">
        <v>2341</v>
      </c>
      <c r="G439" s="37"/>
      <c r="H439" s="37"/>
      <c r="I439" s="207"/>
      <c r="J439" s="37"/>
      <c r="K439" s="37"/>
      <c r="L439" s="40"/>
      <c r="M439" s="208"/>
      <c r="N439" s="209"/>
      <c r="O439" s="72"/>
      <c r="P439" s="72"/>
      <c r="Q439" s="72"/>
      <c r="R439" s="72"/>
      <c r="S439" s="72"/>
      <c r="T439" s="73"/>
      <c r="U439" s="35"/>
      <c r="V439" s="35"/>
      <c r="W439" s="35"/>
      <c r="X439" s="35"/>
      <c r="Y439" s="35"/>
      <c r="Z439" s="35"/>
      <c r="AA439" s="35"/>
      <c r="AB439" s="35"/>
      <c r="AC439" s="35"/>
      <c r="AD439" s="35"/>
      <c r="AE439" s="35"/>
      <c r="AT439" s="18" t="s">
        <v>178</v>
      </c>
      <c r="AU439" s="18" t="s">
        <v>88</v>
      </c>
    </row>
    <row r="440" spans="1:65" s="2" customFormat="1" ht="16.5" customHeight="1">
      <c r="A440" s="35"/>
      <c r="B440" s="36"/>
      <c r="C440" s="192" t="s">
        <v>984</v>
      </c>
      <c r="D440" s="192" t="s">
        <v>172</v>
      </c>
      <c r="E440" s="193" t="s">
        <v>2343</v>
      </c>
      <c r="F440" s="194" t="s">
        <v>2344</v>
      </c>
      <c r="G440" s="195" t="s">
        <v>1899</v>
      </c>
      <c r="H440" s="196">
        <v>80</v>
      </c>
      <c r="I440" s="197"/>
      <c r="J440" s="198">
        <f>ROUND(I440*H440,2)</f>
        <v>0</v>
      </c>
      <c r="K440" s="194" t="s">
        <v>1</v>
      </c>
      <c r="L440" s="40"/>
      <c r="M440" s="199" t="s">
        <v>1</v>
      </c>
      <c r="N440" s="200" t="s">
        <v>44</v>
      </c>
      <c r="O440" s="72"/>
      <c r="P440" s="201">
        <f>O440*H440</f>
        <v>0</v>
      </c>
      <c r="Q440" s="201">
        <v>0</v>
      </c>
      <c r="R440" s="201">
        <f>Q440*H440</f>
        <v>0</v>
      </c>
      <c r="S440" s="201">
        <v>0</v>
      </c>
      <c r="T440" s="202">
        <f>S440*H440</f>
        <v>0</v>
      </c>
      <c r="U440" s="35"/>
      <c r="V440" s="35"/>
      <c r="W440" s="35"/>
      <c r="X440" s="35"/>
      <c r="Y440" s="35"/>
      <c r="Z440" s="35"/>
      <c r="AA440" s="35"/>
      <c r="AB440" s="35"/>
      <c r="AC440" s="35"/>
      <c r="AD440" s="35"/>
      <c r="AE440" s="35"/>
      <c r="AR440" s="203" t="s">
        <v>300</v>
      </c>
      <c r="AT440" s="203" t="s">
        <v>172</v>
      </c>
      <c r="AU440" s="203" t="s">
        <v>88</v>
      </c>
      <c r="AY440" s="18" t="s">
        <v>169</v>
      </c>
      <c r="BE440" s="204">
        <f>IF(N440="základní",J440,0)</f>
        <v>0</v>
      </c>
      <c r="BF440" s="204">
        <f>IF(N440="snížená",J440,0)</f>
        <v>0</v>
      </c>
      <c r="BG440" s="204">
        <f>IF(N440="zákl. přenesená",J440,0)</f>
        <v>0</v>
      </c>
      <c r="BH440" s="204">
        <f>IF(N440="sníž. přenesená",J440,0)</f>
        <v>0</v>
      </c>
      <c r="BI440" s="204">
        <f>IF(N440="nulová",J440,0)</f>
        <v>0</v>
      </c>
      <c r="BJ440" s="18" t="s">
        <v>86</v>
      </c>
      <c r="BK440" s="204">
        <f>ROUND(I440*H440,2)</f>
        <v>0</v>
      </c>
      <c r="BL440" s="18" t="s">
        <v>300</v>
      </c>
      <c r="BM440" s="203" t="s">
        <v>2345</v>
      </c>
    </row>
    <row r="441" spans="1:65" s="2" customFormat="1" ht="11.25">
      <c r="A441" s="35"/>
      <c r="B441" s="36"/>
      <c r="C441" s="37"/>
      <c r="D441" s="205" t="s">
        <v>178</v>
      </c>
      <c r="E441" s="37"/>
      <c r="F441" s="206" t="s">
        <v>2344</v>
      </c>
      <c r="G441" s="37"/>
      <c r="H441" s="37"/>
      <c r="I441" s="207"/>
      <c r="J441" s="37"/>
      <c r="K441" s="37"/>
      <c r="L441" s="40"/>
      <c r="M441" s="208"/>
      <c r="N441" s="209"/>
      <c r="O441" s="72"/>
      <c r="P441" s="72"/>
      <c r="Q441" s="72"/>
      <c r="R441" s="72"/>
      <c r="S441" s="72"/>
      <c r="T441" s="73"/>
      <c r="U441" s="35"/>
      <c r="V441" s="35"/>
      <c r="W441" s="35"/>
      <c r="X441" s="35"/>
      <c r="Y441" s="35"/>
      <c r="Z441" s="35"/>
      <c r="AA441" s="35"/>
      <c r="AB441" s="35"/>
      <c r="AC441" s="35"/>
      <c r="AD441" s="35"/>
      <c r="AE441" s="35"/>
      <c r="AT441" s="18" t="s">
        <v>178</v>
      </c>
      <c r="AU441" s="18" t="s">
        <v>88</v>
      </c>
    </row>
    <row r="442" spans="1:65" s="2" customFormat="1" ht="16.5" customHeight="1">
      <c r="A442" s="35"/>
      <c r="B442" s="36"/>
      <c r="C442" s="192" t="s">
        <v>990</v>
      </c>
      <c r="D442" s="192" t="s">
        <v>172</v>
      </c>
      <c r="E442" s="193" t="s">
        <v>2346</v>
      </c>
      <c r="F442" s="194" t="s">
        <v>1912</v>
      </c>
      <c r="G442" s="195" t="s">
        <v>595</v>
      </c>
      <c r="H442" s="266"/>
      <c r="I442" s="197"/>
      <c r="J442" s="198">
        <f>ROUND(I442*H442,2)</f>
        <v>0</v>
      </c>
      <c r="K442" s="194" t="s">
        <v>1</v>
      </c>
      <c r="L442" s="40"/>
      <c r="M442" s="199" t="s">
        <v>1</v>
      </c>
      <c r="N442" s="200" t="s">
        <v>44</v>
      </c>
      <c r="O442" s="72"/>
      <c r="P442" s="201">
        <f>O442*H442</f>
        <v>0</v>
      </c>
      <c r="Q442" s="201">
        <v>0</v>
      </c>
      <c r="R442" s="201">
        <f>Q442*H442</f>
        <v>0</v>
      </c>
      <c r="S442" s="201">
        <v>0</v>
      </c>
      <c r="T442" s="202">
        <f>S442*H442</f>
        <v>0</v>
      </c>
      <c r="U442" s="35"/>
      <c r="V442" s="35"/>
      <c r="W442" s="35"/>
      <c r="X442" s="35"/>
      <c r="Y442" s="35"/>
      <c r="Z442" s="35"/>
      <c r="AA442" s="35"/>
      <c r="AB442" s="35"/>
      <c r="AC442" s="35"/>
      <c r="AD442" s="35"/>
      <c r="AE442" s="35"/>
      <c r="AR442" s="203" t="s">
        <v>300</v>
      </c>
      <c r="AT442" s="203" t="s">
        <v>172</v>
      </c>
      <c r="AU442" s="203" t="s">
        <v>88</v>
      </c>
      <c r="AY442" s="18" t="s">
        <v>169</v>
      </c>
      <c r="BE442" s="204">
        <f>IF(N442="základní",J442,0)</f>
        <v>0</v>
      </c>
      <c r="BF442" s="204">
        <f>IF(N442="snížená",J442,0)</f>
        <v>0</v>
      </c>
      <c r="BG442" s="204">
        <f>IF(N442="zákl. přenesená",J442,0)</f>
        <v>0</v>
      </c>
      <c r="BH442" s="204">
        <f>IF(N442="sníž. přenesená",J442,0)</f>
        <v>0</v>
      </c>
      <c r="BI442" s="204">
        <f>IF(N442="nulová",J442,0)</f>
        <v>0</v>
      </c>
      <c r="BJ442" s="18" t="s">
        <v>86</v>
      </c>
      <c r="BK442" s="204">
        <f>ROUND(I442*H442,2)</f>
        <v>0</v>
      </c>
      <c r="BL442" s="18" t="s">
        <v>300</v>
      </c>
      <c r="BM442" s="203" t="s">
        <v>2347</v>
      </c>
    </row>
    <row r="443" spans="1:65" s="2" customFormat="1" ht="11.25">
      <c r="A443" s="35"/>
      <c r="B443" s="36"/>
      <c r="C443" s="37"/>
      <c r="D443" s="205" t="s">
        <v>178</v>
      </c>
      <c r="E443" s="37"/>
      <c r="F443" s="206" t="s">
        <v>1912</v>
      </c>
      <c r="G443" s="37"/>
      <c r="H443" s="37"/>
      <c r="I443" s="207"/>
      <c r="J443" s="37"/>
      <c r="K443" s="37"/>
      <c r="L443" s="40"/>
      <c r="M443" s="208"/>
      <c r="N443" s="209"/>
      <c r="O443" s="72"/>
      <c r="P443" s="72"/>
      <c r="Q443" s="72"/>
      <c r="R443" s="72"/>
      <c r="S443" s="72"/>
      <c r="T443" s="73"/>
      <c r="U443" s="35"/>
      <c r="V443" s="35"/>
      <c r="W443" s="35"/>
      <c r="X443" s="35"/>
      <c r="Y443" s="35"/>
      <c r="Z443" s="35"/>
      <c r="AA443" s="35"/>
      <c r="AB443" s="35"/>
      <c r="AC443" s="35"/>
      <c r="AD443" s="35"/>
      <c r="AE443" s="35"/>
      <c r="AT443" s="18" t="s">
        <v>178</v>
      </c>
      <c r="AU443" s="18" t="s">
        <v>88</v>
      </c>
    </row>
    <row r="444" spans="1:65" s="2" customFormat="1" ht="29.25">
      <c r="A444" s="35"/>
      <c r="B444" s="36"/>
      <c r="C444" s="37"/>
      <c r="D444" s="205" t="s">
        <v>233</v>
      </c>
      <c r="E444" s="37"/>
      <c r="F444" s="212" t="s">
        <v>2348</v>
      </c>
      <c r="G444" s="37"/>
      <c r="H444" s="37"/>
      <c r="I444" s="207"/>
      <c r="J444" s="37"/>
      <c r="K444" s="37"/>
      <c r="L444" s="40"/>
      <c r="M444" s="208"/>
      <c r="N444" s="209"/>
      <c r="O444" s="72"/>
      <c r="P444" s="72"/>
      <c r="Q444" s="72"/>
      <c r="R444" s="72"/>
      <c r="S444" s="72"/>
      <c r="T444" s="73"/>
      <c r="U444" s="35"/>
      <c r="V444" s="35"/>
      <c r="W444" s="35"/>
      <c r="X444" s="35"/>
      <c r="Y444" s="35"/>
      <c r="Z444" s="35"/>
      <c r="AA444" s="35"/>
      <c r="AB444" s="35"/>
      <c r="AC444" s="35"/>
      <c r="AD444" s="35"/>
      <c r="AE444" s="35"/>
      <c r="AT444" s="18" t="s">
        <v>233</v>
      </c>
      <c r="AU444" s="18" t="s">
        <v>88</v>
      </c>
    </row>
    <row r="445" spans="1:65" s="12" customFormat="1" ht="25.9" customHeight="1">
      <c r="B445" s="176"/>
      <c r="C445" s="177"/>
      <c r="D445" s="178" t="s">
        <v>78</v>
      </c>
      <c r="E445" s="179" t="s">
        <v>2349</v>
      </c>
      <c r="F445" s="179" t="s">
        <v>2350</v>
      </c>
      <c r="G445" s="177"/>
      <c r="H445" s="177"/>
      <c r="I445" s="180"/>
      <c r="J445" s="181">
        <f>BK445</f>
        <v>0</v>
      </c>
      <c r="K445" s="177"/>
      <c r="L445" s="182"/>
      <c r="M445" s="183"/>
      <c r="N445" s="184"/>
      <c r="O445" s="184"/>
      <c r="P445" s="185">
        <f>SUM(P446:P447)</f>
        <v>0</v>
      </c>
      <c r="Q445" s="184"/>
      <c r="R445" s="185">
        <f>SUM(R446:R447)</f>
        <v>0</v>
      </c>
      <c r="S445" s="184"/>
      <c r="T445" s="186">
        <f>SUM(T446:T447)</f>
        <v>0</v>
      </c>
      <c r="AR445" s="187" t="s">
        <v>170</v>
      </c>
      <c r="AT445" s="188" t="s">
        <v>78</v>
      </c>
      <c r="AU445" s="188" t="s">
        <v>79</v>
      </c>
      <c r="AY445" s="187" t="s">
        <v>169</v>
      </c>
      <c r="BK445" s="189">
        <f>SUM(BK446:BK447)</f>
        <v>0</v>
      </c>
    </row>
    <row r="446" spans="1:65" s="2" customFormat="1" ht="21.75" customHeight="1">
      <c r="A446" s="35"/>
      <c r="B446" s="36"/>
      <c r="C446" s="192" t="s">
        <v>996</v>
      </c>
      <c r="D446" s="192" t="s">
        <v>172</v>
      </c>
      <c r="E446" s="193" t="s">
        <v>2351</v>
      </c>
      <c r="F446" s="194" t="s">
        <v>2352</v>
      </c>
      <c r="G446" s="195" t="s">
        <v>1899</v>
      </c>
      <c r="H446" s="196">
        <v>80</v>
      </c>
      <c r="I446" s="197"/>
      <c r="J446" s="198">
        <f>ROUND(I446*H446,2)</f>
        <v>0</v>
      </c>
      <c r="K446" s="194" t="s">
        <v>1</v>
      </c>
      <c r="L446" s="40"/>
      <c r="M446" s="199" t="s">
        <v>1</v>
      </c>
      <c r="N446" s="200" t="s">
        <v>44</v>
      </c>
      <c r="O446" s="72"/>
      <c r="P446" s="201">
        <f>O446*H446</f>
        <v>0</v>
      </c>
      <c r="Q446" s="201">
        <v>0</v>
      </c>
      <c r="R446" s="201">
        <f>Q446*H446</f>
        <v>0</v>
      </c>
      <c r="S446" s="201">
        <v>0</v>
      </c>
      <c r="T446" s="202">
        <f>S446*H446</f>
        <v>0</v>
      </c>
      <c r="U446" s="35"/>
      <c r="V446" s="35"/>
      <c r="W446" s="35"/>
      <c r="X446" s="35"/>
      <c r="Y446" s="35"/>
      <c r="Z446" s="35"/>
      <c r="AA446" s="35"/>
      <c r="AB446" s="35"/>
      <c r="AC446" s="35"/>
      <c r="AD446" s="35"/>
      <c r="AE446" s="35"/>
      <c r="AR446" s="203" t="s">
        <v>1900</v>
      </c>
      <c r="AT446" s="203" t="s">
        <v>172</v>
      </c>
      <c r="AU446" s="203" t="s">
        <v>86</v>
      </c>
      <c r="AY446" s="18" t="s">
        <v>169</v>
      </c>
      <c r="BE446" s="204">
        <f>IF(N446="základní",J446,0)</f>
        <v>0</v>
      </c>
      <c r="BF446" s="204">
        <f>IF(N446="snížená",J446,0)</f>
        <v>0</v>
      </c>
      <c r="BG446" s="204">
        <f>IF(N446="zákl. přenesená",J446,0)</f>
        <v>0</v>
      </c>
      <c r="BH446" s="204">
        <f>IF(N446="sníž. přenesená",J446,0)</f>
        <v>0</v>
      </c>
      <c r="BI446" s="204">
        <f>IF(N446="nulová",J446,0)</f>
        <v>0</v>
      </c>
      <c r="BJ446" s="18" t="s">
        <v>86</v>
      </c>
      <c r="BK446" s="204">
        <f>ROUND(I446*H446,2)</f>
        <v>0</v>
      </c>
      <c r="BL446" s="18" t="s">
        <v>1900</v>
      </c>
      <c r="BM446" s="203" t="s">
        <v>2353</v>
      </c>
    </row>
    <row r="447" spans="1:65" s="2" customFormat="1" ht="11.25">
      <c r="A447" s="35"/>
      <c r="B447" s="36"/>
      <c r="C447" s="37"/>
      <c r="D447" s="205" t="s">
        <v>178</v>
      </c>
      <c r="E447" s="37"/>
      <c r="F447" s="206" t="s">
        <v>2352</v>
      </c>
      <c r="G447" s="37"/>
      <c r="H447" s="37"/>
      <c r="I447" s="207"/>
      <c r="J447" s="37"/>
      <c r="K447" s="37"/>
      <c r="L447" s="40"/>
      <c r="M447" s="267"/>
      <c r="N447" s="268"/>
      <c r="O447" s="269"/>
      <c r="P447" s="269"/>
      <c r="Q447" s="269"/>
      <c r="R447" s="269"/>
      <c r="S447" s="269"/>
      <c r="T447" s="270"/>
      <c r="U447" s="35"/>
      <c r="V447" s="35"/>
      <c r="W447" s="35"/>
      <c r="X447" s="35"/>
      <c r="Y447" s="35"/>
      <c r="Z447" s="35"/>
      <c r="AA447" s="35"/>
      <c r="AB447" s="35"/>
      <c r="AC447" s="35"/>
      <c r="AD447" s="35"/>
      <c r="AE447" s="35"/>
      <c r="AT447" s="18" t="s">
        <v>178</v>
      </c>
      <c r="AU447" s="18" t="s">
        <v>86</v>
      </c>
    </row>
    <row r="448" spans="1:65" s="2" customFormat="1" ht="6.95" customHeight="1">
      <c r="A448" s="35"/>
      <c r="B448" s="55"/>
      <c r="C448" s="56"/>
      <c r="D448" s="56"/>
      <c r="E448" s="56"/>
      <c r="F448" s="56"/>
      <c r="G448" s="56"/>
      <c r="H448" s="56"/>
      <c r="I448" s="56"/>
      <c r="J448" s="56"/>
      <c r="K448" s="56"/>
      <c r="L448" s="40"/>
      <c r="M448" s="35"/>
      <c r="O448" s="35"/>
      <c r="P448" s="35"/>
      <c r="Q448" s="35"/>
      <c r="R448" s="35"/>
      <c r="S448" s="35"/>
      <c r="T448" s="35"/>
      <c r="U448" s="35"/>
      <c r="V448" s="35"/>
      <c r="W448" s="35"/>
      <c r="X448" s="35"/>
      <c r="Y448" s="35"/>
      <c r="Z448" s="35"/>
      <c r="AA448" s="35"/>
      <c r="AB448" s="35"/>
      <c r="AC448" s="35"/>
      <c r="AD448" s="35"/>
      <c r="AE448" s="35"/>
    </row>
  </sheetData>
  <sheetProtection algorithmName="SHA-512" hashValue="ehFYftt1G3ap3Tv396jIQIAyMxM4upee+4/702DungQd7zrMYykrrPfYfH8sHbaVWCvjgu42XEt1+tgqhNbvyg==" saltValue="ZdA2xwlji0zsUqrUStZ5la/G3WkJzMcXgHMtpy7y8i3EEb1aGWiiccMxswWylcR8tbe1sMiWBhJzVQ1lVBaLuA==" spinCount="100000" sheet="1" objects="1" scenarios="1" formatColumns="0" formatRows="0" autoFilter="0"/>
  <autoFilter ref="C131:K447" xr:uid="{00000000-0009-0000-0000-000007000000}"/>
  <mergeCells count="12">
    <mergeCell ref="E124:H124"/>
    <mergeCell ref="L2:V2"/>
    <mergeCell ref="E85:H85"/>
    <mergeCell ref="E87:H87"/>
    <mergeCell ref="E89:H89"/>
    <mergeCell ref="E120:H120"/>
    <mergeCell ref="E122:H122"/>
    <mergeCell ref="E7:H7"/>
    <mergeCell ref="E9:H9"/>
    <mergeCell ref="E11:H11"/>
    <mergeCell ref="E20:H20"/>
    <mergeCell ref="E29:H29"/>
  </mergeCells>
  <hyperlinks>
    <hyperlink ref="F137" r:id="rId1" xr:uid="{00000000-0004-0000-0700-000000000000}"/>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M192"/>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98"/>
      <c r="M2" s="298"/>
      <c r="N2" s="298"/>
      <c r="O2" s="298"/>
      <c r="P2" s="298"/>
      <c r="Q2" s="298"/>
      <c r="R2" s="298"/>
      <c r="S2" s="298"/>
      <c r="T2" s="298"/>
      <c r="U2" s="298"/>
      <c r="V2" s="298"/>
      <c r="AT2" s="18" t="s">
        <v>117</v>
      </c>
    </row>
    <row r="3" spans="1:46" s="1" customFormat="1" ht="6.95" customHeight="1">
      <c r="B3" s="116"/>
      <c r="C3" s="117"/>
      <c r="D3" s="117"/>
      <c r="E3" s="117"/>
      <c r="F3" s="117"/>
      <c r="G3" s="117"/>
      <c r="H3" s="117"/>
      <c r="I3" s="117"/>
      <c r="J3" s="117"/>
      <c r="K3" s="117"/>
      <c r="L3" s="21"/>
      <c r="AT3" s="18" t="s">
        <v>88</v>
      </c>
    </row>
    <row r="4" spans="1:46" s="1" customFormat="1" ht="24.95" customHeight="1">
      <c r="B4" s="21"/>
      <c r="D4" s="118" t="s">
        <v>124</v>
      </c>
      <c r="L4" s="21"/>
      <c r="M4" s="119" t="s">
        <v>10</v>
      </c>
      <c r="AT4" s="18" t="s">
        <v>4</v>
      </c>
    </row>
    <row r="5" spans="1:46" s="1" customFormat="1" ht="6.95" customHeight="1">
      <c r="B5" s="21"/>
      <c r="L5" s="21"/>
    </row>
    <row r="6" spans="1:46" s="1" customFormat="1" ht="12" customHeight="1">
      <c r="B6" s="21"/>
      <c r="D6" s="120" t="s">
        <v>16</v>
      </c>
      <c r="L6" s="21"/>
    </row>
    <row r="7" spans="1:46" s="1" customFormat="1" ht="16.5" customHeight="1">
      <c r="B7" s="21"/>
      <c r="E7" s="316" t="str">
        <f>'Rekapitulace stavby'!K6</f>
        <v>Rekonstrukce multifunkčního sálu v budově NZM</v>
      </c>
      <c r="F7" s="317"/>
      <c r="G7" s="317"/>
      <c r="H7" s="317"/>
      <c r="L7" s="21"/>
    </row>
    <row r="8" spans="1:46" s="1" customFormat="1" ht="12" customHeight="1">
      <c r="B8" s="21"/>
      <c r="D8" s="120" t="s">
        <v>125</v>
      </c>
      <c r="L8" s="21"/>
    </row>
    <row r="9" spans="1:46" s="2" customFormat="1" ht="16.5" customHeight="1">
      <c r="A9" s="35"/>
      <c r="B9" s="40"/>
      <c r="C9" s="35"/>
      <c r="D9" s="35"/>
      <c r="E9" s="316" t="s">
        <v>1262</v>
      </c>
      <c r="F9" s="318"/>
      <c r="G9" s="318"/>
      <c r="H9" s="318"/>
      <c r="I9" s="35"/>
      <c r="J9" s="35"/>
      <c r="K9" s="35"/>
      <c r="L9" s="52"/>
      <c r="S9" s="35"/>
      <c r="T9" s="35"/>
      <c r="U9" s="35"/>
      <c r="V9" s="35"/>
      <c r="W9" s="35"/>
      <c r="X9" s="35"/>
      <c r="Y9" s="35"/>
      <c r="Z9" s="35"/>
      <c r="AA9" s="35"/>
      <c r="AB9" s="35"/>
      <c r="AC9" s="35"/>
      <c r="AD9" s="35"/>
      <c r="AE9" s="35"/>
    </row>
    <row r="10" spans="1:46" s="2" customFormat="1" ht="12" customHeight="1">
      <c r="A10" s="35"/>
      <c r="B10" s="40"/>
      <c r="C10" s="35"/>
      <c r="D10" s="120" t="s">
        <v>127</v>
      </c>
      <c r="E10" s="35"/>
      <c r="F10" s="35"/>
      <c r="G10" s="35"/>
      <c r="H10" s="35"/>
      <c r="I10" s="35"/>
      <c r="J10" s="35"/>
      <c r="K10" s="35"/>
      <c r="L10" s="52"/>
      <c r="S10" s="35"/>
      <c r="T10" s="35"/>
      <c r="U10" s="35"/>
      <c r="V10" s="35"/>
      <c r="W10" s="35"/>
      <c r="X10" s="35"/>
      <c r="Y10" s="35"/>
      <c r="Z10" s="35"/>
      <c r="AA10" s="35"/>
      <c r="AB10" s="35"/>
      <c r="AC10" s="35"/>
      <c r="AD10" s="35"/>
      <c r="AE10" s="35"/>
    </row>
    <row r="11" spans="1:46" s="2" customFormat="1" ht="16.5" customHeight="1">
      <c r="A11" s="35"/>
      <c r="B11" s="40"/>
      <c r="C11" s="35"/>
      <c r="D11" s="35"/>
      <c r="E11" s="319" t="s">
        <v>2354</v>
      </c>
      <c r="F11" s="318"/>
      <c r="G11" s="318"/>
      <c r="H11" s="318"/>
      <c r="I11" s="35"/>
      <c r="J11" s="35"/>
      <c r="K11" s="35"/>
      <c r="L11" s="52"/>
      <c r="S11" s="35"/>
      <c r="T11" s="35"/>
      <c r="U11" s="35"/>
      <c r="V11" s="35"/>
      <c r="W11" s="35"/>
      <c r="X11" s="35"/>
      <c r="Y11" s="35"/>
      <c r="Z11" s="35"/>
      <c r="AA11" s="35"/>
      <c r="AB11" s="35"/>
      <c r="AC11" s="35"/>
      <c r="AD11" s="35"/>
      <c r="AE11" s="35"/>
    </row>
    <row r="12" spans="1:46" s="2" customFormat="1" ht="11.25">
      <c r="A12" s="35"/>
      <c r="B12" s="40"/>
      <c r="C12" s="35"/>
      <c r="D12" s="35"/>
      <c r="E12" s="35"/>
      <c r="F12" s="35"/>
      <c r="G12" s="35"/>
      <c r="H12" s="35"/>
      <c r="I12" s="35"/>
      <c r="J12" s="35"/>
      <c r="K12" s="35"/>
      <c r="L12" s="52"/>
      <c r="S12" s="35"/>
      <c r="T12" s="35"/>
      <c r="U12" s="35"/>
      <c r="V12" s="35"/>
      <c r="W12" s="35"/>
      <c r="X12" s="35"/>
      <c r="Y12" s="35"/>
      <c r="Z12" s="35"/>
      <c r="AA12" s="35"/>
      <c r="AB12" s="35"/>
      <c r="AC12" s="35"/>
      <c r="AD12" s="35"/>
      <c r="AE12" s="35"/>
    </row>
    <row r="13" spans="1:46" s="2" customFormat="1" ht="12" customHeight="1">
      <c r="A13" s="35"/>
      <c r="B13" s="40"/>
      <c r="C13" s="35"/>
      <c r="D13" s="120" t="s">
        <v>18</v>
      </c>
      <c r="E13" s="35"/>
      <c r="F13" s="111" t="s">
        <v>1</v>
      </c>
      <c r="G13" s="35"/>
      <c r="H13" s="35"/>
      <c r="I13" s="120" t="s">
        <v>19</v>
      </c>
      <c r="J13" s="111" t="s">
        <v>1</v>
      </c>
      <c r="K13" s="35"/>
      <c r="L13" s="52"/>
      <c r="S13" s="35"/>
      <c r="T13" s="35"/>
      <c r="U13" s="35"/>
      <c r="V13" s="35"/>
      <c r="W13" s="35"/>
      <c r="X13" s="35"/>
      <c r="Y13" s="35"/>
      <c r="Z13" s="35"/>
      <c r="AA13" s="35"/>
      <c r="AB13" s="35"/>
      <c r="AC13" s="35"/>
      <c r="AD13" s="35"/>
      <c r="AE13" s="35"/>
    </row>
    <row r="14" spans="1:46" s="2" customFormat="1" ht="12" customHeight="1">
      <c r="A14" s="35"/>
      <c r="B14" s="40"/>
      <c r="C14" s="35"/>
      <c r="D14" s="120" t="s">
        <v>20</v>
      </c>
      <c r="E14" s="35"/>
      <c r="F14" s="111" t="s">
        <v>21</v>
      </c>
      <c r="G14" s="35"/>
      <c r="H14" s="35"/>
      <c r="I14" s="120" t="s">
        <v>22</v>
      </c>
      <c r="J14" s="121" t="str">
        <f>'Rekapitulace stavby'!AN8</f>
        <v>27. 4. 2021</v>
      </c>
      <c r="K14" s="35"/>
      <c r="L14" s="52"/>
      <c r="S14" s="35"/>
      <c r="T14" s="35"/>
      <c r="U14" s="35"/>
      <c r="V14" s="35"/>
      <c r="W14" s="35"/>
      <c r="X14" s="35"/>
      <c r="Y14" s="35"/>
      <c r="Z14" s="35"/>
      <c r="AA14" s="35"/>
      <c r="AB14" s="35"/>
      <c r="AC14" s="35"/>
      <c r="AD14" s="35"/>
      <c r="AE14" s="35"/>
    </row>
    <row r="15" spans="1:46" s="2" customFormat="1" ht="10.9" customHeight="1">
      <c r="A15" s="35"/>
      <c r="B15" s="40"/>
      <c r="C15" s="35"/>
      <c r="D15" s="35"/>
      <c r="E15" s="35"/>
      <c r="F15" s="35"/>
      <c r="G15" s="35"/>
      <c r="H15" s="35"/>
      <c r="I15" s="35"/>
      <c r="J15" s="35"/>
      <c r="K15" s="35"/>
      <c r="L15" s="52"/>
      <c r="S15" s="35"/>
      <c r="T15" s="35"/>
      <c r="U15" s="35"/>
      <c r="V15" s="35"/>
      <c r="W15" s="35"/>
      <c r="X15" s="35"/>
      <c r="Y15" s="35"/>
      <c r="Z15" s="35"/>
      <c r="AA15" s="35"/>
      <c r="AB15" s="35"/>
      <c r="AC15" s="35"/>
      <c r="AD15" s="35"/>
      <c r="AE15" s="35"/>
    </row>
    <row r="16" spans="1:46" s="2" customFormat="1" ht="12" customHeight="1">
      <c r="A16" s="35"/>
      <c r="B16" s="40"/>
      <c r="C16" s="35"/>
      <c r="D16" s="120" t="s">
        <v>24</v>
      </c>
      <c r="E16" s="35"/>
      <c r="F16" s="35"/>
      <c r="G16" s="35"/>
      <c r="H16" s="35"/>
      <c r="I16" s="120" t="s">
        <v>25</v>
      </c>
      <c r="J16" s="111" t="s">
        <v>26</v>
      </c>
      <c r="K16" s="35"/>
      <c r="L16" s="52"/>
      <c r="S16" s="35"/>
      <c r="T16" s="35"/>
      <c r="U16" s="35"/>
      <c r="V16" s="35"/>
      <c r="W16" s="35"/>
      <c r="X16" s="35"/>
      <c r="Y16" s="35"/>
      <c r="Z16" s="35"/>
      <c r="AA16" s="35"/>
      <c r="AB16" s="35"/>
      <c r="AC16" s="35"/>
      <c r="AD16" s="35"/>
      <c r="AE16" s="35"/>
    </row>
    <row r="17" spans="1:31" s="2" customFormat="1" ht="18" customHeight="1">
      <c r="A17" s="35"/>
      <c r="B17" s="40"/>
      <c r="C17" s="35"/>
      <c r="D17" s="35"/>
      <c r="E17" s="111" t="s">
        <v>27</v>
      </c>
      <c r="F17" s="35"/>
      <c r="G17" s="35"/>
      <c r="H17" s="35"/>
      <c r="I17" s="120" t="s">
        <v>28</v>
      </c>
      <c r="J17" s="111" t="s">
        <v>1</v>
      </c>
      <c r="K17" s="35"/>
      <c r="L17" s="52"/>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52"/>
      <c r="S18" s="35"/>
      <c r="T18" s="35"/>
      <c r="U18" s="35"/>
      <c r="V18" s="35"/>
      <c r="W18" s="35"/>
      <c r="X18" s="35"/>
      <c r="Y18" s="35"/>
      <c r="Z18" s="35"/>
      <c r="AA18" s="35"/>
      <c r="AB18" s="35"/>
      <c r="AC18" s="35"/>
      <c r="AD18" s="35"/>
      <c r="AE18" s="35"/>
    </row>
    <row r="19" spans="1:31" s="2" customFormat="1" ht="12" customHeight="1">
      <c r="A19" s="35"/>
      <c r="B19" s="40"/>
      <c r="C19" s="35"/>
      <c r="D19" s="120" t="s">
        <v>29</v>
      </c>
      <c r="E19" s="35"/>
      <c r="F19" s="35"/>
      <c r="G19" s="35"/>
      <c r="H19" s="35"/>
      <c r="I19" s="120" t="s">
        <v>25</v>
      </c>
      <c r="J19" s="31" t="str">
        <f>'Rekapitulace stavby'!AN13</f>
        <v>Vyplň údaj</v>
      </c>
      <c r="K19" s="35"/>
      <c r="L19" s="52"/>
      <c r="S19" s="35"/>
      <c r="T19" s="35"/>
      <c r="U19" s="35"/>
      <c r="V19" s="35"/>
      <c r="W19" s="35"/>
      <c r="X19" s="35"/>
      <c r="Y19" s="35"/>
      <c r="Z19" s="35"/>
      <c r="AA19" s="35"/>
      <c r="AB19" s="35"/>
      <c r="AC19" s="35"/>
      <c r="AD19" s="35"/>
      <c r="AE19" s="35"/>
    </row>
    <row r="20" spans="1:31" s="2" customFormat="1" ht="18" customHeight="1">
      <c r="A20" s="35"/>
      <c r="B20" s="40"/>
      <c r="C20" s="35"/>
      <c r="D20" s="35"/>
      <c r="E20" s="320" t="str">
        <f>'Rekapitulace stavby'!E14</f>
        <v>Vyplň údaj</v>
      </c>
      <c r="F20" s="321"/>
      <c r="G20" s="321"/>
      <c r="H20" s="321"/>
      <c r="I20" s="120" t="s">
        <v>28</v>
      </c>
      <c r="J20" s="31" t="str">
        <f>'Rekapitulace stavby'!AN14</f>
        <v>Vyplň údaj</v>
      </c>
      <c r="K20" s="35"/>
      <c r="L20" s="52"/>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52"/>
      <c r="S21" s="35"/>
      <c r="T21" s="35"/>
      <c r="U21" s="35"/>
      <c r="V21" s="35"/>
      <c r="W21" s="35"/>
      <c r="X21" s="35"/>
      <c r="Y21" s="35"/>
      <c r="Z21" s="35"/>
      <c r="AA21" s="35"/>
      <c r="AB21" s="35"/>
      <c r="AC21" s="35"/>
      <c r="AD21" s="35"/>
      <c r="AE21" s="35"/>
    </row>
    <row r="22" spans="1:31" s="2" customFormat="1" ht="12" customHeight="1">
      <c r="A22" s="35"/>
      <c r="B22" s="40"/>
      <c r="C22" s="35"/>
      <c r="D22" s="120" t="s">
        <v>31</v>
      </c>
      <c r="E22" s="35"/>
      <c r="F22" s="35"/>
      <c r="G22" s="35"/>
      <c r="H22" s="35"/>
      <c r="I22" s="120" t="s">
        <v>25</v>
      </c>
      <c r="J22" s="111" t="s">
        <v>32</v>
      </c>
      <c r="K22" s="35"/>
      <c r="L22" s="52"/>
      <c r="S22" s="35"/>
      <c r="T22" s="35"/>
      <c r="U22" s="35"/>
      <c r="V22" s="35"/>
      <c r="W22" s="35"/>
      <c r="X22" s="35"/>
      <c r="Y22" s="35"/>
      <c r="Z22" s="35"/>
      <c r="AA22" s="35"/>
      <c r="AB22" s="35"/>
      <c r="AC22" s="35"/>
      <c r="AD22" s="35"/>
      <c r="AE22" s="35"/>
    </row>
    <row r="23" spans="1:31" s="2" customFormat="1" ht="18" customHeight="1">
      <c r="A23" s="35"/>
      <c r="B23" s="40"/>
      <c r="C23" s="35"/>
      <c r="D23" s="35"/>
      <c r="E23" s="111" t="s">
        <v>33</v>
      </c>
      <c r="F23" s="35"/>
      <c r="G23" s="35"/>
      <c r="H23" s="35"/>
      <c r="I23" s="120" t="s">
        <v>28</v>
      </c>
      <c r="J23" s="111" t="s">
        <v>1</v>
      </c>
      <c r="K23" s="35"/>
      <c r="L23" s="52"/>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52"/>
      <c r="S24" s="35"/>
      <c r="T24" s="35"/>
      <c r="U24" s="35"/>
      <c r="V24" s="35"/>
      <c r="W24" s="35"/>
      <c r="X24" s="35"/>
      <c r="Y24" s="35"/>
      <c r="Z24" s="35"/>
      <c r="AA24" s="35"/>
      <c r="AB24" s="35"/>
      <c r="AC24" s="35"/>
      <c r="AD24" s="35"/>
      <c r="AE24" s="35"/>
    </row>
    <row r="25" spans="1:31" s="2" customFormat="1" ht="12" customHeight="1">
      <c r="A25" s="35"/>
      <c r="B25" s="40"/>
      <c r="C25" s="35"/>
      <c r="D25" s="120" t="s">
        <v>35</v>
      </c>
      <c r="E25" s="35"/>
      <c r="F25" s="35"/>
      <c r="G25" s="35"/>
      <c r="H25" s="35"/>
      <c r="I25" s="120" t="s">
        <v>25</v>
      </c>
      <c r="J25" s="111" t="s">
        <v>36</v>
      </c>
      <c r="K25" s="35"/>
      <c r="L25" s="52"/>
      <c r="S25" s="35"/>
      <c r="T25" s="35"/>
      <c r="U25" s="35"/>
      <c r="V25" s="35"/>
      <c r="W25" s="35"/>
      <c r="X25" s="35"/>
      <c r="Y25" s="35"/>
      <c r="Z25" s="35"/>
      <c r="AA25" s="35"/>
      <c r="AB25" s="35"/>
      <c r="AC25" s="35"/>
      <c r="AD25" s="35"/>
      <c r="AE25" s="35"/>
    </row>
    <row r="26" spans="1:31" s="2" customFormat="1" ht="18" customHeight="1">
      <c r="A26" s="35"/>
      <c r="B26" s="40"/>
      <c r="C26" s="35"/>
      <c r="D26" s="35"/>
      <c r="E26" s="111" t="s">
        <v>37</v>
      </c>
      <c r="F26" s="35"/>
      <c r="G26" s="35"/>
      <c r="H26" s="35"/>
      <c r="I26" s="120" t="s">
        <v>28</v>
      </c>
      <c r="J26" s="111" t="s">
        <v>1</v>
      </c>
      <c r="K26" s="35"/>
      <c r="L26" s="52"/>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52"/>
      <c r="S27" s="35"/>
      <c r="T27" s="35"/>
      <c r="U27" s="35"/>
      <c r="V27" s="35"/>
      <c r="W27" s="35"/>
      <c r="X27" s="35"/>
      <c r="Y27" s="35"/>
      <c r="Z27" s="35"/>
      <c r="AA27" s="35"/>
      <c r="AB27" s="35"/>
      <c r="AC27" s="35"/>
      <c r="AD27" s="35"/>
      <c r="AE27" s="35"/>
    </row>
    <row r="28" spans="1:31" s="2" customFormat="1" ht="12" customHeight="1">
      <c r="A28" s="35"/>
      <c r="B28" s="40"/>
      <c r="C28" s="35"/>
      <c r="D28" s="120" t="s">
        <v>38</v>
      </c>
      <c r="E28" s="35"/>
      <c r="F28" s="35"/>
      <c r="G28" s="35"/>
      <c r="H28" s="35"/>
      <c r="I28" s="35"/>
      <c r="J28" s="35"/>
      <c r="K28" s="35"/>
      <c r="L28" s="52"/>
      <c r="S28" s="35"/>
      <c r="T28" s="35"/>
      <c r="U28" s="35"/>
      <c r="V28" s="35"/>
      <c r="W28" s="35"/>
      <c r="X28" s="35"/>
      <c r="Y28" s="35"/>
      <c r="Z28" s="35"/>
      <c r="AA28" s="35"/>
      <c r="AB28" s="35"/>
      <c r="AC28" s="35"/>
      <c r="AD28" s="35"/>
      <c r="AE28" s="35"/>
    </row>
    <row r="29" spans="1:31" s="8" customFormat="1" ht="16.5" customHeight="1">
      <c r="A29" s="122"/>
      <c r="B29" s="123"/>
      <c r="C29" s="122"/>
      <c r="D29" s="122"/>
      <c r="E29" s="322" t="s">
        <v>1</v>
      </c>
      <c r="F29" s="322"/>
      <c r="G29" s="322"/>
      <c r="H29" s="322"/>
      <c r="I29" s="122"/>
      <c r="J29" s="122"/>
      <c r="K29" s="122"/>
      <c r="L29" s="124"/>
      <c r="S29" s="122"/>
      <c r="T29" s="122"/>
      <c r="U29" s="122"/>
      <c r="V29" s="122"/>
      <c r="W29" s="122"/>
      <c r="X29" s="122"/>
      <c r="Y29" s="122"/>
      <c r="Z29" s="122"/>
      <c r="AA29" s="122"/>
      <c r="AB29" s="122"/>
      <c r="AC29" s="122"/>
      <c r="AD29" s="122"/>
      <c r="AE29" s="122"/>
    </row>
    <row r="30" spans="1:31" s="2" customFormat="1" ht="6.95" customHeight="1">
      <c r="A30" s="35"/>
      <c r="B30" s="40"/>
      <c r="C30" s="35"/>
      <c r="D30" s="35"/>
      <c r="E30" s="35"/>
      <c r="F30" s="35"/>
      <c r="G30" s="35"/>
      <c r="H30" s="35"/>
      <c r="I30" s="35"/>
      <c r="J30" s="35"/>
      <c r="K30" s="35"/>
      <c r="L30" s="52"/>
      <c r="S30" s="35"/>
      <c r="T30" s="35"/>
      <c r="U30" s="35"/>
      <c r="V30" s="35"/>
      <c r="W30" s="35"/>
      <c r="X30" s="35"/>
      <c r="Y30" s="35"/>
      <c r="Z30" s="35"/>
      <c r="AA30" s="35"/>
      <c r="AB30" s="35"/>
      <c r="AC30" s="35"/>
      <c r="AD30" s="35"/>
      <c r="AE30" s="35"/>
    </row>
    <row r="31" spans="1:31" s="2" customFormat="1" ht="6.95" customHeight="1">
      <c r="A31" s="35"/>
      <c r="B31" s="40"/>
      <c r="C31" s="35"/>
      <c r="D31" s="125"/>
      <c r="E31" s="125"/>
      <c r="F31" s="125"/>
      <c r="G31" s="125"/>
      <c r="H31" s="125"/>
      <c r="I31" s="125"/>
      <c r="J31" s="125"/>
      <c r="K31" s="125"/>
      <c r="L31" s="52"/>
      <c r="S31" s="35"/>
      <c r="T31" s="35"/>
      <c r="U31" s="35"/>
      <c r="V31" s="35"/>
      <c r="W31" s="35"/>
      <c r="X31" s="35"/>
      <c r="Y31" s="35"/>
      <c r="Z31" s="35"/>
      <c r="AA31" s="35"/>
      <c r="AB31" s="35"/>
      <c r="AC31" s="35"/>
      <c r="AD31" s="35"/>
      <c r="AE31" s="35"/>
    </row>
    <row r="32" spans="1:31" s="2" customFormat="1" ht="25.35" customHeight="1">
      <c r="A32" s="35"/>
      <c r="B32" s="40"/>
      <c r="C32" s="35"/>
      <c r="D32" s="126" t="s">
        <v>39</v>
      </c>
      <c r="E32" s="35"/>
      <c r="F32" s="35"/>
      <c r="G32" s="35"/>
      <c r="H32" s="35"/>
      <c r="I32" s="35"/>
      <c r="J32" s="127">
        <f>ROUND(J124, 2)</f>
        <v>0</v>
      </c>
      <c r="K32" s="35"/>
      <c r="L32" s="52"/>
      <c r="S32" s="35"/>
      <c r="T32" s="35"/>
      <c r="U32" s="35"/>
      <c r="V32" s="35"/>
      <c r="W32" s="35"/>
      <c r="X32" s="35"/>
      <c r="Y32" s="35"/>
      <c r="Z32" s="35"/>
      <c r="AA32" s="35"/>
      <c r="AB32" s="35"/>
      <c r="AC32" s="35"/>
      <c r="AD32" s="35"/>
      <c r="AE32" s="35"/>
    </row>
    <row r="33" spans="1:31" s="2" customFormat="1" ht="6.95" customHeight="1">
      <c r="A33" s="35"/>
      <c r="B33" s="40"/>
      <c r="C33" s="35"/>
      <c r="D33" s="125"/>
      <c r="E33" s="125"/>
      <c r="F33" s="125"/>
      <c r="G33" s="125"/>
      <c r="H33" s="125"/>
      <c r="I33" s="125"/>
      <c r="J33" s="125"/>
      <c r="K33" s="125"/>
      <c r="L33" s="52"/>
      <c r="S33" s="35"/>
      <c r="T33" s="35"/>
      <c r="U33" s="35"/>
      <c r="V33" s="35"/>
      <c r="W33" s="35"/>
      <c r="X33" s="35"/>
      <c r="Y33" s="35"/>
      <c r="Z33" s="35"/>
      <c r="AA33" s="35"/>
      <c r="AB33" s="35"/>
      <c r="AC33" s="35"/>
      <c r="AD33" s="35"/>
      <c r="AE33" s="35"/>
    </row>
    <row r="34" spans="1:31" s="2" customFormat="1" ht="14.45" customHeight="1">
      <c r="A34" s="35"/>
      <c r="B34" s="40"/>
      <c r="C34" s="35"/>
      <c r="D34" s="35"/>
      <c r="E34" s="35"/>
      <c r="F34" s="128" t="s">
        <v>41</v>
      </c>
      <c r="G34" s="35"/>
      <c r="H34" s="35"/>
      <c r="I34" s="128" t="s">
        <v>40</v>
      </c>
      <c r="J34" s="128" t="s">
        <v>42</v>
      </c>
      <c r="K34" s="35"/>
      <c r="L34" s="52"/>
      <c r="S34" s="35"/>
      <c r="T34" s="35"/>
      <c r="U34" s="35"/>
      <c r="V34" s="35"/>
      <c r="W34" s="35"/>
      <c r="X34" s="35"/>
      <c r="Y34" s="35"/>
      <c r="Z34" s="35"/>
      <c r="AA34" s="35"/>
      <c r="AB34" s="35"/>
      <c r="AC34" s="35"/>
      <c r="AD34" s="35"/>
      <c r="AE34" s="35"/>
    </row>
    <row r="35" spans="1:31" s="2" customFormat="1" ht="14.45" customHeight="1">
      <c r="A35" s="35"/>
      <c r="B35" s="40"/>
      <c r="C35" s="35"/>
      <c r="D35" s="129" t="s">
        <v>43</v>
      </c>
      <c r="E35" s="120" t="s">
        <v>44</v>
      </c>
      <c r="F35" s="130">
        <f>ROUND((SUM(BE124:BE191)),  2)</f>
        <v>0</v>
      </c>
      <c r="G35" s="35"/>
      <c r="H35" s="35"/>
      <c r="I35" s="131">
        <v>0.21</v>
      </c>
      <c r="J35" s="130">
        <f>ROUND(((SUM(BE124:BE191))*I35),  2)</f>
        <v>0</v>
      </c>
      <c r="K35" s="35"/>
      <c r="L35" s="52"/>
      <c r="S35" s="35"/>
      <c r="T35" s="35"/>
      <c r="U35" s="35"/>
      <c r="V35" s="35"/>
      <c r="W35" s="35"/>
      <c r="X35" s="35"/>
      <c r="Y35" s="35"/>
      <c r="Z35" s="35"/>
      <c r="AA35" s="35"/>
      <c r="AB35" s="35"/>
      <c r="AC35" s="35"/>
      <c r="AD35" s="35"/>
      <c r="AE35" s="35"/>
    </row>
    <row r="36" spans="1:31" s="2" customFormat="1" ht="14.45" customHeight="1">
      <c r="A36" s="35"/>
      <c r="B36" s="40"/>
      <c r="C36" s="35"/>
      <c r="D36" s="35"/>
      <c r="E36" s="120" t="s">
        <v>45</v>
      </c>
      <c r="F36" s="130">
        <f>ROUND((SUM(BF124:BF191)),  2)</f>
        <v>0</v>
      </c>
      <c r="G36" s="35"/>
      <c r="H36" s="35"/>
      <c r="I36" s="131">
        <v>0.15</v>
      </c>
      <c r="J36" s="130">
        <f>ROUND(((SUM(BF124:BF191))*I36),  2)</f>
        <v>0</v>
      </c>
      <c r="K36" s="35"/>
      <c r="L36" s="52"/>
      <c r="S36" s="35"/>
      <c r="T36" s="35"/>
      <c r="U36" s="35"/>
      <c r="V36" s="35"/>
      <c r="W36" s="35"/>
      <c r="X36" s="35"/>
      <c r="Y36" s="35"/>
      <c r="Z36" s="35"/>
      <c r="AA36" s="35"/>
      <c r="AB36" s="35"/>
      <c r="AC36" s="35"/>
      <c r="AD36" s="35"/>
      <c r="AE36" s="35"/>
    </row>
    <row r="37" spans="1:31" s="2" customFormat="1" ht="14.45" hidden="1" customHeight="1">
      <c r="A37" s="35"/>
      <c r="B37" s="40"/>
      <c r="C37" s="35"/>
      <c r="D37" s="35"/>
      <c r="E37" s="120" t="s">
        <v>46</v>
      </c>
      <c r="F37" s="130">
        <f>ROUND((SUM(BG124:BG191)),  2)</f>
        <v>0</v>
      </c>
      <c r="G37" s="35"/>
      <c r="H37" s="35"/>
      <c r="I37" s="131">
        <v>0.21</v>
      </c>
      <c r="J37" s="130">
        <f>0</f>
        <v>0</v>
      </c>
      <c r="K37" s="35"/>
      <c r="L37" s="52"/>
      <c r="S37" s="35"/>
      <c r="T37" s="35"/>
      <c r="U37" s="35"/>
      <c r="V37" s="35"/>
      <c r="W37" s="35"/>
      <c r="X37" s="35"/>
      <c r="Y37" s="35"/>
      <c r="Z37" s="35"/>
      <c r="AA37" s="35"/>
      <c r="AB37" s="35"/>
      <c r="AC37" s="35"/>
      <c r="AD37" s="35"/>
      <c r="AE37" s="35"/>
    </row>
    <row r="38" spans="1:31" s="2" customFormat="1" ht="14.45" hidden="1" customHeight="1">
      <c r="A38" s="35"/>
      <c r="B38" s="40"/>
      <c r="C38" s="35"/>
      <c r="D38" s="35"/>
      <c r="E38" s="120" t="s">
        <v>47</v>
      </c>
      <c r="F38" s="130">
        <f>ROUND((SUM(BH124:BH191)),  2)</f>
        <v>0</v>
      </c>
      <c r="G38" s="35"/>
      <c r="H38" s="35"/>
      <c r="I38" s="131">
        <v>0.15</v>
      </c>
      <c r="J38" s="130">
        <f>0</f>
        <v>0</v>
      </c>
      <c r="K38" s="35"/>
      <c r="L38" s="52"/>
      <c r="S38" s="35"/>
      <c r="T38" s="35"/>
      <c r="U38" s="35"/>
      <c r="V38" s="35"/>
      <c r="W38" s="35"/>
      <c r="X38" s="35"/>
      <c r="Y38" s="35"/>
      <c r="Z38" s="35"/>
      <c r="AA38" s="35"/>
      <c r="AB38" s="35"/>
      <c r="AC38" s="35"/>
      <c r="AD38" s="35"/>
      <c r="AE38" s="35"/>
    </row>
    <row r="39" spans="1:31" s="2" customFormat="1" ht="14.45" hidden="1" customHeight="1">
      <c r="A39" s="35"/>
      <c r="B39" s="40"/>
      <c r="C39" s="35"/>
      <c r="D39" s="35"/>
      <c r="E39" s="120" t="s">
        <v>48</v>
      </c>
      <c r="F39" s="130">
        <f>ROUND((SUM(BI124:BI191)),  2)</f>
        <v>0</v>
      </c>
      <c r="G39" s="35"/>
      <c r="H39" s="35"/>
      <c r="I39" s="131">
        <v>0</v>
      </c>
      <c r="J39" s="130">
        <f>0</f>
        <v>0</v>
      </c>
      <c r="K39" s="35"/>
      <c r="L39" s="52"/>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2" customFormat="1" ht="25.35" customHeight="1">
      <c r="A41" s="35"/>
      <c r="B41" s="40"/>
      <c r="C41" s="132"/>
      <c r="D41" s="133" t="s">
        <v>49</v>
      </c>
      <c r="E41" s="134"/>
      <c r="F41" s="134"/>
      <c r="G41" s="135" t="s">
        <v>50</v>
      </c>
      <c r="H41" s="136" t="s">
        <v>51</v>
      </c>
      <c r="I41" s="134"/>
      <c r="J41" s="137">
        <f>SUM(J32:J39)</f>
        <v>0</v>
      </c>
      <c r="K41" s="138"/>
      <c r="L41" s="52"/>
      <c r="S41" s="35"/>
      <c r="T41" s="35"/>
      <c r="U41" s="35"/>
      <c r="V41" s="35"/>
      <c r="W41" s="35"/>
      <c r="X41" s="35"/>
      <c r="Y41" s="35"/>
      <c r="Z41" s="35"/>
      <c r="AA41" s="35"/>
      <c r="AB41" s="35"/>
      <c r="AC41" s="35"/>
      <c r="AD41" s="35"/>
      <c r="AE41" s="35"/>
    </row>
    <row r="42" spans="1:31" s="2" customFormat="1" ht="14.45" customHeight="1">
      <c r="A42" s="35"/>
      <c r="B42" s="40"/>
      <c r="C42" s="35"/>
      <c r="D42" s="35"/>
      <c r="E42" s="35"/>
      <c r="F42" s="35"/>
      <c r="G42" s="35"/>
      <c r="H42" s="35"/>
      <c r="I42" s="35"/>
      <c r="J42" s="35"/>
      <c r="K42" s="35"/>
      <c r="L42" s="52"/>
      <c r="S42" s="35"/>
      <c r="T42" s="35"/>
      <c r="U42" s="35"/>
      <c r="V42" s="35"/>
      <c r="W42" s="35"/>
      <c r="X42" s="35"/>
      <c r="Y42" s="35"/>
      <c r="Z42" s="35"/>
      <c r="AA42" s="35"/>
      <c r="AB42" s="35"/>
      <c r="AC42" s="35"/>
      <c r="AD42" s="35"/>
      <c r="AE42" s="35"/>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52"/>
      <c r="D50" s="139" t="s">
        <v>52</v>
      </c>
      <c r="E50" s="140"/>
      <c r="F50" s="140"/>
      <c r="G50" s="139" t="s">
        <v>53</v>
      </c>
      <c r="H50" s="140"/>
      <c r="I50" s="140"/>
      <c r="J50" s="140"/>
      <c r="K50" s="140"/>
      <c r="L50" s="52"/>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5"/>
      <c r="B61" s="40"/>
      <c r="C61" s="35"/>
      <c r="D61" s="141" t="s">
        <v>54</v>
      </c>
      <c r="E61" s="142"/>
      <c r="F61" s="143" t="s">
        <v>55</v>
      </c>
      <c r="G61" s="141" t="s">
        <v>54</v>
      </c>
      <c r="H61" s="142"/>
      <c r="I61" s="142"/>
      <c r="J61" s="144" t="s">
        <v>55</v>
      </c>
      <c r="K61" s="142"/>
      <c r="L61" s="52"/>
      <c r="S61" s="35"/>
      <c r="T61" s="35"/>
      <c r="U61" s="35"/>
      <c r="V61" s="35"/>
      <c r="W61" s="35"/>
      <c r="X61" s="35"/>
      <c r="Y61" s="35"/>
      <c r="Z61" s="35"/>
      <c r="AA61" s="35"/>
      <c r="AB61" s="35"/>
      <c r="AC61" s="35"/>
      <c r="AD61" s="35"/>
      <c r="AE61" s="35"/>
    </row>
    <row r="62" spans="1:31" ht="11.25">
      <c r="B62" s="21"/>
      <c r="L62" s="21"/>
    </row>
    <row r="63" spans="1:31" ht="11.25">
      <c r="B63" s="21"/>
      <c r="L63" s="21"/>
    </row>
    <row r="64" spans="1:31" ht="11.25">
      <c r="B64" s="21"/>
      <c r="L64" s="21"/>
    </row>
    <row r="65" spans="1:31" s="2" customFormat="1" ht="12.75">
      <c r="A65" s="35"/>
      <c r="B65" s="40"/>
      <c r="C65" s="35"/>
      <c r="D65" s="139" t="s">
        <v>56</v>
      </c>
      <c r="E65" s="145"/>
      <c r="F65" s="145"/>
      <c r="G65" s="139" t="s">
        <v>57</v>
      </c>
      <c r="H65" s="145"/>
      <c r="I65" s="145"/>
      <c r="J65" s="145"/>
      <c r="K65" s="145"/>
      <c r="L65" s="52"/>
      <c r="S65" s="35"/>
      <c r="T65" s="35"/>
      <c r="U65" s="35"/>
      <c r="V65" s="35"/>
      <c r="W65" s="35"/>
      <c r="X65" s="35"/>
      <c r="Y65" s="35"/>
      <c r="Z65" s="35"/>
      <c r="AA65" s="35"/>
      <c r="AB65" s="35"/>
      <c r="AC65" s="35"/>
      <c r="AD65" s="35"/>
      <c r="AE65" s="35"/>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5"/>
      <c r="B76" s="40"/>
      <c r="C76" s="35"/>
      <c r="D76" s="141" t="s">
        <v>54</v>
      </c>
      <c r="E76" s="142"/>
      <c r="F76" s="143" t="s">
        <v>55</v>
      </c>
      <c r="G76" s="141" t="s">
        <v>54</v>
      </c>
      <c r="H76" s="142"/>
      <c r="I76" s="142"/>
      <c r="J76" s="144" t="s">
        <v>55</v>
      </c>
      <c r="K76" s="142"/>
      <c r="L76" s="52"/>
      <c r="S76" s="35"/>
      <c r="T76" s="35"/>
      <c r="U76" s="35"/>
      <c r="V76" s="35"/>
      <c r="W76" s="35"/>
      <c r="X76" s="35"/>
      <c r="Y76" s="35"/>
      <c r="Z76" s="35"/>
      <c r="AA76" s="35"/>
      <c r="AB76" s="35"/>
      <c r="AC76" s="35"/>
      <c r="AD76" s="35"/>
      <c r="AE76" s="35"/>
    </row>
    <row r="77" spans="1:31" s="2" customFormat="1" ht="14.45" customHeight="1">
      <c r="A77" s="35"/>
      <c r="B77" s="146"/>
      <c r="C77" s="147"/>
      <c r="D77" s="147"/>
      <c r="E77" s="147"/>
      <c r="F77" s="147"/>
      <c r="G77" s="147"/>
      <c r="H77" s="147"/>
      <c r="I77" s="147"/>
      <c r="J77" s="147"/>
      <c r="K77" s="147"/>
      <c r="L77" s="52"/>
      <c r="S77" s="35"/>
      <c r="T77" s="35"/>
      <c r="U77" s="35"/>
      <c r="V77" s="35"/>
      <c r="W77" s="35"/>
      <c r="X77" s="35"/>
      <c r="Y77" s="35"/>
      <c r="Z77" s="35"/>
      <c r="AA77" s="35"/>
      <c r="AB77" s="35"/>
      <c r="AC77" s="35"/>
      <c r="AD77" s="35"/>
      <c r="AE77" s="35"/>
    </row>
    <row r="81" spans="1:31" s="2" customFormat="1" ht="6.95" customHeight="1">
      <c r="A81" s="35"/>
      <c r="B81" s="148"/>
      <c r="C81" s="149"/>
      <c r="D81" s="149"/>
      <c r="E81" s="149"/>
      <c r="F81" s="149"/>
      <c r="G81" s="149"/>
      <c r="H81" s="149"/>
      <c r="I81" s="149"/>
      <c r="J81" s="149"/>
      <c r="K81" s="149"/>
      <c r="L81" s="52"/>
      <c r="S81" s="35"/>
      <c r="T81" s="35"/>
      <c r="U81" s="35"/>
      <c r="V81" s="35"/>
      <c r="W81" s="35"/>
      <c r="X81" s="35"/>
      <c r="Y81" s="35"/>
      <c r="Z81" s="35"/>
      <c r="AA81" s="35"/>
      <c r="AB81" s="35"/>
      <c r="AC81" s="35"/>
      <c r="AD81" s="35"/>
      <c r="AE81" s="35"/>
    </row>
    <row r="82" spans="1:31" s="2" customFormat="1" ht="24.95" customHeight="1">
      <c r="A82" s="35"/>
      <c r="B82" s="36"/>
      <c r="C82" s="24" t="s">
        <v>129</v>
      </c>
      <c r="D82" s="37"/>
      <c r="E82" s="37"/>
      <c r="F82" s="37"/>
      <c r="G82" s="37"/>
      <c r="H82" s="37"/>
      <c r="I82" s="37"/>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23" t="str">
        <f>E7</f>
        <v>Rekonstrukce multifunkčního sálu v budově NZM</v>
      </c>
      <c r="F85" s="324"/>
      <c r="G85" s="324"/>
      <c r="H85" s="324"/>
      <c r="I85" s="37"/>
      <c r="J85" s="37"/>
      <c r="K85" s="37"/>
      <c r="L85" s="52"/>
      <c r="S85" s="35"/>
      <c r="T85" s="35"/>
      <c r="U85" s="35"/>
      <c r="V85" s="35"/>
      <c r="W85" s="35"/>
      <c r="X85" s="35"/>
      <c r="Y85" s="35"/>
      <c r="Z85" s="35"/>
      <c r="AA85" s="35"/>
      <c r="AB85" s="35"/>
      <c r="AC85" s="35"/>
      <c r="AD85" s="35"/>
      <c r="AE85" s="35"/>
    </row>
    <row r="86" spans="1:31" s="1" customFormat="1" ht="12" customHeight="1">
      <c r="B86" s="22"/>
      <c r="C86" s="30" t="s">
        <v>125</v>
      </c>
      <c r="D86" s="23"/>
      <c r="E86" s="23"/>
      <c r="F86" s="23"/>
      <c r="G86" s="23"/>
      <c r="H86" s="23"/>
      <c r="I86" s="23"/>
      <c r="J86" s="23"/>
      <c r="K86" s="23"/>
      <c r="L86" s="21"/>
    </row>
    <row r="87" spans="1:31" s="2" customFormat="1" ht="16.5" customHeight="1">
      <c r="A87" s="35"/>
      <c r="B87" s="36"/>
      <c r="C87" s="37"/>
      <c r="D87" s="37"/>
      <c r="E87" s="323" t="s">
        <v>1262</v>
      </c>
      <c r="F87" s="325"/>
      <c r="G87" s="325"/>
      <c r="H87" s="325"/>
      <c r="I87" s="37"/>
      <c r="J87" s="37"/>
      <c r="K87" s="37"/>
      <c r="L87" s="52"/>
      <c r="S87" s="35"/>
      <c r="T87" s="35"/>
      <c r="U87" s="35"/>
      <c r="V87" s="35"/>
      <c r="W87" s="35"/>
      <c r="X87" s="35"/>
      <c r="Y87" s="35"/>
      <c r="Z87" s="35"/>
      <c r="AA87" s="35"/>
      <c r="AB87" s="35"/>
      <c r="AC87" s="35"/>
      <c r="AD87" s="35"/>
      <c r="AE87" s="35"/>
    </row>
    <row r="88" spans="1:31" s="2" customFormat="1" ht="12" customHeight="1">
      <c r="A88" s="35"/>
      <c r="B88" s="36"/>
      <c r="C88" s="30" t="s">
        <v>127</v>
      </c>
      <c r="D88" s="37"/>
      <c r="E88" s="37"/>
      <c r="F88" s="37"/>
      <c r="G88" s="37"/>
      <c r="H88" s="37"/>
      <c r="I88" s="37"/>
      <c r="J88" s="37"/>
      <c r="K88" s="37"/>
      <c r="L88" s="52"/>
      <c r="S88" s="35"/>
      <c r="T88" s="35"/>
      <c r="U88" s="35"/>
      <c r="V88" s="35"/>
      <c r="W88" s="35"/>
      <c r="X88" s="35"/>
      <c r="Y88" s="35"/>
      <c r="Z88" s="35"/>
      <c r="AA88" s="35"/>
      <c r="AB88" s="35"/>
      <c r="AC88" s="35"/>
      <c r="AD88" s="35"/>
      <c r="AE88" s="35"/>
    </row>
    <row r="89" spans="1:31" s="2" customFormat="1" ht="16.5" customHeight="1">
      <c r="A89" s="35"/>
      <c r="B89" s="36"/>
      <c r="C89" s="37"/>
      <c r="D89" s="37"/>
      <c r="E89" s="276" t="str">
        <f>E11</f>
        <v>D.1.4.6 - Slaboproud</v>
      </c>
      <c r="F89" s="325"/>
      <c r="G89" s="325"/>
      <c r="H89" s="325"/>
      <c r="I89" s="37"/>
      <c r="J89" s="37"/>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31" s="2" customFormat="1" ht="12" customHeight="1">
      <c r="A91" s="35"/>
      <c r="B91" s="36"/>
      <c r="C91" s="30" t="s">
        <v>20</v>
      </c>
      <c r="D91" s="37"/>
      <c r="E91" s="37"/>
      <c r="F91" s="28" t="str">
        <f>F14</f>
        <v>Kostelní 1300/44, Praha 7</v>
      </c>
      <c r="G91" s="37"/>
      <c r="H91" s="37"/>
      <c r="I91" s="30" t="s">
        <v>22</v>
      </c>
      <c r="J91" s="67" t="str">
        <f>IF(J14="","",J14)</f>
        <v>27. 4. 2021</v>
      </c>
      <c r="K91" s="37"/>
      <c r="L91" s="52"/>
      <c r="S91" s="35"/>
      <c r="T91" s="35"/>
      <c r="U91" s="35"/>
      <c r="V91" s="35"/>
      <c r="W91" s="35"/>
      <c r="X91" s="35"/>
      <c r="Y91" s="35"/>
      <c r="Z91" s="35"/>
      <c r="AA91" s="35"/>
      <c r="AB91" s="35"/>
      <c r="AC91" s="35"/>
      <c r="AD91" s="35"/>
      <c r="AE91" s="35"/>
    </row>
    <row r="92" spans="1:31" s="2" customFormat="1" ht="6.95" customHeight="1">
      <c r="A92" s="35"/>
      <c r="B92" s="36"/>
      <c r="C92" s="37"/>
      <c r="D92" s="37"/>
      <c r="E92" s="37"/>
      <c r="F92" s="37"/>
      <c r="G92" s="37"/>
      <c r="H92" s="37"/>
      <c r="I92" s="37"/>
      <c r="J92" s="37"/>
      <c r="K92" s="37"/>
      <c r="L92" s="52"/>
      <c r="S92" s="35"/>
      <c r="T92" s="35"/>
      <c r="U92" s="35"/>
      <c r="V92" s="35"/>
      <c r="W92" s="35"/>
      <c r="X92" s="35"/>
      <c r="Y92" s="35"/>
      <c r="Z92" s="35"/>
      <c r="AA92" s="35"/>
      <c r="AB92" s="35"/>
      <c r="AC92" s="35"/>
      <c r="AD92" s="35"/>
      <c r="AE92" s="35"/>
    </row>
    <row r="93" spans="1:31" s="2" customFormat="1" ht="40.15" customHeight="1">
      <c r="A93" s="35"/>
      <c r="B93" s="36"/>
      <c r="C93" s="30" t="s">
        <v>24</v>
      </c>
      <c r="D93" s="37"/>
      <c r="E93" s="37"/>
      <c r="F93" s="28" t="str">
        <f>E17</f>
        <v>Národní zemědělské muzeum, Kostelní 44, Praha 7</v>
      </c>
      <c r="G93" s="37"/>
      <c r="H93" s="37"/>
      <c r="I93" s="30" t="s">
        <v>31</v>
      </c>
      <c r="J93" s="33" t="str">
        <f>E23</f>
        <v>ARCH TECH, K Noskovně 148, Praha 6</v>
      </c>
      <c r="K93" s="37"/>
      <c r="L93" s="52"/>
      <c r="S93" s="35"/>
      <c r="T93" s="35"/>
      <c r="U93" s="35"/>
      <c r="V93" s="35"/>
      <c r="W93" s="35"/>
      <c r="X93" s="35"/>
      <c r="Y93" s="35"/>
      <c r="Z93" s="35"/>
      <c r="AA93" s="35"/>
      <c r="AB93" s="35"/>
      <c r="AC93" s="35"/>
      <c r="AD93" s="35"/>
      <c r="AE93" s="35"/>
    </row>
    <row r="94" spans="1:31" s="2" customFormat="1" ht="40.15" customHeight="1">
      <c r="A94" s="35"/>
      <c r="B94" s="36"/>
      <c r="C94" s="30" t="s">
        <v>29</v>
      </c>
      <c r="D94" s="37"/>
      <c r="E94" s="37"/>
      <c r="F94" s="28" t="str">
        <f>IF(E20="","",E20)</f>
        <v>Vyplň údaj</v>
      </c>
      <c r="G94" s="37"/>
      <c r="H94" s="37"/>
      <c r="I94" s="30" t="s">
        <v>35</v>
      </c>
      <c r="J94" s="33" t="str">
        <f>E26</f>
        <v>Jiří Večerník, Wolkerova 1747/27, Jihlava</v>
      </c>
      <c r="K94" s="37"/>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31" s="2" customFormat="1" ht="29.25" customHeight="1">
      <c r="A96" s="35"/>
      <c r="B96" s="36"/>
      <c r="C96" s="150" t="s">
        <v>130</v>
      </c>
      <c r="D96" s="151"/>
      <c r="E96" s="151"/>
      <c r="F96" s="151"/>
      <c r="G96" s="151"/>
      <c r="H96" s="151"/>
      <c r="I96" s="151"/>
      <c r="J96" s="152" t="s">
        <v>131</v>
      </c>
      <c r="K96" s="151"/>
      <c r="L96" s="52"/>
      <c r="S96" s="35"/>
      <c r="T96" s="35"/>
      <c r="U96" s="35"/>
      <c r="V96" s="35"/>
      <c r="W96" s="35"/>
      <c r="X96" s="35"/>
      <c r="Y96" s="35"/>
      <c r="Z96" s="35"/>
      <c r="AA96" s="35"/>
      <c r="AB96" s="35"/>
      <c r="AC96" s="35"/>
      <c r="AD96" s="35"/>
      <c r="AE96" s="35"/>
    </row>
    <row r="97" spans="1:47" s="2" customFormat="1" ht="10.35" customHeight="1">
      <c r="A97" s="35"/>
      <c r="B97" s="36"/>
      <c r="C97" s="37"/>
      <c r="D97" s="37"/>
      <c r="E97" s="37"/>
      <c r="F97" s="37"/>
      <c r="G97" s="37"/>
      <c r="H97" s="37"/>
      <c r="I97" s="37"/>
      <c r="J97" s="37"/>
      <c r="K97" s="37"/>
      <c r="L97" s="52"/>
      <c r="S97" s="35"/>
      <c r="T97" s="35"/>
      <c r="U97" s="35"/>
      <c r="V97" s="35"/>
      <c r="W97" s="35"/>
      <c r="X97" s="35"/>
      <c r="Y97" s="35"/>
      <c r="Z97" s="35"/>
      <c r="AA97" s="35"/>
      <c r="AB97" s="35"/>
      <c r="AC97" s="35"/>
      <c r="AD97" s="35"/>
      <c r="AE97" s="35"/>
    </row>
    <row r="98" spans="1:47" s="2" customFormat="1" ht="22.9" customHeight="1">
      <c r="A98" s="35"/>
      <c r="B98" s="36"/>
      <c r="C98" s="153" t="s">
        <v>132</v>
      </c>
      <c r="D98" s="37"/>
      <c r="E98" s="37"/>
      <c r="F98" s="37"/>
      <c r="G98" s="37"/>
      <c r="H98" s="37"/>
      <c r="I98" s="37"/>
      <c r="J98" s="85">
        <f>J124</f>
        <v>0</v>
      </c>
      <c r="K98" s="37"/>
      <c r="L98" s="52"/>
      <c r="S98" s="35"/>
      <c r="T98" s="35"/>
      <c r="U98" s="35"/>
      <c r="V98" s="35"/>
      <c r="W98" s="35"/>
      <c r="X98" s="35"/>
      <c r="Y98" s="35"/>
      <c r="Z98" s="35"/>
      <c r="AA98" s="35"/>
      <c r="AB98" s="35"/>
      <c r="AC98" s="35"/>
      <c r="AD98" s="35"/>
      <c r="AE98" s="35"/>
      <c r="AU98" s="18" t="s">
        <v>133</v>
      </c>
    </row>
    <row r="99" spans="1:47" s="9" customFormat="1" ht="24.95" customHeight="1">
      <c r="B99" s="154"/>
      <c r="C99" s="155"/>
      <c r="D99" s="156" t="s">
        <v>1725</v>
      </c>
      <c r="E99" s="157"/>
      <c r="F99" s="157"/>
      <c r="G99" s="157"/>
      <c r="H99" s="157"/>
      <c r="I99" s="157"/>
      <c r="J99" s="158">
        <f>J125</f>
        <v>0</v>
      </c>
      <c r="K99" s="155"/>
      <c r="L99" s="159"/>
    </row>
    <row r="100" spans="1:47" s="10" customFormat="1" ht="19.899999999999999" customHeight="1">
      <c r="B100" s="160"/>
      <c r="C100" s="105"/>
      <c r="D100" s="161" t="s">
        <v>2355</v>
      </c>
      <c r="E100" s="162"/>
      <c r="F100" s="162"/>
      <c r="G100" s="162"/>
      <c r="H100" s="162"/>
      <c r="I100" s="162"/>
      <c r="J100" s="163">
        <f>J126</f>
        <v>0</v>
      </c>
      <c r="K100" s="105"/>
      <c r="L100" s="164"/>
    </row>
    <row r="101" spans="1:47" s="10" customFormat="1" ht="19.899999999999999" customHeight="1">
      <c r="B101" s="160"/>
      <c r="C101" s="105"/>
      <c r="D101" s="161" t="s">
        <v>2356</v>
      </c>
      <c r="E101" s="162"/>
      <c r="F101" s="162"/>
      <c r="G101" s="162"/>
      <c r="H101" s="162"/>
      <c r="I101" s="162"/>
      <c r="J101" s="163">
        <f>J176</f>
        <v>0</v>
      </c>
      <c r="K101" s="105"/>
      <c r="L101" s="164"/>
    </row>
    <row r="102" spans="1:47" s="9" customFormat="1" ht="24.95" customHeight="1">
      <c r="B102" s="154"/>
      <c r="C102" s="155"/>
      <c r="D102" s="156" t="s">
        <v>2357</v>
      </c>
      <c r="E102" s="157"/>
      <c r="F102" s="157"/>
      <c r="G102" s="157"/>
      <c r="H102" s="157"/>
      <c r="I102" s="157"/>
      <c r="J102" s="158">
        <f>J189</f>
        <v>0</v>
      </c>
      <c r="K102" s="155"/>
      <c r="L102" s="159"/>
    </row>
    <row r="103" spans="1:47" s="2" customFormat="1" ht="21.75" customHeight="1">
      <c r="A103" s="35"/>
      <c r="B103" s="36"/>
      <c r="C103" s="37"/>
      <c r="D103" s="37"/>
      <c r="E103" s="37"/>
      <c r="F103" s="37"/>
      <c r="G103" s="37"/>
      <c r="H103" s="37"/>
      <c r="I103" s="37"/>
      <c r="J103" s="37"/>
      <c r="K103" s="37"/>
      <c r="L103" s="52"/>
      <c r="S103" s="35"/>
      <c r="T103" s="35"/>
      <c r="U103" s="35"/>
      <c r="V103" s="35"/>
      <c r="W103" s="35"/>
      <c r="X103" s="35"/>
      <c r="Y103" s="35"/>
      <c r="Z103" s="35"/>
      <c r="AA103" s="35"/>
      <c r="AB103" s="35"/>
      <c r="AC103" s="35"/>
      <c r="AD103" s="35"/>
      <c r="AE103" s="35"/>
    </row>
    <row r="104" spans="1:47" s="2" customFormat="1" ht="6.95" customHeight="1">
      <c r="A104" s="35"/>
      <c r="B104" s="55"/>
      <c r="C104" s="56"/>
      <c r="D104" s="56"/>
      <c r="E104" s="56"/>
      <c r="F104" s="56"/>
      <c r="G104" s="56"/>
      <c r="H104" s="56"/>
      <c r="I104" s="56"/>
      <c r="J104" s="56"/>
      <c r="K104" s="56"/>
      <c r="L104" s="52"/>
      <c r="S104" s="35"/>
      <c r="T104" s="35"/>
      <c r="U104" s="35"/>
      <c r="V104" s="35"/>
      <c r="W104" s="35"/>
      <c r="X104" s="35"/>
      <c r="Y104" s="35"/>
      <c r="Z104" s="35"/>
      <c r="AA104" s="35"/>
      <c r="AB104" s="35"/>
      <c r="AC104" s="35"/>
      <c r="AD104" s="35"/>
      <c r="AE104" s="35"/>
    </row>
    <row r="108" spans="1:47" s="2" customFormat="1" ht="6.95" customHeight="1">
      <c r="A108" s="35"/>
      <c r="B108" s="57"/>
      <c r="C108" s="58"/>
      <c r="D108" s="58"/>
      <c r="E108" s="58"/>
      <c r="F108" s="58"/>
      <c r="G108" s="58"/>
      <c r="H108" s="58"/>
      <c r="I108" s="58"/>
      <c r="J108" s="58"/>
      <c r="K108" s="58"/>
      <c r="L108" s="52"/>
      <c r="S108" s="35"/>
      <c r="T108" s="35"/>
      <c r="U108" s="35"/>
      <c r="V108" s="35"/>
      <c r="W108" s="35"/>
      <c r="X108" s="35"/>
      <c r="Y108" s="35"/>
      <c r="Z108" s="35"/>
      <c r="AA108" s="35"/>
      <c r="AB108" s="35"/>
      <c r="AC108" s="35"/>
      <c r="AD108" s="35"/>
      <c r="AE108" s="35"/>
    </row>
    <row r="109" spans="1:47" s="2" customFormat="1" ht="24.95" customHeight="1">
      <c r="A109" s="35"/>
      <c r="B109" s="36"/>
      <c r="C109" s="24" t="s">
        <v>154</v>
      </c>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47" s="2" customFormat="1" ht="6.95" customHeight="1">
      <c r="A110" s="35"/>
      <c r="B110" s="36"/>
      <c r="C110" s="37"/>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47" s="2" customFormat="1" ht="12" customHeight="1">
      <c r="A111" s="35"/>
      <c r="B111" s="36"/>
      <c r="C111" s="30" t="s">
        <v>16</v>
      </c>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47" s="2" customFormat="1" ht="16.5" customHeight="1">
      <c r="A112" s="35"/>
      <c r="B112" s="36"/>
      <c r="C112" s="37"/>
      <c r="D112" s="37"/>
      <c r="E112" s="323" t="str">
        <f>E7</f>
        <v>Rekonstrukce multifunkčního sálu v budově NZM</v>
      </c>
      <c r="F112" s="324"/>
      <c r="G112" s="324"/>
      <c r="H112" s="324"/>
      <c r="I112" s="37"/>
      <c r="J112" s="37"/>
      <c r="K112" s="37"/>
      <c r="L112" s="52"/>
      <c r="S112" s="35"/>
      <c r="T112" s="35"/>
      <c r="U112" s="35"/>
      <c r="V112" s="35"/>
      <c r="W112" s="35"/>
      <c r="X112" s="35"/>
      <c r="Y112" s="35"/>
      <c r="Z112" s="35"/>
      <c r="AA112" s="35"/>
      <c r="AB112" s="35"/>
      <c r="AC112" s="35"/>
      <c r="AD112" s="35"/>
      <c r="AE112" s="35"/>
    </row>
    <row r="113" spans="1:65" s="1" customFormat="1" ht="12" customHeight="1">
      <c r="B113" s="22"/>
      <c r="C113" s="30" t="s">
        <v>125</v>
      </c>
      <c r="D113" s="23"/>
      <c r="E113" s="23"/>
      <c r="F113" s="23"/>
      <c r="G113" s="23"/>
      <c r="H113" s="23"/>
      <c r="I113" s="23"/>
      <c r="J113" s="23"/>
      <c r="K113" s="23"/>
      <c r="L113" s="21"/>
    </row>
    <row r="114" spans="1:65" s="2" customFormat="1" ht="16.5" customHeight="1">
      <c r="A114" s="35"/>
      <c r="B114" s="36"/>
      <c r="C114" s="37"/>
      <c r="D114" s="37"/>
      <c r="E114" s="323" t="s">
        <v>1262</v>
      </c>
      <c r="F114" s="325"/>
      <c r="G114" s="325"/>
      <c r="H114" s="325"/>
      <c r="I114" s="37"/>
      <c r="J114" s="37"/>
      <c r="K114" s="37"/>
      <c r="L114" s="52"/>
      <c r="S114" s="35"/>
      <c r="T114" s="35"/>
      <c r="U114" s="35"/>
      <c r="V114" s="35"/>
      <c r="W114" s="35"/>
      <c r="X114" s="35"/>
      <c r="Y114" s="35"/>
      <c r="Z114" s="35"/>
      <c r="AA114" s="35"/>
      <c r="AB114" s="35"/>
      <c r="AC114" s="35"/>
      <c r="AD114" s="35"/>
      <c r="AE114" s="35"/>
    </row>
    <row r="115" spans="1:65" s="2" customFormat="1" ht="12" customHeight="1">
      <c r="A115" s="35"/>
      <c r="B115" s="36"/>
      <c r="C115" s="30" t="s">
        <v>127</v>
      </c>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65" s="2" customFormat="1" ht="16.5" customHeight="1">
      <c r="A116" s="35"/>
      <c r="B116" s="36"/>
      <c r="C116" s="37"/>
      <c r="D116" s="37"/>
      <c r="E116" s="276" t="str">
        <f>E11</f>
        <v>D.1.4.6 - Slaboproud</v>
      </c>
      <c r="F116" s="325"/>
      <c r="G116" s="325"/>
      <c r="H116" s="325"/>
      <c r="I116" s="37"/>
      <c r="J116" s="37"/>
      <c r="K116" s="37"/>
      <c r="L116" s="52"/>
      <c r="S116" s="35"/>
      <c r="T116" s="35"/>
      <c r="U116" s="35"/>
      <c r="V116" s="35"/>
      <c r="W116" s="35"/>
      <c r="X116" s="35"/>
      <c r="Y116" s="35"/>
      <c r="Z116" s="35"/>
      <c r="AA116" s="35"/>
      <c r="AB116" s="35"/>
      <c r="AC116" s="35"/>
      <c r="AD116" s="35"/>
      <c r="AE116" s="35"/>
    </row>
    <row r="117" spans="1:65" s="2" customFormat="1" ht="6.95" customHeight="1">
      <c r="A117" s="35"/>
      <c r="B117" s="36"/>
      <c r="C117" s="37"/>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65" s="2" customFormat="1" ht="12" customHeight="1">
      <c r="A118" s="35"/>
      <c r="B118" s="36"/>
      <c r="C118" s="30" t="s">
        <v>20</v>
      </c>
      <c r="D118" s="37"/>
      <c r="E118" s="37"/>
      <c r="F118" s="28" t="str">
        <f>F14</f>
        <v>Kostelní 1300/44, Praha 7</v>
      </c>
      <c r="G118" s="37"/>
      <c r="H118" s="37"/>
      <c r="I118" s="30" t="s">
        <v>22</v>
      </c>
      <c r="J118" s="67" t="str">
        <f>IF(J14="","",J14)</f>
        <v>27. 4. 2021</v>
      </c>
      <c r="K118" s="37"/>
      <c r="L118" s="52"/>
      <c r="S118" s="35"/>
      <c r="T118" s="35"/>
      <c r="U118" s="35"/>
      <c r="V118" s="35"/>
      <c r="W118" s="35"/>
      <c r="X118" s="35"/>
      <c r="Y118" s="35"/>
      <c r="Z118" s="35"/>
      <c r="AA118" s="35"/>
      <c r="AB118" s="35"/>
      <c r="AC118" s="35"/>
      <c r="AD118" s="35"/>
      <c r="AE118" s="35"/>
    </row>
    <row r="119" spans="1:65" s="2" customFormat="1" ht="6.9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65" s="2" customFormat="1" ht="40.15" customHeight="1">
      <c r="A120" s="35"/>
      <c r="B120" s="36"/>
      <c r="C120" s="30" t="s">
        <v>24</v>
      </c>
      <c r="D120" s="37"/>
      <c r="E120" s="37"/>
      <c r="F120" s="28" t="str">
        <f>E17</f>
        <v>Národní zemědělské muzeum, Kostelní 44, Praha 7</v>
      </c>
      <c r="G120" s="37"/>
      <c r="H120" s="37"/>
      <c r="I120" s="30" t="s">
        <v>31</v>
      </c>
      <c r="J120" s="33" t="str">
        <f>E23</f>
        <v>ARCH TECH, K Noskovně 148, Praha 6</v>
      </c>
      <c r="K120" s="37"/>
      <c r="L120" s="52"/>
      <c r="S120" s="35"/>
      <c r="T120" s="35"/>
      <c r="U120" s="35"/>
      <c r="V120" s="35"/>
      <c r="W120" s="35"/>
      <c r="X120" s="35"/>
      <c r="Y120" s="35"/>
      <c r="Z120" s="35"/>
      <c r="AA120" s="35"/>
      <c r="AB120" s="35"/>
      <c r="AC120" s="35"/>
      <c r="AD120" s="35"/>
      <c r="AE120" s="35"/>
    </row>
    <row r="121" spans="1:65" s="2" customFormat="1" ht="40.15" customHeight="1">
      <c r="A121" s="35"/>
      <c r="B121" s="36"/>
      <c r="C121" s="30" t="s">
        <v>29</v>
      </c>
      <c r="D121" s="37"/>
      <c r="E121" s="37"/>
      <c r="F121" s="28" t="str">
        <f>IF(E20="","",E20)</f>
        <v>Vyplň údaj</v>
      </c>
      <c r="G121" s="37"/>
      <c r="H121" s="37"/>
      <c r="I121" s="30" t="s">
        <v>35</v>
      </c>
      <c r="J121" s="33" t="str">
        <f>E26</f>
        <v>Jiří Večerník, Wolkerova 1747/27, Jihlava</v>
      </c>
      <c r="K121" s="37"/>
      <c r="L121" s="52"/>
      <c r="S121" s="35"/>
      <c r="T121" s="35"/>
      <c r="U121" s="35"/>
      <c r="V121" s="35"/>
      <c r="W121" s="35"/>
      <c r="X121" s="35"/>
      <c r="Y121" s="35"/>
      <c r="Z121" s="35"/>
      <c r="AA121" s="35"/>
      <c r="AB121" s="35"/>
      <c r="AC121" s="35"/>
      <c r="AD121" s="35"/>
      <c r="AE121" s="35"/>
    </row>
    <row r="122" spans="1:65" s="2" customFormat="1" ht="10.35" customHeight="1">
      <c r="A122" s="35"/>
      <c r="B122" s="36"/>
      <c r="C122" s="37"/>
      <c r="D122" s="37"/>
      <c r="E122" s="37"/>
      <c r="F122" s="37"/>
      <c r="G122" s="37"/>
      <c r="H122" s="37"/>
      <c r="I122" s="37"/>
      <c r="J122" s="37"/>
      <c r="K122" s="37"/>
      <c r="L122" s="52"/>
      <c r="S122" s="35"/>
      <c r="T122" s="35"/>
      <c r="U122" s="35"/>
      <c r="V122" s="35"/>
      <c r="W122" s="35"/>
      <c r="X122" s="35"/>
      <c r="Y122" s="35"/>
      <c r="Z122" s="35"/>
      <c r="AA122" s="35"/>
      <c r="AB122" s="35"/>
      <c r="AC122" s="35"/>
      <c r="AD122" s="35"/>
      <c r="AE122" s="35"/>
    </row>
    <row r="123" spans="1:65" s="11" customFormat="1" ht="29.25" customHeight="1">
      <c r="A123" s="165"/>
      <c r="B123" s="166"/>
      <c r="C123" s="167" t="s">
        <v>155</v>
      </c>
      <c r="D123" s="168" t="s">
        <v>64</v>
      </c>
      <c r="E123" s="168" t="s">
        <v>60</v>
      </c>
      <c r="F123" s="168" t="s">
        <v>61</v>
      </c>
      <c r="G123" s="168" t="s">
        <v>156</v>
      </c>
      <c r="H123" s="168" t="s">
        <v>157</v>
      </c>
      <c r="I123" s="168" t="s">
        <v>158</v>
      </c>
      <c r="J123" s="168" t="s">
        <v>131</v>
      </c>
      <c r="K123" s="169" t="s">
        <v>159</v>
      </c>
      <c r="L123" s="170"/>
      <c r="M123" s="76" t="s">
        <v>1</v>
      </c>
      <c r="N123" s="77" t="s">
        <v>43</v>
      </c>
      <c r="O123" s="77" t="s">
        <v>160</v>
      </c>
      <c r="P123" s="77" t="s">
        <v>161</v>
      </c>
      <c r="Q123" s="77" t="s">
        <v>162</v>
      </c>
      <c r="R123" s="77" t="s">
        <v>163</v>
      </c>
      <c r="S123" s="77" t="s">
        <v>164</v>
      </c>
      <c r="T123" s="78" t="s">
        <v>165</v>
      </c>
      <c r="U123" s="165"/>
      <c r="V123" s="165"/>
      <c r="W123" s="165"/>
      <c r="X123" s="165"/>
      <c r="Y123" s="165"/>
      <c r="Z123" s="165"/>
      <c r="AA123" s="165"/>
      <c r="AB123" s="165"/>
      <c r="AC123" s="165"/>
      <c r="AD123" s="165"/>
      <c r="AE123" s="165"/>
    </row>
    <row r="124" spans="1:65" s="2" customFormat="1" ht="22.9" customHeight="1">
      <c r="A124" s="35"/>
      <c r="B124" s="36"/>
      <c r="C124" s="83" t="s">
        <v>166</v>
      </c>
      <c r="D124" s="37"/>
      <c r="E124" s="37"/>
      <c r="F124" s="37"/>
      <c r="G124" s="37"/>
      <c r="H124" s="37"/>
      <c r="I124" s="37"/>
      <c r="J124" s="171">
        <f>BK124</f>
        <v>0</v>
      </c>
      <c r="K124" s="37"/>
      <c r="L124" s="40"/>
      <c r="M124" s="79"/>
      <c r="N124" s="172"/>
      <c r="O124" s="80"/>
      <c r="P124" s="173">
        <f>P125+P189</f>
        <v>0</v>
      </c>
      <c r="Q124" s="80"/>
      <c r="R124" s="173">
        <f>R125+R189</f>
        <v>0</v>
      </c>
      <c r="S124" s="80"/>
      <c r="T124" s="174">
        <f>T125+T189</f>
        <v>0</v>
      </c>
      <c r="U124" s="35"/>
      <c r="V124" s="35"/>
      <c r="W124" s="35"/>
      <c r="X124" s="35"/>
      <c r="Y124" s="35"/>
      <c r="Z124" s="35"/>
      <c r="AA124" s="35"/>
      <c r="AB124" s="35"/>
      <c r="AC124" s="35"/>
      <c r="AD124" s="35"/>
      <c r="AE124" s="35"/>
      <c r="AT124" s="18" t="s">
        <v>78</v>
      </c>
      <c r="AU124" s="18" t="s">
        <v>133</v>
      </c>
      <c r="BK124" s="175">
        <f>BK125+BK189</f>
        <v>0</v>
      </c>
    </row>
    <row r="125" spans="1:65" s="12" customFormat="1" ht="25.9" customHeight="1">
      <c r="B125" s="176"/>
      <c r="C125" s="177"/>
      <c r="D125" s="178" t="s">
        <v>78</v>
      </c>
      <c r="E125" s="179" t="s">
        <v>227</v>
      </c>
      <c r="F125" s="179" t="s">
        <v>1732</v>
      </c>
      <c r="G125" s="177"/>
      <c r="H125" s="177"/>
      <c r="I125" s="180"/>
      <c r="J125" s="181">
        <f>BK125</f>
        <v>0</v>
      </c>
      <c r="K125" s="177"/>
      <c r="L125" s="182"/>
      <c r="M125" s="183"/>
      <c r="N125" s="184"/>
      <c r="O125" s="184"/>
      <c r="P125" s="185">
        <f>P126+P176</f>
        <v>0</v>
      </c>
      <c r="Q125" s="184"/>
      <c r="R125" s="185">
        <f>R126+R176</f>
        <v>0</v>
      </c>
      <c r="S125" s="184"/>
      <c r="T125" s="186">
        <f>T126+T176</f>
        <v>0</v>
      </c>
      <c r="AR125" s="187" t="s">
        <v>195</v>
      </c>
      <c r="AT125" s="188" t="s">
        <v>78</v>
      </c>
      <c r="AU125" s="188" t="s">
        <v>79</v>
      </c>
      <c r="AY125" s="187" t="s">
        <v>169</v>
      </c>
      <c r="BK125" s="189">
        <f>BK126+BK176</f>
        <v>0</v>
      </c>
    </row>
    <row r="126" spans="1:65" s="12" customFormat="1" ht="22.9" customHeight="1">
      <c r="B126" s="176"/>
      <c r="C126" s="177"/>
      <c r="D126" s="178" t="s">
        <v>78</v>
      </c>
      <c r="E126" s="190" t="s">
        <v>2358</v>
      </c>
      <c r="F126" s="190" t="s">
        <v>2359</v>
      </c>
      <c r="G126" s="177"/>
      <c r="H126" s="177"/>
      <c r="I126" s="180"/>
      <c r="J126" s="191">
        <f>BK126</f>
        <v>0</v>
      </c>
      <c r="K126" s="177"/>
      <c r="L126" s="182"/>
      <c r="M126" s="183"/>
      <c r="N126" s="184"/>
      <c r="O126" s="184"/>
      <c r="P126" s="185">
        <f>SUM(P127:P175)</f>
        <v>0</v>
      </c>
      <c r="Q126" s="184"/>
      <c r="R126" s="185">
        <f>SUM(R127:R175)</f>
        <v>0</v>
      </c>
      <c r="S126" s="184"/>
      <c r="T126" s="186">
        <f>SUM(T127:T175)</f>
        <v>0</v>
      </c>
      <c r="AR126" s="187" t="s">
        <v>195</v>
      </c>
      <c r="AT126" s="188" t="s">
        <v>78</v>
      </c>
      <c r="AU126" s="188" t="s">
        <v>86</v>
      </c>
      <c r="AY126" s="187" t="s">
        <v>169</v>
      </c>
      <c r="BK126" s="189">
        <f>SUM(BK127:BK175)</f>
        <v>0</v>
      </c>
    </row>
    <row r="127" spans="1:65" s="2" customFormat="1" ht="24.2" customHeight="1">
      <c r="A127" s="35"/>
      <c r="B127" s="36"/>
      <c r="C127" s="192" t="s">
        <v>86</v>
      </c>
      <c r="D127" s="192" t="s">
        <v>172</v>
      </c>
      <c r="E127" s="193" t="s">
        <v>2360</v>
      </c>
      <c r="F127" s="194" t="s">
        <v>2361</v>
      </c>
      <c r="G127" s="195" t="s">
        <v>1341</v>
      </c>
      <c r="H127" s="196">
        <v>2</v>
      </c>
      <c r="I127" s="197"/>
      <c r="J127" s="198">
        <f>ROUND(I127*H127,2)</f>
        <v>0</v>
      </c>
      <c r="K127" s="194" t="s">
        <v>1</v>
      </c>
      <c r="L127" s="40"/>
      <c r="M127" s="199" t="s">
        <v>1</v>
      </c>
      <c r="N127" s="200" t="s">
        <v>44</v>
      </c>
      <c r="O127" s="72"/>
      <c r="P127" s="201">
        <f>O127*H127</f>
        <v>0</v>
      </c>
      <c r="Q127" s="201">
        <v>0</v>
      </c>
      <c r="R127" s="201">
        <f>Q127*H127</f>
        <v>0</v>
      </c>
      <c r="S127" s="201">
        <v>0</v>
      </c>
      <c r="T127" s="202">
        <f>S127*H127</f>
        <v>0</v>
      </c>
      <c r="U127" s="35"/>
      <c r="V127" s="35"/>
      <c r="W127" s="35"/>
      <c r="X127" s="35"/>
      <c r="Y127" s="35"/>
      <c r="Z127" s="35"/>
      <c r="AA127" s="35"/>
      <c r="AB127" s="35"/>
      <c r="AC127" s="35"/>
      <c r="AD127" s="35"/>
      <c r="AE127" s="35"/>
      <c r="AR127" s="203" t="s">
        <v>694</v>
      </c>
      <c r="AT127" s="203" t="s">
        <v>172</v>
      </c>
      <c r="AU127" s="203" t="s">
        <v>88</v>
      </c>
      <c r="AY127" s="18" t="s">
        <v>169</v>
      </c>
      <c r="BE127" s="204">
        <f>IF(N127="základní",J127,0)</f>
        <v>0</v>
      </c>
      <c r="BF127" s="204">
        <f>IF(N127="snížená",J127,0)</f>
        <v>0</v>
      </c>
      <c r="BG127" s="204">
        <f>IF(N127="zákl. přenesená",J127,0)</f>
        <v>0</v>
      </c>
      <c r="BH127" s="204">
        <f>IF(N127="sníž. přenesená",J127,0)</f>
        <v>0</v>
      </c>
      <c r="BI127" s="204">
        <f>IF(N127="nulová",J127,0)</f>
        <v>0</v>
      </c>
      <c r="BJ127" s="18" t="s">
        <v>86</v>
      </c>
      <c r="BK127" s="204">
        <f>ROUND(I127*H127,2)</f>
        <v>0</v>
      </c>
      <c r="BL127" s="18" t="s">
        <v>694</v>
      </c>
      <c r="BM127" s="203" t="s">
        <v>2362</v>
      </c>
    </row>
    <row r="128" spans="1:65" s="2" customFormat="1" ht="19.5">
      <c r="A128" s="35"/>
      <c r="B128" s="36"/>
      <c r="C128" s="37"/>
      <c r="D128" s="205" t="s">
        <v>178</v>
      </c>
      <c r="E128" s="37"/>
      <c r="F128" s="206" t="s">
        <v>2361</v>
      </c>
      <c r="G128" s="37"/>
      <c r="H128" s="37"/>
      <c r="I128" s="207"/>
      <c r="J128" s="37"/>
      <c r="K128" s="37"/>
      <c r="L128" s="40"/>
      <c r="M128" s="208"/>
      <c r="N128" s="209"/>
      <c r="O128" s="72"/>
      <c r="P128" s="72"/>
      <c r="Q128" s="72"/>
      <c r="R128" s="72"/>
      <c r="S128" s="72"/>
      <c r="T128" s="73"/>
      <c r="U128" s="35"/>
      <c r="V128" s="35"/>
      <c r="W128" s="35"/>
      <c r="X128" s="35"/>
      <c r="Y128" s="35"/>
      <c r="Z128" s="35"/>
      <c r="AA128" s="35"/>
      <c r="AB128" s="35"/>
      <c r="AC128" s="35"/>
      <c r="AD128" s="35"/>
      <c r="AE128" s="35"/>
      <c r="AT128" s="18" t="s">
        <v>178</v>
      </c>
      <c r="AU128" s="18" t="s">
        <v>88</v>
      </c>
    </row>
    <row r="129" spans="1:65" s="2" customFormat="1" ht="16.5" customHeight="1">
      <c r="A129" s="35"/>
      <c r="B129" s="36"/>
      <c r="C129" s="192" t="s">
        <v>88</v>
      </c>
      <c r="D129" s="192" t="s">
        <v>172</v>
      </c>
      <c r="E129" s="193" t="s">
        <v>2363</v>
      </c>
      <c r="F129" s="194" t="s">
        <v>2364</v>
      </c>
      <c r="G129" s="195" t="s">
        <v>1341</v>
      </c>
      <c r="H129" s="196">
        <v>30</v>
      </c>
      <c r="I129" s="197"/>
      <c r="J129" s="198">
        <f>ROUND(I129*H129,2)</f>
        <v>0</v>
      </c>
      <c r="K129" s="194" t="s">
        <v>1</v>
      </c>
      <c r="L129" s="40"/>
      <c r="M129" s="199" t="s">
        <v>1</v>
      </c>
      <c r="N129" s="200" t="s">
        <v>44</v>
      </c>
      <c r="O129" s="72"/>
      <c r="P129" s="201">
        <f>O129*H129</f>
        <v>0</v>
      </c>
      <c r="Q129" s="201">
        <v>0</v>
      </c>
      <c r="R129" s="201">
        <f>Q129*H129</f>
        <v>0</v>
      </c>
      <c r="S129" s="201">
        <v>0</v>
      </c>
      <c r="T129" s="202">
        <f>S129*H129</f>
        <v>0</v>
      </c>
      <c r="U129" s="35"/>
      <c r="V129" s="35"/>
      <c r="W129" s="35"/>
      <c r="X129" s="35"/>
      <c r="Y129" s="35"/>
      <c r="Z129" s="35"/>
      <c r="AA129" s="35"/>
      <c r="AB129" s="35"/>
      <c r="AC129" s="35"/>
      <c r="AD129" s="35"/>
      <c r="AE129" s="35"/>
      <c r="AR129" s="203" t="s">
        <v>694</v>
      </c>
      <c r="AT129" s="203" t="s">
        <v>172</v>
      </c>
      <c r="AU129" s="203" t="s">
        <v>88</v>
      </c>
      <c r="AY129" s="18" t="s">
        <v>169</v>
      </c>
      <c r="BE129" s="204">
        <f>IF(N129="základní",J129,0)</f>
        <v>0</v>
      </c>
      <c r="BF129" s="204">
        <f>IF(N129="snížená",J129,0)</f>
        <v>0</v>
      </c>
      <c r="BG129" s="204">
        <f>IF(N129="zákl. přenesená",J129,0)</f>
        <v>0</v>
      </c>
      <c r="BH129" s="204">
        <f>IF(N129="sníž. přenesená",J129,0)</f>
        <v>0</v>
      </c>
      <c r="BI129" s="204">
        <f>IF(N129="nulová",J129,0)</f>
        <v>0</v>
      </c>
      <c r="BJ129" s="18" t="s">
        <v>86</v>
      </c>
      <c r="BK129" s="204">
        <f>ROUND(I129*H129,2)</f>
        <v>0</v>
      </c>
      <c r="BL129" s="18" t="s">
        <v>694</v>
      </c>
      <c r="BM129" s="203" t="s">
        <v>2365</v>
      </c>
    </row>
    <row r="130" spans="1:65" s="2" customFormat="1" ht="11.25">
      <c r="A130" s="35"/>
      <c r="B130" s="36"/>
      <c r="C130" s="37"/>
      <c r="D130" s="205" t="s">
        <v>178</v>
      </c>
      <c r="E130" s="37"/>
      <c r="F130" s="206" t="s">
        <v>2364</v>
      </c>
      <c r="G130" s="37"/>
      <c r="H130" s="37"/>
      <c r="I130" s="207"/>
      <c r="J130" s="37"/>
      <c r="K130" s="37"/>
      <c r="L130" s="40"/>
      <c r="M130" s="208"/>
      <c r="N130" s="209"/>
      <c r="O130" s="72"/>
      <c r="P130" s="72"/>
      <c r="Q130" s="72"/>
      <c r="R130" s="72"/>
      <c r="S130" s="72"/>
      <c r="T130" s="73"/>
      <c r="U130" s="35"/>
      <c r="V130" s="35"/>
      <c r="W130" s="35"/>
      <c r="X130" s="35"/>
      <c r="Y130" s="35"/>
      <c r="Z130" s="35"/>
      <c r="AA130" s="35"/>
      <c r="AB130" s="35"/>
      <c r="AC130" s="35"/>
      <c r="AD130" s="35"/>
      <c r="AE130" s="35"/>
      <c r="AT130" s="18" t="s">
        <v>178</v>
      </c>
      <c r="AU130" s="18" t="s">
        <v>88</v>
      </c>
    </row>
    <row r="131" spans="1:65" s="2" customFormat="1" ht="16.5" customHeight="1">
      <c r="A131" s="35"/>
      <c r="B131" s="36"/>
      <c r="C131" s="192" t="s">
        <v>195</v>
      </c>
      <c r="D131" s="192" t="s">
        <v>172</v>
      </c>
      <c r="E131" s="193" t="s">
        <v>2366</v>
      </c>
      <c r="F131" s="194" t="s">
        <v>2367</v>
      </c>
      <c r="G131" s="195" t="s">
        <v>1341</v>
      </c>
      <c r="H131" s="196">
        <v>1</v>
      </c>
      <c r="I131" s="197"/>
      <c r="J131" s="198">
        <f>ROUND(I131*H131,2)</f>
        <v>0</v>
      </c>
      <c r="K131" s="194" t="s">
        <v>1</v>
      </c>
      <c r="L131" s="40"/>
      <c r="M131" s="199" t="s">
        <v>1</v>
      </c>
      <c r="N131" s="200" t="s">
        <v>44</v>
      </c>
      <c r="O131" s="72"/>
      <c r="P131" s="201">
        <f>O131*H131</f>
        <v>0</v>
      </c>
      <c r="Q131" s="201">
        <v>0</v>
      </c>
      <c r="R131" s="201">
        <f>Q131*H131</f>
        <v>0</v>
      </c>
      <c r="S131" s="201">
        <v>0</v>
      </c>
      <c r="T131" s="202">
        <f>S131*H131</f>
        <v>0</v>
      </c>
      <c r="U131" s="35"/>
      <c r="V131" s="35"/>
      <c r="W131" s="35"/>
      <c r="X131" s="35"/>
      <c r="Y131" s="35"/>
      <c r="Z131" s="35"/>
      <c r="AA131" s="35"/>
      <c r="AB131" s="35"/>
      <c r="AC131" s="35"/>
      <c r="AD131" s="35"/>
      <c r="AE131" s="35"/>
      <c r="AR131" s="203" t="s">
        <v>694</v>
      </c>
      <c r="AT131" s="203" t="s">
        <v>172</v>
      </c>
      <c r="AU131" s="203" t="s">
        <v>88</v>
      </c>
      <c r="AY131" s="18" t="s">
        <v>169</v>
      </c>
      <c r="BE131" s="204">
        <f>IF(N131="základní",J131,0)</f>
        <v>0</v>
      </c>
      <c r="BF131" s="204">
        <f>IF(N131="snížená",J131,0)</f>
        <v>0</v>
      </c>
      <c r="BG131" s="204">
        <f>IF(N131="zákl. přenesená",J131,0)</f>
        <v>0</v>
      </c>
      <c r="BH131" s="204">
        <f>IF(N131="sníž. přenesená",J131,0)</f>
        <v>0</v>
      </c>
      <c r="BI131" s="204">
        <f>IF(N131="nulová",J131,0)</f>
        <v>0</v>
      </c>
      <c r="BJ131" s="18" t="s">
        <v>86</v>
      </c>
      <c r="BK131" s="204">
        <f>ROUND(I131*H131,2)</f>
        <v>0</v>
      </c>
      <c r="BL131" s="18" t="s">
        <v>694</v>
      </c>
      <c r="BM131" s="203" t="s">
        <v>2368</v>
      </c>
    </row>
    <row r="132" spans="1:65" s="2" customFormat="1" ht="11.25">
      <c r="A132" s="35"/>
      <c r="B132" s="36"/>
      <c r="C132" s="37"/>
      <c r="D132" s="205" t="s">
        <v>178</v>
      </c>
      <c r="E132" s="37"/>
      <c r="F132" s="206" t="s">
        <v>2367</v>
      </c>
      <c r="G132" s="37"/>
      <c r="H132" s="37"/>
      <c r="I132" s="207"/>
      <c r="J132" s="37"/>
      <c r="K132" s="37"/>
      <c r="L132" s="40"/>
      <c r="M132" s="208"/>
      <c r="N132" s="209"/>
      <c r="O132" s="72"/>
      <c r="P132" s="72"/>
      <c r="Q132" s="72"/>
      <c r="R132" s="72"/>
      <c r="S132" s="72"/>
      <c r="T132" s="73"/>
      <c r="U132" s="35"/>
      <c r="V132" s="35"/>
      <c r="W132" s="35"/>
      <c r="X132" s="35"/>
      <c r="Y132" s="35"/>
      <c r="Z132" s="35"/>
      <c r="AA132" s="35"/>
      <c r="AB132" s="35"/>
      <c r="AC132" s="35"/>
      <c r="AD132" s="35"/>
      <c r="AE132" s="35"/>
      <c r="AT132" s="18" t="s">
        <v>178</v>
      </c>
      <c r="AU132" s="18" t="s">
        <v>88</v>
      </c>
    </row>
    <row r="133" spans="1:65" s="2" customFormat="1" ht="39">
      <c r="A133" s="35"/>
      <c r="B133" s="36"/>
      <c r="C133" s="37"/>
      <c r="D133" s="205" t="s">
        <v>182</v>
      </c>
      <c r="E133" s="37"/>
      <c r="F133" s="212" t="s">
        <v>2369</v>
      </c>
      <c r="G133" s="37"/>
      <c r="H133" s="37"/>
      <c r="I133" s="207"/>
      <c r="J133" s="37"/>
      <c r="K133" s="37"/>
      <c r="L133" s="40"/>
      <c r="M133" s="208"/>
      <c r="N133" s="209"/>
      <c r="O133" s="72"/>
      <c r="P133" s="72"/>
      <c r="Q133" s="72"/>
      <c r="R133" s="72"/>
      <c r="S133" s="72"/>
      <c r="T133" s="73"/>
      <c r="U133" s="35"/>
      <c r="V133" s="35"/>
      <c r="W133" s="35"/>
      <c r="X133" s="35"/>
      <c r="Y133" s="35"/>
      <c r="Z133" s="35"/>
      <c r="AA133" s="35"/>
      <c r="AB133" s="35"/>
      <c r="AC133" s="35"/>
      <c r="AD133" s="35"/>
      <c r="AE133" s="35"/>
      <c r="AT133" s="18" t="s">
        <v>182</v>
      </c>
      <c r="AU133" s="18" t="s">
        <v>88</v>
      </c>
    </row>
    <row r="134" spans="1:65" s="2" customFormat="1" ht="16.5" customHeight="1">
      <c r="A134" s="35"/>
      <c r="B134" s="36"/>
      <c r="C134" s="192" t="s">
        <v>170</v>
      </c>
      <c r="D134" s="192" t="s">
        <v>172</v>
      </c>
      <c r="E134" s="193" t="s">
        <v>2370</v>
      </c>
      <c r="F134" s="194" t="s">
        <v>2371</v>
      </c>
      <c r="G134" s="195" t="s">
        <v>368</v>
      </c>
      <c r="H134" s="196">
        <v>7000</v>
      </c>
      <c r="I134" s="197"/>
      <c r="J134" s="198">
        <f>ROUND(I134*H134,2)</f>
        <v>0</v>
      </c>
      <c r="K134" s="194" t="s">
        <v>1</v>
      </c>
      <c r="L134" s="40"/>
      <c r="M134" s="199" t="s">
        <v>1</v>
      </c>
      <c r="N134" s="200" t="s">
        <v>44</v>
      </c>
      <c r="O134" s="72"/>
      <c r="P134" s="201">
        <f>O134*H134</f>
        <v>0</v>
      </c>
      <c r="Q134" s="201">
        <v>0</v>
      </c>
      <c r="R134" s="201">
        <f>Q134*H134</f>
        <v>0</v>
      </c>
      <c r="S134" s="201">
        <v>0</v>
      </c>
      <c r="T134" s="202">
        <f>S134*H134</f>
        <v>0</v>
      </c>
      <c r="U134" s="35"/>
      <c r="V134" s="35"/>
      <c r="W134" s="35"/>
      <c r="X134" s="35"/>
      <c r="Y134" s="35"/>
      <c r="Z134" s="35"/>
      <c r="AA134" s="35"/>
      <c r="AB134" s="35"/>
      <c r="AC134" s="35"/>
      <c r="AD134" s="35"/>
      <c r="AE134" s="35"/>
      <c r="AR134" s="203" t="s">
        <v>694</v>
      </c>
      <c r="AT134" s="203" t="s">
        <v>172</v>
      </c>
      <c r="AU134" s="203" t="s">
        <v>88</v>
      </c>
      <c r="AY134" s="18" t="s">
        <v>169</v>
      </c>
      <c r="BE134" s="204">
        <f>IF(N134="základní",J134,0)</f>
        <v>0</v>
      </c>
      <c r="BF134" s="204">
        <f>IF(N134="snížená",J134,0)</f>
        <v>0</v>
      </c>
      <c r="BG134" s="204">
        <f>IF(N134="zákl. přenesená",J134,0)</f>
        <v>0</v>
      </c>
      <c r="BH134" s="204">
        <f>IF(N134="sníž. přenesená",J134,0)</f>
        <v>0</v>
      </c>
      <c r="BI134" s="204">
        <f>IF(N134="nulová",J134,0)</f>
        <v>0</v>
      </c>
      <c r="BJ134" s="18" t="s">
        <v>86</v>
      </c>
      <c r="BK134" s="204">
        <f>ROUND(I134*H134,2)</f>
        <v>0</v>
      </c>
      <c r="BL134" s="18" t="s">
        <v>694</v>
      </c>
      <c r="BM134" s="203" t="s">
        <v>2372</v>
      </c>
    </row>
    <row r="135" spans="1:65" s="2" customFormat="1" ht="11.25">
      <c r="A135" s="35"/>
      <c r="B135" s="36"/>
      <c r="C135" s="37"/>
      <c r="D135" s="205" t="s">
        <v>178</v>
      </c>
      <c r="E135" s="37"/>
      <c r="F135" s="206" t="s">
        <v>2371</v>
      </c>
      <c r="G135" s="37"/>
      <c r="H135" s="37"/>
      <c r="I135" s="207"/>
      <c r="J135" s="37"/>
      <c r="K135" s="37"/>
      <c r="L135" s="40"/>
      <c r="M135" s="208"/>
      <c r="N135" s="209"/>
      <c r="O135" s="72"/>
      <c r="P135" s="72"/>
      <c r="Q135" s="72"/>
      <c r="R135" s="72"/>
      <c r="S135" s="72"/>
      <c r="T135" s="73"/>
      <c r="U135" s="35"/>
      <c r="V135" s="35"/>
      <c r="W135" s="35"/>
      <c r="X135" s="35"/>
      <c r="Y135" s="35"/>
      <c r="Z135" s="35"/>
      <c r="AA135" s="35"/>
      <c r="AB135" s="35"/>
      <c r="AC135" s="35"/>
      <c r="AD135" s="35"/>
      <c r="AE135" s="35"/>
      <c r="AT135" s="18" t="s">
        <v>178</v>
      </c>
      <c r="AU135" s="18" t="s">
        <v>88</v>
      </c>
    </row>
    <row r="136" spans="1:65" s="2" customFormat="1" ht="21.75" customHeight="1">
      <c r="A136" s="35"/>
      <c r="B136" s="36"/>
      <c r="C136" s="192" t="s">
        <v>209</v>
      </c>
      <c r="D136" s="192" t="s">
        <v>172</v>
      </c>
      <c r="E136" s="193" t="s">
        <v>2373</v>
      </c>
      <c r="F136" s="194" t="s">
        <v>2374</v>
      </c>
      <c r="G136" s="195" t="s">
        <v>1341</v>
      </c>
      <c r="H136" s="196">
        <v>1</v>
      </c>
      <c r="I136" s="197"/>
      <c r="J136" s="198">
        <f>ROUND(I136*H136,2)</f>
        <v>0</v>
      </c>
      <c r="K136" s="194" t="s">
        <v>1</v>
      </c>
      <c r="L136" s="40"/>
      <c r="M136" s="199" t="s">
        <v>1</v>
      </c>
      <c r="N136" s="200" t="s">
        <v>44</v>
      </c>
      <c r="O136" s="72"/>
      <c r="P136" s="201">
        <f>O136*H136</f>
        <v>0</v>
      </c>
      <c r="Q136" s="201">
        <v>0</v>
      </c>
      <c r="R136" s="201">
        <f>Q136*H136</f>
        <v>0</v>
      </c>
      <c r="S136" s="201">
        <v>0</v>
      </c>
      <c r="T136" s="202">
        <f>S136*H136</f>
        <v>0</v>
      </c>
      <c r="U136" s="35"/>
      <c r="V136" s="35"/>
      <c r="W136" s="35"/>
      <c r="X136" s="35"/>
      <c r="Y136" s="35"/>
      <c r="Z136" s="35"/>
      <c r="AA136" s="35"/>
      <c r="AB136" s="35"/>
      <c r="AC136" s="35"/>
      <c r="AD136" s="35"/>
      <c r="AE136" s="35"/>
      <c r="AR136" s="203" t="s">
        <v>694</v>
      </c>
      <c r="AT136" s="203" t="s">
        <v>172</v>
      </c>
      <c r="AU136" s="203" t="s">
        <v>88</v>
      </c>
      <c r="AY136" s="18" t="s">
        <v>169</v>
      </c>
      <c r="BE136" s="204">
        <f>IF(N136="základní",J136,0)</f>
        <v>0</v>
      </c>
      <c r="BF136" s="204">
        <f>IF(N136="snížená",J136,0)</f>
        <v>0</v>
      </c>
      <c r="BG136" s="204">
        <f>IF(N136="zákl. přenesená",J136,0)</f>
        <v>0</v>
      </c>
      <c r="BH136" s="204">
        <f>IF(N136="sníž. přenesená",J136,0)</f>
        <v>0</v>
      </c>
      <c r="BI136" s="204">
        <f>IF(N136="nulová",J136,0)</f>
        <v>0</v>
      </c>
      <c r="BJ136" s="18" t="s">
        <v>86</v>
      </c>
      <c r="BK136" s="204">
        <f>ROUND(I136*H136,2)</f>
        <v>0</v>
      </c>
      <c r="BL136" s="18" t="s">
        <v>694</v>
      </c>
      <c r="BM136" s="203" t="s">
        <v>2375</v>
      </c>
    </row>
    <row r="137" spans="1:65" s="2" customFormat="1" ht="11.25">
      <c r="A137" s="35"/>
      <c r="B137" s="36"/>
      <c r="C137" s="37"/>
      <c r="D137" s="205" t="s">
        <v>178</v>
      </c>
      <c r="E137" s="37"/>
      <c r="F137" s="206" t="s">
        <v>2374</v>
      </c>
      <c r="G137" s="37"/>
      <c r="H137" s="37"/>
      <c r="I137" s="207"/>
      <c r="J137" s="37"/>
      <c r="K137" s="37"/>
      <c r="L137" s="40"/>
      <c r="M137" s="208"/>
      <c r="N137" s="209"/>
      <c r="O137" s="72"/>
      <c r="P137" s="72"/>
      <c r="Q137" s="72"/>
      <c r="R137" s="72"/>
      <c r="S137" s="72"/>
      <c r="T137" s="73"/>
      <c r="U137" s="35"/>
      <c r="V137" s="35"/>
      <c r="W137" s="35"/>
      <c r="X137" s="35"/>
      <c r="Y137" s="35"/>
      <c r="Z137" s="35"/>
      <c r="AA137" s="35"/>
      <c r="AB137" s="35"/>
      <c r="AC137" s="35"/>
      <c r="AD137" s="35"/>
      <c r="AE137" s="35"/>
      <c r="AT137" s="18" t="s">
        <v>178</v>
      </c>
      <c r="AU137" s="18" t="s">
        <v>88</v>
      </c>
    </row>
    <row r="138" spans="1:65" s="2" customFormat="1" ht="37.9" customHeight="1">
      <c r="A138" s="35"/>
      <c r="B138" s="36"/>
      <c r="C138" s="192" t="s">
        <v>219</v>
      </c>
      <c r="D138" s="192" t="s">
        <v>172</v>
      </c>
      <c r="E138" s="193" t="s">
        <v>2376</v>
      </c>
      <c r="F138" s="194" t="s">
        <v>2377</v>
      </c>
      <c r="G138" s="195" t="s">
        <v>1341</v>
      </c>
      <c r="H138" s="196">
        <v>36</v>
      </c>
      <c r="I138" s="197"/>
      <c r="J138" s="198">
        <f>ROUND(I138*H138,2)</f>
        <v>0</v>
      </c>
      <c r="K138" s="194" t="s">
        <v>1</v>
      </c>
      <c r="L138" s="40"/>
      <c r="M138" s="199" t="s">
        <v>1</v>
      </c>
      <c r="N138" s="200" t="s">
        <v>44</v>
      </c>
      <c r="O138" s="72"/>
      <c r="P138" s="201">
        <f>O138*H138</f>
        <v>0</v>
      </c>
      <c r="Q138" s="201">
        <v>0</v>
      </c>
      <c r="R138" s="201">
        <f>Q138*H138</f>
        <v>0</v>
      </c>
      <c r="S138" s="201">
        <v>0</v>
      </c>
      <c r="T138" s="202">
        <f>S138*H138</f>
        <v>0</v>
      </c>
      <c r="U138" s="35"/>
      <c r="V138" s="35"/>
      <c r="W138" s="35"/>
      <c r="X138" s="35"/>
      <c r="Y138" s="35"/>
      <c r="Z138" s="35"/>
      <c r="AA138" s="35"/>
      <c r="AB138" s="35"/>
      <c r="AC138" s="35"/>
      <c r="AD138" s="35"/>
      <c r="AE138" s="35"/>
      <c r="AR138" s="203" t="s">
        <v>694</v>
      </c>
      <c r="AT138" s="203" t="s">
        <v>172</v>
      </c>
      <c r="AU138" s="203" t="s">
        <v>88</v>
      </c>
      <c r="AY138" s="18" t="s">
        <v>169</v>
      </c>
      <c r="BE138" s="204">
        <f>IF(N138="základní",J138,0)</f>
        <v>0</v>
      </c>
      <c r="BF138" s="204">
        <f>IF(N138="snížená",J138,0)</f>
        <v>0</v>
      </c>
      <c r="BG138" s="204">
        <f>IF(N138="zákl. přenesená",J138,0)</f>
        <v>0</v>
      </c>
      <c r="BH138" s="204">
        <f>IF(N138="sníž. přenesená",J138,0)</f>
        <v>0</v>
      </c>
      <c r="BI138" s="204">
        <f>IF(N138="nulová",J138,0)</f>
        <v>0</v>
      </c>
      <c r="BJ138" s="18" t="s">
        <v>86</v>
      </c>
      <c r="BK138" s="204">
        <f>ROUND(I138*H138,2)</f>
        <v>0</v>
      </c>
      <c r="BL138" s="18" t="s">
        <v>694</v>
      </c>
      <c r="BM138" s="203" t="s">
        <v>2378</v>
      </c>
    </row>
    <row r="139" spans="1:65" s="2" customFormat="1" ht="19.5">
      <c r="A139" s="35"/>
      <c r="B139" s="36"/>
      <c r="C139" s="37"/>
      <c r="D139" s="205" t="s">
        <v>178</v>
      </c>
      <c r="E139" s="37"/>
      <c r="F139" s="206" t="s">
        <v>2377</v>
      </c>
      <c r="G139" s="37"/>
      <c r="H139" s="37"/>
      <c r="I139" s="207"/>
      <c r="J139" s="37"/>
      <c r="K139" s="37"/>
      <c r="L139" s="40"/>
      <c r="M139" s="208"/>
      <c r="N139" s="209"/>
      <c r="O139" s="72"/>
      <c r="P139" s="72"/>
      <c r="Q139" s="72"/>
      <c r="R139" s="72"/>
      <c r="S139" s="72"/>
      <c r="T139" s="73"/>
      <c r="U139" s="35"/>
      <c r="V139" s="35"/>
      <c r="W139" s="35"/>
      <c r="X139" s="35"/>
      <c r="Y139" s="35"/>
      <c r="Z139" s="35"/>
      <c r="AA139" s="35"/>
      <c r="AB139" s="35"/>
      <c r="AC139" s="35"/>
      <c r="AD139" s="35"/>
      <c r="AE139" s="35"/>
      <c r="AT139" s="18" t="s">
        <v>178</v>
      </c>
      <c r="AU139" s="18" t="s">
        <v>88</v>
      </c>
    </row>
    <row r="140" spans="1:65" s="2" customFormat="1" ht="16.5" customHeight="1">
      <c r="A140" s="35"/>
      <c r="B140" s="36"/>
      <c r="C140" s="192" t="s">
        <v>226</v>
      </c>
      <c r="D140" s="192" t="s">
        <v>172</v>
      </c>
      <c r="E140" s="193" t="s">
        <v>2379</v>
      </c>
      <c r="F140" s="194" t="s">
        <v>2380</v>
      </c>
      <c r="G140" s="195" t="s">
        <v>1341</v>
      </c>
      <c r="H140" s="196">
        <v>2</v>
      </c>
      <c r="I140" s="197"/>
      <c r="J140" s="198">
        <f>ROUND(I140*H140,2)</f>
        <v>0</v>
      </c>
      <c r="K140" s="194" t="s">
        <v>1</v>
      </c>
      <c r="L140" s="40"/>
      <c r="M140" s="199" t="s">
        <v>1</v>
      </c>
      <c r="N140" s="200" t="s">
        <v>44</v>
      </c>
      <c r="O140" s="72"/>
      <c r="P140" s="201">
        <f>O140*H140</f>
        <v>0</v>
      </c>
      <c r="Q140" s="201">
        <v>0</v>
      </c>
      <c r="R140" s="201">
        <f>Q140*H140</f>
        <v>0</v>
      </c>
      <c r="S140" s="201">
        <v>0</v>
      </c>
      <c r="T140" s="202">
        <f>S140*H140</f>
        <v>0</v>
      </c>
      <c r="U140" s="35"/>
      <c r="V140" s="35"/>
      <c r="W140" s="35"/>
      <c r="X140" s="35"/>
      <c r="Y140" s="35"/>
      <c r="Z140" s="35"/>
      <c r="AA140" s="35"/>
      <c r="AB140" s="35"/>
      <c r="AC140" s="35"/>
      <c r="AD140" s="35"/>
      <c r="AE140" s="35"/>
      <c r="AR140" s="203" t="s">
        <v>694</v>
      </c>
      <c r="AT140" s="203" t="s">
        <v>172</v>
      </c>
      <c r="AU140" s="203" t="s">
        <v>88</v>
      </c>
      <c r="AY140" s="18" t="s">
        <v>169</v>
      </c>
      <c r="BE140" s="204">
        <f>IF(N140="základní",J140,0)</f>
        <v>0</v>
      </c>
      <c r="BF140" s="204">
        <f>IF(N140="snížená",J140,0)</f>
        <v>0</v>
      </c>
      <c r="BG140" s="204">
        <f>IF(N140="zákl. přenesená",J140,0)</f>
        <v>0</v>
      </c>
      <c r="BH140" s="204">
        <f>IF(N140="sníž. přenesená",J140,0)</f>
        <v>0</v>
      </c>
      <c r="BI140" s="204">
        <f>IF(N140="nulová",J140,0)</f>
        <v>0</v>
      </c>
      <c r="BJ140" s="18" t="s">
        <v>86</v>
      </c>
      <c r="BK140" s="204">
        <f>ROUND(I140*H140,2)</f>
        <v>0</v>
      </c>
      <c r="BL140" s="18" t="s">
        <v>694</v>
      </c>
      <c r="BM140" s="203" t="s">
        <v>2381</v>
      </c>
    </row>
    <row r="141" spans="1:65" s="2" customFormat="1" ht="11.25">
      <c r="A141" s="35"/>
      <c r="B141" s="36"/>
      <c r="C141" s="37"/>
      <c r="D141" s="205" t="s">
        <v>178</v>
      </c>
      <c r="E141" s="37"/>
      <c r="F141" s="206" t="s">
        <v>2380</v>
      </c>
      <c r="G141" s="37"/>
      <c r="H141" s="37"/>
      <c r="I141" s="207"/>
      <c r="J141" s="37"/>
      <c r="K141" s="37"/>
      <c r="L141" s="40"/>
      <c r="M141" s="208"/>
      <c r="N141" s="209"/>
      <c r="O141" s="72"/>
      <c r="P141" s="72"/>
      <c r="Q141" s="72"/>
      <c r="R141" s="72"/>
      <c r="S141" s="72"/>
      <c r="T141" s="73"/>
      <c r="U141" s="35"/>
      <c r="V141" s="35"/>
      <c r="W141" s="35"/>
      <c r="X141" s="35"/>
      <c r="Y141" s="35"/>
      <c r="Z141" s="35"/>
      <c r="AA141" s="35"/>
      <c r="AB141" s="35"/>
      <c r="AC141" s="35"/>
      <c r="AD141" s="35"/>
      <c r="AE141" s="35"/>
      <c r="AT141" s="18" t="s">
        <v>178</v>
      </c>
      <c r="AU141" s="18" t="s">
        <v>88</v>
      </c>
    </row>
    <row r="142" spans="1:65" s="2" customFormat="1" ht="39">
      <c r="A142" s="35"/>
      <c r="B142" s="36"/>
      <c r="C142" s="37"/>
      <c r="D142" s="205" t="s">
        <v>182</v>
      </c>
      <c r="E142" s="37"/>
      <c r="F142" s="212" t="s">
        <v>2382</v>
      </c>
      <c r="G142" s="37"/>
      <c r="H142" s="37"/>
      <c r="I142" s="207"/>
      <c r="J142" s="37"/>
      <c r="K142" s="37"/>
      <c r="L142" s="40"/>
      <c r="M142" s="208"/>
      <c r="N142" s="209"/>
      <c r="O142" s="72"/>
      <c r="P142" s="72"/>
      <c r="Q142" s="72"/>
      <c r="R142" s="72"/>
      <c r="S142" s="72"/>
      <c r="T142" s="73"/>
      <c r="U142" s="35"/>
      <c r="V142" s="35"/>
      <c r="W142" s="35"/>
      <c r="X142" s="35"/>
      <c r="Y142" s="35"/>
      <c r="Z142" s="35"/>
      <c r="AA142" s="35"/>
      <c r="AB142" s="35"/>
      <c r="AC142" s="35"/>
      <c r="AD142" s="35"/>
      <c r="AE142" s="35"/>
      <c r="AT142" s="18" t="s">
        <v>182</v>
      </c>
      <c r="AU142" s="18" t="s">
        <v>88</v>
      </c>
    </row>
    <row r="143" spans="1:65" s="2" customFormat="1" ht="21.75" customHeight="1">
      <c r="A143" s="35"/>
      <c r="B143" s="36"/>
      <c r="C143" s="192" t="s">
        <v>230</v>
      </c>
      <c r="D143" s="192" t="s">
        <v>172</v>
      </c>
      <c r="E143" s="193" t="s">
        <v>2383</v>
      </c>
      <c r="F143" s="194" t="s">
        <v>2384</v>
      </c>
      <c r="G143" s="195" t="s">
        <v>345</v>
      </c>
      <c r="H143" s="196">
        <v>1</v>
      </c>
      <c r="I143" s="197"/>
      <c r="J143" s="198">
        <f>ROUND(I143*H143,2)</f>
        <v>0</v>
      </c>
      <c r="K143" s="194" t="s">
        <v>1</v>
      </c>
      <c r="L143" s="40"/>
      <c r="M143" s="199" t="s">
        <v>1</v>
      </c>
      <c r="N143" s="200" t="s">
        <v>44</v>
      </c>
      <c r="O143" s="72"/>
      <c r="P143" s="201">
        <f>O143*H143</f>
        <v>0</v>
      </c>
      <c r="Q143" s="201">
        <v>0</v>
      </c>
      <c r="R143" s="201">
        <f>Q143*H143</f>
        <v>0</v>
      </c>
      <c r="S143" s="201">
        <v>0</v>
      </c>
      <c r="T143" s="202">
        <f>S143*H143</f>
        <v>0</v>
      </c>
      <c r="U143" s="35"/>
      <c r="V143" s="35"/>
      <c r="W143" s="35"/>
      <c r="X143" s="35"/>
      <c r="Y143" s="35"/>
      <c r="Z143" s="35"/>
      <c r="AA143" s="35"/>
      <c r="AB143" s="35"/>
      <c r="AC143" s="35"/>
      <c r="AD143" s="35"/>
      <c r="AE143" s="35"/>
      <c r="AR143" s="203" t="s">
        <v>694</v>
      </c>
      <c r="AT143" s="203" t="s">
        <v>172</v>
      </c>
      <c r="AU143" s="203" t="s">
        <v>88</v>
      </c>
      <c r="AY143" s="18" t="s">
        <v>169</v>
      </c>
      <c r="BE143" s="204">
        <f>IF(N143="základní",J143,0)</f>
        <v>0</v>
      </c>
      <c r="BF143" s="204">
        <f>IF(N143="snížená",J143,0)</f>
        <v>0</v>
      </c>
      <c r="BG143" s="204">
        <f>IF(N143="zákl. přenesená",J143,0)</f>
        <v>0</v>
      </c>
      <c r="BH143" s="204">
        <f>IF(N143="sníž. přenesená",J143,0)</f>
        <v>0</v>
      </c>
      <c r="BI143" s="204">
        <f>IF(N143="nulová",J143,0)</f>
        <v>0</v>
      </c>
      <c r="BJ143" s="18" t="s">
        <v>86</v>
      </c>
      <c r="BK143" s="204">
        <f>ROUND(I143*H143,2)</f>
        <v>0</v>
      </c>
      <c r="BL143" s="18" t="s">
        <v>694</v>
      </c>
      <c r="BM143" s="203" t="s">
        <v>2385</v>
      </c>
    </row>
    <row r="144" spans="1:65" s="2" customFormat="1" ht="11.25">
      <c r="A144" s="35"/>
      <c r="B144" s="36"/>
      <c r="C144" s="37"/>
      <c r="D144" s="205" t="s">
        <v>178</v>
      </c>
      <c r="E144" s="37"/>
      <c r="F144" s="206" t="s">
        <v>2384</v>
      </c>
      <c r="G144" s="37"/>
      <c r="H144" s="37"/>
      <c r="I144" s="207"/>
      <c r="J144" s="37"/>
      <c r="K144" s="37"/>
      <c r="L144" s="40"/>
      <c r="M144" s="208"/>
      <c r="N144" s="209"/>
      <c r="O144" s="72"/>
      <c r="P144" s="72"/>
      <c r="Q144" s="72"/>
      <c r="R144" s="72"/>
      <c r="S144" s="72"/>
      <c r="T144" s="73"/>
      <c r="U144" s="35"/>
      <c r="V144" s="35"/>
      <c r="W144" s="35"/>
      <c r="X144" s="35"/>
      <c r="Y144" s="35"/>
      <c r="Z144" s="35"/>
      <c r="AA144" s="35"/>
      <c r="AB144" s="35"/>
      <c r="AC144" s="35"/>
      <c r="AD144" s="35"/>
      <c r="AE144" s="35"/>
      <c r="AT144" s="18" t="s">
        <v>178</v>
      </c>
      <c r="AU144" s="18" t="s">
        <v>88</v>
      </c>
    </row>
    <row r="145" spans="1:65" s="2" customFormat="1" ht="16.5" customHeight="1">
      <c r="A145" s="35"/>
      <c r="B145" s="36"/>
      <c r="C145" s="192" t="s">
        <v>244</v>
      </c>
      <c r="D145" s="192" t="s">
        <v>172</v>
      </c>
      <c r="E145" s="193" t="s">
        <v>2386</v>
      </c>
      <c r="F145" s="194" t="s">
        <v>2387</v>
      </c>
      <c r="G145" s="195" t="s">
        <v>1341</v>
      </c>
      <c r="H145" s="196">
        <v>1</v>
      </c>
      <c r="I145" s="197"/>
      <c r="J145" s="198">
        <f>ROUND(I145*H145,2)</f>
        <v>0</v>
      </c>
      <c r="K145" s="194" t="s">
        <v>1</v>
      </c>
      <c r="L145" s="40"/>
      <c r="M145" s="199" t="s">
        <v>1</v>
      </c>
      <c r="N145" s="200" t="s">
        <v>44</v>
      </c>
      <c r="O145" s="72"/>
      <c r="P145" s="201">
        <f>O145*H145</f>
        <v>0</v>
      </c>
      <c r="Q145" s="201">
        <v>0</v>
      </c>
      <c r="R145" s="201">
        <f>Q145*H145</f>
        <v>0</v>
      </c>
      <c r="S145" s="201">
        <v>0</v>
      </c>
      <c r="T145" s="202">
        <f>S145*H145</f>
        <v>0</v>
      </c>
      <c r="U145" s="35"/>
      <c r="V145" s="35"/>
      <c r="W145" s="35"/>
      <c r="X145" s="35"/>
      <c r="Y145" s="35"/>
      <c r="Z145" s="35"/>
      <c r="AA145" s="35"/>
      <c r="AB145" s="35"/>
      <c r="AC145" s="35"/>
      <c r="AD145" s="35"/>
      <c r="AE145" s="35"/>
      <c r="AR145" s="203" t="s">
        <v>694</v>
      </c>
      <c r="AT145" s="203" t="s">
        <v>172</v>
      </c>
      <c r="AU145" s="203" t="s">
        <v>88</v>
      </c>
      <c r="AY145" s="18" t="s">
        <v>169</v>
      </c>
      <c r="BE145" s="204">
        <f>IF(N145="základní",J145,0)</f>
        <v>0</v>
      </c>
      <c r="BF145" s="204">
        <f>IF(N145="snížená",J145,0)</f>
        <v>0</v>
      </c>
      <c r="BG145" s="204">
        <f>IF(N145="zákl. přenesená",J145,0)</f>
        <v>0</v>
      </c>
      <c r="BH145" s="204">
        <f>IF(N145="sníž. přenesená",J145,0)</f>
        <v>0</v>
      </c>
      <c r="BI145" s="204">
        <f>IF(N145="nulová",J145,0)</f>
        <v>0</v>
      </c>
      <c r="BJ145" s="18" t="s">
        <v>86</v>
      </c>
      <c r="BK145" s="204">
        <f>ROUND(I145*H145,2)</f>
        <v>0</v>
      </c>
      <c r="BL145" s="18" t="s">
        <v>694</v>
      </c>
      <c r="BM145" s="203" t="s">
        <v>2388</v>
      </c>
    </row>
    <row r="146" spans="1:65" s="2" customFormat="1" ht="11.25">
      <c r="A146" s="35"/>
      <c r="B146" s="36"/>
      <c r="C146" s="37"/>
      <c r="D146" s="205" t="s">
        <v>178</v>
      </c>
      <c r="E146" s="37"/>
      <c r="F146" s="206" t="s">
        <v>2387</v>
      </c>
      <c r="G146" s="37"/>
      <c r="H146" s="37"/>
      <c r="I146" s="207"/>
      <c r="J146" s="37"/>
      <c r="K146" s="37"/>
      <c r="L146" s="40"/>
      <c r="M146" s="208"/>
      <c r="N146" s="209"/>
      <c r="O146" s="72"/>
      <c r="P146" s="72"/>
      <c r="Q146" s="72"/>
      <c r="R146" s="72"/>
      <c r="S146" s="72"/>
      <c r="T146" s="73"/>
      <c r="U146" s="35"/>
      <c r="V146" s="35"/>
      <c r="W146" s="35"/>
      <c r="X146" s="35"/>
      <c r="Y146" s="35"/>
      <c r="Z146" s="35"/>
      <c r="AA146" s="35"/>
      <c r="AB146" s="35"/>
      <c r="AC146" s="35"/>
      <c r="AD146" s="35"/>
      <c r="AE146" s="35"/>
      <c r="AT146" s="18" t="s">
        <v>178</v>
      </c>
      <c r="AU146" s="18" t="s">
        <v>88</v>
      </c>
    </row>
    <row r="147" spans="1:65" s="2" customFormat="1" ht="16.5" customHeight="1">
      <c r="A147" s="35"/>
      <c r="B147" s="36"/>
      <c r="C147" s="192" t="s">
        <v>249</v>
      </c>
      <c r="D147" s="192" t="s">
        <v>172</v>
      </c>
      <c r="E147" s="193" t="s">
        <v>2389</v>
      </c>
      <c r="F147" s="194" t="s">
        <v>2088</v>
      </c>
      <c r="G147" s="195" t="s">
        <v>1341</v>
      </c>
      <c r="H147" s="196">
        <v>20</v>
      </c>
      <c r="I147" s="197"/>
      <c r="J147" s="198">
        <f>ROUND(I147*H147,2)</f>
        <v>0</v>
      </c>
      <c r="K147" s="194" t="s">
        <v>1</v>
      </c>
      <c r="L147" s="40"/>
      <c r="M147" s="199" t="s">
        <v>1</v>
      </c>
      <c r="N147" s="200" t="s">
        <v>44</v>
      </c>
      <c r="O147" s="72"/>
      <c r="P147" s="201">
        <f>O147*H147</f>
        <v>0</v>
      </c>
      <c r="Q147" s="201">
        <v>0</v>
      </c>
      <c r="R147" s="201">
        <f>Q147*H147</f>
        <v>0</v>
      </c>
      <c r="S147" s="201">
        <v>0</v>
      </c>
      <c r="T147" s="202">
        <f>S147*H147</f>
        <v>0</v>
      </c>
      <c r="U147" s="35"/>
      <c r="V147" s="35"/>
      <c r="W147" s="35"/>
      <c r="X147" s="35"/>
      <c r="Y147" s="35"/>
      <c r="Z147" s="35"/>
      <c r="AA147" s="35"/>
      <c r="AB147" s="35"/>
      <c r="AC147" s="35"/>
      <c r="AD147" s="35"/>
      <c r="AE147" s="35"/>
      <c r="AR147" s="203" t="s">
        <v>694</v>
      </c>
      <c r="AT147" s="203" t="s">
        <v>172</v>
      </c>
      <c r="AU147" s="203" t="s">
        <v>88</v>
      </c>
      <c r="AY147" s="18" t="s">
        <v>169</v>
      </c>
      <c r="BE147" s="204">
        <f>IF(N147="základní",J147,0)</f>
        <v>0</v>
      </c>
      <c r="BF147" s="204">
        <f>IF(N147="snížená",J147,0)</f>
        <v>0</v>
      </c>
      <c r="BG147" s="204">
        <f>IF(N147="zákl. přenesená",J147,0)</f>
        <v>0</v>
      </c>
      <c r="BH147" s="204">
        <f>IF(N147="sníž. přenesená",J147,0)</f>
        <v>0</v>
      </c>
      <c r="BI147" s="204">
        <f>IF(N147="nulová",J147,0)</f>
        <v>0</v>
      </c>
      <c r="BJ147" s="18" t="s">
        <v>86</v>
      </c>
      <c r="BK147" s="204">
        <f>ROUND(I147*H147,2)</f>
        <v>0</v>
      </c>
      <c r="BL147" s="18" t="s">
        <v>694</v>
      </c>
      <c r="BM147" s="203" t="s">
        <v>2390</v>
      </c>
    </row>
    <row r="148" spans="1:65" s="2" customFormat="1" ht="11.25">
      <c r="A148" s="35"/>
      <c r="B148" s="36"/>
      <c r="C148" s="37"/>
      <c r="D148" s="205" t="s">
        <v>178</v>
      </c>
      <c r="E148" s="37"/>
      <c r="F148" s="206" t="s">
        <v>2088</v>
      </c>
      <c r="G148" s="37"/>
      <c r="H148" s="37"/>
      <c r="I148" s="207"/>
      <c r="J148" s="37"/>
      <c r="K148" s="37"/>
      <c r="L148" s="40"/>
      <c r="M148" s="208"/>
      <c r="N148" s="209"/>
      <c r="O148" s="72"/>
      <c r="P148" s="72"/>
      <c r="Q148" s="72"/>
      <c r="R148" s="72"/>
      <c r="S148" s="72"/>
      <c r="T148" s="73"/>
      <c r="U148" s="35"/>
      <c r="V148" s="35"/>
      <c r="W148" s="35"/>
      <c r="X148" s="35"/>
      <c r="Y148" s="35"/>
      <c r="Z148" s="35"/>
      <c r="AA148" s="35"/>
      <c r="AB148" s="35"/>
      <c r="AC148" s="35"/>
      <c r="AD148" s="35"/>
      <c r="AE148" s="35"/>
      <c r="AT148" s="18" t="s">
        <v>178</v>
      </c>
      <c r="AU148" s="18" t="s">
        <v>88</v>
      </c>
    </row>
    <row r="149" spans="1:65" s="2" customFormat="1" ht="16.5" customHeight="1">
      <c r="A149" s="35"/>
      <c r="B149" s="36"/>
      <c r="C149" s="192" t="s">
        <v>259</v>
      </c>
      <c r="D149" s="192" t="s">
        <v>172</v>
      </c>
      <c r="E149" s="193" t="s">
        <v>2391</v>
      </c>
      <c r="F149" s="194" t="s">
        <v>2097</v>
      </c>
      <c r="G149" s="195" t="s">
        <v>1341</v>
      </c>
      <c r="H149" s="196">
        <v>36</v>
      </c>
      <c r="I149" s="197"/>
      <c r="J149" s="198">
        <f>ROUND(I149*H149,2)</f>
        <v>0</v>
      </c>
      <c r="K149" s="194" t="s">
        <v>1</v>
      </c>
      <c r="L149" s="40"/>
      <c r="M149" s="199" t="s">
        <v>1</v>
      </c>
      <c r="N149" s="200" t="s">
        <v>44</v>
      </c>
      <c r="O149" s="72"/>
      <c r="P149" s="201">
        <f>O149*H149</f>
        <v>0</v>
      </c>
      <c r="Q149" s="201">
        <v>0</v>
      </c>
      <c r="R149" s="201">
        <f>Q149*H149</f>
        <v>0</v>
      </c>
      <c r="S149" s="201">
        <v>0</v>
      </c>
      <c r="T149" s="202">
        <f>S149*H149</f>
        <v>0</v>
      </c>
      <c r="U149" s="35"/>
      <c r="V149" s="35"/>
      <c r="W149" s="35"/>
      <c r="X149" s="35"/>
      <c r="Y149" s="35"/>
      <c r="Z149" s="35"/>
      <c r="AA149" s="35"/>
      <c r="AB149" s="35"/>
      <c r="AC149" s="35"/>
      <c r="AD149" s="35"/>
      <c r="AE149" s="35"/>
      <c r="AR149" s="203" t="s">
        <v>694</v>
      </c>
      <c r="AT149" s="203" t="s">
        <v>172</v>
      </c>
      <c r="AU149" s="203" t="s">
        <v>88</v>
      </c>
      <c r="AY149" s="18" t="s">
        <v>169</v>
      </c>
      <c r="BE149" s="204">
        <f>IF(N149="základní",J149,0)</f>
        <v>0</v>
      </c>
      <c r="BF149" s="204">
        <f>IF(N149="snížená",J149,0)</f>
        <v>0</v>
      </c>
      <c r="BG149" s="204">
        <f>IF(N149="zákl. přenesená",J149,0)</f>
        <v>0</v>
      </c>
      <c r="BH149" s="204">
        <f>IF(N149="sníž. přenesená",J149,0)</f>
        <v>0</v>
      </c>
      <c r="BI149" s="204">
        <f>IF(N149="nulová",J149,0)</f>
        <v>0</v>
      </c>
      <c r="BJ149" s="18" t="s">
        <v>86</v>
      </c>
      <c r="BK149" s="204">
        <f>ROUND(I149*H149,2)</f>
        <v>0</v>
      </c>
      <c r="BL149" s="18" t="s">
        <v>694</v>
      </c>
      <c r="BM149" s="203" t="s">
        <v>2392</v>
      </c>
    </row>
    <row r="150" spans="1:65" s="2" customFormat="1" ht="11.25">
      <c r="A150" s="35"/>
      <c r="B150" s="36"/>
      <c r="C150" s="37"/>
      <c r="D150" s="205" t="s">
        <v>178</v>
      </c>
      <c r="E150" s="37"/>
      <c r="F150" s="206" t="s">
        <v>2097</v>
      </c>
      <c r="G150" s="37"/>
      <c r="H150" s="37"/>
      <c r="I150" s="207"/>
      <c r="J150" s="37"/>
      <c r="K150" s="37"/>
      <c r="L150" s="40"/>
      <c r="M150" s="208"/>
      <c r="N150" s="209"/>
      <c r="O150" s="72"/>
      <c r="P150" s="72"/>
      <c r="Q150" s="72"/>
      <c r="R150" s="72"/>
      <c r="S150" s="72"/>
      <c r="T150" s="73"/>
      <c r="U150" s="35"/>
      <c r="V150" s="35"/>
      <c r="W150" s="35"/>
      <c r="X150" s="35"/>
      <c r="Y150" s="35"/>
      <c r="Z150" s="35"/>
      <c r="AA150" s="35"/>
      <c r="AB150" s="35"/>
      <c r="AC150" s="35"/>
      <c r="AD150" s="35"/>
      <c r="AE150" s="35"/>
      <c r="AT150" s="18" t="s">
        <v>178</v>
      </c>
      <c r="AU150" s="18" t="s">
        <v>88</v>
      </c>
    </row>
    <row r="151" spans="1:65" s="2" customFormat="1" ht="24.2" customHeight="1">
      <c r="A151" s="35"/>
      <c r="B151" s="36"/>
      <c r="C151" s="192" t="s">
        <v>267</v>
      </c>
      <c r="D151" s="192" t="s">
        <v>172</v>
      </c>
      <c r="E151" s="193" t="s">
        <v>2393</v>
      </c>
      <c r="F151" s="194" t="s">
        <v>2103</v>
      </c>
      <c r="G151" s="195" t="s">
        <v>368</v>
      </c>
      <c r="H151" s="196">
        <v>120</v>
      </c>
      <c r="I151" s="197"/>
      <c r="J151" s="198">
        <f>ROUND(I151*H151,2)</f>
        <v>0</v>
      </c>
      <c r="K151" s="194" t="s">
        <v>1</v>
      </c>
      <c r="L151" s="40"/>
      <c r="M151" s="199" t="s">
        <v>1</v>
      </c>
      <c r="N151" s="200" t="s">
        <v>44</v>
      </c>
      <c r="O151" s="72"/>
      <c r="P151" s="201">
        <f>O151*H151</f>
        <v>0</v>
      </c>
      <c r="Q151" s="201">
        <v>0</v>
      </c>
      <c r="R151" s="201">
        <f>Q151*H151</f>
        <v>0</v>
      </c>
      <c r="S151" s="201">
        <v>0</v>
      </c>
      <c r="T151" s="202">
        <f>S151*H151</f>
        <v>0</v>
      </c>
      <c r="U151" s="35"/>
      <c r="V151" s="35"/>
      <c r="W151" s="35"/>
      <c r="X151" s="35"/>
      <c r="Y151" s="35"/>
      <c r="Z151" s="35"/>
      <c r="AA151" s="35"/>
      <c r="AB151" s="35"/>
      <c r="AC151" s="35"/>
      <c r="AD151" s="35"/>
      <c r="AE151" s="35"/>
      <c r="AR151" s="203" t="s">
        <v>694</v>
      </c>
      <c r="AT151" s="203" t="s">
        <v>172</v>
      </c>
      <c r="AU151" s="203" t="s">
        <v>88</v>
      </c>
      <c r="AY151" s="18" t="s">
        <v>169</v>
      </c>
      <c r="BE151" s="204">
        <f>IF(N151="základní",J151,0)</f>
        <v>0</v>
      </c>
      <c r="BF151" s="204">
        <f>IF(N151="snížená",J151,0)</f>
        <v>0</v>
      </c>
      <c r="BG151" s="204">
        <f>IF(N151="zákl. přenesená",J151,0)</f>
        <v>0</v>
      </c>
      <c r="BH151" s="204">
        <f>IF(N151="sníž. přenesená",J151,0)</f>
        <v>0</v>
      </c>
      <c r="BI151" s="204">
        <f>IF(N151="nulová",J151,0)</f>
        <v>0</v>
      </c>
      <c r="BJ151" s="18" t="s">
        <v>86</v>
      </c>
      <c r="BK151" s="204">
        <f>ROUND(I151*H151,2)</f>
        <v>0</v>
      </c>
      <c r="BL151" s="18" t="s">
        <v>694</v>
      </c>
      <c r="BM151" s="203" t="s">
        <v>2394</v>
      </c>
    </row>
    <row r="152" spans="1:65" s="2" customFormat="1" ht="19.5">
      <c r="A152" s="35"/>
      <c r="B152" s="36"/>
      <c r="C152" s="37"/>
      <c r="D152" s="205" t="s">
        <v>178</v>
      </c>
      <c r="E152" s="37"/>
      <c r="F152" s="206" t="s">
        <v>2103</v>
      </c>
      <c r="G152" s="37"/>
      <c r="H152" s="37"/>
      <c r="I152" s="207"/>
      <c r="J152" s="37"/>
      <c r="K152" s="37"/>
      <c r="L152" s="40"/>
      <c r="M152" s="208"/>
      <c r="N152" s="209"/>
      <c r="O152" s="72"/>
      <c r="P152" s="72"/>
      <c r="Q152" s="72"/>
      <c r="R152" s="72"/>
      <c r="S152" s="72"/>
      <c r="T152" s="73"/>
      <c r="U152" s="35"/>
      <c r="V152" s="35"/>
      <c r="W152" s="35"/>
      <c r="X152" s="35"/>
      <c r="Y152" s="35"/>
      <c r="Z152" s="35"/>
      <c r="AA152" s="35"/>
      <c r="AB152" s="35"/>
      <c r="AC152" s="35"/>
      <c r="AD152" s="35"/>
      <c r="AE152" s="35"/>
      <c r="AT152" s="18" t="s">
        <v>178</v>
      </c>
      <c r="AU152" s="18" t="s">
        <v>88</v>
      </c>
    </row>
    <row r="153" spans="1:65" s="2" customFormat="1" ht="24.2" customHeight="1">
      <c r="A153" s="35"/>
      <c r="B153" s="36"/>
      <c r="C153" s="192" t="s">
        <v>278</v>
      </c>
      <c r="D153" s="192" t="s">
        <v>172</v>
      </c>
      <c r="E153" s="193" t="s">
        <v>2395</v>
      </c>
      <c r="F153" s="194" t="s">
        <v>2106</v>
      </c>
      <c r="G153" s="195" t="s">
        <v>368</v>
      </c>
      <c r="H153" s="196">
        <v>90</v>
      </c>
      <c r="I153" s="197"/>
      <c r="J153" s="198">
        <f>ROUND(I153*H153,2)</f>
        <v>0</v>
      </c>
      <c r="K153" s="194" t="s">
        <v>1</v>
      </c>
      <c r="L153" s="40"/>
      <c r="M153" s="199" t="s">
        <v>1</v>
      </c>
      <c r="N153" s="200" t="s">
        <v>44</v>
      </c>
      <c r="O153" s="72"/>
      <c r="P153" s="201">
        <f>O153*H153</f>
        <v>0</v>
      </c>
      <c r="Q153" s="201">
        <v>0</v>
      </c>
      <c r="R153" s="201">
        <f>Q153*H153</f>
        <v>0</v>
      </c>
      <c r="S153" s="201">
        <v>0</v>
      </c>
      <c r="T153" s="202">
        <f>S153*H153</f>
        <v>0</v>
      </c>
      <c r="U153" s="35"/>
      <c r="V153" s="35"/>
      <c r="W153" s="35"/>
      <c r="X153" s="35"/>
      <c r="Y153" s="35"/>
      <c r="Z153" s="35"/>
      <c r="AA153" s="35"/>
      <c r="AB153" s="35"/>
      <c r="AC153" s="35"/>
      <c r="AD153" s="35"/>
      <c r="AE153" s="35"/>
      <c r="AR153" s="203" t="s">
        <v>694</v>
      </c>
      <c r="AT153" s="203" t="s">
        <v>172</v>
      </c>
      <c r="AU153" s="203" t="s">
        <v>88</v>
      </c>
      <c r="AY153" s="18" t="s">
        <v>169</v>
      </c>
      <c r="BE153" s="204">
        <f>IF(N153="základní",J153,0)</f>
        <v>0</v>
      </c>
      <c r="BF153" s="204">
        <f>IF(N153="snížená",J153,0)</f>
        <v>0</v>
      </c>
      <c r="BG153" s="204">
        <f>IF(N153="zákl. přenesená",J153,0)</f>
        <v>0</v>
      </c>
      <c r="BH153" s="204">
        <f>IF(N153="sníž. přenesená",J153,0)</f>
        <v>0</v>
      </c>
      <c r="BI153" s="204">
        <f>IF(N153="nulová",J153,0)</f>
        <v>0</v>
      </c>
      <c r="BJ153" s="18" t="s">
        <v>86</v>
      </c>
      <c r="BK153" s="204">
        <f>ROUND(I153*H153,2)</f>
        <v>0</v>
      </c>
      <c r="BL153" s="18" t="s">
        <v>694</v>
      </c>
      <c r="BM153" s="203" t="s">
        <v>2396</v>
      </c>
    </row>
    <row r="154" spans="1:65" s="2" customFormat="1" ht="19.5">
      <c r="A154" s="35"/>
      <c r="B154" s="36"/>
      <c r="C154" s="37"/>
      <c r="D154" s="205" t="s">
        <v>178</v>
      </c>
      <c r="E154" s="37"/>
      <c r="F154" s="206" t="s">
        <v>2106</v>
      </c>
      <c r="G154" s="37"/>
      <c r="H154" s="37"/>
      <c r="I154" s="207"/>
      <c r="J154" s="37"/>
      <c r="K154" s="37"/>
      <c r="L154" s="40"/>
      <c r="M154" s="208"/>
      <c r="N154" s="209"/>
      <c r="O154" s="72"/>
      <c r="P154" s="72"/>
      <c r="Q154" s="72"/>
      <c r="R154" s="72"/>
      <c r="S154" s="72"/>
      <c r="T154" s="73"/>
      <c r="U154" s="35"/>
      <c r="V154" s="35"/>
      <c r="W154" s="35"/>
      <c r="X154" s="35"/>
      <c r="Y154" s="35"/>
      <c r="Z154" s="35"/>
      <c r="AA154" s="35"/>
      <c r="AB154" s="35"/>
      <c r="AC154" s="35"/>
      <c r="AD154" s="35"/>
      <c r="AE154" s="35"/>
      <c r="AT154" s="18" t="s">
        <v>178</v>
      </c>
      <c r="AU154" s="18" t="s">
        <v>88</v>
      </c>
    </row>
    <row r="155" spans="1:65" s="2" customFormat="1" ht="24.2" customHeight="1">
      <c r="A155" s="35"/>
      <c r="B155" s="36"/>
      <c r="C155" s="192" t="s">
        <v>287</v>
      </c>
      <c r="D155" s="192" t="s">
        <v>172</v>
      </c>
      <c r="E155" s="193" t="s">
        <v>2397</v>
      </c>
      <c r="F155" s="194" t="s">
        <v>2109</v>
      </c>
      <c r="G155" s="195" t="s">
        <v>368</v>
      </c>
      <c r="H155" s="196">
        <v>24</v>
      </c>
      <c r="I155" s="197"/>
      <c r="J155" s="198">
        <f>ROUND(I155*H155,2)</f>
        <v>0</v>
      </c>
      <c r="K155" s="194" t="s">
        <v>1</v>
      </c>
      <c r="L155" s="40"/>
      <c r="M155" s="199" t="s">
        <v>1</v>
      </c>
      <c r="N155" s="200" t="s">
        <v>44</v>
      </c>
      <c r="O155" s="72"/>
      <c r="P155" s="201">
        <f>O155*H155</f>
        <v>0</v>
      </c>
      <c r="Q155" s="201">
        <v>0</v>
      </c>
      <c r="R155" s="201">
        <f>Q155*H155</f>
        <v>0</v>
      </c>
      <c r="S155" s="201">
        <v>0</v>
      </c>
      <c r="T155" s="202">
        <f>S155*H155</f>
        <v>0</v>
      </c>
      <c r="U155" s="35"/>
      <c r="V155" s="35"/>
      <c r="W155" s="35"/>
      <c r="X155" s="35"/>
      <c r="Y155" s="35"/>
      <c r="Z155" s="35"/>
      <c r="AA155" s="35"/>
      <c r="AB155" s="35"/>
      <c r="AC155" s="35"/>
      <c r="AD155" s="35"/>
      <c r="AE155" s="35"/>
      <c r="AR155" s="203" t="s">
        <v>694</v>
      </c>
      <c r="AT155" s="203" t="s">
        <v>172</v>
      </c>
      <c r="AU155" s="203" t="s">
        <v>88</v>
      </c>
      <c r="AY155" s="18" t="s">
        <v>169</v>
      </c>
      <c r="BE155" s="204">
        <f>IF(N155="základní",J155,0)</f>
        <v>0</v>
      </c>
      <c r="BF155" s="204">
        <f>IF(N155="snížená",J155,0)</f>
        <v>0</v>
      </c>
      <c r="BG155" s="204">
        <f>IF(N155="zákl. přenesená",J155,0)</f>
        <v>0</v>
      </c>
      <c r="BH155" s="204">
        <f>IF(N155="sníž. přenesená",J155,0)</f>
        <v>0</v>
      </c>
      <c r="BI155" s="204">
        <f>IF(N155="nulová",J155,0)</f>
        <v>0</v>
      </c>
      <c r="BJ155" s="18" t="s">
        <v>86</v>
      </c>
      <c r="BK155" s="204">
        <f>ROUND(I155*H155,2)</f>
        <v>0</v>
      </c>
      <c r="BL155" s="18" t="s">
        <v>694</v>
      </c>
      <c r="BM155" s="203" t="s">
        <v>2398</v>
      </c>
    </row>
    <row r="156" spans="1:65" s="2" customFormat="1" ht="19.5">
      <c r="A156" s="35"/>
      <c r="B156" s="36"/>
      <c r="C156" s="37"/>
      <c r="D156" s="205" t="s">
        <v>178</v>
      </c>
      <c r="E156" s="37"/>
      <c r="F156" s="206" t="s">
        <v>2109</v>
      </c>
      <c r="G156" s="37"/>
      <c r="H156" s="37"/>
      <c r="I156" s="207"/>
      <c r="J156" s="37"/>
      <c r="K156" s="37"/>
      <c r="L156" s="40"/>
      <c r="M156" s="208"/>
      <c r="N156" s="209"/>
      <c r="O156" s="72"/>
      <c r="P156" s="72"/>
      <c r="Q156" s="72"/>
      <c r="R156" s="72"/>
      <c r="S156" s="72"/>
      <c r="T156" s="73"/>
      <c r="U156" s="35"/>
      <c r="V156" s="35"/>
      <c r="W156" s="35"/>
      <c r="X156" s="35"/>
      <c r="Y156" s="35"/>
      <c r="Z156" s="35"/>
      <c r="AA156" s="35"/>
      <c r="AB156" s="35"/>
      <c r="AC156" s="35"/>
      <c r="AD156" s="35"/>
      <c r="AE156" s="35"/>
      <c r="AT156" s="18" t="s">
        <v>178</v>
      </c>
      <c r="AU156" s="18" t="s">
        <v>88</v>
      </c>
    </row>
    <row r="157" spans="1:65" s="2" customFormat="1" ht="24.2" customHeight="1">
      <c r="A157" s="35"/>
      <c r="B157" s="36"/>
      <c r="C157" s="192" t="s">
        <v>8</v>
      </c>
      <c r="D157" s="192" t="s">
        <v>172</v>
      </c>
      <c r="E157" s="193" t="s">
        <v>2399</v>
      </c>
      <c r="F157" s="194" t="s">
        <v>2112</v>
      </c>
      <c r="G157" s="195" t="s">
        <v>368</v>
      </c>
      <c r="H157" s="196">
        <v>24</v>
      </c>
      <c r="I157" s="197"/>
      <c r="J157" s="198">
        <f>ROUND(I157*H157,2)</f>
        <v>0</v>
      </c>
      <c r="K157" s="194" t="s">
        <v>1</v>
      </c>
      <c r="L157" s="40"/>
      <c r="M157" s="199" t="s">
        <v>1</v>
      </c>
      <c r="N157" s="200" t="s">
        <v>44</v>
      </c>
      <c r="O157" s="72"/>
      <c r="P157" s="201">
        <f>O157*H157</f>
        <v>0</v>
      </c>
      <c r="Q157" s="201">
        <v>0</v>
      </c>
      <c r="R157" s="201">
        <f>Q157*H157</f>
        <v>0</v>
      </c>
      <c r="S157" s="201">
        <v>0</v>
      </c>
      <c r="T157" s="202">
        <f>S157*H157</f>
        <v>0</v>
      </c>
      <c r="U157" s="35"/>
      <c r="V157" s="35"/>
      <c r="W157" s="35"/>
      <c r="X157" s="35"/>
      <c r="Y157" s="35"/>
      <c r="Z157" s="35"/>
      <c r="AA157" s="35"/>
      <c r="AB157" s="35"/>
      <c r="AC157" s="35"/>
      <c r="AD157" s="35"/>
      <c r="AE157" s="35"/>
      <c r="AR157" s="203" t="s">
        <v>694</v>
      </c>
      <c r="AT157" s="203" t="s">
        <v>172</v>
      </c>
      <c r="AU157" s="203" t="s">
        <v>88</v>
      </c>
      <c r="AY157" s="18" t="s">
        <v>169</v>
      </c>
      <c r="BE157" s="204">
        <f>IF(N157="základní",J157,0)</f>
        <v>0</v>
      </c>
      <c r="BF157" s="204">
        <f>IF(N157="snížená",J157,0)</f>
        <v>0</v>
      </c>
      <c r="BG157" s="204">
        <f>IF(N157="zákl. přenesená",J157,0)</f>
        <v>0</v>
      </c>
      <c r="BH157" s="204">
        <f>IF(N157="sníž. přenesená",J157,0)</f>
        <v>0</v>
      </c>
      <c r="BI157" s="204">
        <f>IF(N157="nulová",J157,0)</f>
        <v>0</v>
      </c>
      <c r="BJ157" s="18" t="s">
        <v>86</v>
      </c>
      <c r="BK157" s="204">
        <f>ROUND(I157*H157,2)</f>
        <v>0</v>
      </c>
      <c r="BL157" s="18" t="s">
        <v>694</v>
      </c>
      <c r="BM157" s="203" t="s">
        <v>2400</v>
      </c>
    </row>
    <row r="158" spans="1:65" s="2" customFormat="1" ht="19.5">
      <c r="A158" s="35"/>
      <c r="B158" s="36"/>
      <c r="C158" s="37"/>
      <c r="D158" s="205" t="s">
        <v>178</v>
      </c>
      <c r="E158" s="37"/>
      <c r="F158" s="206" t="s">
        <v>2112</v>
      </c>
      <c r="G158" s="37"/>
      <c r="H158" s="37"/>
      <c r="I158" s="207"/>
      <c r="J158" s="37"/>
      <c r="K158" s="37"/>
      <c r="L158" s="40"/>
      <c r="M158" s="208"/>
      <c r="N158" s="209"/>
      <c r="O158" s="72"/>
      <c r="P158" s="72"/>
      <c r="Q158" s="72"/>
      <c r="R158" s="72"/>
      <c r="S158" s="72"/>
      <c r="T158" s="73"/>
      <c r="U158" s="35"/>
      <c r="V158" s="35"/>
      <c r="W158" s="35"/>
      <c r="X158" s="35"/>
      <c r="Y158" s="35"/>
      <c r="Z158" s="35"/>
      <c r="AA158" s="35"/>
      <c r="AB158" s="35"/>
      <c r="AC158" s="35"/>
      <c r="AD158" s="35"/>
      <c r="AE158" s="35"/>
      <c r="AT158" s="18" t="s">
        <v>178</v>
      </c>
      <c r="AU158" s="18" t="s">
        <v>88</v>
      </c>
    </row>
    <row r="159" spans="1:65" s="2" customFormat="1" ht="16.5" customHeight="1">
      <c r="A159" s="35"/>
      <c r="B159" s="36"/>
      <c r="C159" s="192" t="s">
        <v>300</v>
      </c>
      <c r="D159" s="192" t="s">
        <v>172</v>
      </c>
      <c r="E159" s="193" t="s">
        <v>2401</v>
      </c>
      <c r="F159" s="194" t="s">
        <v>2119</v>
      </c>
      <c r="G159" s="195" t="s">
        <v>368</v>
      </c>
      <c r="H159" s="196">
        <v>30</v>
      </c>
      <c r="I159" s="197"/>
      <c r="J159" s="198">
        <f>ROUND(I159*H159,2)</f>
        <v>0</v>
      </c>
      <c r="K159" s="194" t="s">
        <v>1</v>
      </c>
      <c r="L159" s="40"/>
      <c r="M159" s="199" t="s">
        <v>1</v>
      </c>
      <c r="N159" s="200" t="s">
        <v>44</v>
      </c>
      <c r="O159" s="72"/>
      <c r="P159" s="201">
        <f>O159*H159</f>
        <v>0</v>
      </c>
      <c r="Q159" s="201">
        <v>0</v>
      </c>
      <c r="R159" s="201">
        <f>Q159*H159</f>
        <v>0</v>
      </c>
      <c r="S159" s="201">
        <v>0</v>
      </c>
      <c r="T159" s="202">
        <f>S159*H159</f>
        <v>0</v>
      </c>
      <c r="U159" s="35"/>
      <c r="V159" s="35"/>
      <c r="W159" s="35"/>
      <c r="X159" s="35"/>
      <c r="Y159" s="35"/>
      <c r="Z159" s="35"/>
      <c r="AA159" s="35"/>
      <c r="AB159" s="35"/>
      <c r="AC159" s="35"/>
      <c r="AD159" s="35"/>
      <c r="AE159" s="35"/>
      <c r="AR159" s="203" t="s">
        <v>694</v>
      </c>
      <c r="AT159" s="203" t="s">
        <v>172</v>
      </c>
      <c r="AU159" s="203" t="s">
        <v>88</v>
      </c>
      <c r="AY159" s="18" t="s">
        <v>169</v>
      </c>
      <c r="BE159" s="204">
        <f>IF(N159="základní",J159,0)</f>
        <v>0</v>
      </c>
      <c r="BF159" s="204">
        <f>IF(N159="snížená",J159,0)</f>
        <v>0</v>
      </c>
      <c r="BG159" s="204">
        <f>IF(N159="zákl. přenesená",J159,0)</f>
        <v>0</v>
      </c>
      <c r="BH159" s="204">
        <f>IF(N159="sníž. přenesená",J159,0)</f>
        <v>0</v>
      </c>
      <c r="BI159" s="204">
        <f>IF(N159="nulová",J159,0)</f>
        <v>0</v>
      </c>
      <c r="BJ159" s="18" t="s">
        <v>86</v>
      </c>
      <c r="BK159" s="204">
        <f>ROUND(I159*H159,2)</f>
        <v>0</v>
      </c>
      <c r="BL159" s="18" t="s">
        <v>694</v>
      </c>
      <c r="BM159" s="203" t="s">
        <v>2402</v>
      </c>
    </row>
    <row r="160" spans="1:65" s="2" customFormat="1" ht="11.25">
      <c r="A160" s="35"/>
      <c r="B160" s="36"/>
      <c r="C160" s="37"/>
      <c r="D160" s="205" t="s">
        <v>178</v>
      </c>
      <c r="E160" s="37"/>
      <c r="F160" s="206" t="s">
        <v>2119</v>
      </c>
      <c r="G160" s="37"/>
      <c r="H160" s="37"/>
      <c r="I160" s="207"/>
      <c r="J160" s="37"/>
      <c r="K160" s="37"/>
      <c r="L160" s="40"/>
      <c r="M160" s="208"/>
      <c r="N160" s="209"/>
      <c r="O160" s="72"/>
      <c r="P160" s="72"/>
      <c r="Q160" s="72"/>
      <c r="R160" s="72"/>
      <c r="S160" s="72"/>
      <c r="T160" s="73"/>
      <c r="U160" s="35"/>
      <c r="V160" s="35"/>
      <c r="W160" s="35"/>
      <c r="X160" s="35"/>
      <c r="Y160" s="35"/>
      <c r="Z160" s="35"/>
      <c r="AA160" s="35"/>
      <c r="AB160" s="35"/>
      <c r="AC160" s="35"/>
      <c r="AD160" s="35"/>
      <c r="AE160" s="35"/>
      <c r="AT160" s="18" t="s">
        <v>178</v>
      </c>
      <c r="AU160" s="18" t="s">
        <v>88</v>
      </c>
    </row>
    <row r="161" spans="1:65" s="2" customFormat="1" ht="16.5" customHeight="1">
      <c r="A161" s="35"/>
      <c r="B161" s="36"/>
      <c r="C161" s="192" t="s">
        <v>314</v>
      </c>
      <c r="D161" s="192" t="s">
        <v>172</v>
      </c>
      <c r="E161" s="193" t="s">
        <v>2403</v>
      </c>
      <c r="F161" s="194" t="s">
        <v>2125</v>
      </c>
      <c r="G161" s="195" t="s">
        <v>368</v>
      </c>
      <c r="H161" s="196">
        <v>150</v>
      </c>
      <c r="I161" s="197"/>
      <c r="J161" s="198">
        <f>ROUND(I161*H161,2)</f>
        <v>0</v>
      </c>
      <c r="K161" s="194" t="s">
        <v>1</v>
      </c>
      <c r="L161" s="40"/>
      <c r="M161" s="199" t="s">
        <v>1</v>
      </c>
      <c r="N161" s="200" t="s">
        <v>44</v>
      </c>
      <c r="O161" s="72"/>
      <c r="P161" s="201">
        <f>O161*H161</f>
        <v>0</v>
      </c>
      <c r="Q161" s="201">
        <v>0</v>
      </c>
      <c r="R161" s="201">
        <f>Q161*H161</f>
        <v>0</v>
      </c>
      <c r="S161" s="201">
        <v>0</v>
      </c>
      <c r="T161" s="202">
        <f>S161*H161</f>
        <v>0</v>
      </c>
      <c r="U161" s="35"/>
      <c r="V161" s="35"/>
      <c r="W161" s="35"/>
      <c r="X161" s="35"/>
      <c r="Y161" s="35"/>
      <c r="Z161" s="35"/>
      <c r="AA161" s="35"/>
      <c r="AB161" s="35"/>
      <c r="AC161" s="35"/>
      <c r="AD161" s="35"/>
      <c r="AE161" s="35"/>
      <c r="AR161" s="203" t="s">
        <v>694</v>
      </c>
      <c r="AT161" s="203" t="s">
        <v>172</v>
      </c>
      <c r="AU161" s="203" t="s">
        <v>88</v>
      </c>
      <c r="AY161" s="18" t="s">
        <v>169</v>
      </c>
      <c r="BE161" s="204">
        <f>IF(N161="základní",J161,0)</f>
        <v>0</v>
      </c>
      <c r="BF161" s="204">
        <f>IF(N161="snížená",J161,0)</f>
        <v>0</v>
      </c>
      <c r="BG161" s="204">
        <f>IF(N161="zákl. přenesená",J161,0)</f>
        <v>0</v>
      </c>
      <c r="BH161" s="204">
        <f>IF(N161="sníž. přenesená",J161,0)</f>
        <v>0</v>
      </c>
      <c r="BI161" s="204">
        <f>IF(N161="nulová",J161,0)</f>
        <v>0</v>
      </c>
      <c r="BJ161" s="18" t="s">
        <v>86</v>
      </c>
      <c r="BK161" s="204">
        <f>ROUND(I161*H161,2)</f>
        <v>0</v>
      </c>
      <c r="BL161" s="18" t="s">
        <v>694</v>
      </c>
      <c r="BM161" s="203" t="s">
        <v>2404</v>
      </c>
    </row>
    <row r="162" spans="1:65" s="2" customFormat="1" ht="11.25">
      <c r="A162" s="35"/>
      <c r="B162" s="36"/>
      <c r="C162" s="37"/>
      <c r="D162" s="205" t="s">
        <v>178</v>
      </c>
      <c r="E162" s="37"/>
      <c r="F162" s="206" t="s">
        <v>2125</v>
      </c>
      <c r="G162" s="37"/>
      <c r="H162" s="37"/>
      <c r="I162" s="207"/>
      <c r="J162" s="37"/>
      <c r="K162" s="37"/>
      <c r="L162" s="40"/>
      <c r="M162" s="208"/>
      <c r="N162" s="209"/>
      <c r="O162" s="72"/>
      <c r="P162" s="72"/>
      <c r="Q162" s="72"/>
      <c r="R162" s="72"/>
      <c r="S162" s="72"/>
      <c r="T162" s="73"/>
      <c r="U162" s="35"/>
      <c r="V162" s="35"/>
      <c r="W162" s="35"/>
      <c r="X162" s="35"/>
      <c r="Y162" s="35"/>
      <c r="Z162" s="35"/>
      <c r="AA162" s="35"/>
      <c r="AB162" s="35"/>
      <c r="AC162" s="35"/>
      <c r="AD162" s="35"/>
      <c r="AE162" s="35"/>
      <c r="AT162" s="18" t="s">
        <v>178</v>
      </c>
      <c r="AU162" s="18" t="s">
        <v>88</v>
      </c>
    </row>
    <row r="163" spans="1:65" s="2" customFormat="1" ht="16.5" customHeight="1">
      <c r="A163" s="35"/>
      <c r="B163" s="36"/>
      <c r="C163" s="192" t="s">
        <v>335</v>
      </c>
      <c r="D163" s="192" t="s">
        <v>172</v>
      </c>
      <c r="E163" s="193" t="s">
        <v>2405</v>
      </c>
      <c r="F163" s="194" t="s">
        <v>2128</v>
      </c>
      <c r="G163" s="195" t="s">
        <v>368</v>
      </c>
      <c r="H163" s="196">
        <v>100</v>
      </c>
      <c r="I163" s="197"/>
      <c r="J163" s="198">
        <f>ROUND(I163*H163,2)</f>
        <v>0</v>
      </c>
      <c r="K163" s="194" t="s">
        <v>1</v>
      </c>
      <c r="L163" s="40"/>
      <c r="M163" s="199" t="s">
        <v>1</v>
      </c>
      <c r="N163" s="200" t="s">
        <v>44</v>
      </c>
      <c r="O163" s="72"/>
      <c r="P163" s="201">
        <f>O163*H163</f>
        <v>0</v>
      </c>
      <c r="Q163" s="201">
        <v>0</v>
      </c>
      <c r="R163" s="201">
        <f>Q163*H163</f>
        <v>0</v>
      </c>
      <c r="S163" s="201">
        <v>0</v>
      </c>
      <c r="T163" s="202">
        <f>S163*H163</f>
        <v>0</v>
      </c>
      <c r="U163" s="35"/>
      <c r="V163" s="35"/>
      <c r="W163" s="35"/>
      <c r="X163" s="35"/>
      <c r="Y163" s="35"/>
      <c r="Z163" s="35"/>
      <c r="AA163" s="35"/>
      <c r="AB163" s="35"/>
      <c r="AC163" s="35"/>
      <c r="AD163" s="35"/>
      <c r="AE163" s="35"/>
      <c r="AR163" s="203" t="s">
        <v>694</v>
      </c>
      <c r="AT163" s="203" t="s">
        <v>172</v>
      </c>
      <c r="AU163" s="203" t="s">
        <v>88</v>
      </c>
      <c r="AY163" s="18" t="s">
        <v>169</v>
      </c>
      <c r="BE163" s="204">
        <f>IF(N163="základní",J163,0)</f>
        <v>0</v>
      </c>
      <c r="BF163" s="204">
        <f>IF(N163="snížená",J163,0)</f>
        <v>0</v>
      </c>
      <c r="BG163" s="204">
        <f>IF(N163="zákl. přenesená",J163,0)</f>
        <v>0</v>
      </c>
      <c r="BH163" s="204">
        <f>IF(N163="sníž. přenesená",J163,0)</f>
        <v>0</v>
      </c>
      <c r="BI163" s="204">
        <f>IF(N163="nulová",J163,0)</f>
        <v>0</v>
      </c>
      <c r="BJ163" s="18" t="s">
        <v>86</v>
      </c>
      <c r="BK163" s="204">
        <f>ROUND(I163*H163,2)</f>
        <v>0</v>
      </c>
      <c r="BL163" s="18" t="s">
        <v>694</v>
      </c>
      <c r="BM163" s="203" t="s">
        <v>2406</v>
      </c>
    </row>
    <row r="164" spans="1:65" s="2" customFormat="1" ht="11.25">
      <c r="A164" s="35"/>
      <c r="B164" s="36"/>
      <c r="C164" s="37"/>
      <c r="D164" s="205" t="s">
        <v>178</v>
      </c>
      <c r="E164" s="37"/>
      <c r="F164" s="206" t="s">
        <v>2128</v>
      </c>
      <c r="G164" s="37"/>
      <c r="H164" s="37"/>
      <c r="I164" s="207"/>
      <c r="J164" s="37"/>
      <c r="K164" s="37"/>
      <c r="L164" s="40"/>
      <c r="M164" s="208"/>
      <c r="N164" s="209"/>
      <c r="O164" s="72"/>
      <c r="P164" s="72"/>
      <c r="Q164" s="72"/>
      <c r="R164" s="72"/>
      <c r="S164" s="72"/>
      <c r="T164" s="73"/>
      <c r="U164" s="35"/>
      <c r="V164" s="35"/>
      <c r="W164" s="35"/>
      <c r="X164" s="35"/>
      <c r="Y164" s="35"/>
      <c r="Z164" s="35"/>
      <c r="AA164" s="35"/>
      <c r="AB164" s="35"/>
      <c r="AC164" s="35"/>
      <c r="AD164" s="35"/>
      <c r="AE164" s="35"/>
      <c r="AT164" s="18" t="s">
        <v>178</v>
      </c>
      <c r="AU164" s="18" t="s">
        <v>88</v>
      </c>
    </row>
    <row r="165" spans="1:65" s="2" customFormat="1" ht="16.5" customHeight="1">
      <c r="A165" s="35"/>
      <c r="B165" s="36"/>
      <c r="C165" s="192" t="s">
        <v>342</v>
      </c>
      <c r="D165" s="192" t="s">
        <v>172</v>
      </c>
      <c r="E165" s="193" t="s">
        <v>2407</v>
      </c>
      <c r="F165" s="194" t="s">
        <v>2134</v>
      </c>
      <c r="G165" s="195" t="s">
        <v>368</v>
      </c>
      <c r="H165" s="196">
        <v>650</v>
      </c>
      <c r="I165" s="197"/>
      <c r="J165" s="198">
        <f>ROUND(I165*H165,2)</f>
        <v>0</v>
      </c>
      <c r="K165" s="194" t="s">
        <v>1</v>
      </c>
      <c r="L165" s="40"/>
      <c r="M165" s="199" t="s">
        <v>1</v>
      </c>
      <c r="N165" s="200" t="s">
        <v>44</v>
      </c>
      <c r="O165" s="72"/>
      <c r="P165" s="201">
        <f>O165*H165</f>
        <v>0</v>
      </c>
      <c r="Q165" s="201">
        <v>0</v>
      </c>
      <c r="R165" s="201">
        <f>Q165*H165</f>
        <v>0</v>
      </c>
      <c r="S165" s="201">
        <v>0</v>
      </c>
      <c r="T165" s="202">
        <f>S165*H165</f>
        <v>0</v>
      </c>
      <c r="U165" s="35"/>
      <c r="V165" s="35"/>
      <c r="W165" s="35"/>
      <c r="X165" s="35"/>
      <c r="Y165" s="35"/>
      <c r="Z165" s="35"/>
      <c r="AA165" s="35"/>
      <c r="AB165" s="35"/>
      <c r="AC165" s="35"/>
      <c r="AD165" s="35"/>
      <c r="AE165" s="35"/>
      <c r="AR165" s="203" t="s">
        <v>694</v>
      </c>
      <c r="AT165" s="203" t="s">
        <v>172</v>
      </c>
      <c r="AU165" s="203" t="s">
        <v>88</v>
      </c>
      <c r="AY165" s="18" t="s">
        <v>169</v>
      </c>
      <c r="BE165" s="204">
        <f>IF(N165="základní",J165,0)</f>
        <v>0</v>
      </c>
      <c r="BF165" s="204">
        <f>IF(N165="snížená",J165,0)</f>
        <v>0</v>
      </c>
      <c r="BG165" s="204">
        <f>IF(N165="zákl. přenesená",J165,0)</f>
        <v>0</v>
      </c>
      <c r="BH165" s="204">
        <f>IF(N165="sníž. přenesená",J165,0)</f>
        <v>0</v>
      </c>
      <c r="BI165" s="204">
        <f>IF(N165="nulová",J165,0)</f>
        <v>0</v>
      </c>
      <c r="BJ165" s="18" t="s">
        <v>86</v>
      </c>
      <c r="BK165" s="204">
        <f>ROUND(I165*H165,2)</f>
        <v>0</v>
      </c>
      <c r="BL165" s="18" t="s">
        <v>694</v>
      </c>
      <c r="BM165" s="203" t="s">
        <v>2408</v>
      </c>
    </row>
    <row r="166" spans="1:65" s="2" customFormat="1" ht="11.25">
      <c r="A166" s="35"/>
      <c r="B166" s="36"/>
      <c r="C166" s="37"/>
      <c r="D166" s="205" t="s">
        <v>178</v>
      </c>
      <c r="E166" s="37"/>
      <c r="F166" s="206" t="s">
        <v>2134</v>
      </c>
      <c r="G166" s="37"/>
      <c r="H166" s="37"/>
      <c r="I166" s="207"/>
      <c r="J166" s="37"/>
      <c r="K166" s="37"/>
      <c r="L166" s="40"/>
      <c r="M166" s="208"/>
      <c r="N166" s="209"/>
      <c r="O166" s="72"/>
      <c r="P166" s="72"/>
      <c r="Q166" s="72"/>
      <c r="R166" s="72"/>
      <c r="S166" s="72"/>
      <c r="T166" s="73"/>
      <c r="U166" s="35"/>
      <c r="V166" s="35"/>
      <c r="W166" s="35"/>
      <c r="X166" s="35"/>
      <c r="Y166" s="35"/>
      <c r="Z166" s="35"/>
      <c r="AA166" s="35"/>
      <c r="AB166" s="35"/>
      <c r="AC166" s="35"/>
      <c r="AD166" s="35"/>
      <c r="AE166" s="35"/>
      <c r="AT166" s="18" t="s">
        <v>178</v>
      </c>
      <c r="AU166" s="18" t="s">
        <v>88</v>
      </c>
    </row>
    <row r="167" spans="1:65" s="2" customFormat="1" ht="16.5" customHeight="1">
      <c r="A167" s="35"/>
      <c r="B167" s="36"/>
      <c r="C167" s="192" t="s">
        <v>350</v>
      </c>
      <c r="D167" s="192" t="s">
        <v>172</v>
      </c>
      <c r="E167" s="193" t="s">
        <v>2409</v>
      </c>
      <c r="F167" s="194" t="s">
        <v>2146</v>
      </c>
      <c r="G167" s="195" t="s">
        <v>2147</v>
      </c>
      <c r="H167" s="196">
        <v>500</v>
      </c>
      <c r="I167" s="197"/>
      <c r="J167" s="198">
        <f>ROUND(I167*H167,2)</f>
        <v>0</v>
      </c>
      <c r="K167" s="194" t="s">
        <v>1</v>
      </c>
      <c r="L167" s="40"/>
      <c r="M167" s="199" t="s">
        <v>1</v>
      </c>
      <c r="N167" s="200" t="s">
        <v>44</v>
      </c>
      <c r="O167" s="72"/>
      <c r="P167" s="201">
        <f>O167*H167</f>
        <v>0</v>
      </c>
      <c r="Q167" s="201">
        <v>0</v>
      </c>
      <c r="R167" s="201">
        <f>Q167*H167</f>
        <v>0</v>
      </c>
      <c r="S167" s="201">
        <v>0</v>
      </c>
      <c r="T167" s="202">
        <f>S167*H167</f>
        <v>0</v>
      </c>
      <c r="U167" s="35"/>
      <c r="V167" s="35"/>
      <c r="W167" s="35"/>
      <c r="X167" s="35"/>
      <c r="Y167" s="35"/>
      <c r="Z167" s="35"/>
      <c r="AA167" s="35"/>
      <c r="AB167" s="35"/>
      <c r="AC167" s="35"/>
      <c r="AD167" s="35"/>
      <c r="AE167" s="35"/>
      <c r="AR167" s="203" t="s">
        <v>694</v>
      </c>
      <c r="AT167" s="203" t="s">
        <v>172</v>
      </c>
      <c r="AU167" s="203" t="s">
        <v>88</v>
      </c>
      <c r="AY167" s="18" t="s">
        <v>169</v>
      </c>
      <c r="BE167" s="204">
        <f>IF(N167="základní",J167,0)</f>
        <v>0</v>
      </c>
      <c r="BF167" s="204">
        <f>IF(N167="snížená",J167,0)</f>
        <v>0</v>
      </c>
      <c r="BG167" s="204">
        <f>IF(N167="zákl. přenesená",J167,0)</f>
        <v>0</v>
      </c>
      <c r="BH167" s="204">
        <f>IF(N167="sníž. přenesená",J167,0)</f>
        <v>0</v>
      </c>
      <c r="BI167" s="204">
        <f>IF(N167="nulová",J167,0)</f>
        <v>0</v>
      </c>
      <c r="BJ167" s="18" t="s">
        <v>86</v>
      </c>
      <c r="BK167" s="204">
        <f>ROUND(I167*H167,2)</f>
        <v>0</v>
      </c>
      <c r="BL167" s="18" t="s">
        <v>694</v>
      </c>
      <c r="BM167" s="203" t="s">
        <v>2410</v>
      </c>
    </row>
    <row r="168" spans="1:65" s="2" customFormat="1" ht="11.25">
      <c r="A168" s="35"/>
      <c r="B168" s="36"/>
      <c r="C168" s="37"/>
      <c r="D168" s="205" t="s">
        <v>178</v>
      </c>
      <c r="E168" s="37"/>
      <c r="F168" s="206" t="s">
        <v>2146</v>
      </c>
      <c r="G168" s="37"/>
      <c r="H168" s="37"/>
      <c r="I168" s="207"/>
      <c r="J168" s="37"/>
      <c r="K168" s="37"/>
      <c r="L168" s="40"/>
      <c r="M168" s="208"/>
      <c r="N168" s="209"/>
      <c r="O168" s="72"/>
      <c r="P168" s="72"/>
      <c r="Q168" s="72"/>
      <c r="R168" s="72"/>
      <c r="S168" s="72"/>
      <c r="T168" s="73"/>
      <c r="U168" s="35"/>
      <c r="V168" s="35"/>
      <c r="W168" s="35"/>
      <c r="X168" s="35"/>
      <c r="Y168" s="35"/>
      <c r="Z168" s="35"/>
      <c r="AA168" s="35"/>
      <c r="AB168" s="35"/>
      <c r="AC168" s="35"/>
      <c r="AD168" s="35"/>
      <c r="AE168" s="35"/>
      <c r="AT168" s="18" t="s">
        <v>178</v>
      </c>
      <c r="AU168" s="18" t="s">
        <v>88</v>
      </c>
    </row>
    <row r="169" spans="1:65" s="2" customFormat="1" ht="16.5" customHeight="1">
      <c r="A169" s="35"/>
      <c r="B169" s="36"/>
      <c r="C169" s="192" t="s">
        <v>7</v>
      </c>
      <c r="D169" s="192" t="s">
        <v>172</v>
      </c>
      <c r="E169" s="193" t="s">
        <v>2411</v>
      </c>
      <c r="F169" s="194" t="s">
        <v>2150</v>
      </c>
      <c r="G169" s="195" t="s">
        <v>189</v>
      </c>
      <c r="H169" s="196">
        <v>20</v>
      </c>
      <c r="I169" s="197"/>
      <c r="J169" s="198">
        <f>ROUND(I169*H169,2)</f>
        <v>0</v>
      </c>
      <c r="K169" s="194" t="s">
        <v>1</v>
      </c>
      <c r="L169" s="40"/>
      <c r="M169" s="199" t="s">
        <v>1</v>
      </c>
      <c r="N169" s="200" t="s">
        <v>44</v>
      </c>
      <c r="O169" s="72"/>
      <c r="P169" s="201">
        <f>O169*H169</f>
        <v>0</v>
      </c>
      <c r="Q169" s="201">
        <v>0</v>
      </c>
      <c r="R169" s="201">
        <f>Q169*H169</f>
        <v>0</v>
      </c>
      <c r="S169" s="201">
        <v>0</v>
      </c>
      <c r="T169" s="202">
        <f>S169*H169</f>
        <v>0</v>
      </c>
      <c r="U169" s="35"/>
      <c r="V169" s="35"/>
      <c r="W169" s="35"/>
      <c r="X169" s="35"/>
      <c r="Y169" s="35"/>
      <c r="Z169" s="35"/>
      <c r="AA169" s="35"/>
      <c r="AB169" s="35"/>
      <c r="AC169" s="35"/>
      <c r="AD169" s="35"/>
      <c r="AE169" s="35"/>
      <c r="AR169" s="203" t="s">
        <v>694</v>
      </c>
      <c r="AT169" s="203" t="s">
        <v>172</v>
      </c>
      <c r="AU169" s="203" t="s">
        <v>88</v>
      </c>
      <c r="AY169" s="18" t="s">
        <v>169</v>
      </c>
      <c r="BE169" s="204">
        <f>IF(N169="základní",J169,0)</f>
        <v>0</v>
      </c>
      <c r="BF169" s="204">
        <f>IF(N169="snížená",J169,0)</f>
        <v>0</v>
      </c>
      <c r="BG169" s="204">
        <f>IF(N169="zákl. přenesená",J169,0)</f>
        <v>0</v>
      </c>
      <c r="BH169" s="204">
        <f>IF(N169="sníž. přenesená",J169,0)</f>
        <v>0</v>
      </c>
      <c r="BI169" s="204">
        <f>IF(N169="nulová",J169,0)</f>
        <v>0</v>
      </c>
      <c r="BJ169" s="18" t="s">
        <v>86</v>
      </c>
      <c r="BK169" s="204">
        <f>ROUND(I169*H169,2)</f>
        <v>0</v>
      </c>
      <c r="BL169" s="18" t="s">
        <v>694</v>
      </c>
      <c r="BM169" s="203" t="s">
        <v>2412</v>
      </c>
    </row>
    <row r="170" spans="1:65" s="2" customFormat="1" ht="11.25">
      <c r="A170" s="35"/>
      <c r="B170" s="36"/>
      <c r="C170" s="37"/>
      <c r="D170" s="205" t="s">
        <v>178</v>
      </c>
      <c r="E170" s="37"/>
      <c r="F170" s="206" t="s">
        <v>2150</v>
      </c>
      <c r="G170" s="37"/>
      <c r="H170" s="37"/>
      <c r="I170" s="207"/>
      <c r="J170" s="37"/>
      <c r="K170" s="37"/>
      <c r="L170" s="40"/>
      <c r="M170" s="208"/>
      <c r="N170" s="209"/>
      <c r="O170" s="72"/>
      <c r="P170" s="72"/>
      <c r="Q170" s="72"/>
      <c r="R170" s="72"/>
      <c r="S170" s="72"/>
      <c r="T170" s="73"/>
      <c r="U170" s="35"/>
      <c r="V170" s="35"/>
      <c r="W170" s="35"/>
      <c r="X170" s="35"/>
      <c r="Y170" s="35"/>
      <c r="Z170" s="35"/>
      <c r="AA170" s="35"/>
      <c r="AB170" s="35"/>
      <c r="AC170" s="35"/>
      <c r="AD170" s="35"/>
      <c r="AE170" s="35"/>
      <c r="AT170" s="18" t="s">
        <v>178</v>
      </c>
      <c r="AU170" s="18" t="s">
        <v>88</v>
      </c>
    </row>
    <row r="171" spans="1:65" s="2" customFormat="1" ht="29.25">
      <c r="A171" s="35"/>
      <c r="B171" s="36"/>
      <c r="C171" s="37"/>
      <c r="D171" s="205" t="s">
        <v>182</v>
      </c>
      <c r="E171" s="37"/>
      <c r="F171" s="212" t="s">
        <v>2413</v>
      </c>
      <c r="G171" s="37"/>
      <c r="H171" s="37"/>
      <c r="I171" s="207"/>
      <c r="J171" s="37"/>
      <c r="K171" s="37"/>
      <c r="L171" s="40"/>
      <c r="M171" s="208"/>
      <c r="N171" s="209"/>
      <c r="O171" s="72"/>
      <c r="P171" s="72"/>
      <c r="Q171" s="72"/>
      <c r="R171" s="72"/>
      <c r="S171" s="72"/>
      <c r="T171" s="73"/>
      <c r="U171" s="35"/>
      <c r="V171" s="35"/>
      <c r="W171" s="35"/>
      <c r="X171" s="35"/>
      <c r="Y171" s="35"/>
      <c r="Z171" s="35"/>
      <c r="AA171" s="35"/>
      <c r="AB171" s="35"/>
      <c r="AC171" s="35"/>
      <c r="AD171" s="35"/>
      <c r="AE171" s="35"/>
      <c r="AT171" s="18" t="s">
        <v>182</v>
      </c>
      <c r="AU171" s="18" t="s">
        <v>88</v>
      </c>
    </row>
    <row r="172" spans="1:65" s="2" customFormat="1" ht="24.2" customHeight="1">
      <c r="A172" s="35"/>
      <c r="B172" s="36"/>
      <c r="C172" s="192" t="s">
        <v>365</v>
      </c>
      <c r="D172" s="192" t="s">
        <v>172</v>
      </c>
      <c r="E172" s="193" t="s">
        <v>2414</v>
      </c>
      <c r="F172" s="194" t="s">
        <v>2156</v>
      </c>
      <c r="G172" s="195" t="s">
        <v>345</v>
      </c>
      <c r="H172" s="196">
        <v>1</v>
      </c>
      <c r="I172" s="197"/>
      <c r="J172" s="198">
        <f>ROUND(I172*H172,2)</f>
        <v>0</v>
      </c>
      <c r="K172" s="194" t="s">
        <v>1</v>
      </c>
      <c r="L172" s="40"/>
      <c r="M172" s="199" t="s">
        <v>1</v>
      </c>
      <c r="N172" s="200" t="s">
        <v>44</v>
      </c>
      <c r="O172" s="72"/>
      <c r="P172" s="201">
        <f>O172*H172</f>
        <v>0</v>
      </c>
      <c r="Q172" s="201">
        <v>0</v>
      </c>
      <c r="R172" s="201">
        <f>Q172*H172</f>
        <v>0</v>
      </c>
      <c r="S172" s="201">
        <v>0</v>
      </c>
      <c r="T172" s="202">
        <f>S172*H172</f>
        <v>0</v>
      </c>
      <c r="U172" s="35"/>
      <c r="V172" s="35"/>
      <c r="W172" s="35"/>
      <c r="X172" s="35"/>
      <c r="Y172" s="35"/>
      <c r="Z172" s="35"/>
      <c r="AA172" s="35"/>
      <c r="AB172" s="35"/>
      <c r="AC172" s="35"/>
      <c r="AD172" s="35"/>
      <c r="AE172" s="35"/>
      <c r="AR172" s="203" t="s">
        <v>694</v>
      </c>
      <c r="AT172" s="203" t="s">
        <v>172</v>
      </c>
      <c r="AU172" s="203" t="s">
        <v>88</v>
      </c>
      <c r="AY172" s="18" t="s">
        <v>169</v>
      </c>
      <c r="BE172" s="204">
        <f>IF(N172="základní",J172,0)</f>
        <v>0</v>
      </c>
      <c r="BF172" s="204">
        <f>IF(N172="snížená",J172,0)</f>
        <v>0</v>
      </c>
      <c r="BG172" s="204">
        <f>IF(N172="zákl. přenesená",J172,0)</f>
        <v>0</v>
      </c>
      <c r="BH172" s="204">
        <f>IF(N172="sníž. přenesená",J172,0)</f>
        <v>0</v>
      </c>
      <c r="BI172" s="204">
        <f>IF(N172="nulová",J172,0)</f>
        <v>0</v>
      </c>
      <c r="BJ172" s="18" t="s">
        <v>86</v>
      </c>
      <c r="BK172" s="204">
        <f>ROUND(I172*H172,2)</f>
        <v>0</v>
      </c>
      <c r="BL172" s="18" t="s">
        <v>694</v>
      </c>
      <c r="BM172" s="203" t="s">
        <v>2415</v>
      </c>
    </row>
    <row r="173" spans="1:65" s="2" customFormat="1" ht="11.25">
      <c r="A173" s="35"/>
      <c r="B173" s="36"/>
      <c r="C173" s="37"/>
      <c r="D173" s="205" t="s">
        <v>178</v>
      </c>
      <c r="E173" s="37"/>
      <c r="F173" s="206" t="s">
        <v>2156</v>
      </c>
      <c r="G173" s="37"/>
      <c r="H173" s="37"/>
      <c r="I173" s="207"/>
      <c r="J173" s="37"/>
      <c r="K173" s="37"/>
      <c r="L173" s="40"/>
      <c r="M173" s="208"/>
      <c r="N173" s="209"/>
      <c r="O173" s="72"/>
      <c r="P173" s="72"/>
      <c r="Q173" s="72"/>
      <c r="R173" s="72"/>
      <c r="S173" s="72"/>
      <c r="T173" s="73"/>
      <c r="U173" s="35"/>
      <c r="V173" s="35"/>
      <c r="W173" s="35"/>
      <c r="X173" s="35"/>
      <c r="Y173" s="35"/>
      <c r="Z173" s="35"/>
      <c r="AA173" s="35"/>
      <c r="AB173" s="35"/>
      <c r="AC173" s="35"/>
      <c r="AD173" s="35"/>
      <c r="AE173" s="35"/>
      <c r="AT173" s="18" t="s">
        <v>178</v>
      </c>
      <c r="AU173" s="18" t="s">
        <v>88</v>
      </c>
    </row>
    <row r="174" spans="1:65" s="2" customFormat="1" ht="16.5" customHeight="1">
      <c r="A174" s="35"/>
      <c r="B174" s="36"/>
      <c r="C174" s="192" t="s">
        <v>373</v>
      </c>
      <c r="D174" s="192" t="s">
        <v>172</v>
      </c>
      <c r="E174" s="193" t="s">
        <v>2416</v>
      </c>
      <c r="F174" s="194" t="s">
        <v>1912</v>
      </c>
      <c r="G174" s="195" t="s">
        <v>595</v>
      </c>
      <c r="H174" s="266"/>
      <c r="I174" s="197"/>
      <c r="J174" s="198">
        <f>ROUND(I174*H174,2)</f>
        <v>0</v>
      </c>
      <c r="K174" s="194" t="s">
        <v>1</v>
      </c>
      <c r="L174" s="40"/>
      <c r="M174" s="199" t="s">
        <v>1</v>
      </c>
      <c r="N174" s="200" t="s">
        <v>44</v>
      </c>
      <c r="O174" s="72"/>
      <c r="P174" s="201">
        <f>O174*H174</f>
        <v>0</v>
      </c>
      <c r="Q174" s="201">
        <v>0</v>
      </c>
      <c r="R174" s="201">
        <f>Q174*H174</f>
        <v>0</v>
      </c>
      <c r="S174" s="201">
        <v>0</v>
      </c>
      <c r="T174" s="202">
        <f>S174*H174</f>
        <v>0</v>
      </c>
      <c r="U174" s="35"/>
      <c r="V174" s="35"/>
      <c r="W174" s="35"/>
      <c r="X174" s="35"/>
      <c r="Y174" s="35"/>
      <c r="Z174" s="35"/>
      <c r="AA174" s="35"/>
      <c r="AB174" s="35"/>
      <c r="AC174" s="35"/>
      <c r="AD174" s="35"/>
      <c r="AE174" s="35"/>
      <c r="AR174" s="203" t="s">
        <v>694</v>
      </c>
      <c r="AT174" s="203" t="s">
        <v>172</v>
      </c>
      <c r="AU174" s="203" t="s">
        <v>88</v>
      </c>
      <c r="AY174" s="18" t="s">
        <v>169</v>
      </c>
      <c r="BE174" s="204">
        <f>IF(N174="základní",J174,0)</f>
        <v>0</v>
      </c>
      <c r="BF174" s="204">
        <f>IF(N174="snížená",J174,0)</f>
        <v>0</v>
      </c>
      <c r="BG174" s="204">
        <f>IF(N174="zákl. přenesená",J174,0)</f>
        <v>0</v>
      </c>
      <c r="BH174" s="204">
        <f>IF(N174="sníž. přenesená",J174,0)</f>
        <v>0</v>
      </c>
      <c r="BI174" s="204">
        <f>IF(N174="nulová",J174,0)</f>
        <v>0</v>
      </c>
      <c r="BJ174" s="18" t="s">
        <v>86</v>
      </c>
      <c r="BK174" s="204">
        <f>ROUND(I174*H174,2)</f>
        <v>0</v>
      </c>
      <c r="BL174" s="18" t="s">
        <v>694</v>
      </c>
      <c r="BM174" s="203" t="s">
        <v>2417</v>
      </c>
    </row>
    <row r="175" spans="1:65" s="2" customFormat="1" ht="11.25">
      <c r="A175" s="35"/>
      <c r="B175" s="36"/>
      <c r="C175" s="37"/>
      <c r="D175" s="205" t="s">
        <v>178</v>
      </c>
      <c r="E175" s="37"/>
      <c r="F175" s="206" t="s">
        <v>1912</v>
      </c>
      <c r="G175" s="37"/>
      <c r="H175" s="37"/>
      <c r="I175" s="207"/>
      <c r="J175" s="37"/>
      <c r="K175" s="37"/>
      <c r="L175" s="40"/>
      <c r="M175" s="208"/>
      <c r="N175" s="209"/>
      <c r="O175" s="72"/>
      <c r="P175" s="72"/>
      <c r="Q175" s="72"/>
      <c r="R175" s="72"/>
      <c r="S175" s="72"/>
      <c r="T175" s="73"/>
      <c r="U175" s="35"/>
      <c r="V175" s="35"/>
      <c r="W175" s="35"/>
      <c r="X175" s="35"/>
      <c r="Y175" s="35"/>
      <c r="Z175" s="35"/>
      <c r="AA175" s="35"/>
      <c r="AB175" s="35"/>
      <c r="AC175" s="35"/>
      <c r="AD175" s="35"/>
      <c r="AE175" s="35"/>
      <c r="AT175" s="18" t="s">
        <v>178</v>
      </c>
      <c r="AU175" s="18" t="s">
        <v>88</v>
      </c>
    </row>
    <row r="176" spans="1:65" s="12" customFormat="1" ht="22.9" customHeight="1">
      <c r="B176" s="176"/>
      <c r="C176" s="177"/>
      <c r="D176" s="178" t="s">
        <v>78</v>
      </c>
      <c r="E176" s="190" t="s">
        <v>2418</v>
      </c>
      <c r="F176" s="190" t="s">
        <v>2419</v>
      </c>
      <c r="G176" s="177"/>
      <c r="H176" s="177"/>
      <c r="I176" s="180"/>
      <c r="J176" s="191">
        <f>BK176</f>
        <v>0</v>
      </c>
      <c r="K176" s="177"/>
      <c r="L176" s="182"/>
      <c r="M176" s="183"/>
      <c r="N176" s="184"/>
      <c r="O176" s="184"/>
      <c r="P176" s="185">
        <f>SUM(P177:P188)</f>
        <v>0</v>
      </c>
      <c r="Q176" s="184"/>
      <c r="R176" s="185">
        <f>SUM(R177:R188)</f>
        <v>0</v>
      </c>
      <c r="S176" s="184"/>
      <c r="T176" s="186">
        <f>SUM(T177:T188)</f>
        <v>0</v>
      </c>
      <c r="AR176" s="187" t="s">
        <v>195</v>
      </c>
      <c r="AT176" s="188" t="s">
        <v>78</v>
      </c>
      <c r="AU176" s="188" t="s">
        <v>86</v>
      </c>
      <c r="AY176" s="187" t="s">
        <v>169</v>
      </c>
      <c r="BK176" s="189">
        <f>SUM(BK177:BK188)</f>
        <v>0</v>
      </c>
    </row>
    <row r="177" spans="1:65" s="2" customFormat="1" ht="16.5" customHeight="1">
      <c r="A177" s="35"/>
      <c r="B177" s="36"/>
      <c r="C177" s="192" t="s">
        <v>381</v>
      </c>
      <c r="D177" s="192" t="s">
        <v>172</v>
      </c>
      <c r="E177" s="193" t="s">
        <v>2420</v>
      </c>
      <c r="F177" s="194" t="s">
        <v>2421</v>
      </c>
      <c r="G177" s="195" t="s">
        <v>252</v>
      </c>
      <c r="H177" s="196">
        <v>30</v>
      </c>
      <c r="I177" s="197"/>
      <c r="J177" s="198">
        <f>ROUND(I177*H177,2)</f>
        <v>0</v>
      </c>
      <c r="K177" s="194" t="s">
        <v>1</v>
      </c>
      <c r="L177" s="40"/>
      <c r="M177" s="199" t="s">
        <v>1</v>
      </c>
      <c r="N177" s="200" t="s">
        <v>44</v>
      </c>
      <c r="O177" s="72"/>
      <c r="P177" s="201">
        <f>O177*H177</f>
        <v>0</v>
      </c>
      <c r="Q177" s="201">
        <v>0</v>
      </c>
      <c r="R177" s="201">
        <f>Q177*H177</f>
        <v>0</v>
      </c>
      <c r="S177" s="201">
        <v>0</v>
      </c>
      <c r="T177" s="202">
        <f>S177*H177</f>
        <v>0</v>
      </c>
      <c r="U177" s="35"/>
      <c r="V177" s="35"/>
      <c r="W177" s="35"/>
      <c r="X177" s="35"/>
      <c r="Y177" s="35"/>
      <c r="Z177" s="35"/>
      <c r="AA177" s="35"/>
      <c r="AB177" s="35"/>
      <c r="AC177" s="35"/>
      <c r="AD177" s="35"/>
      <c r="AE177" s="35"/>
      <c r="AR177" s="203" t="s">
        <v>694</v>
      </c>
      <c r="AT177" s="203" t="s">
        <v>172</v>
      </c>
      <c r="AU177" s="203" t="s">
        <v>88</v>
      </c>
      <c r="AY177" s="18" t="s">
        <v>169</v>
      </c>
      <c r="BE177" s="204">
        <f>IF(N177="základní",J177,0)</f>
        <v>0</v>
      </c>
      <c r="BF177" s="204">
        <f>IF(N177="snížená",J177,0)</f>
        <v>0</v>
      </c>
      <c r="BG177" s="204">
        <f>IF(N177="zákl. přenesená",J177,0)</f>
        <v>0</v>
      </c>
      <c r="BH177" s="204">
        <f>IF(N177="sníž. přenesená",J177,0)</f>
        <v>0</v>
      </c>
      <c r="BI177" s="204">
        <f>IF(N177="nulová",J177,0)</f>
        <v>0</v>
      </c>
      <c r="BJ177" s="18" t="s">
        <v>86</v>
      </c>
      <c r="BK177" s="204">
        <f>ROUND(I177*H177,2)</f>
        <v>0</v>
      </c>
      <c r="BL177" s="18" t="s">
        <v>694</v>
      </c>
      <c r="BM177" s="203" t="s">
        <v>2422</v>
      </c>
    </row>
    <row r="178" spans="1:65" s="2" customFormat="1" ht="11.25">
      <c r="A178" s="35"/>
      <c r="B178" s="36"/>
      <c r="C178" s="37"/>
      <c r="D178" s="205" t="s">
        <v>178</v>
      </c>
      <c r="E178" s="37"/>
      <c r="F178" s="206" t="s">
        <v>2421</v>
      </c>
      <c r="G178" s="37"/>
      <c r="H178" s="37"/>
      <c r="I178" s="207"/>
      <c r="J178" s="37"/>
      <c r="K178" s="37"/>
      <c r="L178" s="40"/>
      <c r="M178" s="208"/>
      <c r="N178" s="209"/>
      <c r="O178" s="72"/>
      <c r="P178" s="72"/>
      <c r="Q178" s="72"/>
      <c r="R178" s="72"/>
      <c r="S178" s="72"/>
      <c r="T178" s="73"/>
      <c r="U178" s="35"/>
      <c r="V178" s="35"/>
      <c r="W178" s="35"/>
      <c r="X178" s="35"/>
      <c r="Y178" s="35"/>
      <c r="Z178" s="35"/>
      <c r="AA178" s="35"/>
      <c r="AB178" s="35"/>
      <c r="AC178" s="35"/>
      <c r="AD178" s="35"/>
      <c r="AE178" s="35"/>
      <c r="AT178" s="18" t="s">
        <v>178</v>
      </c>
      <c r="AU178" s="18" t="s">
        <v>88</v>
      </c>
    </row>
    <row r="179" spans="1:65" s="2" customFormat="1" ht="21.75" customHeight="1">
      <c r="A179" s="35"/>
      <c r="B179" s="36"/>
      <c r="C179" s="192" t="s">
        <v>389</v>
      </c>
      <c r="D179" s="192" t="s">
        <v>172</v>
      </c>
      <c r="E179" s="193" t="s">
        <v>2423</v>
      </c>
      <c r="F179" s="194" t="s">
        <v>2321</v>
      </c>
      <c r="G179" s="195" t="s">
        <v>2147</v>
      </c>
      <c r="H179" s="196">
        <v>500</v>
      </c>
      <c r="I179" s="197"/>
      <c r="J179" s="198">
        <f>ROUND(I179*H179,2)</f>
        <v>0</v>
      </c>
      <c r="K179" s="194" t="s">
        <v>1</v>
      </c>
      <c r="L179" s="40"/>
      <c r="M179" s="199" t="s">
        <v>1</v>
      </c>
      <c r="N179" s="200" t="s">
        <v>44</v>
      </c>
      <c r="O179" s="72"/>
      <c r="P179" s="201">
        <f>O179*H179</f>
        <v>0</v>
      </c>
      <c r="Q179" s="201">
        <v>0</v>
      </c>
      <c r="R179" s="201">
        <f>Q179*H179</f>
        <v>0</v>
      </c>
      <c r="S179" s="201">
        <v>0</v>
      </c>
      <c r="T179" s="202">
        <f>S179*H179</f>
        <v>0</v>
      </c>
      <c r="U179" s="35"/>
      <c r="V179" s="35"/>
      <c r="W179" s="35"/>
      <c r="X179" s="35"/>
      <c r="Y179" s="35"/>
      <c r="Z179" s="35"/>
      <c r="AA179" s="35"/>
      <c r="AB179" s="35"/>
      <c r="AC179" s="35"/>
      <c r="AD179" s="35"/>
      <c r="AE179" s="35"/>
      <c r="AR179" s="203" t="s">
        <v>694</v>
      </c>
      <c r="AT179" s="203" t="s">
        <v>172</v>
      </c>
      <c r="AU179" s="203" t="s">
        <v>88</v>
      </c>
      <c r="AY179" s="18" t="s">
        <v>169</v>
      </c>
      <c r="BE179" s="204">
        <f>IF(N179="základní",J179,0)</f>
        <v>0</v>
      </c>
      <c r="BF179" s="204">
        <f>IF(N179="snížená",J179,0)</f>
        <v>0</v>
      </c>
      <c r="BG179" s="204">
        <f>IF(N179="zákl. přenesená",J179,0)</f>
        <v>0</v>
      </c>
      <c r="BH179" s="204">
        <f>IF(N179="sníž. přenesená",J179,0)</f>
        <v>0</v>
      </c>
      <c r="BI179" s="204">
        <f>IF(N179="nulová",J179,0)</f>
        <v>0</v>
      </c>
      <c r="BJ179" s="18" t="s">
        <v>86</v>
      </c>
      <c r="BK179" s="204">
        <f>ROUND(I179*H179,2)</f>
        <v>0</v>
      </c>
      <c r="BL179" s="18" t="s">
        <v>694</v>
      </c>
      <c r="BM179" s="203" t="s">
        <v>2424</v>
      </c>
    </row>
    <row r="180" spans="1:65" s="2" customFormat="1" ht="11.25">
      <c r="A180" s="35"/>
      <c r="B180" s="36"/>
      <c r="C180" s="37"/>
      <c r="D180" s="205" t="s">
        <v>178</v>
      </c>
      <c r="E180" s="37"/>
      <c r="F180" s="206" t="s">
        <v>2425</v>
      </c>
      <c r="G180" s="37"/>
      <c r="H180" s="37"/>
      <c r="I180" s="207"/>
      <c r="J180" s="37"/>
      <c r="K180" s="37"/>
      <c r="L180" s="40"/>
      <c r="M180" s="208"/>
      <c r="N180" s="209"/>
      <c r="O180" s="72"/>
      <c r="P180" s="72"/>
      <c r="Q180" s="72"/>
      <c r="R180" s="72"/>
      <c r="S180" s="72"/>
      <c r="T180" s="73"/>
      <c r="U180" s="35"/>
      <c r="V180" s="35"/>
      <c r="W180" s="35"/>
      <c r="X180" s="35"/>
      <c r="Y180" s="35"/>
      <c r="Z180" s="35"/>
      <c r="AA180" s="35"/>
      <c r="AB180" s="35"/>
      <c r="AC180" s="35"/>
      <c r="AD180" s="35"/>
      <c r="AE180" s="35"/>
      <c r="AT180" s="18" t="s">
        <v>178</v>
      </c>
      <c r="AU180" s="18" t="s">
        <v>88</v>
      </c>
    </row>
    <row r="181" spans="1:65" s="2" customFormat="1" ht="24.2" customHeight="1">
      <c r="A181" s="35"/>
      <c r="B181" s="36"/>
      <c r="C181" s="192" t="s">
        <v>402</v>
      </c>
      <c r="D181" s="192" t="s">
        <v>172</v>
      </c>
      <c r="E181" s="193" t="s">
        <v>2426</v>
      </c>
      <c r="F181" s="194" t="s">
        <v>2427</v>
      </c>
      <c r="G181" s="195" t="s">
        <v>368</v>
      </c>
      <c r="H181" s="196">
        <v>200</v>
      </c>
      <c r="I181" s="197"/>
      <c r="J181" s="198">
        <f>ROUND(I181*H181,2)</f>
        <v>0</v>
      </c>
      <c r="K181" s="194" t="s">
        <v>1</v>
      </c>
      <c r="L181" s="40"/>
      <c r="M181" s="199" t="s">
        <v>1</v>
      </c>
      <c r="N181" s="200" t="s">
        <v>44</v>
      </c>
      <c r="O181" s="72"/>
      <c r="P181" s="201">
        <f>O181*H181</f>
        <v>0</v>
      </c>
      <c r="Q181" s="201">
        <v>0</v>
      </c>
      <c r="R181" s="201">
        <f>Q181*H181</f>
        <v>0</v>
      </c>
      <c r="S181" s="201">
        <v>0</v>
      </c>
      <c r="T181" s="202">
        <f>S181*H181</f>
        <v>0</v>
      </c>
      <c r="U181" s="35"/>
      <c r="V181" s="35"/>
      <c r="W181" s="35"/>
      <c r="X181" s="35"/>
      <c r="Y181" s="35"/>
      <c r="Z181" s="35"/>
      <c r="AA181" s="35"/>
      <c r="AB181" s="35"/>
      <c r="AC181" s="35"/>
      <c r="AD181" s="35"/>
      <c r="AE181" s="35"/>
      <c r="AR181" s="203" t="s">
        <v>694</v>
      </c>
      <c r="AT181" s="203" t="s">
        <v>172</v>
      </c>
      <c r="AU181" s="203" t="s">
        <v>88</v>
      </c>
      <c r="AY181" s="18" t="s">
        <v>169</v>
      </c>
      <c r="BE181" s="204">
        <f>IF(N181="základní",J181,0)</f>
        <v>0</v>
      </c>
      <c r="BF181" s="204">
        <f>IF(N181="snížená",J181,0)</f>
        <v>0</v>
      </c>
      <c r="BG181" s="204">
        <f>IF(N181="zákl. přenesená",J181,0)</f>
        <v>0</v>
      </c>
      <c r="BH181" s="204">
        <f>IF(N181="sníž. přenesená",J181,0)</f>
        <v>0</v>
      </c>
      <c r="BI181" s="204">
        <f>IF(N181="nulová",J181,0)</f>
        <v>0</v>
      </c>
      <c r="BJ181" s="18" t="s">
        <v>86</v>
      </c>
      <c r="BK181" s="204">
        <f>ROUND(I181*H181,2)</f>
        <v>0</v>
      </c>
      <c r="BL181" s="18" t="s">
        <v>694</v>
      </c>
      <c r="BM181" s="203" t="s">
        <v>2428</v>
      </c>
    </row>
    <row r="182" spans="1:65" s="2" customFormat="1" ht="11.25">
      <c r="A182" s="35"/>
      <c r="B182" s="36"/>
      <c r="C182" s="37"/>
      <c r="D182" s="205" t="s">
        <v>178</v>
      </c>
      <c r="E182" s="37"/>
      <c r="F182" s="206" t="s">
        <v>2427</v>
      </c>
      <c r="G182" s="37"/>
      <c r="H182" s="37"/>
      <c r="I182" s="207"/>
      <c r="J182" s="37"/>
      <c r="K182" s="37"/>
      <c r="L182" s="40"/>
      <c r="M182" s="208"/>
      <c r="N182" s="209"/>
      <c r="O182" s="72"/>
      <c r="P182" s="72"/>
      <c r="Q182" s="72"/>
      <c r="R182" s="72"/>
      <c r="S182" s="72"/>
      <c r="T182" s="73"/>
      <c r="U182" s="35"/>
      <c r="V182" s="35"/>
      <c r="W182" s="35"/>
      <c r="X182" s="35"/>
      <c r="Y182" s="35"/>
      <c r="Z182" s="35"/>
      <c r="AA182" s="35"/>
      <c r="AB182" s="35"/>
      <c r="AC182" s="35"/>
      <c r="AD182" s="35"/>
      <c r="AE182" s="35"/>
      <c r="AT182" s="18" t="s">
        <v>178</v>
      </c>
      <c r="AU182" s="18" t="s">
        <v>88</v>
      </c>
    </row>
    <row r="183" spans="1:65" s="2" customFormat="1" ht="16.5" customHeight="1">
      <c r="A183" s="35"/>
      <c r="B183" s="36"/>
      <c r="C183" s="192" t="s">
        <v>411</v>
      </c>
      <c r="D183" s="192" t="s">
        <v>172</v>
      </c>
      <c r="E183" s="193" t="s">
        <v>2429</v>
      </c>
      <c r="F183" s="194" t="s">
        <v>2341</v>
      </c>
      <c r="G183" s="195" t="s">
        <v>1899</v>
      </c>
      <c r="H183" s="196">
        <v>80</v>
      </c>
      <c r="I183" s="197"/>
      <c r="J183" s="198">
        <f>ROUND(I183*H183,2)</f>
        <v>0</v>
      </c>
      <c r="K183" s="194" t="s">
        <v>1</v>
      </c>
      <c r="L183" s="40"/>
      <c r="M183" s="199" t="s">
        <v>1</v>
      </c>
      <c r="N183" s="200" t="s">
        <v>44</v>
      </c>
      <c r="O183" s="72"/>
      <c r="P183" s="201">
        <f>O183*H183</f>
        <v>0</v>
      </c>
      <c r="Q183" s="201">
        <v>0</v>
      </c>
      <c r="R183" s="201">
        <f>Q183*H183</f>
        <v>0</v>
      </c>
      <c r="S183" s="201">
        <v>0</v>
      </c>
      <c r="T183" s="202">
        <f>S183*H183</f>
        <v>0</v>
      </c>
      <c r="U183" s="35"/>
      <c r="V183" s="35"/>
      <c r="W183" s="35"/>
      <c r="X183" s="35"/>
      <c r="Y183" s="35"/>
      <c r="Z183" s="35"/>
      <c r="AA183" s="35"/>
      <c r="AB183" s="35"/>
      <c r="AC183" s="35"/>
      <c r="AD183" s="35"/>
      <c r="AE183" s="35"/>
      <c r="AR183" s="203" t="s">
        <v>694</v>
      </c>
      <c r="AT183" s="203" t="s">
        <v>172</v>
      </c>
      <c r="AU183" s="203" t="s">
        <v>88</v>
      </c>
      <c r="AY183" s="18" t="s">
        <v>169</v>
      </c>
      <c r="BE183" s="204">
        <f>IF(N183="základní",J183,0)</f>
        <v>0</v>
      </c>
      <c r="BF183" s="204">
        <f>IF(N183="snížená",J183,0)</f>
        <v>0</v>
      </c>
      <c r="BG183" s="204">
        <f>IF(N183="zákl. přenesená",J183,0)</f>
        <v>0</v>
      </c>
      <c r="BH183" s="204">
        <f>IF(N183="sníž. přenesená",J183,0)</f>
        <v>0</v>
      </c>
      <c r="BI183" s="204">
        <f>IF(N183="nulová",J183,0)</f>
        <v>0</v>
      </c>
      <c r="BJ183" s="18" t="s">
        <v>86</v>
      </c>
      <c r="BK183" s="204">
        <f>ROUND(I183*H183,2)</f>
        <v>0</v>
      </c>
      <c r="BL183" s="18" t="s">
        <v>694</v>
      </c>
      <c r="BM183" s="203" t="s">
        <v>2430</v>
      </c>
    </row>
    <row r="184" spans="1:65" s="2" customFormat="1" ht="11.25">
      <c r="A184" s="35"/>
      <c r="B184" s="36"/>
      <c r="C184" s="37"/>
      <c r="D184" s="205" t="s">
        <v>178</v>
      </c>
      <c r="E184" s="37"/>
      <c r="F184" s="206" t="s">
        <v>2341</v>
      </c>
      <c r="G184" s="37"/>
      <c r="H184" s="37"/>
      <c r="I184" s="207"/>
      <c r="J184" s="37"/>
      <c r="K184" s="37"/>
      <c r="L184" s="40"/>
      <c r="M184" s="208"/>
      <c r="N184" s="209"/>
      <c r="O184" s="72"/>
      <c r="P184" s="72"/>
      <c r="Q184" s="72"/>
      <c r="R184" s="72"/>
      <c r="S184" s="72"/>
      <c r="T184" s="73"/>
      <c r="U184" s="35"/>
      <c r="V184" s="35"/>
      <c r="W184" s="35"/>
      <c r="X184" s="35"/>
      <c r="Y184" s="35"/>
      <c r="Z184" s="35"/>
      <c r="AA184" s="35"/>
      <c r="AB184" s="35"/>
      <c r="AC184" s="35"/>
      <c r="AD184" s="35"/>
      <c r="AE184" s="35"/>
      <c r="AT184" s="18" t="s">
        <v>178</v>
      </c>
      <c r="AU184" s="18" t="s">
        <v>88</v>
      </c>
    </row>
    <row r="185" spans="1:65" s="2" customFormat="1" ht="16.5" customHeight="1">
      <c r="A185" s="35"/>
      <c r="B185" s="36"/>
      <c r="C185" s="192" t="s">
        <v>419</v>
      </c>
      <c r="D185" s="192" t="s">
        <v>172</v>
      </c>
      <c r="E185" s="193" t="s">
        <v>2431</v>
      </c>
      <c r="F185" s="194" t="s">
        <v>2344</v>
      </c>
      <c r="G185" s="195" t="s">
        <v>1899</v>
      </c>
      <c r="H185" s="196">
        <v>80</v>
      </c>
      <c r="I185" s="197"/>
      <c r="J185" s="198">
        <f>ROUND(I185*H185,2)</f>
        <v>0</v>
      </c>
      <c r="K185" s="194" t="s">
        <v>1</v>
      </c>
      <c r="L185" s="40"/>
      <c r="M185" s="199" t="s">
        <v>1</v>
      </c>
      <c r="N185" s="200" t="s">
        <v>44</v>
      </c>
      <c r="O185" s="72"/>
      <c r="P185" s="201">
        <f>O185*H185</f>
        <v>0</v>
      </c>
      <c r="Q185" s="201">
        <v>0</v>
      </c>
      <c r="R185" s="201">
        <f>Q185*H185</f>
        <v>0</v>
      </c>
      <c r="S185" s="201">
        <v>0</v>
      </c>
      <c r="T185" s="202">
        <f>S185*H185</f>
        <v>0</v>
      </c>
      <c r="U185" s="35"/>
      <c r="V185" s="35"/>
      <c r="W185" s="35"/>
      <c r="X185" s="35"/>
      <c r="Y185" s="35"/>
      <c r="Z185" s="35"/>
      <c r="AA185" s="35"/>
      <c r="AB185" s="35"/>
      <c r="AC185" s="35"/>
      <c r="AD185" s="35"/>
      <c r="AE185" s="35"/>
      <c r="AR185" s="203" t="s">
        <v>694</v>
      </c>
      <c r="AT185" s="203" t="s">
        <v>172</v>
      </c>
      <c r="AU185" s="203" t="s">
        <v>88</v>
      </c>
      <c r="AY185" s="18" t="s">
        <v>169</v>
      </c>
      <c r="BE185" s="204">
        <f>IF(N185="základní",J185,0)</f>
        <v>0</v>
      </c>
      <c r="BF185" s="204">
        <f>IF(N185="snížená",J185,0)</f>
        <v>0</v>
      </c>
      <c r="BG185" s="204">
        <f>IF(N185="zákl. přenesená",J185,0)</f>
        <v>0</v>
      </c>
      <c r="BH185" s="204">
        <f>IF(N185="sníž. přenesená",J185,0)</f>
        <v>0</v>
      </c>
      <c r="BI185" s="204">
        <f>IF(N185="nulová",J185,0)</f>
        <v>0</v>
      </c>
      <c r="BJ185" s="18" t="s">
        <v>86</v>
      </c>
      <c r="BK185" s="204">
        <f>ROUND(I185*H185,2)</f>
        <v>0</v>
      </c>
      <c r="BL185" s="18" t="s">
        <v>694</v>
      </c>
      <c r="BM185" s="203" t="s">
        <v>2432</v>
      </c>
    </row>
    <row r="186" spans="1:65" s="2" customFormat="1" ht="11.25">
      <c r="A186" s="35"/>
      <c r="B186" s="36"/>
      <c r="C186" s="37"/>
      <c r="D186" s="205" t="s">
        <v>178</v>
      </c>
      <c r="E186" s="37"/>
      <c r="F186" s="206" t="s">
        <v>2344</v>
      </c>
      <c r="G186" s="37"/>
      <c r="H186" s="37"/>
      <c r="I186" s="207"/>
      <c r="J186" s="37"/>
      <c r="K186" s="37"/>
      <c r="L186" s="40"/>
      <c r="M186" s="208"/>
      <c r="N186" s="209"/>
      <c r="O186" s="72"/>
      <c r="P186" s="72"/>
      <c r="Q186" s="72"/>
      <c r="R186" s="72"/>
      <c r="S186" s="72"/>
      <c r="T186" s="73"/>
      <c r="U186" s="35"/>
      <c r="V186" s="35"/>
      <c r="W186" s="35"/>
      <c r="X186" s="35"/>
      <c r="Y186" s="35"/>
      <c r="Z186" s="35"/>
      <c r="AA186" s="35"/>
      <c r="AB186" s="35"/>
      <c r="AC186" s="35"/>
      <c r="AD186" s="35"/>
      <c r="AE186" s="35"/>
      <c r="AT186" s="18" t="s">
        <v>178</v>
      </c>
      <c r="AU186" s="18" t="s">
        <v>88</v>
      </c>
    </row>
    <row r="187" spans="1:65" s="2" customFormat="1" ht="16.5" customHeight="1">
      <c r="A187" s="35"/>
      <c r="B187" s="36"/>
      <c r="C187" s="192" t="s">
        <v>426</v>
      </c>
      <c r="D187" s="192" t="s">
        <v>172</v>
      </c>
      <c r="E187" s="193" t="s">
        <v>2433</v>
      </c>
      <c r="F187" s="194" t="s">
        <v>1912</v>
      </c>
      <c r="G187" s="195" t="s">
        <v>595</v>
      </c>
      <c r="H187" s="266"/>
      <c r="I187" s="197"/>
      <c r="J187" s="198">
        <f>ROUND(I187*H187,2)</f>
        <v>0</v>
      </c>
      <c r="K187" s="194" t="s">
        <v>1</v>
      </c>
      <c r="L187" s="40"/>
      <c r="M187" s="199" t="s">
        <v>1</v>
      </c>
      <c r="N187" s="200" t="s">
        <v>44</v>
      </c>
      <c r="O187" s="72"/>
      <c r="P187" s="201">
        <f>O187*H187</f>
        <v>0</v>
      </c>
      <c r="Q187" s="201">
        <v>0</v>
      </c>
      <c r="R187" s="201">
        <f>Q187*H187</f>
        <v>0</v>
      </c>
      <c r="S187" s="201">
        <v>0</v>
      </c>
      <c r="T187" s="202">
        <f>S187*H187</f>
        <v>0</v>
      </c>
      <c r="U187" s="35"/>
      <c r="V187" s="35"/>
      <c r="W187" s="35"/>
      <c r="X187" s="35"/>
      <c r="Y187" s="35"/>
      <c r="Z187" s="35"/>
      <c r="AA187" s="35"/>
      <c r="AB187" s="35"/>
      <c r="AC187" s="35"/>
      <c r="AD187" s="35"/>
      <c r="AE187" s="35"/>
      <c r="AR187" s="203" t="s">
        <v>694</v>
      </c>
      <c r="AT187" s="203" t="s">
        <v>172</v>
      </c>
      <c r="AU187" s="203" t="s">
        <v>88</v>
      </c>
      <c r="AY187" s="18" t="s">
        <v>169</v>
      </c>
      <c r="BE187" s="204">
        <f>IF(N187="základní",J187,0)</f>
        <v>0</v>
      </c>
      <c r="BF187" s="204">
        <f>IF(N187="snížená",J187,0)</f>
        <v>0</v>
      </c>
      <c r="BG187" s="204">
        <f>IF(N187="zákl. přenesená",J187,0)</f>
        <v>0</v>
      </c>
      <c r="BH187" s="204">
        <f>IF(N187="sníž. přenesená",J187,0)</f>
        <v>0</v>
      </c>
      <c r="BI187" s="204">
        <f>IF(N187="nulová",J187,0)</f>
        <v>0</v>
      </c>
      <c r="BJ187" s="18" t="s">
        <v>86</v>
      </c>
      <c r="BK187" s="204">
        <f>ROUND(I187*H187,2)</f>
        <v>0</v>
      </c>
      <c r="BL187" s="18" t="s">
        <v>694</v>
      </c>
      <c r="BM187" s="203" t="s">
        <v>2434</v>
      </c>
    </row>
    <row r="188" spans="1:65" s="2" customFormat="1" ht="11.25">
      <c r="A188" s="35"/>
      <c r="B188" s="36"/>
      <c r="C188" s="37"/>
      <c r="D188" s="205" t="s">
        <v>178</v>
      </c>
      <c r="E188" s="37"/>
      <c r="F188" s="206" t="s">
        <v>1912</v>
      </c>
      <c r="G188" s="37"/>
      <c r="H188" s="37"/>
      <c r="I188" s="207"/>
      <c r="J188" s="37"/>
      <c r="K188" s="37"/>
      <c r="L188" s="40"/>
      <c r="M188" s="208"/>
      <c r="N188" s="209"/>
      <c r="O188" s="72"/>
      <c r="P188" s="72"/>
      <c r="Q188" s="72"/>
      <c r="R188" s="72"/>
      <c r="S188" s="72"/>
      <c r="T188" s="73"/>
      <c r="U188" s="35"/>
      <c r="V188" s="35"/>
      <c r="W188" s="35"/>
      <c r="X188" s="35"/>
      <c r="Y188" s="35"/>
      <c r="Z188" s="35"/>
      <c r="AA188" s="35"/>
      <c r="AB188" s="35"/>
      <c r="AC188" s="35"/>
      <c r="AD188" s="35"/>
      <c r="AE188" s="35"/>
      <c r="AT188" s="18" t="s">
        <v>178</v>
      </c>
      <c r="AU188" s="18" t="s">
        <v>88</v>
      </c>
    </row>
    <row r="189" spans="1:65" s="12" customFormat="1" ht="25.9" customHeight="1">
      <c r="B189" s="176"/>
      <c r="C189" s="177"/>
      <c r="D189" s="178" t="s">
        <v>78</v>
      </c>
      <c r="E189" s="179" t="s">
        <v>2349</v>
      </c>
      <c r="F189" s="179" t="s">
        <v>2435</v>
      </c>
      <c r="G189" s="177"/>
      <c r="H189" s="177"/>
      <c r="I189" s="180"/>
      <c r="J189" s="181">
        <f>BK189</f>
        <v>0</v>
      </c>
      <c r="K189" s="177"/>
      <c r="L189" s="182"/>
      <c r="M189" s="183"/>
      <c r="N189" s="184"/>
      <c r="O189" s="184"/>
      <c r="P189" s="185">
        <f>SUM(P190:P191)</f>
        <v>0</v>
      </c>
      <c r="Q189" s="184"/>
      <c r="R189" s="185">
        <f>SUM(R190:R191)</f>
        <v>0</v>
      </c>
      <c r="S189" s="184"/>
      <c r="T189" s="186">
        <f>SUM(T190:T191)</f>
        <v>0</v>
      </c>
      <c r="AR189" s="187" t="s">
        <v>170</v>
      </c>
      <c r="AT189" s="188" t="s">
        <v>78</v>
      </c>
      <c r="AU189" s="188" t="s">
        <v>79</v>
      </c>
      <c r="AY189" s="187" t="s">
        <v>169</v>
      </c>
      <c r="BK189" s="189">
        <f>SUM(BK190:BK191)</f>
        <v>0</v>
      </c>
    </row>
    <row r="190" spans="1:65" s="2" customFormat="1" ht="21.75" customHeight="1">
      <c r="A190" s="35"/>
      <c r="B190" s="36"/>
      <c r="C190" s="192" t="s">
        <v>431</v>
      </c>
      <c r="D190" s="192" t="s">
        <v>172</v>
      </c>
      <c r="E190" s="193" t="s">
        <v>2351</v>
      </c>
      <c r="F190" s="194" t="s">
        <v>2352</v>
      </c>
      <c r="G190" s="195" t="s">
        <v>1899</v>
      </c>
      <c r="H190" s="196">
        <v>80</v>
      </c>
      <c r="I190" s="197"/>
      <c r="J190" s="198">
        <f>ROUND(I190*H190,2)</f>
        <v>0</v>
      </c>
      <c r="K190" s="194" t="s">
        <v>1</v>
      </c>
      <c r="L190" s="40"/>
      <c r="M190" s="199" t="s">
        <v>1</v>
      </c>
      <c r="N190" s="200" t="s">
        <v>44</v>
      </c>
      <c r="O190" s="72"/>
      <c r="P190" s="201">
        <f>O190*H190</f>
        <v>0</v>
      </c>
      <c r="Q190" s="201">
        <v>0</v>
      </c>
      <c r="R190" s="201">
        <f>Q190*H190</f>
        <v>0</v>
      </c>
      <c r="S190" s="201">
        <v>0</v>
      </c>
      <c r="T190" s="202">
        <f>S190*H190</f>
        <v>0</v>
      </c>
      <c r="U190" s="35"/>
      <c r="V190" s="35"/>
      <c r="W190" s="35"/>
      <c r="X190" s="35"/>
      <c r="Y190" s="35"/>
      <c r="Z190" s="35"/>
      <c r="AA190" s="35"/>
      <c r="AB190" s="35"/>
      <c r="AC190" s="35"/>
      <c r="AD190" s="35"/>
      <c r="AE190" s="35"/>
      <c r="AR190" s="203" t="s">
        <v>1900</v>
      </c>
      <c r="AT190" s="203" t="s">
        <v>172</v>
      </c>
      <c r="AU190" s="203" t="s">
        <v>86</v>
      </c>
      <c r="AY190" s="18" t="s">
        <v>169</v>
      </c>
      <c r="BE190" s="204">
        <f>IF(N190="základní",J190,0)</f>
        <v>0</v>
      </c>
      <c r="BF190" s="204">
        <f>IF(N190="snížená",J190,0)</f>
        <v>0</v>
      </c>
      <c r="BG190" s="204">
        <f>IF(N190="zákl. přenesená",J190,0)</f>
        <v>0</v>
      </c>
      <c r="BH190" s="204">
        <f>IF(N190="sníž. přenesená",J190,0)</f>
        <v>0</v>
      </c>
      <c r="BI190" s="204">
        <f>IF(N190="nulová",J190,0)</f>
        <v>0</v>
      </c>
      <c r="BJ190" s="18" t="s">
        <v>86</v>
      </c>
      <c r="BK190" s="204">
        <f>ROUND(I190*H190,2)</f>
        <v>0</v>
      </c>
      <c r="BL190" s="18" t="s">
        <v>1900</v>
      </c>
      <c r="BM190" s="203" t="s">
        <v>2436</v>
      </c>
    </row>
    <row r="191" spans="1:65" s="2" customFormat="1" ht="11.25">
      <c r="A191" s="35"/>
      <c r="B191" s="36"/>
      <c r="C191" s="37"/>
      <c r="D191" s="205" t="s">
        <v>178</v>
      </c>
      <c r="E191" s="37"/>
      <c r="F191" s="206" t="s">
        <v>2352</v>
      </c>
      <c r="G191" s="37"/>
      <c r="H191" s="37"/>
      <c r="I191" s="207"/>
      <c r="J191" s="37"/>
      <c r="K191" s="37"/>
      <c r="L191" s="40"/>
      <c r="M191" s="267"/>
      <c r="N191" s="268"/>
      <c r="O191" s="269"/>
      <c r="P191" s="269"/>
      <c r="Q191" s="269"/>
      <c r="R191" s="269"/>
      <c r="S191" s="269"/>
      <c r="T191" s="270"/>
      <c r="U191" s="35"/>
      <c r="V191" s="35"/>
      <c r="W191" s="35"/>
      <c r="X191" s="35"/>
      <c r="Y191" s="35"/>
      <c r="Z191" s="35"/>
      <c r="AA191" s="35"/>
      <c r="AB191" s="35"/>
      <c r="AC191" s="35"/>
      <c r="AD191" s="35"/>
      <c r="AE191" s="35"/>
      <c r="AT191" s="18" t="s">
        <v>178</v>
      </c>
      <c r="AU191" s="18" t="s">
        <v>86</v>
      </c>
    </row>
    <row r="192" spans="1:65" s="2" customFormat="1" ht="6.95" customHeight="1">
      <c r="A192" s="35"/>
      <c r="B192" s="55"/>
      <c r="C192" s="56"/>
      <c r="D192" s="56"/>
      <c r="E192" s="56"/>
      <c r="F192" s="56"/>
      <c r="G192" s="56"/>
      <c r="H192" s="56"/>
      <c r="I192" s="56"/>
      <c r="J192" s="56"/>
      <c r="K192" s="56"/>
      <c r="L192" s="40"/>
      <c r="M192" s="35"/>
      <c r="O192" s="35"/>
      <c r="P192" s="35"/>
      <c r="Q192" s="35"/>
      <c r="R192" s="35"/>
      <c r="S192" s="35"/>
      <c r="T192" s="35"/>
      <c r="U192" s="35"/>
      <c r="V192" s="35"/>
      <c r="W192" s="35"/>
      <c r="X192" s="35"/>
      <c r="Y192" s="35"/>
      <c r="Z192" s="35"/>
      <c r="AA192" s="35"/>
      <c r="AB192" s="35"/>
      <c r="AC192" s="35"/>
      <c r="AD192" s="35"/>
      <c r="AE192" s="35"/>
    </row>
  </sheetData>
  <sheetProtection algorithmName="SHA-512" hashValue="cvoMgCIRgp2POOnCKZjT4cbTFhKCv6EmNIsTevoYRKWDOSZKQk9uF7stXhK1XHsGGAAPvFotmE453Bsej3BMZg==" saltValue="h27OqMN+r3Jos5DIUpAhNKlBtldn1YQ4DCeJYVRr1Qk0b/JJGV6PdLY/qmFO8V9dwXTqhUt3sJpyUczeCBa7vg==" spinCount="100000" sheet="1" objects="1" scenarios="1" formatColumns="0" formatRows="0" autoFilter="0"/>
  <autoFilter ref="C123:K191" xr:uid="{00000000-0009-0000-0000-000008000000}"/>
  <mergeCells count="12">
    <mergeCell ref="E116:H116"/>
    <mergeCell ref="L2:V2"/>
    <mergeCell ref="E85:H85"/>
    <mergeCell ref="E87:H87"/>
    <mergeCell ref="E89:H89"/>
    <mergeCell ref="E112:H112"/>
    <mergeCell ref="E114:H114"/>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vt:i4>
      </vt:variant>
      <vt:variant>
        <vt:lpstr>Pojmenované oblasti</vt:lpstr>
      </vt:variant>
      <vt:variant>
        <vt:i4>22</vt:i4>
      </vt:variant>
    </vt:vector>
  </HeadingPairs>
  <TitlesOfParts>
    <vt:vector size="33" baseType="lpstr">
      <vt:lpstr>Rekapitulace stavby</vt:lpstr>
      <vt:lpstr>D.1.1.1 - Stavební práce</vt:lpstr>
      <vt:lpstr>D.1.1.2 - Prostorová akus...</vt:lpstr>
      <vt:lpstr>D.1.4.1 - Zdravotně techn...</vt:lpstr>
      <vt:lpstr>D.1.4.2 - Vzduchotechnika...</vt:lpstr>
      <vt:lpstr>D.1.4.3 - EPS, požární ro...</vt:lpstr>
      <vt:lpstr>D.1.4.4 - Vytápění</vt:lpstr>
      <vt:lpstr>D.1.4.5 - Silnoproudá ins...</vt:lpstr>
      <vt:lpstr>D.1.4.6 - Slaboproud</vt:lpstr>
      <vt:lpstr>D.1.4.7 - AVT</vt:lpstr>
      <vt:lpstr>D.1.9 - Vedlejší rozpočto...</vt:lpstr>
      <vt:lpstr>'D.1.1.1 - Stavební práce'!Názvy_tisku</vt:lpstr>
      <vt:lpstr>'D.1.1.2 - Prostorová akus...'!Názvy_tisku</vt:lpstr>
      <vt:lpstr>'D.1.4.1 - Zdravotně techn...'!Názvy_tisku</vt:lpstr>
      <vt:lpstr>'D.1.4.2 - Vzduchotechnika...'!Názvy_tisku</vt:lpstr>
      <vt:lpstr>'D.1.4.3 - EPS, požární ro...'!Názvy_tisku</vt:lpstr>
      <vt:lpstr>'D.1.4.4 - Vytápění'!Názvy_tisku</vt:lpstr>
      <vt:lpstr>'D.1.4.5 - Silnoproudá ins...'!Názvy_tisku</vt:lpstr>
      <vt:lpstr>'D.1.4.6 - Slaboproud'!Názvy_tisku</vt:lpstr>
      <vt:lpstr>'D.1.4.7 - AVT'!Názvy_tisku</vt:lpstr>
      <vt:lpstr>'D.1.9 - Vedlejší rozpočto...'!Názvy_tisku</vt:lpstr>
      <vt:lpstr>'Rekapitulace stavby'!Názvy_tisku</vt:lpstr>
      <vt:lpstr>'D.1.1.1 - Stavební práce'!Oblast_tisku</vt:lpstr>
      <vt:lpstr>'D.1.1.2 - Prostorová akus...'!Oblast_tisku</vt:lpstr>
      <vt:lpstr>'D.1.4.1 - Zdravotně techn...'!Oblast_tisku</vt:lpstr>
      <vt:lpstr>'D.1.4.2 - Vzduchotechnika...'!Oblast_tisku</vt:lpstr>
      <vt:lpstr>'D.1.4.3 - EPS, požární ro...'!Oblast_tisku</vt:lpstr>
      <vt:lpstr>'D.1.4.4 - Vytápění'!Oblast_tisku</vt:lpstr>
      <vt:lpstr>'D.1.4.5 - Silnoproudá ins...'!Oblast_tisku</vt:lpstr>
      <vt:lpstr>'D.1.4.6 - Slaboproud'!Oblast_tisku</vt:lpstr>
      <vt:lpstr>'D.1.4.7 - AVT'!Oblast_tisku</vt:lpstr>
      <vt:lpstr>'D.1.9 - Vedlejší rozpočto...'!Oblast_tisku</vt:lpstr>
      <vt:lpstr>'Rekapitulace stavby'!Oblast_tisku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Jiří Večerník</dc:creator>
  <cp:lastModifiedBy>Valešová Jana</cp:lastModifiedBy>
  <dcterms:created xsi:type="dcterms:W3CDTF">2022-04-29T16:36:01Z</dcterms:created>
  <dcterms:modified xsi:type="dcterms:W3CDTF">2022-05-02T08:45:38Z</dcterms:modified>
</cp:coreProperties>
</file>