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A\Akce_21\Zvole\cd_DSP_ARCHIV\E._DOKLADY_pdf\Graf\"/>
    </mc:Choice>
  </mc:AlternateContent>
  <bookViews>
    <workbookView xWindow="0" yWindow="0" windowWidth="38610" windowHeight="166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B13" i="1"/>
  <c r="B26" i="1"/>
  <c r="B34" i="1" l="1"/>
  <c r="B35" i="1"/>
  <c r="B36" i="1" s="1"/>
  <c r="D13" i="1"/>
  <c r="E13" i="1" s="1"/>
  <c r="F13" i="1" s="1"/>
  <c r="G13" i="1" s="1"/>
  <c r="B32" i="1"/>
  <c r="B29" i="1" l="1"/>
  <c r="B21" i="1"/>
  <c r="B25" i="1" l="1"/>
  <c r="B22" i="1" s="1"/>
  <c r="B37" i="1" s="1"/>
</calcChain>
</file>

<file path=xl/comments1.xml><?xml version="1.0" encoding="utf-8"?>
<comments xmlns="http://schemas.openxmlformats.org/spreadsheetml/2006/main">
  <authors>
    <author>Ing. Stanislav Winkler</author>
  </authors>
  <commentList>
    <comment ref="C5" authorId="0" shapeId="0">
      <text>
        <r>
          <rPr>
            <b/>
            <sz val="9"/>
            <color indexed="81"/>
            <rFont val="Tahoma"/>
            <family val="2"/>
            <charset val="238"/>
          </rPr>
          <t>Ing. Stanislav Winkler:</t>
        </r>
        <r>
          <rPr>
            <sz val="9"/>
            <color indexed="81"/>
            <rFont val="Tahoma"/>
            <family val="2"/>
            <charset val="238"/>
          </rPr>
          <t xml:space="preserve">
Výpočet je nastaven na jednoduchý lichoběžník. Zadává se pouze šířka ve dně a sklon.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38"/>
          </rPr>
          <t>Ing. Stanislav Winkler:</t>
        </r>
        <r>
          <rPr>
            <sz val="9"/>
            <color indexed="81"/>
            <rFont val="Tahoma"/>
            <family val="2"/>
            <charset val="238"/>
          </rPr>
          <t xml:space="preserve">
Manningův drstnostní součinitel pro přívodní koryto.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38"/>
          </rPr>
          <t>Ing. Stanislav Winkler:</t>
        </r>
        <r>
          <rPr>
            <sz val="9"/>
            <color indexed="81"/>
            <rFont val="Tahoma"/>
            <family val="2"/>
            <charset val="238"/>
          </rPr>
          <t xml:space="preserve">
Podélný sklon přívodního koryta.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  <charset val="238"/>
          </rPr>
          <t>Ing. Stanislav Winkler:</t>
        </r>
        <r>
          <rPr>
            <sz val="9"/>
            <color indexed="81"/>
            <rFont val="Tahoma"/>
            <family val="2"/>
            <charset val="238"/>
          </rPr>
          <t xml:space="preserve">
Výpočet pomocí citlivostní analýzy.</t>
        </r>
      </text>
    </comment>
    <comment ref="B37" authorId="0" shapeId="0">
      <text>
        <r>
          <rPr>
            <b/>
            <sz val="9"/>
            <color indexed="81"/>
            <rFont val="Tahoma"/>
            <family val="2"/>
            <charset val="238"/>
          </rPr>
          <t>Ing. Stanislav Winkler:</t>
        </r>
        <r>
          <rPr>
            <sz val="9"/>
            <color indexed="81"/>
            <rFont val="Tahoma"/>
            <family val="2"/>
            <charset val="238"/>
          </rPr>
          <t xml:space="preserve">
Výpočet pomocí citlivostní analýzy.</t>
        </r>
      </text>
    </comment>
  </commentList>
</comments>
</file>

<file path=xl/sharedStrings.xml><?xml version="1.0" encoding="utf-8"?>
<sst xmlns="http://schemas.openxmlformats.org/spreadsheetml/2006/main" count="70" uniqueCount="52">
  <si>
    <t>b</t>
  </si>
  <si>
    <t>n</t>
  </si>
  <si>
    <t>ξ</t>
  </si>
  <si>
    <t>h</t>
  </si>
  <si>
    <t>α</t>
  </si>
  <si>
    <t>g</t>
  </si>
  <si>
    <t>Q</t>
  </si>
  <si>
    <t>1:m</t>
  </si>
  <si>
    <t>i</t>
  </si>
  <si>
    <t>M</t>
  </si>
  <si>
    <t>m</t>
  </si>
  <si>
    <t>s</t>
  </si>
  <si>
    <t>h/s</t>
  </si>
  <si>
    <t>h/t</t>
  </si>
  <si>
    <t>t</t>
  </si>
  <si>
    <t>Výpočet koryta před jezem:</t>
  </si>
  <si>
    <r>
      <t xml:space="preserve">h                    </t>
    </r>
    <r>
      <rPr>
        <i/>
        <sz val="11"/>
        <color theme="1"/>
        <rFont val="Calibri"/>
        <family val="2"/>
        <charset val="238"/>
        <scheme val="minor"/>
      </rPr>
      <t>[m]</t>
    </r>
  </si>
  <si>
    <r>
      <t xml:space="preserve">O                 </t>
    </r>
    <r>
      <rPr>
        <i/>
        <sz val="11"/>
        <color theme="1"/>
        <rFont val="Calibri"/>
        <family val="2"/>
        <charset val="238"/>
        <scheme val="minor"/>
      </rPr>
      <t>[m]</t>
    </r>
  </si>
  <si>
    <r>
      <t xml:space="preserve">R                                    </t>
    </r>
    <r>
      <rPr>
        <i/>
        <sz val="11"/>
        <color theme="1"/>
        <rFont val="Calibri"/>
        <family val="2"/>
        <charset val="238"/>
        <scheme val="minor"/>
      </rPr>
      <t>[m]</t>
    </r>
  </si>
  <si>
    <r>
      <t xml:space="preserve">v0           </t>
    </r>
    <r>
      <rPr>
        <i/>
        <sz val="11"/>
        <color theme="1"/>
        <rFont val="Calibri"/>
        <family val="2"/>
        <charset val="238"/>
        <scheme val="minor"/>
      </rPr>
      <t>[m/s]</t>
    </r>
  </si>
  <si>
    <r>
      <t xml:space="preserve">A               </t>
    </r>
    <r>
      <rPr>
        <i/>
        <sz val="11"/>
        <color theme="1"/>
        <rFont val="Calibri"/>
        <family val="2"/>
        <charset val="238"/>
        <scheme val="minor"/>
      </rPr>
      <t>[m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  <r>
      <rPr>
        <i/>
        <sz val="11"/>
        <color theme="1"/>
        <rFont val="Calibri"/>
        <family val="2"/>
        <charset val="238"/>
        <scheme val="minor"/>
      </rPr>
      <t>]</t>
    </r>
  </si>
  <si>
    <r>
      <t xml:space="preserve">C                                  </t>
    </r>
    <r>
      <rPr>
        <i/>
        <sz val="11"/>
        <color theme="1"/>
        <rFont val="Calibri"/>
        <family val="2"/>
        <charset val="238"/>
        <scheme val="minor"/>
      </rPr>
      <t>[m</t>
    </r>
    <r>
      <rPr>
        <i/>
        <vertAlign val="superscript"/>
        <sz val="11"/>
        <color theme="1"/>
        <rFont val="Calibri"/>
        <family val="2"/>
        <charset val="238"/>
        <scheme val="minor"/>
      </rPr>
      <t>0.5</t>
    </r>
    <r>
      <rPr>
        <i/>
        <sz val="11"/>
        <color theme="1"/>
        <rFont val="Calibri"/>
        <family val="2"/>
        <charset val="238"/>
        <scheme val="minor"/>
      </rPr>
      <t>/s]</t>
    </r>
  </si>
  <si>
    <r>
      <t xml:space="preserve">Q            </t>
    </r>
    <r>
      <rPr>
        <i/>
        <sz val="11"/>
        <color theme="1"/>
        <rFont val="Calibri"/>
        <family val="2"/>
        <charset val="238"/>
        <scheme val="minor"/>
      </rPr>
      <t>[m</t>
    </r>
    <r>
      <rPr>
        <i/>
        <vertAlign val="superscript"/>
        <sz val="11"/>
        <color theme="1"/>
        <rFont val="Calibri"/>
        <family val="2"/>
        <charset val="238"/>
        <scheme val="minor"/>
      </rPr>
      <t>3</t>
    </r>
    <r>
      <rPr>
        <i/>
        <sz val="11"/>
        <color theme="1"/>
        <rFont val="Calibri"/>
        <family val="2"/>
        <charset val="238"/>
        <scheme val="minor"/>
      </rPr>
      <t>/s]</t>
    </r>
  </si>
  <si>
    <t>-</t>
  </si>
  <si>
    <r>
      <t>m/s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</si>
  <si>
    <t>m/s</t>
  </si>
  <si>
    <r>
      <t>m</t>
    </r>
    <r>
      <rPr>
        <i/>
        <vertAlign val="superscript"/>
        <sz val="11"/>
        <color theme="1"/>
        <rFont val="Calibri"/>
        <family val="2"/>
        <charset val="238"/>
        <scheme val="minor"/>
      </rPr>
      <t>3</t>
    </r>
    <r>
      <rPr>
        <i/>
        <sz val="11"/>
        <color theme="1"/>
        <rFont val="Calibri"/>
        <family val="2"/>
        <charset val="238"/>
        <scheme val="minor"/>
      </rPr>
      <t>/s</t>
    </r>
  </si>
  <si>
    <r>
      <t>σ</t>
    </r>
    <r>
      <rPr>
        <b/>
        <vertAlign val="subscript"/>
        <sz val="11"/>
        <color theme="1"/>
        <rFont val="Calibri"/>
        <family val="2"/>
        <charset val="238"/>
      </rPr>
      <t>z</t>
    </r>
  </si>
  <si>
    <r>
      <t>σ</t>
    </r>
    <r>
      <rPr>
        <b/>
        <vertAlign val="subscript"/>
        <sz val="11"/>
        <color theme="1"/>
        <rFont val="Calibri"/>
        <family val="2"/>
        <charset val="238"/>
        <scheme val="minor"/>
      </rPr>
      <t>s</t>
    </r>
  </si>
  <si>
    <r>
      <t>b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</si>
  <si>
    <r>
      <t>h</t>
    </r>
    <r>
      <rPr>
        <b/>
        <vertAlign val="subscript"/>
        <sz val="11"/>
        <color theme="1"/>
        <rFont val="Calibri"/>
        <family val="2"/>
        <charset val="238"/>
      </rPr>
      <t>0</t>
    </r>
  </si>
  <si>
    <r>
      <t>v</t>
    </r>
    <r>
      <rPr>
        <b/>
        <vertAlign val="subscript"/>
        <sz val="11"/>
        <color theme="1"/>
        <rFont val="Calibri"/>
        <family val="2"/>
        <charset val="238"/>
      </rPr>
      <t>0</t>
    </r>
  </si>
  <si>
    <r>
      <t>s</t>
    </r>
    <r>
      <rPr>
        <b/>
        <vertAlign val="subscript"/>
        <sz val="11"/>
        <color theme="1"/>
        <rFont val="Calibri"/>
        <family val="2"/>
        <charset val="238"/>
      </rPr>
      <t>1</t>
    </r>
  </si>
  <si>
    <t>….. přepadová výška</t>
  </si>
  <si>
    <t>….. Coriolisovo číslo</t>
  </si>
  <si>
    <t>….. součinitel přepadu</t>
  </si>
  <si>
    <t>….. rozšířený součinitel přepadu</t>
  </si>
  <si>
    <t>….. průtok přes přeliv</t>
  </si>
  <si>
    <t>….. součinitel šikmosti</t>
  </si>
  <si>
    <t>….. součinitel zatopení</t>
  </si>
  <si>
    <t>….. šířka přelivné hrany</t>
  </si>
  <si>
    <t>….. účinná šířka přelivné hrany</t>
  </si>
  <si>
    <t>….. počet zúžení</t>
  </si>
  <si>
    <t>….. energetická přepadová výška</t>
  </si>
  <si>
    <t>….. součinitel závislosti tvaru pilíře</t>
  </si>
  <si>
    <t>….. normální tíhové zrychlení</t>
  </si>
  <si>
    <t>….. přítoková rychlost</t>
  </si>
  <si>
    <t>….. tloušťka přelivné stěny</t>
  </si>
  <si>
    <t>….. výška přelivu nade dnem přívodního koryta</t>
  </si>
  <si>
    <t>….. výška přelivu nade dnem odpadního koryta</t>
  </si>
  <si>
    <t>Stanovení přítoku nad jezem</t>
  </si>
  <si>
    <t>Stanovení přepadového paprsku na jezu při Q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</si>
</sst>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65" fontId="0" fillId="0" borderId="8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3" xfId="0" applyBorder="1"/>
    <xf numFmtId="0" fontId="0" fillId="0" borderId="8" xfId="0" applyBorder="1"/>
    <xf numFmtId="0" fontId="0" fillId="0" borderId="0" xfId="0" applyBorder="1"/>
    <xf numFmtId="0" fontId="0" fillId="2" borderId="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333375</xdr:colOff>
      <xdr:row>4</xdr:row>
      <xdr:rowOff>0</xdr:rowOff>
    </xdr:from>
    <xdr:to>
      <xdr:col>21</xdr:col>
      <xdr:colOff>189756</xdr:colOff>
      <xdr:row>23</xdr:row>
      <xdr:rowOff>75688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38975" y="0"/>
          <a:ext cx="5952381" cy="4095238"/>
        </a:xfrm>
        <a:prstGeom prst="rect">
          <a:avLst/>
        </a:prstGeom>
      </xdr:spPr>
    </xdr:pic>
    <xdr:clientData/>
  </xdr:twoCellAnchor>
  <xdr:twoCellAnchor editAs="oneCell">
    <xdr:from>
      <xdr:col>22</xdr:col>
      <xdr:colOff>257175</xdr:colOff>
      <xdr:row>29</xdr:row>
      <xdr:rowOff>161925</xdr:rowOff>
    </xdr:from>
    <xdr:to>
      <xdr:col>29</xdr:col>
      <xdr:colOff>409023</xdr:colOff>
      <xdr:row>37</xdr:row>
      <xdr:rowOff>47440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668375" y="4543425"/>
          <a:ext cx="4419048" cy="1476190"/>
        </a:xfrm>
        <a:prstGeom prst="rect">
          <a:avLst/>
        </a:prstGeom>
      </xdr:spPr>
    </xdr:pic>
    <xdr:clientData/>
  </xdr:twoCellAnchor>
  <xdr:twoCellAnchor editAs="oneCell">
    <xdr:from>
      <xdr:col>22</xdr:col>
      <xdr:colOff>152400</xdr:colOff>
      <xdr:row>13</xdr:row>
      <xdr:rowOff>28575</xdr:rowOff>
    </xdr:from>
    <xdr:to>
      <xdr:col>28</xdr:col>
      <xdr:colOff>437657</xdr:colOff>
      <xdr:row>20</xdr:row>
      <xdr:rowOff>133161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563600" y="1743075"/>
          <a:ext cx="3942857" cy="1514286"/>
        </a:xfrm>
        <a:prstGeom prst="rect">
          <a:avLst/>
        </a:prstGeom>
      </xdr:spPr>
    </xdr:pic>
    <xdr:clientData/>
  </xdr:twoCellAnchor>
  <xdr:twoCellAnchor editAs="oneCell">
    <xdr:from>
      <xdr:col>21</xdr:col>
      <xdr:colOff>228600</xdr:colOff>
      <xdr:row>4</xdr:row>
      <xdr:rowOff>0</xdr:rowOff>
    </xdr:from>
    <xdr:to>
      <xdr:col>30</xdr:col>
      <xdr:colOff>399343</xdr:colOff>
      <xdr:row>11</xdr:row>
      <xdr:rowOff>352208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030200" y="0"/>
          <a:ext cx="5657143" cy="1733333"/>
        </a:xfrm>
        <a:prstGeom prst="rect">
          <a:avLst/>
        </a:prstGeom>
      </xdr:spPr>
    </xdr:pic>
    <xdr:clientData/>
  </xdr:twoCellAnchor>
  <xdr:twoCellAnchor editAs="oneCell">
    <xdr:from>
      <xdr:col>21</xdr:col>
      <xdr:colOff>400050</xdr:colOff>
      <xdr:row>25</xdr:row>
      <xdr:rowOff>85725</xdr:rowOff>
    </xdr:from>
    <xdr:to>
      <xdr:col>30</xdr:col>
      <xdr:colOff>285079</xdr:colOff>
      <xdr:row>27</xdr:row>
      <xdr:rowOff>57106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201650" y="3705225"/>
          <a:ext cx="5371429" cy="3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J37"/>
  <sheetViews>
    <sheetView tabSelected="1" workbookViewId="0">
      <selection activeCell="I25" sqref="I25:I26"/>
    </sheetView>
  </sheetViews>
  <sheetFormatPr defaultRowHeight="15" x14ac:dyDescent="0.25"/>
  <cols>
    <col min="2" max="2" width="9.140625" customWidth="1"/>
    <col min="4" max="5" width="9.140625" customWidth="1"/>
  </cols>
  <sheetData>
    <row r="3" spans="1:10" x14ac:dyDescent="0.25">
      <c r="A3" t="s">
        <v>50</v>
      </c>
    </row>
    <row r="4" spans="1:10" ht="15.75" thickBot="1" x14ac:dyDescent="0.3"/>
    <row r="5" spans="1:10" ht="15.75" thickBot="1" x14ac:dyDescent="0.3">
      <c r="A5" s="20" t="s">
        <v>7</v>
      </c>
      <c r="B5" s="21" t="s">
        <v>0</v>
      </c>
      <c r="C5" s="22" t="s">
        <v>7</v>
      </c>
    </row>
    <row r="6" spans="1:10" ht="15.75" thickBot="1" x14ac:dyDescent="0.3">
      <c r="A6" s="6">
        <v>1</v>
      </c>
      <c r="B6" s="8">
        <v>17.5</v>
      </c>
      <c r="C6" s="19">
        <v>1</v>
      </c>
    </row>
    <row r="7" spans="1:10" ht="15.75" thickBot="1" x14ac:dyDescent="0.3"/>
    <row r="8" spans="1:10" x14ac:dyDescent="0.25">
      <c r="A8" s="23" t="s">
        <v>1</v>
      </c>
      <c r="B8" s="24">
        <v>3.5000000000000003E-2</v>
      </c>
    </row>
    <row r="9" spans="1:10" ht="15.75" thickBot="1" x14ac:dyDescent="0.3">
      <c r="A9" s="25" t="s">
        <v>8</v>
      </c>
      <c r="B9" s="26">
        <v>1.5E-3</v>
      </c>
    </row>
    <row r="11" spans="1:10" ht="15.75" thickBot="1" x14ac:dyDescent="0.3">
      <c r="A11" s="2" t="s">
        <v>15</v>
      </c>
    </row>
    <row r="12" spans="1:10" ht="33" thickBot="1" x14ac:dyDescent="0.3">
      <c r="A12" s="5" t="s">
        <v>16</v>
      </c>
      <c r="B12" s="7" t="s">
        <v>20</v>
      </c>
      <c r="C12" s="9" t="s">
        <v>17</v>
      </c>
      <c r="D12" s="7" t="s">
        <v>18</v>
      </c>
      <c r="E12" s="9" t="s">
        <v>21</v>
      </c>
      <c r="F12" s="7" t="s">
        <v>19</v>
      </c>
      <c r="G12" s="13" t="s">
        <v>22</v>
      </c>
    </row>
    <row r="13" spans="1:10" ht="15.75" thickBot="1" x14ac:dyDescent="0.3">
      <c r="A13" s="6">
        <v>1.1376426457002891</v>
      </c>
      <c r="B13" s="8">
        <f>ROUND(A13*B6+A6*A13*A13/2+A13*C6*A13/2,2)</f>
        <v>21.2</v>
      </c>
      <c r="C13" s="10">
        <f>ROUND(B6+SQRT(A13^2+(A13*A6)^2)+SQRT(A13^2+(A13*C6)^2),2)</f>
        <v>20.72</v>
      </c>
      <c r="D13" s="11">
        <f>ROUND(B13/C13,3)</f>
        <v>1.0229999999999999</v>
      </c>
      <c r="E13" s="12">
        <f>ROUND(1/B8*D13^(1/6),4)</f>
        <v>28.6799</v>
      </c>
      <c r="F13" s="15">
        <f>ROUND(E13*SQRT(D13*B9),2)</f>
        <v>1.1200000000000001</v>
      </c>
      <c r="G13" s="14">
        <f>ROUND(F13*B13,3)</f>
        <v>23.744</v>
      </c>
    </row>
    <row r="14" spans="1:10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</row>
    <row r="15" spans="1:10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7"/>
    </row>
    <row r="16" spans="1:10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</row>
    <row r="17" spans="1:10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</row>
    <row r="18" spans="1:10" x14ac:dyDescent="0.25">
      <c r="A18" t="s">
        <v>51</v>
      </c>
    </row>
    <row r="19" spans="1:10" ht="18" x14ac:dyDescent="0.25">
      <c r="A19" s="16" t="s">
        <v>27</v>
      </c>
      <c r="B19" s="1">
        <v>1</v>
      </c>
      <c r="C19" s="18" t="s">
        <v>23</v>
      </c>
      <c r="D19" t="s">
        <v>39</v>
      </c>
    </row>
    <row r="20" spans="1:10" ht="18" x14ac:dyDescent="0.25">
      <c r="A20" s="17" t="s">
        <v>28</v>
      </c>
      <c r="B20" s="1">
        <v>0.94</v>
      </c>
      <c r="C20" s="18" t="s">
        <v>23</v>
      </c>
      <c r="D20" t="s">
        <v>38</v>
      </c>
    </row>
    <row r="21" spans="1:10" x14ac:dyDescent="0.25">
      <c r="A21" s="17" t="s">
        <v>0</v>
      </c>
      <c r="B21" s="1">
        <f>13.725+10.985</f>
        <v>24.71</v>
      </c>
      <c r="C21" s="18" t="s">
        <v>10</v>
      </c>
      <c r="D21" t="s">
        <v>40</v>
      </c>
    </row>
    <row r="22" spans="1:10" ht="18" x14ac:dyDescent="0.25">
      <c r="A22" s="17" t="s">
        <v>29</v>
      </c>
      <c r="B22" s="3">
        <f>B21-0.1*B23*B24*B25</f>
        <v>24.669684518770239</v>
      </c>
      <c r="C22" s="18" t="s">
        <v>10</v>
      </c>
      <c r="D22" t="s">
        <v>41</v>
      </c>
    </row>
    <row r="23" spans="1:10" x14ac:dyDescent="0.25">
      <c r="A23" s="17" t="s">
        <v>1</v>
      </c>
      <c r="B23" s="1">
        <v>2</v>
      </c>
      <c r="C23" s="18" t="s">
        <v>23</v>
      </c>
      <c r="D23" t="s">
        <v>42</v>
      </c>
    </row>
    <row r="24" spans="1:10" x14ac:dyDescent="0.25">
      <c r="A24" s="16" t="s">
        <v>2</v>
      </c>
      <c r="B24" s="1">
        <v>1</v>
      </c>
      <c r="C24" s="18" t="s">
        <v>23</v>
      </c>
      <c r="D24" t="s">
        <v>44</v>
      </c>
    </row>
    <row r="25" spans="1:10" ht="18" x14ac:dyDescent="0.25">
      <c r="A25" s="16" t="s">
        <v>30</v>
      </c>
      <c r="B25" s="3">
        <f>B26+(B27*B29^2)/(B28*2)</f>
        <v>0.20157740614881098</v>
      </c>
      <c r="C25" s="18" t="s">
        <v>10</v>
      </c>
      <c r="D25" t="s">
        <v>43</v>
      </c>
    </row>
    <row r="26" spans="1:10" x14ac:dyDescent="0.25">
      <c r="A26" s="16" t="s">
        <v>3</v>
      </c>
      <c r="B26" s="3">
        <f>A13-B31</f>
        <v>0.13764264570028906</v>
      </c>
      <c r="C26" s="18" t="s">
        <v>10</v>
      </c>
      <c r="D26" t="s">
        <v>33</v>
      </c>
    </row>
    <row r="27" spans="1:10" x14ac:dyDescent="0.25">
      <c r="A27" s="16" t="s">
        <v>4</v>
      </c>
      <c r="B27" s="1">
        <v>1</v>
      </c>
      <c r="C27" s="18" t="s">
        <v>23</v>
      </c>
      <c r="D27" t="s">
        <v>34</v>
      </c>
    </row>
    <row r="28" spans="1:10" ht="17.25" x14ac:dyDescent="0.25">
      <c r="A28" s="16" t="s">
        <v>5</v>
      </c>
      <c r="B28" s="1">
        <v>9.81</v>
      </c>
      <c r="C28" s="18" t="s">
        <v>24</v>
      </c>
      <c r="D28" t="s">
        <v>45</v>
      </c>
    </row>
    <row r="29" spans="1:10" ht="18" x14ac:dyDescent="0.25">
      <c r="A29" s="16" t="s">
        <v>31</v>
      </c>
      <c r="B29" s="3">
        <f>F13</f>
        <v>1.1200000000000001</v>
      </c>
      <c r="C29" s="18" t="s">
        <v>25</v>
      </c>
      <c r="D29" t="s">
        <v>46</v>
      </c>
    </row>
    <row r="30" spans="1:10" x14ac:dyDescent="0.25">
      <c r="A30" s="16" t="s">
        <v>11</v>
      </c>
      <c r="B30" s="3">
        <v>2</v>
      </c>
      <c r="C30" s="18" t="s">
        <v>10</v>
      </c>
      <c r="D30" t="s">
        <v>49</v>
      </c>
    </row>
    <row r="31" spans="1:10" ht="18" x14ac:dyDescent="0.25">
      <c r="A31" s="16" t="s">
        <v>32</v>
      </c>
      <c r="B31" s="3">
        <v>1</v>
      </c>
      <c r="C31" s="18" t="s">
        <v>10</v>
      </c>
      <c r="D31" t="s">
        <v>48</v>
      </c>
    </row>
    <row r="32" spans="1:10" x14ac:dyDescent="0.25">
      <c r="A32" s="16" t="s">
        <v>12</v>
      </c>
      <c r="B32" s="3">
        <f>B26/B30</f>
        <v>6.8821322850144528E-2</v>
      </c>
      <c r="C32" s="18" t="s">
        <v>10</v>
      </c>
    </row>
    <row r="33" spans="1:4" x14ac:dyDescent="0.25">
      <c r="A33" s="16" t="s">
        <v>14</v>
      </c>
      <c r="B33" s="3">
        <v>0.7</v>
      </c>
      <c r="C33" s="18" t="s">
        <v>10</v>
      </c>
      <c r="D33" t="s">
        <v>47</v>
      </c>
    </row>
    <row r="34" spans="1:4" x14ac:dyDescent="0.25">
      <c r="A34" s="16" t="s">
        <v>13</v>
      </c>
      <c r="B34" s="3">
        <f>B26/B33</f>
        <v>0.19663235100041296</v>
      </c>
      <c r="C34" s="18" t="s">
        <v>23</v>
      </c>
    </row>
    <row r="35" spans="1:4" x14ac:dyDescent="0.25">
      <c r="A35" s="16" t="s">
        <v>10</v>
      </c>
      <c r="B35" s="1">
        <f>(0.405+0.003/B26)*(1+0.55*(B26/(B26+B31))^2)</f>
        <v>0.43023175836852379</v>
      </c>
      <c r="C35" s="18" t="s">
        <v>23</v>
      </c>
      <c r="D35" t="s">
        <v>35</v>
      </c>
    </row>
    <row r="36" spans="1:4" x14ac:dyDescent="0.25">
      <c r="A36" s="16" t="s">
        <v>9</v>
      </c>
      <c r="B36" s="4">
        <f>B35*SQRT(2*B28)</f>
        <v>1.9056887361613035</v>
      </c>
      <c r="C36" s="18" t="s">
        <v>23</v>
      </c>
      <c r="D36" t="s">
        <v>36</v>
      </c>
    </row>
    <row r="37" spans="1:4" ht="17.25" x14ac:dyDescent="0.25">
      <c r="A37" s="16" t="s">
        <v>6</v>
      </c>
      <c r="B37" s="4">
        <f>B19*B20*B36*B22*B25^(3/2)</f>
        <v>3.9995045486477649</v>
      </c>
      <c r="C37" s="18" t="s">
        <v>26</v>
      </c>
      <c r="D37" t="s">
        <v>37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Stanislav Winkler</dc:creator>
  <cp:lastModifiedBy>František Vyleťal</cp:lastModifiedBy>
  <dcterms:created xsi:type="dcterms:W3CDTF">2021-02-17T10:28:49Z</dcterms:created>
  <dcterms:modified xsi:type="dcterms:W3CDTF">2021-02-26T08:02:26Z</dcterms:modified>
</cp:coreProperties>
</file>