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Users\VavrdovaB\Desktop\Zakázky excel\"/>
    </mc:Choice>
  </mc:AlternateContent>
  <bookViews>
    <workbookView xWindow="0" yWindow="0" windowWidth="0" windowHeight="0"/>
  </bookViews>
  <sheets>
    <sheet name="Rekapitulace stavby" sheetId="1" r:id="rId1"/>
    <sheet name="1.1 - SO 1.1 Oprava kamen..." sheetId="2" r:id="rId2"/>
    <sheet name="1.2 - SO 1.2 Oprava kamen..." sheetId="3" r:id="rId3"/>
    <sheet name="1.5 - SO 1.5 Oprava kamen..." sheetId="4" r:id="rId4"/>
    <sheet name="2.1 - SO 2.1 Oprava kamen..." sheetId="5" r:id="rId5"/>
    <sheet name="2.2 - SO 2.2 Oprava kamen..." sheetId="6" r:id="rId6"/>
    <sheet name="2.5 - SO 2.5 Oprava kamen..." sheetId="7" r:id="rId7"/>
    <sheet name="3 - SO 3 Oprava brodu" sheetId="8" r:id="rId8"/>
    <sheet name="4 - SO 4 Oprava schodů" sheetId="9" r:id="rId9"/>
    <sheet name="5 - VON Vedlejší a ostatn..." sheetId="10" r:id="rId10"/>
  </sheets>
  <definedNames>
    <definedName name="_xlnm.Print_Area" localSheetId="0">'Rekapitulace stavby'!$D$4:$AO$76,'Rekapitulace stavby'!$C$82:$AQ$106</definedName>
    <definedName name="_xlnm.Print_Titles" localSheetId="0">'Rekapitulace stavby'!$92:$92</definedName>
    <definedName name="_xlnm._FilterDatabase" localSheetId="1" hidden="1">'1.1 - SO 1.1 Oprava kamen...'!$C$123:$K$180</definedName>
    <definedName name="_xlnm.Print_Area" localSheetId="1">'1.1 - SO 1.1 Oprava kamen...'!$C$4:$J$76,'1.1 - SO 1.1 Oprava kamen...'!$C$82:$J$103,'1.1 - SO 1.1 Oprava kamen...'!$C$109:$K$180</definedName>
    <definedName name="_xlnm.Print_Titles" localSheetId="1">'1.1 - SO 1.1 Oprava kamen...'!$123:$123</definedName>
    <definedName name="_xlnm._FilterDatabase" localSheetId="2" hidden="1">'1.2 - SO 1.2 Oprava kamen...'!$C$123:$K$175</definedName>
    <definedName name="_xlnm.Print_Area" localSheetId="2">'1.2 - SO 1.2 Oprava kamen...'!$C$4:$J$76,'1.2 - SO 1.2 Oprava kamen...'!$C$82:$J$103,'1.2 - SO 1.2 Oprava kamen...'!$C$109:$K$175</definedName>
    <definedName name="_xlnm.Print_Titles" localSheetId="2">'1.2 - SO 1.2 Oprava kamen...'!$123:$123</definedName>
    <definedName name="_xlnm._FilterDatabase" localSheetId="3" hidden="1">'1.5 - SO 1.5 Oprava kamen...'!$C$123:$K$194</definedName>
    <definedName name="_xlnm.Print_Area" localSheetId="3">'1.5 - SO 1.5 Oprava kamen...'!$C$4:$J$76,'1.5 - SO 1.5 Oprava kamen...'!$C$82:$J$103,'1.5 - SO 1.5 Oprava kamen...'!$C$109:$K$194</definedName>
    <definedName name="_xlnm.Print_Titles" localSheetId="3">'1.5 - SO 1.5 Oprava kamen...'!$123:$123</definedName>
    <definedName name="_xlnm._FilterDatabase" localSheetId="4" hidden="1">'2.1 - SO 2.1 Oprava kamen...'!$C$125:$K$194</definedName>
    <definedName name="_xlnm.Print_Area" localSheetId="4">'2.1 - SO 2.1 Oprava kamen...'!$C$4:$J$76,'2.1 - SO 2.1 Oprava kamen...'!$C$82:$J$105,'2.1 - SO 2.1 Oprava kamen...'!$C$111:$K$194</definedName>
    <definedName name="_xlnm.Print_Titles" localSheetId="4">'2.1 - SO 2.1 Oprava kamen...'!$125:$125</definedName>
    <definedName name="_xlnm._FilterDatabase" localSheetId="5" hidden="1">'2.2 - SO 2.2 Oprava kamen...'!$C$125:$K$185</definedName>
    <definedName name="_xlnm.Print_Area" localSheetId="5">'2.2 - SO 2.2 Oprava kamen...'!$C$4:$J$76,'2.2 - SO 2.2 Oprava kamen...'!$C$82:$J$105,'2.2 - SO 2.2 Oprava kamen...'!$C$111:$K$185</definedName>
    <definedName name="_xlnm.Print_Titles" localSheetId="5">'2.2 - SO 2.2 Oprava kamen...'!$125:$125</definedName>
    <definedName name="_xlnm._FilterDatabase" localSheetId="6" hidden="1">'2.5 - SO 2.5 Oprava kamen...'!$C$123:$K$159</definedName>
    <definedName name="_xlnm.Print_Area" localSheetId="6">'2.5 - SO 2.5 Oprava kamen...'!$C$4:$J$76,'2.5 - SO 2.5 Oprava kamen...'!$C$82:$J$103,'2.5 - SO 2.5 Oprava kamen...'!$C$109:$K$159</definedName>
    <definedName name="_xlnm.Print_Titles" localSheetId="6">'2.5 - SO 2.5 Oprava kamen...'!$123:$123</definedName>
    <definedName name="_xlnm._FilterDatabase" localSheetId="7" hidden="1">'3 - SO 3 Oprava brodu'!$C$121:$K$191</definedName>
    <definedName name="_xlnm.Print_Area" localSheetId="7">'3 - SO 3 Oprava brodu'!$C$4:$J$76,'3 - SO 3 Oprava brodu'!$C$82:$J$103,'3 - SO 3 Oprava brodu'!$C$109:$K$191</definedName>
    <definedName name="_xlnm.Print_Titles" localSheetId="7">'3 - SO 3 Oprava brodu'!$121:$121</definedName>
    <definedName name="_xlnm._FilterDatabase" localSheetId="8" hidden="1">'4 - SO 4 Oprava schodů'!$C$124:$K$222</definedName>
    <definedName name="_xlnm.Print_Area" localSheetId="8">'4 - SO 4 Oprava schodů'!$C$4:$J$76,'4 - SO 4 Oprava schodů'!$C$82:$J$106,'4 - SO 4 Oprava schodů'!$C$112:$K$222</definedName>
    <definedName name="_xlnm.Print_Titles" localSheetId="8">'4 - SO 4 Oprava schodů'!$124:$124</definedName>
    <definedName name="_xlnm._FilterDatabase" localSheetId="9" hidden="1">'5 - VON Vedlejší a ostatn...'!$C$124:$K$213</definedName>
    <definedName name="_xlnm.Print_Area" localSheetId="9">'5 - VON Vedlejší a ostatn...'!$C$4:$J$76,'5 - VON Vedlejší a ostatn...'!$C$82:$J$106,'5 - VON Vedlejší a ostatn...'!$C$112:$K$213</definedName>
    <definedName name="_xlnm.Print_Titles" localSheetId="9">'5 - VON Vedlejší a ostatn...'!$124:$124</definedName>
  </definedNames>
  <calcPr/>
</workbook>
</file>

<file path=xl/calcChain.xml><?xml version="1.0" encoding="utf-8"?>
<calcChain xmlns="http://schemas.openxmlformats.org/spreadsheetml/2006/main">
  <c i="10" l="1" r="J37"/>
  <c r="J36"/>
  <c i="1" r="AY105"/>
  <c i="10" r="J35"/>
  <c i="1" r="AX105"/>
  <c i="10" r="BI207"/>
  <c r="BH207"/>
  <c r="BG207"/>
  <c r="BF207"/>
  <c r="T207"/>
  <c r="R207"/>
  <c r="P207"/>
  <c r="BI203"/>
  <c r="BH203"/>
  <c r="BG203"/>
  <c r="BF203"/>
  <c r="T203"/>
  <c r="R203"/>
  <c r="P203"/>
  <c r="BI200"/>
  <c r="BH200"/>
  <c r="BG200"/>
  <c r="BF200"/>
  <c r="T200"/>
  <c r="R200"/>
  <c r="P200"/>
  <c r="BI195"/>
  <c r="BH195"/>
  <c r="BG195"/>
  <c r="BF195"/>
  <c r="T195"/>
  <c r="R195"/>
  <c r="P195"/>
  <c r="BI190"/>
  <c r="BH190"/>
  <c r="BG190"/>
  <c r="BF190"/>
  <c r="T190"/>
  <c r="R190"/>
  <c r="P190"/>
  <c r="BI189"/>
  <c r="BH189"/>
  <c r="BG189"/>
  <c r="BF189"/>
  <c r="T189"/>
  <c r="R189"/>
  <c r="P189"/>
  <c r="BI186"/>
  <c r="BH186"/>
  <c r="BG186"/>
  <c r="BF186"/>
  <c r="T186"/>
  <c r="R186"/>
  <c r="P186"/>
  <c r="BI182"/>
  <c r="BH182"/>
  <c r="BG182"/>
  <c r="BF182"/>
  <c r="T182"/>
  <c r="R182"/>
  <c r="P182"/>
  <c r="BI178"/>
  <c r="BH178"/>
  <c r="BG178"/>
  <c r="BF178"/>
  <c r="T178"/>
  <c r="R178"/>
  <c r="P178"/>
  <c r="BI174"/>
  <c r="BH174"/>
  <c r="BG174"/>
  <c r="BF174"/>
  <c r="T174"/>
  <c r="R174"/>
  <c r="P174"/>
  <c r="BI169"/>
  <c r="BH169"/>
  <c r="BG169"/>
  <c r="BF169"/>
  <c r="T169"/>
  <c r="R169"/>
  <c r="P169"/>
  <c r="BI155"/>
  <c r="BH155"/>
  <c r="BG155"/>
  <c r="BF155"/>
  <c r="T155"/>
  <c r="R155"/>
  <c r="P155"/>
  <c r="BI150"/>
  <c r="BH150"/>
  <c r="BG150"/>
  <c r="BF150"/>
  <c r="T150"/>
  <c r="R150"/>
  <c r="P150"/>
  <c r="BI148"/>
  <c r="BH148"/>
  <c r="BG148"/>
  <c r="BF148"/>
  <c r="T148"/>
  <c r="R148"/>
  <c r="P148"/>
  <c r="BI144"/>
  <c r="BH144"/>
  <c r="BG144"/>
  <c r="BF144"/>
  <c r="T144"/>
  <c r="R144"/>
  <c r="P144"/>
  <c r="BI141"/>
  <c r="BH141"/>
  <c r="BG141"/>
  <c r="BF141"/>
  <c r="T141"/>
  <c r="R141"/>
  <c r="P141"/>
  <c r="BI138"/>
  <c r="BH138"/>
  <c r="BG138"/>
  <c r="BF138"/>
  <c r="T138"/>
  <c r="R138"/>
  <c r="P138"/>
  <c r="BI134"/>
  <c r="BH134"/>
  <c r="BG134"/>
  <c r="BF134"/>
  <c r="T134"/>
  <c r="R134"/>
  <c r="P134"/>
  <c r="BI131"/>
  <c r="BH131"/>
  <c r="BG131"/>
  <c r="BF131"/>
  <c r="T131"/>
  <c r="R131"/>
  <c r="P131"/>
  <c r="BI128"/>
  <c r="BH128"/>
  <c r="BG128"/>
  <c r="BF128"/>
  <c r="T128"/>
  <c r="R128"/>
  <c r="P128"/>
  <c r="J122"/>
  <c r="J121"/>
  <c r="F121"/>
  <c r="F119"/>
  <c r="E117"/>
  <c r="J92"/>
  <c r="J91"/>
  <c r="F91"/>
  <c r="F89"/>
  <c r="E87"/>
  <c r="J18"/>
  <c r="E18"/>
  <c r="F92"/>
  <c r="J17"/>
  <c r="J12"/>
  <c r="J119"/>
  <c r="E7"/>
  <c r="E85"/>
  <c i="9" r="J37"/>
  <c r="J36"/>
  <c i="1" r="AY104"/>
  <c i="9" r="J35"/>
  <c i="1" r="AX104"/>
  <c i="9" r="BI219"/>
  <c r="BH219"/>
  <c r="BG219"/>
  <c r="BF219"/>
  <c r="T219"/>
  <c r="T218"/>
  <c r="R219"/>
  <c r="R218"/>
  <c r="P219"/>
  <c r="P218"/>
  <c r="BI216"/>
  <c r="BH216"/>
  <c r="BG216"/>
  <c r="BF216"/>
  <c r="T216"/>
  <c r="T215"/>
  <c r="T214"/>
  <c r="R216"/>
  <c r="R215"/>
  <c r="R214"/>
  <c r="P216"/>
  <c r="P215"/>
  <c r="P214"/>
  <c r="BI211"/>
  <c r="BH211"/>
  <c r="BG211"/>
  <c r="BF211"/>
  <c r="T211"/>
  <c r="R211"/>
  <c r="P211"/>
  <c r="BI208"/>
  <c r="BH208"/>
  <c r="BG208"/>
  <c r="BF208"/>
  <c r="T208"/>
  <c r="R208"/>
  <c r="P208"/>
  <c r="BI204"/>
  <c r="BH204"/>
  <c r="BG204"/>
  <c r="BF204"/>
  <c r="T204"/>
  <c r="R204"/>
  <c r="P204"/>
  <c r="BI200"/>
  <c r="BH200"/>
  <c r="BG200"/>
  <c r="BF200"/>
  <c r="T200"/>
  <c r="R200"/>
  <c r="P200"/>
  <c r="BI198"/>
  <c r="BH198"/>
  <c r="BG198"/>
  <c r="BF198"/>
  <c r="T198"/>
  <c r="R198"/>
  <c r="P198"/>
  <c r="BI195"/>
  <c r="BH195"/>
  <c r="BG195"/>
  <c r="BF195"/>
  <c r="T195"/>
  <c r="R195"/>
  <c r="P195"/>
  <c r="BI192"/>
  <c r="BH192"/>
  <c r="BG192"/>
  <c r="BF192"/>
  <c r="T192"/>
  <c r="R192"/>
  <c r="P192"/>
  <c r="BI188"/>
  <c r="BH188"/>
  <c r="BG188"/>
  <c r="BF188"/>
  <c r="T188"/>
  <c r="T187"/>
  <c r="R188"/>
  <c r="R187"/>
  <c r="P188"/>
  <c r="P187"/>
  <c r="BI184"/>
  <c r="BH184"/>
  <c r="BG184"/>
  <c r="BF184"/>
  <c r="T184"/>
  <c r="R184"/>
  <c r="P184"/>
  <c r="BI180"/>
  <c r="BH180"/>
  <c r="BG180"/>
  <c r="BF180"/>
  <c r="T180"/>
  <c r="R180"/>
  <c r="P180"/>
  <c r="BI177"/>
  <c r="BH177"/>
  <c r="BG177"/>
  <c r="BF177"/>
  <c r="T177"/>
  <c r="R177"/>
  <c r="P177"/>
  <c r="BI174"/>
  <c r="BH174"/>
  <c r="BG174"/>
  <c r="BF174"/>
  <c r="T174"/>
  <c r="R174"/>
  <c r="P174"/>
  <c r="BI171"/>
  <c r="BH171"/>
  <c r="BG171"/>
  <c r="BF171"/>
  <c r="T171"/>
  <c r="R171"/>
  <c r="P171"/>
  <c r="BI168"/>
  <c r="BH168"/>
  <c r="BG168"/>
  <c r="BF168"/>
  <c r="T168"/>
  <c r="R168"/>
  <c r="P168"/>
  <c r="BI162"/>
  <c r="BH162"/>
  <c r="BG162"/>
  <c r="BF162"/>
  <c r="T162"/>
  <c r="R162"/>
  <c r="P162"/>
  <c r="BI159"/>
  <c r="BH159"/>
  <c r="BG159"/>
  <c r="BF159"/>
  <c r="T159"/>
  <c r="R159"/>
  <c r="P159"/>
  <c r="BI154"/>
  <c r="BH154"/>
  <c r="BG154"/>
  <c r="BF154"/>
  <c r="T154"/>
  <c r="R154"/>
  <c r="P154"/>
  <c r="BI150"/>
  <c r="BH150"/>
  <c r="BG150"/>
  <c r="BF150"/>
  <c r="T150"/>
  <c r="R150"/>
  <c r="P150"/>
  <c r="BI146"/>
  <c r="BH146"/>
  <c r="BG146"/>
  <c r="BF146"/>
  <c r="T146"/>
  <c r="R146"/>
  <c r="P146"/>
  <c r="BI142"/>
  <c r="BH142"/>
  <c r="BG142"/>
  <c r="BF142"/>
  <c r="T142"/>
  <c r="R142"/>
  <c r="P142"/>
  <c r="BI137"/>
  <c r="BH137"/>
  <c r="BG137"/>
  <c r="BF137"/>
  <c r="T137"/>
  <c r="R137"/>
  <c r="P137"/>
  <c r="BI134"/>
  <c r="BH134"/>
  <c r="BG134"/>
  <c r="BF134"/>
  <c r="T134"/>
  <c r="R134"/>
  <c r="P134"/>
  <c r="BI131"/>
  <c r="BH131"/>
  <c r="BG131"/>
  <c r="BF131"/>
  <c r="T131"/>
  <c r="R131"/>
  <c r="P131"/>
  <c r="BI128"/>
  <c r="BH128"/>
  <c r="BG128"/>
  <c r="BF128"/>
  <c r="T128"/>
  <c r="R128"/>
  <c r="P128"/>
  <c r="J122"/>
  <c r="J121"/>
  <c r="F121"/>
  <c r="F119"/>
  <c r="E117"/>
  <c r="J92"/>
  <c r="J91"/>
  <c r="F91"/>
  <c r="F89"/>
  <c r="E87"/>
  <c r="J18"/>
  <c r="E18"/>
  <c r="F92"/>
  <c r="J17"/>
  <c r="J12"/>
  <c r="J119"/>
  <c r="E7"/>
  <c r="E85"/>
  <c i="8" r="J37"/>
  <c r="J36"/>
  <c i="1" r="AY103"/>
  <c i="8" r="J35"/>
  <c i="1" r="AX103"/>
  <c i="8" r="BI190"/>
  <c r="BH190"/>
  <c r="BG190"/>
  <c r="BF190"/>
  <c r="T190"/>
  <c r="T189"/>
  <c r="R190"/>
  <c r="R189"/>
  <c r="P190"/>
  <c r="P189"/>
  <c r="BI186"/>
  <c r="BH186"/>
  <c r="BG186"/>
  <c r="BF186"/>
  <c r="T186"/>
  <c r="R186"/>
  <c r="P186"/>
  <c r="BI183"/>
  <c r="BH183"/>
  <c r="BG183"/>
  <c r="BF183"/>
  <c r="T183"/>
  <c r="R183"/>
  <c r="P183"/>
  <c r="BI180"/>
  <c r="BH180"/>
  <c r="BG180"/>
  <c r="BF180"/>
  <c r="T180"/>
  <c r="R180"/>
  <c r="P180"/>
  <c r="BI177"/>
  <c r="BH177"/>
  <c r="BG177"/>
  <c r="BF177"/>
  <c r="T177"/>
  <c r="R177"/>
  <c r="P177"/>
  <c r="BI173"/>
  <c r="BH173"/>
  <c r="BG173"/>
  <c r="BF173"/>
  <c r="T173"/>
  <c r="R173"/>
  <c r="P173"/>
  <c r="BI170"/>
  <c r="BH170"/>
  <c r="BG170"/>
  <c r="BF170"/>
  <c r="T170"/>
  <c r="R170"/>
  <c r="P170"/>
  <c r="BI166"/>
  <c r="BH166"/>
  <c r="BG166"/>
  <c r="BF166"/>
  <c r="T166"/>
  <c r="R166"/>
  <c r="P166"/>
  <c r="BI163"/>
  <c r="BH163"/>
  <c r="BG163"/>
  <c r="BF163"/>
  <c r="T163"/>
  <c r="R163"/>
  <c r="P163"/>
  <c r="BI160"/>
  <c r="BH160"/>
  <c r="BG160"/>
  <c r="BF160"/>
  <c r="T160"/>
  <c r="R160"/>
  <c r="P160"/>
  <c r="BI157"/>
  <c r="BH157"/>
  <c r="BG157"/>
  <c r="BF157"/>
  <c r="T157"/>
  <c r="R157"/>
  <c r="P157"/>
  <c r="BI154"/>
  <c r="BH154"/>
  <c r="BG154"/>
  <c r="BF154"/>
  <c r="T154"/>
  <c r="R154"/>
  <c r="P154"/>
  <c r="BI151"/>
  <c r="BH151"/>
  <c r="BG151"/>
  <c r="BF151"/>
  <c r="T151"/>
  <c r="R151"/>
  <c r="P151"/>
  <c r="BI145"/>
  <c r="BH145"/>
  <c r="BG145"/>
  <c r="BF145"/>
  <c r="T145"/>
  <c r="R145"/>
  <c r="P145"/>
  <c r="BI142"/>
  <c r="BH142"/>
  <c r="BG142"/>
  <c r="BF142"/>
  <c r="T142"/>
  <c r="R142"/>
  <c r="P142"/>
  <c r="BI137"/>
  <c r="BH137"/>
  <c r="BG137"/>
  <c r="BF137"/>
  <c r="T137"/>
  <c r="R137"/>
  <c r="P137"/>
  <c r="BI134"/>
  <c r="BH134"/>
  <c r="BG134"/>
  <c r="BF134"/>
  <c r="T134"/>
  <c r="R134"/>
  <c r="P134"/>
  <c r="BI131"/>
  <c r="BH131"/>
  <c r="BG131"/>
  <c r="BF131"/>
  <c r="T131"/>
  <c r="R131"/>
  <c r="P131"/>
  <c r="BI128"/>
  <c r="BH128"/>
  <c r="BG128"/>
  <c r="BF128"/>
  <c r="T128"/>
  <c r="R128"/>
  <c r="P128"/>
  <c r="BI125"/>
  <c r="BH125"/>
  <c r="BG125"/>
  <c r="BF125"/>
  <c r="T125"/>
  <c r="R125"/>
  <c r="P125"/>
  <c r="J119"/>
  <c r="J118"/>
  <c r="F118"/>
  <c r="F116"/>
  <c r="E114"/>
  <c r="J92"/>
  <c r="J91"/>
  <c r="F91"/>
  <c r="F89"/>
  <c r="E87"/>
  <c r="J18"/>
  <c r="E18"/>
  <c r="F92"/>
  <c r="J17"/>
  <c r="J12"/>
  <c r="J89"/>
  <c r="E7"/>
  <c r="E112"/>
  <c i="7" r="J39"/>
  <c r="J38"/>
  <c i="1" r="AY102"/>
  <c i="7" r="J37"/>
  <c i="1" r="AX102"/>
  <c i="7" r="BI158"/>
  <c r="BH158"/>
  <c r="BG158"/>
  <c r="BF158"/>
  <c r="T158"/>
  <c r="T157"/>
  <c r="R158"/>
  <c r="R157"/>
  <c r="P158"/>
  <c r="P157"/>
  <c r="BI154"/>
  <c r="BH154"/>
  <c r="BG154"/>
  <c r="BF154"/>
  <c r="T154"/>
  <c r="R154"/>
  <c r="P154"/>
  <c r="BI149"/>
  <c r="BH149"/>
  <c r="BG149"/>
  <c r="BF149"/>
  <c r="T149"/>
  <c r="R149"/>
  <c r="P149"/>
  <c r="BI146"/>
  <c r="BH146"/>
  <c r="BG146"/>
  <c r="BF146"/>
  <c r="T146"/>
  <c r="R146"/>
  <c r="P146"/>
  <c r="BI142"/>
  <c r="BH142"/>
  <c r="BG142"/>
  <c r="BF142"/>
  <c r="T142"/>
  <c r="R142"/>
  <c r="P142"/>
  <c r="BI139"/>
  <c r="BH139"/>
  <c r="BG139"/>
  <c r="BF139"/>
  <c r="T139"/>
  <c r="R139"/>
  <c r="P139"/>
  <c r="BI136"/>
  <c r="BH136"/>
  <c r="BG136"/>
  <c r="BF136"/>
  <c r="T136"/>
  <c r="R136"/>
  <c r="P136"/>
  <c r="BI133"/>
  <c r="BH133"/>
  <c r="BG133"/>
  <c r="BF133"/>
  <c r="T133"/>
  <c r="R133"/>
  <c r="P133"/>
  <c r="BI130"/>
  <c r="BH130"/>
  <c r="BG130"/>
  <c r="BF130"/>
  <c r="T130"/>
  <c r="R130"/>
  <c r="P130"/>
  <c r="BI127"/>
  <c r="BH127"/>
  <c r="BG127"/>
  <c r="BF127"/>
  <c r="T127"/>
  <c r="R127"/>
  <c r="P127"/>
  <c r="J121"/>
  <c r="J120"/>
  <c r="F120"/>
  <c r="F118"/>
  <c r="E116"/>
  <c r="J94"/>
  <c r="J93"/>
  <c r="F93"/>
  <c r="F91"/>
  <c r="E89"/>
  <c r="J20"/>
  <c r="E20"/>
  <c r="F94"/>
  <c r="J19"/>
  <c r="J14"/>
  <c r="J91"/>
  <c r="E7"/>
  <c r="E112"/>
  <c i="6" r="J39"/>
  <c r="J38"/>
  <c i="1" r="AY101"/>
  <c i="6" r="J37"/>
  <c i="1" r="AX101"/>
  <c i="6" r="BI184"/>
  <c r="BH184"/>
  <c r="BG184"/>
  <c r="BF184"/>
  <c r="T184"/>
  <c r="T183"/>
  <c r="R184"/>
  <c r="R183"/>
  <c r="P184"/>
  <c r="P183"/>
  <c r="BI180"/>
  <c r="BH180"/>
  <c r="BG180"/>
  <c r="BF180"/>
  <c r="T180"/>
  <c r="R180"/>
  <c r="P180"/>
  <c r="BI177"/>
  <c r="BH177"/>
  <c r="BG177"/>
  <c r="BF177"/>
  <c r="T177"/>
  <c r="R177"/>
  <c r="P177"/>
  <c r="BI173"/>
  <c r="BH173"/>
  <c r="BG173"/>
  <c r="BF173"/>
  <c r="T173"/>
  <c r="R173"/>
  <c r="P173"/>
  <c r="BI170"/>
  <c r="BH170"/>
  <c r="BG170"/>
  <c r="BF170"/>
  <c r="T170"/>
  <c r="R170"/>
  <c r="P170"/>
  <c r="BI166"/>
  <c r="BH166"/>
  <c r="BG166"/>
  <c r="BF166"/>
  <c r="T166"/>
  <c r="R166"/>
  <c r="P166"/>
  <c r="BI161"/>
  <c r="BH161"/>
  <c r="BG161"/>
  <c r="BF161"/>
  <c r="T161"/>
  <c r="R161"/>
  <c r="P161"/>
  <c r="BI158"/>
  <c r="BH158"/>
  <c r="BG158"/>
  <c r="BF158"/>
  <c r="T158"/>
  <c r="R158"/>
  <c r="P158"/>
  <c r="BI155"/>
  <c r="BH155"/>
  <c r="BG155"/>
  <c r="BF155"/>
  <c r="T155"/>
  <c r="R155"/>
  <c r="P155"/>
  <c r="BI149"/>
  <c r="BH149"/>
  <c r="BG149"/>
  <c r="BF149"/>
  <c r="T149"/>
  <c r="R149"/>
  <c r="P149"/>
  <c r="BI144"/>
  <c r="BH144"/>
  <c r="BG144"/>
  <c r="BF144"/>
  <c r="T144"/>
  <c r="R144"/>
  <c r="P144"/>
  <c r="BI141"/>
  <c r="BH141"/>
  <c r="BG141"/>
  <c r="BF141"/>
  <c r="T141"/>
  <c r="R141"/>
  <c r="P141"/>
  <c r="BI138"/>
  <c r="BH138"/>
  <c r="BG138"/>
  <c r="BF138"/>
  <c r="T138"/>
  <c r="R138"/>
  <c r="P138"/>
  <c r="BI135"/>
  <c r="BH135"/>
  <c r="BG135"/>
  <c r="BF135"/>
  <c r="T135"/>
  <c r="R135"/>
  <c r="P135"/>
  <c r="BI132"/>
  <c r="BH132"/>
  <c r="BG132"/>
  <c r="BF132"/>
  <c r="T132"/>
  <c r="R132"/>
  <c r="P132"/>
  <c r="BI129"/>
  <c r="BH129"/>
  <c r="BG129"/>
  <c r="BF129"/>
  <c r="T129"/>
  <c r="R129"/>
  <c r="P129"/>
  <c r="J123"/>
  <c r="J122"/>
  <c r="F122"/>
  <c r="F120"/>
  <c r="E118"/>
  <c r="J94"/>
  <c r="J93"/>
  <c r="F93"/>
  <c r="F91"/>
  <c r="E89"/>
  <c r="J20"/>
  <c r="E20"/>
  <c r="F123"/>
  <c r="J19"/>
  <c r="J14"/>
  <c r="J91"/>
  <c r="E7"/>
  <c r="E85"/>
  <c i="5" r="J39"/>
  <c r="J38"/>
  <c i="1" r="AY100"/>
  <c i="5" r="J37"/>
  <c i="1" r="AX100"/>
  <c i="5" r="BI193"/>
  <c r="BH193"/>
  <c r="BG193"/>
  <c r="BF193"/>
  <c r="T193"/>
  <c r="T192"/>
  <c r="R193"/>
  <c r="R192"/>
  <c r="P193"/>
  <c r="P192"/>
  <c r="BI189"/>
  <c r="BH189"/>
  <c r="BG189"/>
  <c r="BF189"/>
  <c r="T189"/>
  <c r="R189"/>
  <c r="P189"/>
  <c r="BI186"/>
  <c r="BH186"/>
  <c r="BG186"/>
  <c r="BF186"/>
  <c r="T186"/>
  <c r="R186"/>
  <c r="P186"/>
  <c r="BI182"/>
  <c r="BH182"/>
  <c r="BG182"/>
  <c r="BF182"/>
  <c r="T182"/>
  <c r="R182"/>
  <c r="P182"/>
  <c r="BI179"/>
  <c r="BH179"/>
  <c r="BG179"/>
  <c r="BF179"/>
  <c r="T179"/>
  <c r="R179"/>
  <c r="P179"/>
  <c r="BI175"/>
  <c r="BH175"/>
  <c r="BG175"/>
  <c r="BF175"/>
  <c r="T175"/>
  <c r="R175"/>
  <c r="P175"/>
  <c r="BI170"/>
  <c r="BH170"/>
  <c r="BG170"/>
  <c r="BF170"/>
  <c r="T170"/>
  <c r="R170"/>
  <c r="P170"/>
  <c r="BI167"/>
  <c r="BH167"/>
  <c r="BG167"/>
  <c r="BF167"/>
  <c r="T167"/>
  <c r="R167"/>
  <c r="P167"/>
  <c r="BI162"/>
  <c r="BH162"/>
  <c r="BG162"/>
  <c r="BF162"/>
  <c r="T162"/>
  <c r="R162"/>
  <c r="P162"/>
  <c r="BI159"/>
  <c r="BH159"/>
  <c r="BG159"/>
  <c r="BF159"/>
  <c r="T159"/>
  <c r="R159"/>
  <c r="P159"/>
  <c r="BI156"/>
  <c r="BH156"/>
  <c r="BG156"/>
  <c r="BF156"/>
  <c r="T156"/>
  <c r="R156"/>
  <c r="P156"/>
  <c r="BI149"/>
  <c r="BH149"/>
  <c r="BG149"/>
  <c r="BF149"/>
  <c r="T149"/>
  <c r="R149"/>
  <c r="P149"/>
  <c r="BI144"/>
  <c r="BH144"/>
  <c r="BG144"/>
  <c r="BF144"/>
  <c r="T144"/>
  <c r="R144"/>
  <c r="P144"/>
  <c r="BI141"/>
  <c r="BH141"/>
  <c r="BG141"/>
  <c r="BF141"/>
  <c r="T141"/>
  <c r="R141"/>
  <c r="P141"/>
  <c r="BI138"/>
  <c r="BH138"/>
  <c r="BG138"/>
  <c r="BF138"/>
  <c r="T138"/>
  <c r="R138"/>
  <c r="P138"/>
  <c r="BI135"/>
  <c r="BH135"/>
  <c r="BG135"/>
  <c r="BF135"/>
  <c r="T135"/>
  <c r="R135"/>
  <c r="P135"/>
  <c r="BI132"/>
  <c r="BH132"/>
  <c r="BG132"/>
  <c r="BF132"/>
  <c r="T132"/>
  <c r="R132"/>
  <c r="P132"/>
  <c r="BI129"/>
  <c r="BH129"/>
  <c r="BG129"/>
  <c r="BF129"/>
  <c r="T129"/>
  <c r="R129"/>
  <c r="P129"/>
  <c r="J123"/>
  <c r="J122"/>
  <c r="F122"/>
  <c r="F120"/>
  <c r="E118"/>
  <c r="J94"/>
  <c r="J93"/>
  <c r="F93"/>
  <c r="F91"/>
  <c r="E89"/>
  <c r="J20"/>
  <c r="E20"/>
  <c r="F123"/>
  <c r="J19"/>
  <c r="J14"/>
  <c r="J91"/>
  <c r="E7"/>
  <c r="E114"/>
  <c i="4" r="J39"/>
  <c r="J38"/>
  <c i="1" r="AY98"/>
  <c i="4" r="J37"/>
  <c i="1" r="AX98"/>
  <c i="4" r="BI193"/>
  <c r="BH193"/>
  <c r="BG193"/>
  <c r="BF193"/>
  <c r="T193"/>
  <c r="T192"/>
  <c r="R193"/>
  <c r="R192"/>
  <c r="P193"/>
  <c r="P192"/>
  <c r="BI190"/>
  <c r="BH190"/>
  <c r="BG190"/>
  <c r="BF190"/>
  <c r="T190"/>
  <c r="R190"/>
  <c r="P190"/>
  <c r="BI185"/>
  <c r="BH185"/>
  <c r="BG185"/>
  <c r="BF185"/>
  <c r="T185"/>
  <c r="R185"/>
  <c r="P185"/>
  <c r="BI183"/>
  <c r="BH183"/>
  <c r="BG183"/>
  <c r="BF183"/>
  <c r="T183"/>
  <c r="R183"/>
  <c r="P183"/>
  <c r="BI179"/>
  <c r="BH179"/>
  <c r="BG179"/>
  <c r="BF179"/>
  <c r="T179"/>
  <c r="R179"/>
  <c r="P179"/>
  <c r="BI177"/>
  <c r="BH177"/>
  <c r="BG177"/>
  <c r="BF177"/>
  <c r="T177"/>
  <c r="R177"/>
  <c r="P177"/>
  <c r="BI174"/>
  <c r="BH174"/>
  <c r="BG174"/>
  <c r="BF174"/>
  <c r="T174"/>
  <c r="R174"/>
  <c r="P174"/>
  <c r="BI171"/>
  <c r="BH171"/>
  <c r="BG171"/>
  <c r="BF171"/>
  <c r="T171"/>
  <c r="R171"/>
  <c r="P171"/>
  <c r="BI168"/>
  <c r="BH168"/>
  <c r="BG168"/>
  <c r="BF168"/>
  <c r="T168"/>
  <c r="R168"/>
  <c r="P168"/>
  <c r="BI163"/>
  <c r="BH163"/>
  <c r="BG163"/>
  <c r="BF163"/>
  <c r="T163"/>
  <c r="R163"/>
  <c r="P163"/>
  <c r="BI158"/>
  <c r="BH158"/>
  <c r="BG158"/>
  <c r="BF158"/>
  <c r="T158"/>
  <c r="R158"/>
  <c r="P158"/>
  <c r="BI152"/>
  <c r="BH152"/>
  <c r="BG152"/>
  <c r="BF152"/>
  <c r="T152"/>
  <c r="R152"/>
  <c r="P152"/>
  <c r="BI147"/>
  <c r="BH147"/>
  <c r="BG147"/>
  <c r="BF147"/>
  <c r="T147"/>
  <c r="R147"/>
  <c r="P147"/>
  <c r="BI144"/>
  <c r="BH144"/>
  <c r="BG144"/>
  <c r="BF144"/>
  <c r="T144"/>
  <c r="R144"/>
  <c r="P144"/>
  <c r="BI141"/>
  <c r="BH141"/>
  <c r="BG141"/>
  <c r="BF141"/>
  <c r="T141"/>
  <c r="R141"/>
  <c r="P141"/>
  <c r="BI136"/>
  <c r="BH136"/>
  <c r="BG136"/>
  <c r="BF136"/>
  <c r="T136"/>
  <c r="R136"/>
  <c r="P136"/>
  <c r="BI133"/>
  <c r="BH133"/>
  <c r="BG133"/>
  <c r="BF133"/>
  <c r="T133"/>
  <c r="R133"/>
  <c r="P133"/>
  <c r="BI130"/>
  <c r="BH130"/>
  <c r="BG130"/>
  <c r="BF130"/>
  <c r="T130"/>
  <c r="R130"/>
  <c r="P130"/>
  <c r="BI127"/>
  <c r="BH127"/>
  <c r="BG127"/>
  <c r="BF127"/>
  <c r="T127"/>
  <c r="R127"/>
  <c r="P127"/>
  <c r="J121"/>
  <c r="J120"/>
  <c r="F120"/>
  <c r="F118"/>
  <c r="E116"/>
  <c r="J94"/>
  <c r="J93"/>
  <c r="F93"/>
  <c r="F91"/>
  <c r="E89"/>
  <c r="J20"/>
  <c r="E20"/>
  <c r="F94"/>
  <c r="J19"/>
  <c r="J14"/>
  <c r="J118"/>
  <c r="E7"/>
  <c r="E85"/>
  <c i="3" r="J39"/>
  <c r="J38"/>
  <c i="1" r="AY97"/>
  <c i="3" r="J37"/>
  <c i="1" r="AX97"/>
  <c i="3" r="BI174"/>
  <c r="BH174"/>
  <c r="BG174"/>
  <c r="BF174"/>
  <c r="T174"/>
  <c r="T173"/>
  <c r="R174"/>
  <c r="R173"/>
  <c r="P174"/>
  <c r="P173"/>
  <c r="BI171"/>
  <c r="BH171"/>
  <c r="BG171"/>
  <c r="BF171"/>
  <c r="T171"/>
  <c r="R171"/>
  <c r="P171"/>
  <c r="BI166"/>
  <c r="BH166"/>
  <c r="BG166"/>
  <c r="BF166"/>
  <c r="T166"/>
  <c r="R166"/>
  <c r="P166"/>
  <c r="BI164"/>
  <c r="BH164"/>
  <c r="BG164"/>
  <c r="BF164"/>
  <c r="T164"/>
  <c r="R164"/>
  <c r="P164"/>
  <c r="BI158"/>
  <c r="BH158"/>
  <c r="BG158"/>
  <c r="BF158"/>
  <c r="T158"/>
  <c r="R158"/>
  <c r="P158"/>
  <c r="BI153"/>
  <c r="BH153"/>
  <c r="BG153"/>
  <c r="BF153"/>
  <c r="T153"/>
  <c r="R153"/>
  <c r="P153"/>
  <c r="BI147"/>
  <c r="BH147"/>
  <c r="BG147"/>
  <c r="BF147"/>
  <c r="T147"/>
  <c r="R147"/>
  <c r="P147"/>
  <c r="BI144"/>
  <c r="BH144"/>
  <c r="BG144"/>
  <c r="BF144"/>
  <c r="T144"/>
  <c r="R144"/>
  <c r="P144"/>
  <c r="BI141"/>
  <c r="BH141"/>
  <c r="BG141"/>
  <c r="BF141"/>
  <c r="T141"/>
  <c r="R141"/>
  <c r="P141"/>
  <c r="BI138"/>
  <c r="BH138"/>
  <c r="BG138"/>
  <c r="BF138"/>
  <c r="T138"/>
  <c r="R138"/>
  <c r="P138"/>
  <c r="BI133"/>
  <c r="BH133"/>
  <c r="BG133"/>
  <c r="BF133"/>
  <c r="T133"/>
  <c r="R133"/>
  <c r="P133"/>
  <c r="BI130"/>
  <c r="BH130"/>
  <c r="BG130"/>
  <c r="BF130"/>
  <c r="T130"/>
  <c r="R130"/>
  <c r="P130"/>
  <c r="BI127"/>
  <c r="BH127"/>
  <c r="BG127"/>
  <c r="BF127"/>
  <c r="T127"/>
  <c r="R127"/>
  <c r="P127"/>
  <c r="J121"/>
  <c r="J120"/>
  <c r="F120"/>
  <c r="F118"/>
  <c r="E116"/>
  <c r="J94"/>
  <c r="J93"/>
  <c r="F93"/>
  <c r="F91"/>
  <c r="E89"/>
  <c r="J20"/>
  <c r="E20"/>
  <c r="F94"/>
  <c r="J19"/>
  <c r="J14"/>
  <c r="J118"/>
  <c r="E7"/>
  <c r="E112"/>
  <c i="2" r="J39"/>
  <c r="J38"/>
  <c i="1" r="AY96"/>
  <c i="2" r="J37"/>
  <c i="1" r="AX96"/>
  <c i="2" r="BI179"/>
  <c r="BH179"/>
  <c r="BG179"/>
  <c r="BF179"/>
  <c r="T179"/>
  <c r="T178"/>
  <c r="R179"/>
  <c r="R178"/>
  <c r="P179"/>
  <c r="P178"/>
  <c r="BI176"/>
  <c r="BH176"/>
  <c r="BG176"/>
  <c r="BF176"/>
  <c r="T176"/>
  <c r="R176"/>
  <c r="P176"/>
  <c r="BI171"/>
  <c r="BH171"/>
  <c r="BG171"/>
  <c r="BF171"/>
  <c r="T171"/>
  <c r="R171"/>
  <c r="P171"/>
  <c r="BI169"/>
  <c r="BH169"/>
  <c r="BG169"/>
  <c r="BF169"/>
  <c r="T169"/>
  <c r="R169"/>
  <c r="P169"/>
  <c r="BI163"/>
  <c r="BH163"/>
  <c r="BG163"/>
  <c r="BF163"/>
  <c r="T163"/>
  <c r="R163"/>
  <c r="P163"/>
  <c r="BI158"/>
  <c r="BH158"/>
  <c r="BG158"/>
  <c r="BF158"/>
  <c r="T158"/>
  <c r="R158"/>
  <c r="P158"/>
  <c r="BI153"/>
  <c r="BH153"/>
  <c r="BG153"/>
  <c r="BF153"/>
  <c r="T153"/>
  <c r="R153"/>
  <c r="P153"/>
  <c r="BI150"/>
  <c r="BH150"/>
  <c r="BG150"/>
  <c r="BF150"/>
  <c r="T150"/>
  <c r="R150"/>
  <c r="P150"/>
  <c r="BI147"/>
  <c r="BH147"/>
  <c r="BG147"/>
  <c r="BF147"/>
  <c r="T147"/>
  <c r="R147"/>
  <c r="P147"/>
  <c r="BI144"/>
  <c r="BH144"/>
  <c r="BG144"/>
  <c r="BF144"/>
  <c r="T144"/>
  <c r="R144"/>
  <c r="P144"/>
  <c r="BI139"/>
  <c r="BH139"/>
  <c r="BG139"/>
  <c r="BF139"/>
  <c r="T139"/>
  <c r="R139"/>
  <c r="P139"/>
  <c r="BI136"/>
  <c r="BH136"/>
  <c r="BG136"/>
  <c r="BF136"/>
  <c r="T136"/>
  <c r="R136"/>
  <c r="P136"/>
  <c r="BI133"/>
  <c r="BH133"/>
  <c r="BG133"/>
  <c r="BF133"/>
  <c r="T133"/>
  <c r="R133"/>
  <c r="P133"/>
  <c r="BI130"/>
  <c r="BH130"/>
  <c r="BG130"/>
  <c r="BF130"/>
  <c r="T130"/>
  <c r="R130"/>
  <c r="P130"/>
  <c r="BI127"/>
  <c r="BH127"/>
  <c r="BG127"/>
  <c r="BF127"/>
  <c r="T127"/>
  <c r="R127"/>
  <c r="P127"/>
  <c r="J121"/>
  <c r="J120"/>
  <c r="F120"/>
  <c r="F118"/>
  <c r="E116"/>
  <c r="J94"/>
  <c r="J93"/>
  <c r="F93"/>
  <c r="F91"/>
  <c r="E89"/>
  <c r="J20"/>
  <c r="E20"/>
  <c r="F121"/>
  <c r="J19"/>
  <c r="J14"/>
  <c r="J91"/>
  <c r="E7"/>
  <c r="E85"/>
  <c i="1" r="L90"/>
  <c r="AM90"/>
  <c r="AM89"/>
  <c r="L89"/>
  <c r="AM87"/>
  <c r="L87"/>
  <c r="L85"/>
  <c r="L84"/>
  <c i="2" r="BK150"/>
  <c r="J133"/>
  <c r="J171"/>
  <c r="J144"/>
  <c r="BK176"/>
  <c i="3" r="BK171"/>
  <c r="J171"/>
  <c r="BK147"/>
  <c r="BK158"/>
  <c i="4" r="BK171"/>
  <c r="J190"/>
  <c r="J127"/>
  <c r="J185"/>
  <c r="J171"/>
  <c i="5" r="BK189"/>
  <c r="J193"/>
  <c r="BK141"/>
  <c r="BK182"/>
  <c r="BK186"/>
  <c r="J129"/>
  <c i="6" r="BK155"/>
  <c r="BK161"/>
  <c r="BK129"/>
  <c r="J155"/>
  <c i="7" r="J146"/>
  <c r="BK146"/>
  <c r="BK142"/>
  <c r="J130"/>
  <c i="8" r="J142"/>
  <c r="BK128"/>
  <c r="J170"/>
  <c r="J163"/>
  <c i="9" r="J192"/>
  <c r="BK142"/>
  <c r="J137"/>
  <c r="BK137"/>
  <c r="J150"/>
  <c r="BK180"/>
  <c r="BK168"/>
  <c i="10" r="BK141"/>
  <c r="BK178"/>
  <c r="J150"/>
  <c r="BK128"/>
  <c r="BK144"/>
  <c r="J138"/>
  <c i="2" r="BK147"/>
  <c r="BK127"/>
  <c r="BK130"/>
  <c r="J169"/>
  <c i="1" r="AS99"/>
  <c i="3" r="BK166"/>
  <c r="J174"/>
  <c r="J141"/>
  <c i="4" r="J133"/>
  <c r="BK158"/>
  <c r="BK174"/>
  <c r="BK130"/>
  <c r="J144"/>
  <c i="5" r="J186"/>
  <c i="6" r="J135"/>
  <c r="J149"/>
  <c r="J138"/>
  <c r="J184"/>
  <c r="J132"/>
  <c i="7" r="BK158"/>
  <c i="8" r="BK177"/>
  <c r="BK125"/>
  <c r="J186"/>
  <c r="J131"/>
  <c r="BK142"/>
  <c r="J145"/>
  <c i="9" r="J204"/>
  <c r="BK188"/>
  <c r="BK204"/>
  <c r="BK211"/>
  <c r="J159"/>
  <c r="BK198"/>
  <c r="BK146"/>
  <c i="10" r="J144"/>
  <c r="J207"/>
  <c r="J190"/>
  <c r="BK190"/>
  <c r="BK195"/>
  <c i="2" r="BK163"/>
  <c r="J139"/>
  <c r="J179"/>
  <c r="J147"/>
  <c r="J158"/>
  <c i="3" r="J133"/>
  <c r="J144"/>
  <c r="BK141"/>
  <c r="J153"/>
  <c r="BK153"/>
  <c i="4" r="J141"/>
  <c r="BK193"/>
  <c r="J193"/>
  <c r="J168"/>
  <c r="J163"/>
  <c i="5" r="J167"/>
  <c r="BK167"/>
  <c r="BK193"/>
  <c r="BK179"/>
  <c r="BK132"/>
  <c i="6" r="J166"/>
  <c r="J129"/>
  <c r="J180"/>
  <c i="7" r="J142"/>
  <c r="J139"/>
  <c r="J133"/>
  <c r="BK149"/>
  <c i="8" r="BK163"/>
  <c r="J137"/>
  <c r="J177"/>
  <c r="BK170"/>
  <c r="BK134"/>
  <c i="9" r="J131"/>
  <c r="BK131"/>
  <c r="BK192"/>
  <c r="J134"/>
  <c r="J146"/>
  <c r="BK177"/>
  <c i="10" r="BK169"/>
  <c r="BK200"/>
  <c r="BK186"/>
  <c r="BK131"/>
  <c r="J189"/>
  <c i="5" r="J179"/>
  <c r="J156"/>
  <c r="BK159"/>
  <c r="J144"/>
  <c r="BK129"/>
  <c r="J135"/>
  <c i="6" r="BK144"/>
  <c r="BK170"/>
  <c r="BK135"/>
  <c r="J144"/>
  <c i="7" r="J158"/>
  <c r="J136"/>
  <c i="8" r="BK154"/>
  <c r="J134"/>
  <c r="BK145"/>
  <c r="BK186"/>
  <c r="BK131"/>
  <c r="BK157"/>
  <c i="9" r="BK195"/>
  <c r="J188"/>
  <c r="J195"/>
  <c r="J162"/>
  <c r="BK162"/>
  <c r="J211"/>
  <c r="BK134"/>
  <c i="10" r="J195"/>
  <c r="J186"/>
  <c r="J203"/>
  <c r="J169"/>
  <c r="BK174"/>
  <c i="2" r="BK144"/>
  <c r="J176"/>
  <c r="J163"/>
  <c r="J127"/>
  <c r="BK153"/>
  <c i="3" r="BK174"/>
  <c r="J166"/>
  <c r="J130"/>
  <c i="4" r="J177"/>
  <c r="J147"/>
  <c r="BK127"/>
  <c r="J152"/>
  <c r="BK141"/>
  <c r="BK133"/>
  <c i="5" r="J132"/>
  <c r="J159"/>
  <c r="J170"/>
  <c r="BK149"/>
  <c r="J138"/>
  <c r="J175"/>
  <c i="6" r="BK180"/>
  <c r="J141"/>
  <c r="J158"/>
  <c i="7" r="BK133"/>
  <c r="J154"/>
  <c r="BK139"/>
  <c i="8" r="J151"/>
  <c r="J125"/>
  <c r="BK137"/>
  <c r="BK173"/>
  <c r="J160"/>
  <c i="9" r="BK200"/>
  <c r="BK150"/>
  <c r="J142"/>
  <c r="J184"/>
  <c r="BK216"/>
  <c r="J154"/>
  <c r="BK159"/>
  <c i="10" r="BK182"/>
  <c r="J182"/>
  <c r="BK150"/>
  <c r="J131"/>
  <c i="2" r="BK158"/>
  <c r="J136"/>
  <c r="BK136"/>
  <c r="BK169"/>
  <c i="3" r="J138"/>
  <c r="BK130"/>
  <c r="J164"/>
  <c r="BK164"/>
  <c i="4" r="BK183"/>
  <c r="BK163"/>
  <c r="J136"/>
  <c r="BK179"/>
  <c r="J130"/>
  <c r="BK185"/>
  <c i="5" r="J182"/>
  <c r="BK138"/>
  <c r="J162"/>
  <c r="J189"/>
  <c r="BK170"/>
  <c r="BK135"/>
  <c i="6" r="J161"/>
  <c r="J170"/>
  <c r="BK158"/>
  <c r="BK132"/>
  <c r="J177"/>
  <c i="7" r="J149"/>
  <c i="8" r="BK160"/>
  <c r="J128"/>
  <c r="BK166"/>
  <c r="BK180"/>
  <c r="J183"/>
  <c r="BK183"/>
  <c i="9" r="J180"/>
  <c r="J168"/>
  <c r="J198"/>
  <c r="J171"/>
  <c r="J174"/>
  <c r="J208"/>
  <c i="10" r="J174"/>
  <c r="BK207"/>
  <c r="BK148"/>
  <c r="J148"/>
  <c r="J200"/>
  <c i="2" r="BK171"/>
  <c r="J130"/>
  <c r="BK139"/>
  <c i="1" r="AS95"/>
  <c i="3" r="J147"/>
  <c r="J127"/>
  <c r="BK144"/>
  <c i="4" r="J179"/>
  <c r="BK136"/>
  <c r="BK177"/>
  <c r="BK144"/>
  <c r="J158"/>
  <c r="BK152"/>
  <c i="6" r="BK141"/>
  <c r="BK173"/>
  <c r="BK166"/>
  <c r="BK149"/>
  <c r="BK138"/>
  <c i="7" r="J127"/>
  <c r="BK154"/>
  <c i="8" r="J157"/>
  <c r="J173"/>
  <c r="J190"/>
  <c r="J166"/>
  <c i="9" r="J219"/>
  <c r="BK154"/>
  <c r="BK128"/>
  <c r="J216"/>
  <c r="BK208"/>
  <c r="J177"/>
  <c r="BK174"/>
  <c i="10" r="BK203"/>
  <c r="BK189"/>
  <c r="J134"/>
  <c r="BK138"/>
  <c r="J178"/>
  <c i="2" r="BK179"/>
  <c r="J153"/>
  <c r="BK133"/>
  <c r="J150"/>
  <c i="3" r="J158"/>
  <c r="BK133"/>
  <c r="BK127"/>
  <c r="BK138"/>
  <c i="4" r="BK168"/>
  <c r="J174"/>
  <c r="BK190"/>
  <c r="J183"/>
  <c r="BK147"/>
  <c i="5" r="J149"/>
  <c r="BK175"/>
  <c r="BK162"/>
  <c r="J141"/>
  <c r="BK144"/>
  <c r="BK156"/>
  <c i="6" r="BK177"/>
  <c r="BK184"/>
  <c r="J173"/>
  <c i="7" r="BK136"/>
  <c r="BK130"/>
  <c r="BK127"/>
  <c i="8" r="BK190"/>
  <c r="BK151"/>
  <c r="J154"/>
  <c r="J180"/>
  <c i="9" r="BK219"/>
  <c r="J200"/>
  <c r="J128"/>
  <c r="BK184"/>
  <c r="BK171"/>
  <c i="10" r="J155"/>
  <c r="J141"/>
  <c r="J128"/>
  <c r="BK134"/>
  <c r="BK155"/>
  <c i="2" l="1" r="R168"/>
  <c i="4" r="BK126"/>
  <c r="J126"/>
  <c r="J100"/>
  <c i="5" r="P155"/>
  <c r="R178"/>
  <c i="6" r="BK154"/>
  <c r="J154"/>
  <c r="J101"/>
  <c r="T169"/>
  <c i="7" r="R126"/>
  <c i="8" r="BK124"/>
  <c r="BK176"/>
  <c r="J176"/>
  <c r="J101"/>
  <c i="9" r="BK127"/>
  <c r="BK145"/>
  <c r="J145"/>
  <c r="J99"/>
  <c r="R191"/>
  <c i="2" r="T126"/>
  <c i="3" r="P163"/>
  <c i="4" r="BK182"/>
  <c r="J182"/>
  <c r="J101"/>
  <c i="5" r="BK128"/>
  <c i="6" r="P128"/>
  <c r="P176"/>
  <c i="7" r="BK126"/>
  <c r="J126"/>
  <c r="J100"/>
  <c i="8" r="R150"/>
  <c r="R169"/>
  <c i="9" r="BK153"/>
  <c r="J153"/>
  <c r="J100"/>
  <c i="10" r="BK147"/>
  <c r="J147"/>
  <c r="J100"/>
  <c i="2" r="BK168"/>
  <c r="J168"/>
  <c r="J101"/>
  <c i="3" r="T163"/>
  <c i="4" r="P182"/>
  <c i="5" r="BK155"/>
  <c r="J155"/>
  <c r="J101"/>
  <c r="BK178"/>
  <c r="J178"/>
  <c r="J102"/>
  <c r="T185"/>
  <c i="6" r="R154"/>
  <c r="P169"/>
  <c r="T176"/>
  <c i="7" r="T126"/>
  <c i="8" r="BK150"/>
  <c r="J150"/>
  <c r="J99"/>
  <c r="BK169"/>
  <c r="J169"/>
  <c r="J100"/>
  <c i="9" r="R127"/>
  <c r="R145"/>
  <c r="T191"/>
  <c i="10" r="T137"/>
  <c r="P154"/>
  <c i="2" r="T168"/>
  <c i="3" r="T126"/>
  <c r="T125"/>
  <c r="T124"/>
  <c i="4" r="R126"/>
  <c i="5" r="T155"/>
  <c r="P185"/>
  <c i="6" r="T154"/>
  <c r="BK169"/>
  <c r="J169"/>
  <c r="J102"/>
  <c r="R176"/>
  <c i="7" r="P145"/>
  <c i="8" r="P150"/>
  <c r="P169"/>
  <c i="9" r="T127"/>
  <c r="T145"/>
  <c r="P191"/>
  <c i="10" r="R137"/>
  <c r="T147"/>
  <c r="BK173"/>
  <c r="J173"/>
  <c r="J103"/>
  <c r="P185"/>
  <c i="2" r="BK126"/>
  <c r="J126"/>
  <c r="J100"/>
  <c i="3" r="R126"/>
  <c i="4" r="P126"/>
  <c r="P125"/>
  <c r="P124"/>
  <c i="1" r="AU98"/>
  <c i="5" r="R155"/>
  <c r="BK185"/>
  <c r="J185"/>
  <c r="J103"/>
  <c i="6" r="R128"/>
  <c r="R127"/>
  <c r="R126"/>
  <c r="R169"/>
  <c i="7" r="T145"/>
  <c i="8" r="P124"/>
  <c r="T176"/>
  <c i="9" r="P153"/>
  <c i="10" r="BK127"/>
  <c r="J127"/>
  <c r="J98"/>
  <c r="BK137"/>
  <c r="J137"/>
  <c r="J99"/>
  <c r="R154"/>
  <c r="T173"/>
  <c r="BK194"/>
  <c r="J194"/>
  <c r="J105"/>
  <c i="2" r="R126"/>
  <c r="R125"/>
  <c r="R124"/>
  <c i="3" r="BK163"/>
  <c r="J163"/>
  <c r="J101"/>
  <c i="4" r="R182"/>
  <c i="5" r="P128"/>
  <c r="P127"/>
  <c r="P126"/>
  <c i="1" r="AU100"/>
  <c i="5" r="P178"/>
  <c i="6" r="BK128"/>
  <c i="7" r="R145"/>
  <c i="8" r="T150"/>
  <c r="T169"/>
  <c i="9" r="R153"/>
  <c i="10" r="P127"/>
  <c r="P137"/>
  <c r="R147"/>
  <c r="R173"/>
  <c r="P194"/>
  <c i="2" r="P126"/>
  <c i="3" r="BK126"/>
  <c r="J126"/>
  <c r="J100"/>
  <c r="R163"/>
  <c i="4" r="T182"/>
  <c i="5" r="T128"/>
  <c r="R185"/>
  <c i="6" r="P154"/>
  <c i="7" r="BK145"/>
  <c r="J145"/>
  <c r="J101"/>
  <c i="8" r="R124"/>
  <c r="P176"/>
  <c i="9" r="P127"/>
  <c r="P126"/>
  <c r="P125"/>
  <c i="1" r="AU104"/>
  <c i="9" r="P145"/>
  <c r="BK191"/>
  <c r="J191"/>
  <c r="J102"/>
  <c i="10" r="T127"/>
  <c r="T126"/>
  <c r="P147"/>
  <c r="T154"/>
  <c r="BK185"/>
  <c r="J185"/>
  <c r="J104"/>
  <c r="T185"/>
  <c r="R194"/>
  <c i="2" r="P168"/>
  <c i="3" r="P126"/>
  <c r="P125"/>
  <c r="P124"/>
  <c i="1" r="AU97"/>
  <c i="4" r="T126"/>
  <c r="T125"/>
  <c r="T124"/>
  <c i="5" r="R128"/>
  <c r="R127"/>
  <c r="R126"/>
  <c r="T178"/>
  <c i="6" r="T128"/>
  <c r="T127"/>
  <c r="T126"/>
  <c r="BK176"/>
  <c r="J176"/>
  <c r="J103"/>
  <c i="7" r="P126"/>
  <c r="P125"/>
  <c r="P124"/>
  <c i="1" r="AU102"/>
  <c i="8" r="T124"/>
  <c r="T123"/>
  <c r="T122"/>
  <c r="R176"/>
  <c i="9" r="T153"/>
  <c i="10" r="R127"/>
  <c r="R126"/>
  <c r="BK154"/>
  <c r="J154"/>
  <c r="J102"/>
  <c r="P173"/>
  <c r="R185"/>
  <c r="T194"/>
  <c i="7" r="BK157"/>
  <c r="J157"/>
  <c r="J102"/>
  <c i="9" r="BK187"/>
  <c r="J187"/>
  <c r="J101"/>
  <c i="8" r="BK189"/>
  <c r="J189"/>
  <c r="J102"/>
  <c i="4" r="BK192"/>
  <c r="J192"/>
  <c r="J102"/>
  <c i="9" r="BK218"/>
  <c r="J218"/>
  <c r="J105"/>
  <c i="3" r="BK173"/>
  <c r="J173"/>
  <c r="J102"/>
  <c i="6" r="BK183"/>
  <c r="J183"/>
  <c r="J104"/>
  <c i="9" r="BK215"/>
  <c r="BK214"/>
  <c r="J214"/>
  <c r="J103"/>
  <c i="5" r="BK192"/>
  <c r="J192"/>
  <c r="J104"/>
  <c i="2" r="BK178"/>
  <c r="J178"/>
  <c r="J102"/>
  <c i="10" r="F122"/>
  <c r="BE174"/>
  <c r="BE195"/>
  <c i="9" r="J215"/>
  <c r="J104"/>
  <c i="10" r="J89"/>
  <c r="BE134"/>
  <c r="BE138"/>
  <c r="BE141"/>
  <c r="BE144"/>
  <c r="BE150"/>
  <c r="BE203"/>
  <c i="9" r="J127"/>
  <c r="J98"/>
  <c i="10" r="BE131"/>
  <c r="E115"/>
  <c r="BE148"/>
  <c r="BE155"/>
  <c r="BE169"/>
  <c r="BE128"/>
  <c r="BE200"/>
  <c r="BE207"/>
  <c r="BE178"/>
  <c r="BE182"/>
  <c r="BE186"/>
  <c r="BE189"/>
  <c r="BE190"/>
  <c i="9" r="BE180"/>
  <c r="BE184"/>
  <c r="BE131"/>
  <c r="BE162"/>
  <c r="BE198"/>
  <c i="8" r="J124"/>
  <c r="J98"/>
  <c i="9" r="J89"/>
  <c r="E115"/>
  <c r="F122"/>
  <c r="BE188"/>
  <c r="BE200"/>
  <c r="BE208"/>
  <c r="BE219"/>
  <c r="BE128"/>
  <c r="BE150"/>
  <c r="BE195"/>
  <c r="BE159"/>
  <c r="BE177"/>
  <c r="BE192"/>
  <c r="BE216"/>
  <c r="BE154"/>
  <c r="BE204"/>
  <c r="BE134"/>
  <c r="BE137"/>
  <c r="BE142"/>
  <c r="BE146"/>
  <c r="BE168"/>
  <c r="BE171"/>
  <c r="BE174"/>
  <c r="BE211"/>
  <c i="8" r="E85"/>
  <c r="F119"/>
  <c r="BE137"/>
  <c i="7" r="BK125"/>
  <c r="BK124"/>
  <c r="J124"/>
  <c r="J98"/>
  <c i="8" r="BE125"/>
  <c r="BE128"/>
  <c r="BE131"/>
  <c r="BE134"/>
  <c r="BE157"/>
  <c r="J116"/>
  <c r="BE154"/>
  <c r="BE151"/>
  <c r="BE160"/>
  <c r="BE166"/>
  <c r="BE190"/>
  <c r="BE163"/>
  <c r="BE170"/>
  <c r="BE142"/>
  <c r="BE177"/>
  <c r="BE145"/>
  <c r="BE173"/>
  <c r="BE180"/>
  <c r="BE183"/>
  <c r="BE186"/>
  <c i="7" r="J118"/>
  <c r="BE133"/>
  <c r="BE136"/>
  <c r="BE139"/>
  <c r="BE142"/>
  <c r="BE146"/>
  <c r="BE158"/>
  <c i="6" r="J128"/>
  <c r="J100"/>
  <c i="7" r="E85"/>
  <c r="F121"/>
  <c r="BE127"/>
  <c r="BE154"/>
  <c r="BE149"/>
  <c r="BE130"/>
  <c i="6" r="BE161"/>
  <c r="E114"/>
  <c r="BE173"/>
  <c r="F94"/>
  <c r="J120"/>
  <c r="BE141"/>
  <c r="BE149"/>
  <c r="BE155"/>
  <c r="BE158"/>
  <c r="BE184"/>
  <c r="BE135"/>
  <c r="BE166"/>
  <c i="5" r="J128"/>
  <c r="J100"/>
  <c i="6" r="BE177"/>
  <c r="BE180"/>
  <c r="BE132"/>
  <c r="BE138"/>
  <c r="BE144"/>
  <c r="BE170"/>
  <c r="BE129"/>
  <c i="5" r="J120"/>
  <c r="BE162"/>
  <c r="BE189"/>
  <c r="BE175"/>
  <c r="BE156"/>
  <c r="F94"/>
  <c r="BE141"/>
  <c r="BE144"/>
  <c r="BE186"/>
  <c r="BE167"/>
  <c r="BE170"/>
  <c r="BE182"/>
  <c r="BE193"/>
  <c r="BE179"/>
  <c i="4" r="BK125"/>
  <c r="BK124"/>
  <c r="J124"/>
  <c r="J98"/>
  <c i="5" r="E85"/>
  <c r="BE129"/>
  <c r="BE132"/>
  <c r="BE135"/>
  <c r="BE138"/>
  <c r="BE149"/>
  <c r="BE159"/>
  <c i="4" r="E112"/>
  <c r="F121"/>
  <c r="BE147"/>
  <c r="BE174"/>
  <c r="BE177"/>
  <c r="J91"/>
  <c r="BE127"/>
  <c i="3" r="BK125"/>
  <c r="J125"/>
  <c r="J99"/>
  <c i="4" r="BE136"/>
  <c r="BE141"/>
  <c r="BE168"/>
  <c r="BE144"/>
  <c r="BE171"/>
  <c r="BE179"/>
  <c r="BE183"/>
  <c r="BE185"/>
  <c r="BE163"/>
  <c r="BE193"/>
  <c r="BE130"/>
  <c r="BE133"/>
  <c r="BE152"/>
  <c r="BE158"/>
  <c r="BE190"/>
  <c i="3" r="J91"/>
  <c r="BE144"/>
  <c r="BE147"/>
  <c r="BE164"/>
  <c r="BE130"/>
  <c r="BE141"/>
  <c r="BE153"/>
  <c r="F121"/>
  <c r="BE138"/>
  <c r="BE158"/>
  <c r="BE171"/>
  <c i="2" r="BK125"/>
  <c r="J125"/>
  <c r="J99"/>
  <c i="3" r="BE133"/>
  <c r="BE174"/>
  <c r="E85"/>
  <c r="BE127"/>
  <c r="BE166"/>
  <c i="2" r="F94"/>
  <c r="BE130"/>
  <c r="BE136"/>
  <c r="BE153"/>
  <c r="BE171"/>
  <c r="E112"/>
  <c r="J118"/>
  <c r="BE150"/>
  <c r="BE169"/>
  <c r="BE179"/>
  <c r="BE127"/>
  <c r="BE133"/>
  <c r="BE139"/>
  <c r="BE144"/>
  <c r="BE147"/>
  <c r="BE158"/>
  <c r="BE163"/>
  <c r="BE176"/>
  <c i="3" r="F38"/>
  <c i="1" r="BC97"/>
  <c i="5" r="F36"/>
  <c i="1" r="BA100"/>
  <c i="5" r="F38"/>
  <c i="1" r="BC100"/>
  <c i="8" r="F34"/>
  <c i="1" r="BA103"/>
  <c i="9" r="F35"/>
  <c i="1" r="BB104"/>
  <c i="2" r="J36"/>
  <c i="1" r="AW96"/>
  <c i="4" r="F38"/>
  <c i="1" r="BC98"/>
  <c i="5" r="F37"/>
  <c i="1" r="BB100"/>
  <c i="8" r="J34"/>
  <c i="1" r="AW103"/>
  <c i="10" r="J34"/>
  <c i="1" r="AW105"/>
  <c r="AS94"/>
  <c i="3" r="J36"/>
  <c i="1" r="AW97"/>
  <c i="4" r="F39"/>
  <c i="1" r="BD98"/>
  <c i="6" r="F37"/>
  <c i="1" r="BB101"/>
  <c i="7" r="F38"/>
  <c i="1" r="BC102"/>
  <c i="9" r="F34"/>
  <c i="1" r="BA104"/>
  <c i="10" r="F34"/>
  <c i="1" r="BA105"/>
  <c i="3" r="F36"/>
  <c i="1" r="BA97"/>
  <c i="4" r="F37"/>
  <c i="1" r="BB98"/>
  <c i="6" r="J36"/>
  <c i="1" r="AW101"/>
  <c i="7" r="F39"/>
  <c i="1" r="BD102"/>
  <c i="9" r="J34"/>
  <c i="1" r="AW104"/>
  <c i="10" r="F37"/>
  <c i="1" r="BD105"/>
  <c i="2" r="F39"/>
  <c i="1" r="BD96"/>
  <c i="4" r="F36"/>
  <c i="1" r="BA98"/>
  <c i="6" r="F39"/>
  <c i="1" r="BD101"/>
  <c i="8" r="F36"/>
  <c i="1" r="BC103"/>
  <c i="10" r="F36"/>
  <c i="1" r="BC105"/>
  <c i="2" r="F38"/>
  <c i="1" r="BC96"/>
  <c i="4" r="J36"/>
  <c i="1" r="AW98"/>
  <c i="6" r="F38"/>
  <c i="1" r="BC101"/>
  <c i="7" r="F37"/>
  <c i="1" r="BB102"/>
  <c i="9" r="F37"/>
  <c i="1" r="BD104"/>
  <c i="2" r="F36"/>
  <c i="1" r="BA96"/>
  <c i="3" r="F39"/>
  <c i="1" r="BD97"/>
  <c i="5" r="J36"/>
  <c i="1" r="AW100"/>
  <c i="6" r="F36"/>
  <c i="1" r="BA101"/>
  <c i="7" r="F36"/>
  <c i="1" r="BA102"/>
  <c i="8" r="F35"/>
  <c i="1" r="BB103"/>
  <c i="10" r="F35"/>
  <c i="1" r="BB105"/>
  <c i="2" r="F37"/>
  <c i="1" r="BB96"/>
  <c i="3" r="F37"/>
  <c i="1" r="BB97"/>
  <c i="5" r="F39"/>
  <c i="1" r="BD100"/>
  <c i="7" r="J36"/>
  <c i="1" r="AW102"/>
  <c i="8" r="F37"/>
  <c i="1" r="BD103"/>
  <c i="9" r="F36"/>
  <c i="1" r="BC104"/>
  <c i="6" l="1" r="BK127"/>
  <c r="J127"/>
  <c r="J99"/>
  <c i="10" r="P126"/>
  <c r="R153"/>
  <c i="9" r="T126"/>
  <c r="T125"/>
  <c i="6" r="P127"/>
  <c r="P126"/>
  <c i="1" r="AU101"/>
  <c i="10" r="T153"/>
  <c r="T125"/>
  <c i="2" r="P125"/>
  <c r="P124"/>
  <c i="1" r="AU96"/>
  <c i="3" r="R125"/>
  <c r="R124"/>
  <c i="4" r="R125"/>
  <c r="R124"/>
  <c i="5" r="BK127"/>
  <c r="J127"/>
  <c r="J99"/>
  <c i="7" r="R125"/>
  <c r="R124"/>
  <c i="9" r="R126"/>
  <c r="R125"/>
  <c i="10" r="R125"/>
  <c r="P153"/>
  <c i="8" r="BK123"/>
  <c r="J123"/>
  <c r="J97"/>
  <c i="5" r="T127"/>
  <c r="T126"/>
  <c i="2" r="T125"/>
  <c r="T124"/>
  <c i="8" r="R123"/>
  <c r="R122"/>
  <c r="P123"/>
  <c r="P122"/>
  <c i="1" r="AU103"/>
  <c i="7" r="T125"/>
  <c r="T124"/>
  <c i="9" r="BK126"/>
  <c r="J126"/>
  <c r="J97"/>
  <c i="10" r="BK126"/>
  <c r="J126"/>
  <c r="J97"/>
  <c r="BK153"/>
  <c r="J153"/>
  <c r="J101"/>
  <c i="7" r="J125"/>
  <c r="J99"/>
  <c i="4" r="J125"/>
  <c r="J99"/>
  <c i="3" r="BK124"/>
  <c r="J124"/>
  <c r="J98"/>
  <c i="2" r="BK124"/>
  <c r="J124"/>
  <c i="1" r="AU99"/>
  <c i="2" r="J32"/>
  <c i="1" r="AG96"/>
  <c r="BD95"/>
  <c r="BC95"/>
  <c r="BA95"/>
  <c r="AW95"/>
  <c i="6" r="F35"/>
  <c i="1" r="AZ101"/>
  <c i="10" r="J33"/>
  <c i="1" r="AV105"/>
  <c r="AT105"/>
  <c r="AU95"/>
  <c i="2" r="J35"/>
  <c i="1" r="AV96"/>
  <c r="AT96"/>
  <c i="4" r="J32"/>
  <c i="1" r="AG98"/>
  <c r="BA99"/>
  <c r="AW99"/>
  <c i="7" r="F35"/>
  <c i="1" r="AZ102"/>
  <c i="8" r="F33"/>
  <c i="1" r="AZ103"/>
  <c i="2" r="F35"/>
  <c i="1" r="AZ96"/>
  <c i="6" r="J35"/>
  <c i="1" r="AV101"/>
  <c r="AT101"/>
  <c i="9" r="F33"/>
  <c i="1" r="AZ104"/>
  <c i="4" r="F35"/>
  <c i="1" r="AZ98"/>
  <c i="5" r="J35"/>
  <c i="1" r="AV100"/>
  <c r="AT100"/>
  <c i="3" r="F35"/>
  <c i="1" r="AZ97"/>
  <c r="BB95"/>
  <c i="7" r="J35"/>
  <c i="1" r="AV102"/>
  <c r="AT102"/>
  <c i="8" r="J33"/>
  <c i="1" r="AV103"/>
  <c r="AT103"/>
  <c i="3" r="J35"/>
  <c i="1" r="AV97"/>
  <c r="AT97"/>
  <c i="5" r="F35"/>
  <c i="1" r="AZ100"/>
  <c i="10" r="F33"/>
  <c i="1" r="AZ105"/>
  <c i="4" r="J35"/>
  <c i="1" r="AV98"/>
  <c r="AT98"/>
  <c r="BC99"/>
  <c r="AY99"/>
  <c r="BD99"/>
  <c i="7" r="J32"/>
  <c i="1" r="AG102"/>
  <c i="9" r="J33"/>
  <c i="1" r="AV104"/>
  <c r="AT104"/>
  <c r="BB99"/>
  <c r="AX99"/>
  <c i="10" l="1" r="P125"/>
  <c i="1" r="AU105"/>
  <c i="6" r="BK126"/>
  <c r="J126"/>
  <c r="J98"/>
  <c i="10" r="BK125"/>
  <c r="J125"/>
  <c r="J96"/>
  <c i="9" r="BK125"/>
  <c r="J125"/>
  <c r="J96"/>
  <c i="5" r="BK126"/>
  <c r="J126"/>
  <c i="8" r="BK122"/>
  <c r="J122"/>
  <c r="J96"/>
  <c i="1" r="AN102"/>
  <c i="7" r="J41"/>
  <c i="1" r="AN98"/>
  <c i="4" r="J41"/>
  <c i="1" r="AN96"/>
  <c i="2" r="J98"/>
  <c r="J41"/>
  <c i="1" r="AU94"/>
  <c r="AX95"/>
  <c r="BD94"/>
  <c r="W33"/>
  <c i="3" r="J32"/>
  <c i="1" r="AG97"/>
  <c r="AG95"/>
  <c r="AZ99"/>
  <c r="AV99"/>
  <c r="AT99"/>
  <c i="5" r="J32"/>
  <c i="1" r="AG100"/>
  <c r="AY95"/>
  <c r="BA94"/>
  <c r="W30"/>
  <c r="AZ95"/>
  <c r="BC94"/>
  <c r="W32"/>
  <c r="BB94"/>
  <c r="AX94"/>
  <c i="5" l="1" r="J41"/>
  <c r="J98"/>
  <c i="3" r="J41"/>
  <c i="1" r="AN97"/>
  <c r="AN100"/>
  <c i="10" r="J30"/>
  <c i="1" r="AG105"/>
  <c i="6" r="J32"/>
  <c i="1" r="AG101"/>
  <c r="AN101"/>
  <c r="AY94"/>
  <c r="W31"/>
  <c i="8" r="J30"/>
  <c i="1" r="AG103"/>
  <c r="AN103"/>
  <c i="9" r="J30"/>
  <c i="1" r="AG104"/>
  <c r="AN104"/>
  <c r="AV95"/>
  <c r="AT95"/>
  <c r="AN95"/>
  <c r="AZ94"/>
  <c r="W29"/>
  <c r="AW94"/>
  <c r="AK30"/>
  <c i="6" l="1" r="J41"/>
  <c i="9" r="J39"/>
  <c i="10" r="J39"/>
  <c i="8" r="J39"/>
  <c i="1" r="AN105"/>
  <c r="AG99"/>
  <c r="AN99"/>
  <c r="AV94"/>
  <c r="AK29"/>
  <c l="1" r="AG94"/>
  <c r="AK26"/>
  <c r="AT94"/>
  <c r="AN94"/>
  <c l="1" r="AK35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<sst xmlns="http://schemas.openxmlformats.org/spreadsheetml/2006/main">
  <si>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</si>
  <si>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</si>
  <si>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</si>
  <si>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</si>
  <si>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</si>
  <si>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{04d55380-7fbe-4777-8f97-16a271623018}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</si>
  <si>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</si>
  <si>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</si>
  <si>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</si>
  <si>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</si>
  <si>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</si>
  <si>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</si>
  <si>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</si>
  <si>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</si>
  <si>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M21/36D22</t>
  </si>
  <si>
    <t xml:space="preserve"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</si>
  <si>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</si>
  <si>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Divoká Orlice, Žamberk, oprava úpravy, ř. km 78,100 - 78,723</t>
  </si>
  <si>
    <t>KSO:</t>
  </si>
  <si>
    <t>833 21 29</t>
  </si>
  <si>
    <t>CC-CZ:</t>
  </si>
  <si>
    <t>24208</t>
  </si>
  <si>
    <t>Místo:</t>
  </si>
  <si>
    <t xml:space="preserve">k. ú. Žamberk </t>
  </si>
  <si>
    <t>Datum:</t>
  </si>
  <si>
    <t>2. 5. 2022</t>
  </si>
  <si>
    <t>Zadavatel:</t>
  </si>
  <si>
    <t>IČ:</t>
  </si>
  <si>
    <t>Povodí Labe,státní podnik,Víta Nejedlého 951/8,HK3</t>
  </si>
  <si>
    <t>DIČ:</t>
  </si>
  <si>
    <t>Uchazeč:</t>
  </si>
  <si>
    <t>Vyplň údaj</t>
  </si>
  <si>
    <t>Projektant:</t>
  </si>
  <si>
    <t>Multiaqua s.r.o.,Veverkova 1343, HK 2</t>
  </si>
  <si>
    <t>True</t>
  </si>
  <si>
    <t>Zpracovatel:</t>
  </si>
  <si>
    <t>Ing. Pavel Romášek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</si>
  <si>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</si>
  <si>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www.podminky.urs.cz.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</si>
  <si>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</si>
  <si>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</si>
  <si>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</si>
  <si>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</si>
  <si>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</si>
  <si>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</si>
  <si>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</si>
  <si>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</si>
  <si>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</si>
  <si>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</si>
  <si>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</si>
  <si>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</si>
  <si>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</si>
  <si>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</si>
  <si>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</si>
  <si>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</si>
  <si>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</si>
  <si>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</si>
  <si>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</si>
  <si>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</si>
  <si>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</si>
  <si>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</si>
  <si>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</si>
  <si>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</si>
  <si>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</si>
  <si>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</si>
  <si>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</si>
  <si>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</si>
  <si>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</si>
  <si>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</si>
  <si>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</si>
  <si>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</si>
  <si>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</si>
  <si>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</si>
  <si>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</si>
  <si>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</si>
  <si>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</si>
  <si>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</si>
  <si>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</si>
  <si>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</si>
  <si>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</si>
  <si>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</si>
  <si>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</si>
  <si>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</si>
  <si>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1</t>
  </si>
  <si>
    <t>SO 1 Oprava kamenných patek</t>
  </si>
  <si>
    <t>STA</t>
  </si>
  <si>
    <t>{fd1595ca-b779-4c06-adcf-b7660f5f70c0}</t>
  </si>
  <si>
    <t>2</t>
  </si>
  <si>
    <t>/</t>
  </si>
  <si>
    <t>1.1</t>
  </si>
  <si>
    <t>SO 1.1 Oprava kamenných patek LB pod lávkou</t>
  </si>
  <si>
    <t>Soupis</t>
  </si>
  <si>
    <t>{210a8e7f-0b20-4344-8467-45bdb6ab0b8a}</t>
  </si>
  <si>
    <t>1.2</t>
  </si>
  <si>
    <t>SO 1.2 Oprava kamenných patek LB nad lávkou</t>
  </si>
  <si>
    <t>{d3117b59-3754-498a-9ec3-ff3ae221e42e}</t>
  </si>
  <si>
    <t>1.5</t>
  </si>
  <si>
    <t>SO 1.5 Oprava kamenných patek PB, P1 a P12-17</t>
  </si>
  <si>
    <t>{656133de-488c-4648-b278-320eb44d1fde}</t>
  </si>
  <si>
    <t>SO 2 Oprava kamenných dlažeb</t>
  </si>
  <si>
    <t>{54a6b81b-ae9a-4976-8ebf-1f4e9c0ba6a1}</t>
  </si>
  <si>
    <t>2.1</t>
  </si>
  <si>
    <t>SO 2.1 Oprava kamenných dlažeb LB pod lávkou</t>
  </si>
  <si>
    <t>{faf38fd7-f84a-4b42-b2c3-29d5dff15fe5}</t>
  </si>
  <si>
    <t>2.2</t>
  </si>
  <si>
    <t>SO 2.2 Oprava kamenných dlažeb LB nad lávkou</t>
  </si>
  <si>
    <t>{e8909a6c-f91b-455c-b2e4-39d669693cfa}</t>
  </si>
  <si>
    <t>2.5</t>
  </si>
  <si>
    <t>SO 2.5 Oprava kamenných dlažeb PB, P17</t>
  </si>
  <si>
    <t>{ef4ac93a-a4f7-4075-94e5-ce09338c5454}</t>
  </si>
  <si>
    <t>3</t>
  </si>
  <si>
    <t>SO 3 Oprava brodu</t>
  </si>
  <si>
    <t>{1b345261-ef95-49ae-8399-4a087dda3b62}</t>
  </si>
  <si>
    <t>4</t>
  </si>
  <si>
    <t>SO 4 Oprava schodů</t>
  </si>
  <si>
    <t>{b12f7c12-7f05-4a29-a5d6-436d94a34d39}</t>
  </si>
  <si>
    <t>5</t>
  </si>
  <si>
    <t>VON Vedlejší a ostatní náklady</t>
  </si>
  <si>
    <t>{81e586aa-4010-484a-82a2-09681733bf0a}</t>
  </si>
  <si>
    <t>KRYCÍ LIST SOUPISU PRACÍ</t>
  </si>
  <si>
    <t>Objekt:</t>
  </si>
  <si>
    <t>1 - SO 1 Oprava kamenných patek</t>
  </si>
  <si>
    <t>Soupis:</t>
  </si>
  <si>
    <t>1.1 - SO 1.1 Oprava kamenných patek LB pod lávkou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</si>
  <si>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</si>
  <si>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</si>
  <si>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</si>
  <si>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</si>
  <si>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</si>
  <si>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</si>
  <si>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</si>
  <si>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</si>
  <si>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</si>
  <si>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</si>
  <si>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</si>
  <si>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</si>
  <si>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</si>
  <si>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</si>
  <si>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</si>
  <si>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</si>
  <si>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</si>
  <si>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</si>
  <si>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</si>
  <si>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</si>
  <si>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</si>
  <si>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</si>
  <si>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</si>
  <si>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</si>
  <si>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</si>
  <si>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</si>
  <si>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</si>
  <si>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111251101</t>
  </si>
  <si>
    <t>Odstranění křovin a stromů s odstraněním kořenů strojně průměru kmene do 100 mm v rovině nebo ve svahu sklonu terénu do 1:5, při celkové ploše do 100 m2</t>
  </si>
  <si>
    <t>m2</t>
  </si>
  <si>
    <t>CS ÚRS 2022 01</t>
  </si>
  <si>
    <t>1981578481</t>
  </si>
  <si>
    <t>Online PSC</t>
  </si>
  <si>
    <t>https://podminky.urs.cz/item/CS_URS_2022_01/111251101</t>
  </si>
  <si>
    <t>VV</t>
  </si>
  <si>
    <t>50,0 "příl. D.1</t>
  </si>
  <si>
    <t>112155115</t>
  </si>
  <si>
    <t>Štěpkování s naložením na dopravní prostředek a odvozem do 20 km stromků a větví v zapojeném porostu, průměru kmene do 300 mm</t>
  </si>
  <si>
    <t>kus</t>
  </si>
  <si>
    <t>-1098842599</t>
  </si>
  <si>
    <t>https://podminky.urs.cz/item/CS_URS_2022_01/112155115</t>
  </si>
  <si>
    <t>50/12 "drcení křoví (bude využito k mulčování)</t>
  </si>
  <si>
    <t>114203104</t>
  </si>
  <si>
    <t>Rozebrání dlažeb nebo záhozů s naložením na dopravní prostředek záhozů, rovnanin a soustřeďovacích staveb provedených na sucho</t>
  </si>
  <si>
    <t>m3</t>
  </si>
  <si>
    <t>534637325</t>
  </si>
  <si>
    <t>https://podminky.urs.cz/item/CS_URS_2022_01/114203104</t>
  </si>
  <si>
    <t>154,71 "rozebrání uvolněných kamenů a poškozených patek, příl. D.1</t>
  </si>
  <si>
    <t>114203301</t>
  </si>
  <si>
    <t>Třídění lomového kamene nebo betonových tvárnic získaných při rozebrání dlažeb, záhozů, rovnanin a soustřeďovacích staveb podle druhu, velikosti nebo tvaru</t>
  </si>
  <si>
    <t>-557394024</t>
  </si>
  <si>
    <t>https://podminky.urs.cz/item/CS_URS_2022_01/114203301</t>
  </si>
  <si>
    <t>154,71 "z pol. rozebrání rovnanin</t>
  </si>
  <si>
    <t>114203401</t>
  </si>
  <si>
    <t>Srovnání lomového kamene nebo betonových tvárnic do měřitelných figur s přemístěním na vzdálenost do 10 m</t>
  </si>
  <si>
    <t>-461887047</t>
  </si>
  <si>
    <t>https://podminky.urs.cz/item/CS_URS_2022_01/114203401</t>
  </si>
  <si>
    <t>41,50 " kámen pro zához z lom. kamene</t>
  </si>
  <si>
    <t>65,634 "kámen pro rovnaninu</t>
  </si>
  <si>
    <t>Součet</t>
  </si>
  <si>
    <t>6</t>
  </si>
  <si>
    <t>115101201</t>
  </si>
  <si>
    <t>Čerpání vody na dopravní výšku do 10 m s uvažovaným průměrným přítokem do 500 l/min</t>
  </si>
  <si>
    <t>hod</t>
  </si>
  <si>
    <t>-1549447754</t>
  </si>
  <si>
    <t>https://podminky.urs.cz/item/CS_URS_2022_01/115101201</t>
  </si>
  <si>
    <t>25*4</t>
  </si>
  <si>
    <t>7</t>
  </si>
  <si>
    <t>124153101</t>
  </si>
  <si>
    <t>Vykopávky pro koryta vodotečí strojně v hornině třídy těžitelnosti I skupiny 1 a 2 přes 100 do 1 000 m3</t>
  </si>
  <si>
    <t>-1634879224</t>
  </si>
  <si>
    <t>https://podminky.urs.cz/item/CS_URS_2022_01/124153101</t>
  </si>
  <si>
    <t>63,68 "příl. D.1</t>
  </si>
  <si>
    <t>8</t>
  </si>
  <si>
    <t>162751114</t>
  </si>
  <si>
    <t>Vodorovné přemístění výkopku nebo sypaniny po suchu na obvyklém dopravním prostředku, bez naložení výkopku, avšak se složením bez rozhrnutí z horniny třídy těžitelnosti I skupiny 1 až 3 na vzdálenost přes 6 000 do 7 000 m</t>
  </si>
  <si>
    <t>2016881994</t>
  </si>
  <si>
    <t>https://podminky.urs.cz/item/CS_URS_2022_01/162751114</t>
  </si>
  <si>
    <t>9</t>
  </si>
  <si>
    <t>162751134</t>
  </si>
  <si>
    <t>Vodorovné přemístění výkopku nebo sypaniny po suchu na obvyklém dopravním prostředku, bez naložení výkopku, avšak se složením bez rozhrnutí z horniny třídy těžitelnosti II skupiny 4 a 5 na vzdálenost přes 6 000 do 7 000 m</t>
  </si>
  <si>
    <t>-1601048306</t>
  </si>
  <si>
    <t>https://podminky.urs.cz/item/CS_URS_2022_01/162751134</t>
  </si>
  <si>
    <t xml:space="preserve">154,71 "rozebrané opevnění </t>
  </si>
  <si>
    <t>-107,134 "odečet kamene pro další využití</t>
  </si>
  <si>
    <t>10</t>
  </si>
  <si>
    <t>171200000-R</t>
  </si>
  <si>
    <t xml:space="preserve">Jímkování pro celou stavbu uvažováno s pomocí  protipovodňových pytlů.  Zhotovitel může uvažovat s jiným způsobem provedení, dle svých možností, technického a technologického vybavení.</t>
  </si>
  <si>
    <t>úsek</t>
  </si>
  <si>
    <t>1239007711</t>
  </si>
  <si>
    <t>P</t>
  </si>
  <si>
    <t xml:space="preserve">Poznámka k položce:_x000d_
V položce je uvažováno s použitím 918 ks pytlů plněných pískem ke zřízení  130 úseků dl. 10 m. Zhotovitel může uvažovat s jiným způsobem provedení, dle svých možností, technického a technologického vybavení.</t>
  </si>
  <si>
    <t>25 úseků dlouhých 10,0 m (úseky kompletní opravy) včetně urovnání dna</t>
  </si>
  <si>
    <t xml:space="preserve"> Zhotovitel může uvažovat s jiným způsobem provedení dle svých možností, technického a technologického vybavení.</t>
  </si>
  <si>
    <t>25</t>
  </si>
  <si>
    <t>11</t>
  </si>
  <si>
    <t>171201231</t>
  </si>
  <si>
    <t>Poplatek za uložení stavebního odpadu na recyklační skládce (skládkovné) zeminy a kamení zatříděného do Katalogu odpadů pod kódem 17 05 04</t>
  </si>
  <si>
    <t>t</t>
  </si>
  <si>
    <t>1993416256</t>
  </si>
  <si>
    <t>https://podminky.urs.cz/item/CS_URS_2022_01/171201231</t>
  </si>
  <si>
    <t>63,68*1,8 "přebytek zeminy z vykopávek</t>
  </si>
  <si>
    <t>47,576*2,2 "kámen z rozebraného opevnění</t>
  </si>
  <si>
    <t>Vodorovné konstrukce</t>
  </si>
  <si>
    <t>12</t>
  </si>
  <si>
    <t>462511370r</t>
  </si>
  <si>
    <t xml:space="preserve">Zához z lomového kamene neupraveného záhozového  bez proštěrkování z terénu, hmotnosti jednotlivých kamenů přes 200 do 500 kg</t>
  </si>
  <si>
    <t>-714838560</t>
  </si>
  <si>
    <t>41,50 "příl. D.1</t>
  </si>
  <si>
    <t>13</t>
  </si>
  <si>
    <t>463211153</t>
  </si>
  <si>
    <t>Rovnanina z lomového kamene neupraveného pro podélné i příčné objekty objemu přes 3 m3 z kamene tříděného, s urovnáním líce a vyklínováním spár úlomky kamene hmotnost jednotlivých kamenů přes 200 do 500 kg</t>
  </si>
  <si>
    <t>-1814298776</t>
  </si>
  <si>
    <t>https://podminky.urs.cz/item/CS_URS_2022_01/463211153</t>
  </si>
  <si>
    <t>218,78 "příl. D.1</t>
  </si>
  <si>
    <t>-218,78*0,3 "odečet 30% pro pol. s využitím rozebraného opev.</t>
  </si>
  <si>
    <t>14</t>
  </si>
  <si>
    <t>463211153r</t>
  </si>
  <si>
    <t>-1809888376</t>
  </si>
  <si>
    <t>218,78*0,3 " 30% s využitím rozebraného opev.</t>
  </si>
  <si>
    <t>998</t>
  </si>
  <si>
    <t>Přesun hmot</t>
  </si>
  <si>
    <t>998332011</t>
  </si>
  <si>
    <t xml:space="preserve">Přesun hmot pro úpravy vodních toků a kanály, hráze rybníků apod.  dopravní vzdálenost do 500 m</t>
  </si>
  <si>
    <t>-1195498430</t>
  </si>
  <si>
    <t>https://podminky.urs.cz/item/CS_URS_2022_01/998332011</t>
  </si>
  <si>
    <t>1.2 - SO 1.2 Oprava kamenných patek LB nad lávkou</t>
  </si>
  <si>
    <t>-780153021</t>
  </si>
  <si>
    <t>177,78 "rozebrání uvolněných kamenů a poškozených patek, příl. D.1</t>
  </si>
  <si>
    <t>-747894042</t>
  </si>
  <si>
    <t>177,78 "z pol. rozebrání rovnanin</t>
  </si>
  <si>
    <t>-95277900</t>
  </si>
  <si>
    <t>41,38 " kámen pro zához z lom. kamene</t>
  </si>
  <si>
    <t>55,49 "kámen pro rovnaninu</t>
  </si>
  <si>
    <t>1604249173</t>
  </si>
  <si>
    <t>37*4</t>
  </si>
  <si>
    <t>1690685386</t>
  </si>
  <si>
    <t>62,34 "příl. D.1</t>
  </si>
  <si>
    <t>926557466</t>
  </si>
  <si>
    <t>62,34</t>
  </si>
  <si>
    <t>-338041710</t>
  </si>
  <si>
    <t xml:space="preserve">177,78"rozebrané opevnění </t>
  </si>
  <si>
    <t>-41,38 " kámen pro zához z lom. kamene</t>
  </si>
  <si>
    <t>-55,49 "kámen pro rovnaninu</t>
  </si>
  <si>
    <t>899202676</t>
  </si>
  <si>
    <t>37 úseků dlouhých 10,0 m (úseky kompletní opravy) včetně urovnání dna</t>
  </si>
  <si>
    <t>37</t>
  </si>
  <si>
    <t>-1645158758</t>
  </si>
  <si>
    <t>62,34*1,8 "přebytek zeminy z vykopávek</t>
  </si>
  <si>
    <t>80,91*2,2 "kámen z rozebraného opevnění</t>
  </si>
  <si>
    <t>209060833</t>
  </si>
  <si>
    <t>41,38"příl. D.1, kámen z výskytu</t>
  </si>
  <si>
    <t>661158767</t>
  </si>
  <si>
    <t>184,96 "příl. D.1</t>
  </si>
  <si>
    <t>-184,96*0,3 "odečet 30% pro pol. s využitím rozebraného opev.</t>
  </si>
  <si>
    <t>-296025173</t>
  </si>
  <si>
    <t>184,96*0,3 " 30% s využitím rozebraného opev.</t>
  </si>
  <si>
    <t>1677466813</t>
  </si>
  <si>
    <t>1.5 - SO 1.5 Oprava kamenných patek PB, P1 a P12-17</t>
  </si>
  <si>
    <t>111103202</t>
  </si>
  <si>
    <t>Kosení travin a vodních rostlin ve vegetačním období travního porostu středně hustého</t>
  </si>
  <si>
    <t>ha</t>
  </si>
  <si>
    <t>-269093640</t>
  </si>
  <si>
    <t>https://podminky.urs.cz/item/CS_URS_2022_01/111103202</t>
  </si>
  <si>
    <t>1000,0*0,0001 "příl. D.1</t>
  </si>
  <si>
    <t>-2069940689</t>
  </si>
  <si>
    <t>64,48 "rozebrání uvolněných kamenů a poškozených patek, příl. D.1</t>
  </si>
  <si>
    <t>642006351</t>
  </si>
  <si>
    <t>64,48 "z pol. rozebrání rovnanin</t>
  </si>
  <si>
    <t>-951103893</t>
  </si>
  <si>
    <t>13,92 " kámen pro zához z lom. kamene</t>
  </si>
  <si>
    <t>19,07 "kámen pro rovnaninu</t>
  </si>
  <si>
    <t>292636396</t>
  </si>
  <si>
    <t>6*4</t>
  </si>
  <si>
    <t>-1466452228</t>
  </si>
  <si>
    <t>180,19 "příl. D.1</t>
  </si>
  <si>
    <t>458954991</t>
  </si>
  <si>
    <t>-12,61 "odečet násypů</t>
  </si>
  <si>
    <t>1127835073</t>
  </si>
  <si>
    <t xml:space="preserve">64,48"rozebrané opevnění </t>
  </si>
  <si>
    <t>-13,92 " kámen pro zához z lom. kamene</t>
  </si>
  <si>
    <t>-19,07 "kámen pro rovnaninu</t>
  </si>
  <si>
    <t>-1033820597</t>
  </si>
  <si>
    <t>6 úseků dlouhých 10,0 m (úseky kompletní opravy) včetně urovnání dna</t>
  </si>
  <si>
    <t>464317756</t>
  </si>
  <si>
    <t>167,58*1,8 "přebytek zeminy z vykopávek</t>
  </si>
  <si>
    <t>31,49*2,2 "kámen z rozebraného opevnění</t>
  </si>
  <si>
    <t>181111111</t>
  </si>
  <si>
    <t>Plošná úprava terénu v zemině skupiny 1 až 4 s urovnáním povrchu bez doplnění ornice souvislé plochy do 500 m2 při nerovnostech terénu přes 50 do 100 mm v rovině nebo na svahu do 1:5</t>
  </si>
  <si>
    <t>-52401466</t>
  </si>
  <si>
    <t>https://podminky.urs.cz/item/CS_URS_2022_01/181111111</t>
  </si>
  <si>
    <t>126,10 "urovnání bermy</t>
  </si>
  <si>
    <t>181351113</t>
  </si>
  <si>
    <t>Rozprostření a urovnání ornice v rovině nebo ve svahu sklonu do 1:5 strojně při souvislé ploše přes 500 m2, tl. vrstvy do 200 mm</t>
  </si>
  <si>
    <t>1757519196</t>
  </si>
  <si>
    <t>https://podminky.urs.cz/item/CS_URS_2022_01/181351113</t>
  </si>
  <si>
    <t>12,61/0,1 "zpětné zásypy, úpravy terénu na PB (bermy, koleje, manipulační pruhy) tl. 100 mm</t>
  </si>
  <si>
    <t>181451311</t>
  </si>
  <si>
    <t>Založení trávníku strojně výsevem včetně utažení na ploše v rovině nebo na svahu do 1:5</t>
  </si>
  <si>
    <t>515204815</t>
  </si>
  <si>
    <t>https://podminky.urs.cz/item/CS_URS_2022_01/181451311</t>
  </si>
  <si>
    <t>126,10</t>
  </si>
  <si>
    <t>M</t>
  </si>
  <si>
    <t>00572472</t>
  </si>
  <si>
    <t>osivo směs travní krajinná-rovinná</t>
  </si>
  <si>
    <t>kg</t>
  </si>
  <si>
    <t>-1387224183</t>
  </si>
  <si>
    <t>126,1*0,025 'Přepočtené koeficientem množství</t>
  </si>
  <si>
    <t>185803105</t>
  </si>
  <si>
    <t>Shrabání pokoseného porostu a organických naplavenin s odvozem do 20 km travního porostu</t>
  </si>
  <si>
    <t>-1290375299</t>
  </si>
  <si>
    <t>https://podminky.urs.cz/item/CS_URS_2022_01/185803105</t>
  </si>
  <si>
    <t>1000,0*0,0001 "příl. D.1, z pol. kosení</t>
  </si>
  <si>
    <t>16</t>
  </si>
  <si>
    <t>-581539390</t>
  </si>
  <si>
    <t>13,92 "příl. D.1</t>
  </si>
  <si>
    <t>17</t>
  </si>
  <si>
    <t>-959347009</t>
  </si>
  <si>
    <t>63,57"příl. D.1</t>
  </si>
  <si>
    <t>-63,57*0,3 "odečet 30% pro pol. s využitím rozebraného opev.</t>
  </si>
  <si>
    <t>18</t>
  </si>
  <si>
    <t>590003312</t>
  </si>
  <si>
    <t>63,57*0,3 " 30% s využitím rozebraného opev.</t>
  </si>
  <si>
    <t>19</t>
  </si>
  <si>
    <t>28761610</t>
  </si>
  <si>
    <t>2 - SO 2 Oprava kamenných dlažeb</t>
  </si>
  <si>
    <t>2.1 - SO 2.1 Oprava kamenných dlažeb LB pod lávkou</t>
  </si>
  <si>
    <t xml:space="preserve">    6 - Úpravy povrchů, podlahy a osazování výplní</t>
  </si>
  <si>
    <t xml:space="preserve">    9 - Ostatní konstrukce a práce, bourání</t>
  </si>
  <si>
    <t>114203101</t>
  </si>
  <si>
    <t>Rozebrání dlažeb nebo záhozů s naložením na dopravní prostředek dlažeb z lomového kamene nebo betonových tvárnic na sucho nebo se spárami vyplněnými pískem nebo drnem</t>
  </si>
  <si>
    <t>798484223</t>
  </si>
  <si>
    <t>https://podminky.urs.cz/item/CS_URS_2022_01/114203101</t>
  </si>
  <si>
    <t>59,67 "rozebrání uvolněných kamenů a poškozených dlažeb, příl. D.1</t>
  </si>
  <si>
    <t>114203201</t>
  </si>
  <si>
    <t>Očištění lomového kamene nebo betonových tvárnic získaných při rozebrání dlažeb, záhozů, rovnanin a soustřeďovacích staveb od hlíny nebo písku</t>
  </si>
  <si>
    <t>1771979145</t>
  </si>
  <si>
    <t>https://podminky.urs.cz/item/CS_URS_2022_01/114203201</t>
  </si>
  <si>
    <t xml:space="preserve">59,67*0,3  "pro další využití</t>
  </si>
  <si>
    <t>-1442104792</t>
  </si>
  <si>
    <t>59,67</t>
  </si>
  <si>
    <t>1722880013</t>
  </si>
  <si>
    <t>59,67*0,3</t>
  </si>
  <si>
    <t>-1443300945</t>
  </si>
  <si>
    <t xml:space="preserve">0,303/1,8 " z pol. očištění od vegetace </t>
  </si>
  <si>
    <t>2136804517</t>
  </si>
  <si>
    <t>59,67*0,7 "rozebrané opevnění 70% z celk. mn.</t>
  </si>
  <si>
    <t>0,716/2,2 "vysekané spáry</t>
  </si>
  <si>
    <t>-2002522470</t>
  </si>
  <si>
    <t>0,303 " dle pol. čištění povrchů od vegetace</t>
  </si>
  <si>
    <t>59,67*0,7*2,2 "rozebroné opevnění z toho 70%</t>
  </si>
  <si>
    <t>0,716"vysekané spáry</t>
  </si>
  <si>
    <t>451316112</t>
  </si>
  <si>
    <t xml:space="preserve">Podklad pod dlažbu z betonu prostého  se zvýšenými nároky na prostředí tř. C 25/30 tl. přes 100 do 150 mm</t>
  </si>
  <si>
    <t>1110874772</t>
  </si>
  <si>
    <t>https://podminky.urs.cz/item/CS_URS_2022_01/451316112</t>
  </si>
  <si>
    <t>19,89 "příl. D.1</t>
  </si>
  <si>
    <t>451571111</t>
  </si>
  <si>
    <t xml:space="preserve">Lože pod dlažby  ze štěrkopísků, tl. vrstvy do 100 mm</t>
  </si>
  <si>
    <t>-735314173</t>
  </si>
  <si>
    <t>https://podminky.urs.cz/item/CS_URS_2022_01/451571111</t>
  </si>
  <si>
    <t>198,89 "příl. D.1</t>
  </si>
  <si>
    <t>465511327</t>
  </si>
  <si>
    <t xml:space="preserve">Dlažba z lomového kamene lomařsky upraveného  na sucho s vyklínováním kamenem, s vyplněním spár těženým kamenivem, drnem nebo ornicí s osetím, tl. kamene 300 mm</t>
  </si>
  <si>
    <t>-852422399</t>
  </si>
  <si>
    <t>https://podminky.urs.cz/item/CS_URS_2022_01/465511327</t>
  </si>
  <si>
    <t>-198,89*0,3 "odečet pro pol. dlažba z kamene z výskytu</t>
  </si>
  <si>
    <t>465511327r</t>
  </si>
  <si>
    <t>-1259758020</t>
  </si>
  <si>
    <t>Poznámka k položce:_x000d_
Využití kamene z výskytu. z ceníkové pol. byla odečtena cena za lomový kámen.</t>
  </si>
  <si>
    <t>198,89*0,3 "příl. D.1</t>
  </si>
  <si>
    <t>465513327</t>
  </si>
  <si>
    <t xml:space="preserve">Dlažba z lomového kamene lomařsky upraveného  na cementovou maltu, s vyspárováním cementovou maltou, tl. kamene 300 mm</t>
  </si>
  <si>
    <t>1399859423</t>
  </si>
  <si>
    <t>https://podminky.urs.cz/item/CS_URS_2022_01/465513327</t>
  </si>
  <si>
    <t>-19,89*0,3 "odečet pro dlažbu z rozebraného kamene</t>
  </si>
  <si>
    <t>465513327r</t>
  </si>
  <si>
    <t>1021946547</t>
  </si>
  <si>
    <t>Poznámka k položce:_x000d_
Využití kamene z rozebraného opevnění. Z ceníkové pol. byla odečtena cena kamene.</t>
  </si>
  <si>
    <t>19,89*0,3 "dlažba s využitím kamene z výskytu</t>
  </si>
  <si>
    <t>Úpravy povrchů, podlahy a osazování výplní</t>
  </si>
  <si>
    <t>629995101</t>
  </si>
  <si>
    <t>Očištění vnějších ploch tlakovou vodou omytím</t>
  </si>
  <si>
    <t>669912811</t>
  </si>
  <si>
    <t>https://podminky.urs.cz/item/CS_URS_2022_01/629995101</t>
  </si>
  <si>
    <t>1009,05 "příl. D.1</t>
  </si>
  <si>
    <t>636195212</t>
  </si>
  <si>
    <t xml:space="preserve">Vyplnění spár dosavadních dlažeb  cementovou maltou s vyčištěním spár na hloubky do 70 mm dlažby z lomového kamene s vyspárováním</t>
  </si>
  <si>
    <t>19022500</t>
  </si>
  <si>
    <t>https://podminky.urs.cz/item/CS_URS_2022_01/636195212</t>
  </si>
  <si>
    <t>39,78"příl. D.1</t>
  </si>
  <si>
    <t>Ostatní konstrukce a práce, bourání</t>
  </si>
  <si>
    <t>938111111r</t>
  </si>
  <si>
    <t xml:space="preserve">Čištění povrchů  od mechu a jiné vegetace</t>
  </si>
  <si>
    <t>1816773611</t>
  </si>
  <si>
    <t>Poznámka k položce:_x000d_
Ruční očištění břehového opevnění (dlažby)</t>
  </si>
  <si>
    <t>938903111</t>
  </si>
  <si>
    <t xml:space="preserve">Dokončovací práce na dosavadních konstrukcích  vysekání spár s očištěním zdiva nebo dlažby, s naložením suti na dopravní prostředek nebo s odklizením na hromady do vzdálenosti 50 m při hloubce spáry do 70 mm v dlažbě z lomového kamene</t>
  </si>
  <si>
    <t>-560375721</t>
  </si>
  <si>
    <t>https://podminky.urs.cz/item/CS_URS_2022_01/938903111</t>
  </si>
  <si>
    <t>39,78 "podle pol. vyplnění spár dlažby</t>
  </si>
  <si>
    <t>-1301120882</t>
  </si>
  <si>
    <t>2.2 - SO 2.2 Oprava kamenných dlažeb LB nad lávkou</t>
  </si>
  <si>
    <t>114203102</t>
  </si>
  <si>
    <t>Rozebrání dlažeb nebo záhozů s naložením na dopravní prostředek dlažeb z lomového kamene nebo betonových tvárnic na sucho se zalitými spárami cementovou maltou</t>
  </si>
  <si>
    <t>1751224752</t>
  </si>
  <si>
    <t>https://podminky.urs.cz/item/CS_URS_2022_01/114203102</t>
  </si>
  <si>
    <t>18,50 "příl. D.1</t>
  </si>
  <si>
    <t>114203202</t>
  </si>
  <si>
    <t>Očištění lomového kamene nebo betonových tvárnic získaných při rozebrání dlažeb, záhozů, rovnanin a soustřeďovacích staveb od malty</t>
  </si>
  <si>
    <t>1520424432</t>
  </si>
  <si>
    <t>https://podminky.urs.cz/item/CS_URS_2022_01/114203202</t>
  </si>
  <si>
    <t>18,50*0,3</t>
  </si>
  <si>
    <t>1820877475</t>
  </si>
  <si>
    <t>18,50</t>
  </si>
  <si>
    <t>-1286069273</t>
  </si>
  <si>
    <t>5,55</t>
  </si>
  <si>
    <t>-1907163306</t>
  </si>
  <si>
    <t xml:space="preserve">0,269/1,8 " z pol. očištění od vegetace </t>
  </si>
  <si>
    <t>1191003356</t>
  </si>
  <si>
    <t>18,5*0,7 "rozebrané opevnění 70% z celk. mn.</t>
  </si>
  <si>
    <t>8,067/2,2 "vysekané spáry</t>
  </si>
  <si>
    <t>-1559666076</t>
  </si>
  <si>
    <t>0,149*1,8</t>
  </si>
  <si>
    <t>16,617*2,2</t>
  </si>
  <si>
    <t>1356157603</t>
  </si>
  <si>
    <t>55,49</t>
  </si>
  <si>
    <t>-1219864469</t>
  </si>
  <si>
    <t>55,49 "příl. D.1</t>
  </si>
  <si>
    <t>1890318044</t>
  </si>
  <si>
    <t>-55,49*0,3 "odečet pro dlažbu z rozebraného kamene</t>
  </si>
  <si>
    <t>31372661</t>
  </si>
  <si>
    <t>55,49*0,3 "dlažba s využitím kamene z výskytu</t>
  </si>
  <si>
    <t>181363612</t>
  </si>
  <si>
    <t>896,35 "příl. D.1</t>
  </si>
  <si>
    <t>80516646</t>
  </si>
  <si>
    <t>448,18 "příl. D.1</t>
  </si>
  <si>
    <t>715890498</t>
  </si>
  <si>
    <t>1367043320</t>
  </si>
  <si>
    <t>448,18 "podle pol. vyplnění spár dlažby</t>
  </si>
  <si>
    <t>461831091</t>
  </si>
  <si>
    <t>2.5 - SO 2.5 Oprava kamenných dlažeb PB, P17</t>
  </si>
  <si>
    <t>-1422481365</t>
  </si>
  <si>
    <t>12,28 "rozebrání uvolněných kamenů a poškozených dlažeb, příl. D.1</t>
  </si>
  <si>
    <t>1442763477</t>
  </si>
  <si>
    <t xml:space="preserve">12,28*0,3  "pro další využití</t>
  </si>
  <si>
    <t>-190908484</t>
  </si>
  <si>
    <t>12,28</t>
  </si>
  <si>
    <t>1318629793</t>
  </si>
  <si>
    <t>12,28*0,3</t>
  </si>
  <si>
    <t>320600779</t>
  </si>
  <si>
    <t>12,28*0,7 "rozebrané opevnění 70% z celk. mn.</t>
  </si>
  <si>
    <t>-1015233177</t>
  </si>
  <si>
    <t>8,596*2,2 "poplatek za nevyužitý kámen</t>
  </si>
  <si>
    <t>-1524781713</t>
  </si>
  <si>
    <t>40,93 "příl. D.1</t>
  </si>
  <si>
    <t>-35480616</t>
  </si>
  <si>
    <t>-40,93*0,3 "odečet pro pol. dlažba z kamene z výskytu</t>
  </si>
  <si>
    <t>1634242470</t>
  </si>
  <si>
    <t>40,93*0,3 "příl. D.1</t>
  </si>
  <si>
    <t>1719941711</t>
  </si>
  <si>
    <t>3 - SO 3 Oprava brodu</t>
  </si>
  <si>
    <t>-3195628</t>
  </si>
  <si>
    <t>8,70 "příl. D.1</t>
  </si>
  <si>
    <t>1668752301</t>
  </si>
  <si>
    <t>8,70*0,3</t>
  </si>
  <si>
    <t>405233763</t>
  </si>
  <si>
    <t>8,70</t>
  </si>
  <si>
    <t>168824707</t>
  </si>
  <si>
    <t>8,7*0,3</t>
  </si>
  <si>
    <t>1211453028</t>
  </si>
  <si>
    <t>8,7*0,7 "rozebrané opevnění 70% z celk. mn.</t>
  </si>
  <si>
    <t>6,34 "vybourané prahy</t>
  </si>
  <si>
    <t>-870671634</t>
  </si>
  <si>
    <t>12,43*2,2 "rozebrané opevnění a prahy</t>
  </si>
  <si>
    <t>972137633</t>
  </si>
  <si>
    <t xml:space="preserve">2 úseky  včetně urovnání dna</t>
  </si>
  <si>
    <t>-2064185724</t>
  </si>
  <si>
    <t>29,0</t>
  </si>
  <si>
    <t>-93197785</t>
  </si>
  <si>
    <t>452318510</t>
  </si>
  <si>
    <t>Zajišťovací práh z betonu prostého se zvýšenými nároky na prostředí na dně a ve svahu melioračních kanálů s patkami nebo bez patek</t>
  </si>
  <si>
    <t>-1813356366</t>
  </si>
  <si>
    <t>https://podminky.urs.cz/item/CS_URS_2022_01/452318510</t>
  </si>
  <si>
    <t>3,58+4,54</t>
  </si>
  <si>
    <t>462511161r</t>
  </si>
  <si>
    <t>Zához z lomového kamene neupraveného provedený ze břehu nebo z lešení, do sucha nebo do vody tříděného, hmotnost jednotlivých kamenů do 80 kg bez výplně mezer</t>
  </si>
  <si>
    <t>-1814432112</t>
  </si>
  <si>
    <t>Poznámka k položce:_x000d_
Z ceníkové položky byla odstraněna cena kamene. Položka obsahuje pouze canu za provedení záhozu.</t>
  </si>
  <si>
    <t>4,20+5,70</t>
  </si>
  <si>
    <t>1010281474</t>
  </si>
  <si>
    <t>29,0*0,7</t>
  </si>
  <si>
    <t>1746790848</t>
  </si>
  <si>
    <t>Poznámka k položce:_x000d_
Z ceníkové položky byla odstraněna cena za kámen z výskytu.</t>
  </si>
  <si>
    <t>29,0*0,3</t>
  </si>
  <si>
    <t>564823268</t>
  </si>
  <si>
    <t>145,0 "příl. D.1</t>
  </si>
  <si>
    <t>-720335781</t>
  </si>
  <si>
    <t>72,50 "příl. D.1</t>
  </si>
  <si>
    <t>931992121</t>
  </si>
  <si>
    <t xml:space="preserve">Výplň dilatačních spár z polystyrenu  extrudovaného, tloušťky 20 mm</t>
  </si>
  <si>
    <t>-1899467127</t>
  </si>
  <si>
    <t>https://podminky.urs.cz/item/CS_URS_2022_01/931992121</t>
  </si>
  <si>
    <t>0,4*0,8*6</t>
  </si>
  <si>
    <t>931994142</t>
  </si>
  <si>
    <t xml:space="preserve">Těsnění spáry betonové konstrukce pásy, profily, tmely  tmelem polyuretanovým spáry dilatační do 4,0 cm2</t>
  </si>
  <si>
    <t>m</t>
  </si>
  <si>
    <t>1176844475</t>
  </si>
  <si>
    <t>https://podminky.urs.cz/item/CS_URS_2022_01/931994142</t>
  </si>
  <si>
    <t>6*(2*0,8+0,4)</t>
  </si>
  <si>
    <t>-1357442625</t>
  </si>
  <si>
    <t>72,50 "podle pol. vyplnění spár dlažby</t>
  </si>
  <si>
    <t>966041112</t>
  </si>
  <si>
    <t>Bourání konstrukcí LTM ve vodních tocích s přemístěním suti na hromady na vzdálenost do 20 m nebo s naložením na dopravní prostředek ručně z betonu prostého prokládaného kamenem</t>
  </si>
  <si>
    <t>-277276365</t>
  </si>
  <si>
    <t>https://podminky.urs.cz/item/CS_URS_2022_01/966041112</t>
  </si>
  <si>
    <t>2,69+3,65 "vybourání stávajícíh prahů ve dně</t>
  </si>
  <si>
    <t>20</t>
  </si>
  <si>
    <t>1451494925</t>
  </si>
  <si>
    <t>4 - SO 4 Oprava schodů</t>
  </si>
  <si>
    <t xml:space="preserve">    3 - Svislé a kompletní konstrukce</t>
  </si>
  <si>
    <t>PSV - Práce a dodávky PSV</t>
  </si>
  <si>
    <t xml:space="preserve">    767 - Konstrukce zámečnické</t>
  </si>
  <si>
    <t xml:space="preserve">    783 - Dokončovací práce - nátěry</t>
  </si>
  <si>
    <t>-131277802</t>
  </si>
  <si>
    <t xml:space="preserve">1,25+0,8*0,3  "pro další využití na dozdění stávající zídky a podesty pod schodištěm</t>
  </si>
  <si>
    <t>-13063406</t>
  </si>
  <si>
    <t>1,75+1,0*0,8*0,3 "z vybouraného zdiva zídky a podesty pod schodištěm</t>
  </si>
  <si>
    <t>2131344610</t>
  </si>
  <si>
    <t>1,49 "kámen pro dozdění zídky a podesty pod schodištěm</t>
  </si>
  <si>
    <t>-252689436</t>
  </si>
  <si>
    <t>1,99-1,49 "nevyužitý vybouraný kámen</t>
  </si>
  <si>
    <t>2,704/2,2 "vybourané schodiště - z pol. 23</t>
  </si>
  <si>
    <t>1402970511</t>
  </si>
  <si>
    <t>1,729*2,2 "z pol. 4</t>
  </si>
  <si>
    <t>Svislé a kompletní konstrukce</t>
  </si>
  <si>
    <t>321222111</t>
  </si>
  <si>
    <t xml:space="preserve">Zdění obkladního zdiva vodních staveb  přehrad, jezů a plavebních komor, spodní stavby vodních elektráren, odběrných věží a výpustných zařízení, opěrných zdí, šachet, šachtic a ostatních konstrukcí řádkového hrubého i čistého na maltu cementovou tl. od 250 do 450 mm</t>
  </si>
  <si>
    <t>-658899284</t>
  </si>
  <si>
    <t>https://podminky.urs.cz/item/CS_URS_2022_01/321222111</t>
  </si>
  <si>
    <t>nábřežní zídka, příl. D.5</t>
  </si>
  <si>
    <t>2,5*0,5*1,0</t>
  </si>
  <si>
    <t>388995212</t>
  </si>
  <si>
    <t xml:space="preserve">Chránička kabelů v římse z trub HDPE  přes DN 80 do DN 110</t>
  </si>
  <si>
    <t>800702865</t>
  </si>
  <si>
    <t>https://podminky.urs.cz/item/CS_URS_2022_01/388995212</t>
  </si>
  <si>
    <t>2,0</t>
  </si>
  <si>
    <t>430321414</t>
  </si>
  <si>
    <t xml:space="preserve">Schodišťové konstrukce a rampy z betonu železového (bez výztuže)  stupně, schodnice, ramena, podesty s nosníky tř. C 25/30</t>
  </si>
  <si>
    <t>1886266672</t>
  </si>
  <si>
    <t>https://podminky.urs.cz/item/CS_URS_2022_01/430321414</t>
  </si>
  <si>
    <t>3,75*1,0*0,3</t>
  </si>
  <si>
    <t>11*1,0*0,17*0,29+1*1,0*0,17*0,50</t>
  </si>
  <si>
    <t>430362021</t>
  </si>
  <si>
    <t xml:space="preserve">Výztuž schodišťových konstrukcí a ramp  stupňů, schodnic, ramen, podest s nosníky ze svařovaných sítí z drátů typu KARI</t>
  </si>
  <si>
    <t>1519922072</t>
  </si>
  <si>
    <t>https://podminky.urs.cz/item/CS_URS_2022_01/430362021</t>
  </si>
  <si>
    <t>3,70*1,0*0,006</t>
  </si>
  <si>
    <t>431351121</t>
  </si>
  <si>
    <t xml:space="preserve">Bednění podest, podstupňových desek a ramp včetně podpěrné konstrukce  výšky do 4 m půdorysně přímočarých zřízení</t>
  </si>
  <si>
    <t>-238279882</t>
  </si>
  <si>
    <t>https://podminky.urs.cz/item/CS_URS_2022_01/431351121</t>
  </si>
  <si>
    <t>11*1,0*0,17+1*1,0*0,50</t>
  </si>
  <si>
    <t>1,0*(0,6+0,5)+1,0*1,0</t>
  </si>
  <si>
    <t>2,5*0,4</t>
  </si>
  <si>
    <t>431351122</t>
  </si>
  <si>
    <t xml:space="preserve">Bednění podest, podstupňových desek a ramp včetně podpěrné konstrukce  výšky do 4 m půdorysně přímočarých odstranění</t>
  </si>
  <si>
    <t>20389177</t>
  </si>
  <si>
    <t>https://podminky.urs.cz/item/CS_URS_2022_01/431351122</t>
  </si>
  <si>
    <t>5,47</t>
  </si>
  <si>
    <t>451313511</t>
  </si>
  <si>
    <t>Podkladní vrstva z betonu prostého pod dlažbu se zvýšenými nároky na prostředí tl. do 100 mm</t>
  </si>
  <si>
    <t>-817521748</t>
  </si>
  <si>
    <t>https://podminky.urs.cz/item/CS_URS_2022_01/451313511</t>
  </si>
  <si>
    <t>(2,9+1,0)*1,0 "pod schody</t>
  </si>
  <si>
    <t>451313531</t>
  </si>
  <si>
    <t>Podkladní vrstva z betonu prostého pod dlažbu se zvýšenými nároky na prostředí tl. přes 150 do 200 mm</t>
  </si>
  <si>
    <t>-135954270</t>
  </si>
  <si>
    <t>https://podminky.urs.cz/item/CS_URS_2022_01/451313531</t>
  </si>
  <si>
    <t>1,0*0,8 "pod dlažbu</t>
  </si>
  <si>
    <t>-457263327</t>
  </si>
  <si>
    <t>1,0*0,8 "příl. D.1</t>
  </si>
  <si>
    <t>461310312</t>
  </si>
  <si>
    <t xml:space="preserve">Patka z betonu prostého do rýhy nebo do bednění  s provedením dilatačních spár v osové vzdálenosti 2 m a jejich zalitím živičnou zálivkou z betonu pro prostředí s mrazovými cykly tř. C 25/30</t>
  </si>
  <si>
    <t>983779400</t>
  </si>
  <si>
    <t>https://podminky.urs.cz/item/CS_URS_2022_01/461310312</t>
  </si>
  <si>
    <t>patky zábradlí, příl. D.5</t>
  </si>
  <si>
    <t>0,9*0,3*0,3+0,5*0,3*0,3</t>
  </si>
  <si>
    <t>1792938572</t>
  </si>
  <si>
    <t>1,0*0,8 "podesta pod schodištěm</t>
  </si>
  <si>
    <t>628613611</t>
  </si>
  <si>
    <t>Žárové zinkování ponorem dílů ocelových konstrukcí mostů hmotnosti dílců do 100 kg</t>
  </si>
  <si>
    <t>-364257178</t>
  </si>
  <si>
    <t>https://podminky.urs.cz/item/CS_URS_2022_01/628613611</t>
  </si>
  <si>
    <t>131,0</t>
  </si>
  <si>
    <t>-1263094369</t>
  </si>
  <si>
    <t>1,0*0,8</t>
  </si>
  <si>
    <t>-1938280034</t>
  </si>
  <si>
    <t>2*0,8+1,0</t>
  </si>
  <si>
    <t>953946111</t>
  </si>
  <si>
    <t xml:space="preserve">Montáž atypických ocelových konstrukcí  profilů hmotnosti do 13 kg/m, hmotnosti konstrukce do 1 t</t>
  </si>
  <si>
    <t>1128095184</t>
  </si>
  <si>
    <t>https://podminky.urs.cz/item/CS_URS_2022_01/953946111</t>
  </si>
  <si>
    <t>14550236</t>
  </si>
  <si>
    <t>profil ocelový svařovaný jakost S235 průřez čtvercový 40x40x3mm</t>
  </si>
  <si>
    <t>1527944501</t>
  </si>
  <si>
    <t>Poznámka k položce:_x000d_
Hmotnost: 3,36 kg/m</t>
  </si>
  <si>
    <t>zábradlí levé apravé , příl. D.5</t>
  </si>
  <si>
    <t>(26,0+13,0)*3,36*0,001</t>
  </si>
  <si>
    <t>22</t>
  </si>
  <si>
    <t>953961112</t>
  </si>
  <si>
    <t xml:space="preserve">Kotvy chemické s vyvrtáním otvoru  do betonu, železobetonu nebo tvrdého kamene tmel, velikost M 10, hloubka 90 mm</t>
  </si>
  <si>
    <t>-1001201402</t>
  </si>
  <si>
    <t>https://podminky.urs.cz/item/CS_URS_2022_01/953961112</t>
  </si>
  <si>
    <t>ukotvení zábradlí, levé a pravé, příl. D.5</t>
  </si>
  <si>
    <t>5*4+4*4</t>
  </si>
  <si>
    <t>23</t>
  </si>
  <si>
    <t>963023611</t>
  </si>
  <si>
    <t xml:space="preserve">Vybourání schodišťových stupňů  oblých, rovných nebo kosých ze zdi kamenné jednostranně</t>
  </si>
  <si>
    <t>2025256748</t>
  </si>
  <si>
    <t>https://podminky.urs.cz/item/CS_URS_2022_01/963023611</t>
  </si>
  <si>
    <t>8*1,0</t>
  </si>
  <si>
    <t>24</t>
  </si>
  <si>
    <t>966021112</t>
  </si>
  <si>
    <t>Bourání konstrukcí LTM ve vodních tocích s přemístěním suti na hromady na vzdálenost do 20 m nebo s naložením na dopravní prostředek ručně ze zdiva kamenného, pro jakýkoliv druh kamene na maltu cementovou</t>
  </si>
  <si>
    <t>-240697728</t>
  </si>
  <si>
    <t>https://podminky.urs.cz/item/CS_URS_2022_01/966021112</t>
  </si>
  <si>
    <t>2,5*1,0*0,5+1,0*1,0*0,5+1,0*0,8*0,3 "bourání stávající zídky a podesty pod schodištěm</t>
  </si>
  <si>
    <t>PSV</t>
  </si>
  <si>
    <t>Práce a dodávky PSV</t>
  </si>
  <si>
    <t>767</t>
  </si>
  <si>
    <t>Konstrukce zámečnické</t>
  </si>
  <si>
    <t>26</t>
  </si>
  <si>
    <t>767161813</t>
  </si>
  <si>
    <t>Demontáž zábradlí do suti rovného nerozebíratelný spoj hmotnosti 1 m zábradlí do 20 kg</t>
  </si>
  <si>
    <t>1315470185</t>
  </si>
  <si>
    <t>https://podminky.urs.cz/item/CS_URS_2022_01/767161813</t>
  </si>
  <si>
    <t>783</t>
  </si>
  <si>
    <t>Dokončovací práce - nátěry</t>
  </si>
  <si>
    <t>783317101</t>
  </si>
  <si>
    <t>Krycí nátěr (email) zámečnických konstrukcí jednonásobný syntetický standardní</t>
  </si>
  <si>
    <t>1919167738</t>
  </si>
  <si>
    <t>https://podminky.urs.cz/item/CS_URS_2022_01/783317101</t>
  </si>
  <si>
    <t>2 x nátěr ocelového zábradlí, RAL č. 7012</t>
  </si>
  <si>
    <t>(26,0+13,0)*4*0,04</t>
  </si>
  <si>
    <t>5 - VON Vedlejší a ostatní náklady</t>
  </si>
  <si>
    <t xml:space="preserve">    5 - Komunikace pozemní</t>
  </si>
  <si>
    <t>VRN - Vedlejší rozpočtové náklady</t>
  </si>
  <si>
    <t xml:space="preserve">    VRN1 - Vedlejší a ostatní rozpočtové náklady</t>
  </si>
  <si>
    <t xml:space="preserve">    VRN2 - Projektová dokumentace - ostatní náklady</t>
  </si>
  <si>
    <t xml:space="preserve">    VRN3 - Geodetické práce a vytýčení - ostatní náklady</t>
  </si>
  <si>
    <t xml:space="preserve">    VRN9 - Ostatní náklady</t>
  </si>
  <si>
    <t>113151111</t>
  </si>
  <si>
    <t xml:space="preserve">Rozebírání zpevněných ploch  s přemístěním na skládku na vzdálenost do 20 m nebo s naložením na dopravní prostředek ze silničních panelů</t>
  </si>
  <si>
    <t>1982540443</t>
  </si>
  <si>
    <t>https://podminky.urs.cz/item/CS_URS_2022_01/113151111</t>
  </si>
  <si>
    <t>10,0*3,0 " ochranné opatření</t>
  </si>
  <si>
    <t>113152112</t>
  </si>
  <si>
    <t xml:space="preserve">Odstranění podkladů zpevněných ploch  s přemístěním na skládku na vzdálenost do 20 m nebo s naložením na dopravní prostředek z kameniva drceného</t>
  </si>
  <si>
    <t>1722274984</t>
  </si>
  <si>
    <t>https://podminky.urs.cz/item/CS_URS_2022_01/113152112</t>
  </si>
  <si>
    <t>38,50" napojení pruhu u PPO, viz. řez P5</t>
  </si>
  <si>
    <t>113311121</t>
  </si>
  <si>
    <t>Odstranění geosyntetik s uložením na vzdálenost do 20 m nebo naložením na dopravní prostředek geotextilie</t>
  </si>
  <si>
    <t>719879657</t>
  </si>
  <si>
    <t>https://podminky.urs.cz/item/CS_URS_2022_01/113311121</t>
  </si>
  <si>
    <t>30,0 "pod rozebranými panely (ochranné opatření)</t>
  </si>
  <si>
    <t>Komunikace pozemní</t>
  </si>
  <si>
    <t>564841012</t>
  </si>
  <si>
    <t>Podklad ze štěrkodrti ŠD s rozprostřením a zhutněním plochy jednotlivě do 100 m2, po zhutnění tl. 130 mm</t>
  </si>
  <si>
    <t>2077351606</t>
  </si>
  <si>
    <t>https://podminky.urs.cz/item/CS_URS_2022_01/564841012</t>
  </si>
  <si>
    <t xml:space="preserve">38,5 " napojení pruhu u PPO,  viz řez P5 (příjezd)</t>
  </si>
  <si>
    <t>584121109</t>
  </si>
  <si>
    <t xml:space="preserve">Osazení silničních dílců ze železového betonu  s podkladem z kameniva těženého do tl. 40 mm jakéhokoliv druhu a velikosti, na plochu jednotlivě přes 15 do 50 m2</t>
  </si>
  <si>
    <t>-1243257931</t>
  </si>
  <si>
    <t>https://podminky.urs.cz/item/CS_URS_2022_01/584121109</t>
  </si>
  <si>
    <t>10,0*3,0 "ochranné opatření u komory uzávěrů</t>
  </si>
  <si>
    <t>59381009</t>
  </si>
  <si>
    <t>panel silniční 3,00x1,00x0,15m</t>
  </si>
  <si>
    <t>-1209757035</t>
  </si>
  <si>
    <t>trojnásobná obratovost (upravená JC)</t>
  </si>
  <si>
    <t>30,0/3</t>
  </si>
  <si>
    <t>919726201</t>
  </si>
  <si>
    <t>Geotextilie tkaná pro vyztužení, separaci nebo filtraci z polypropylenu, podélná pevnost v tahu do 15 kN/m</t>
  </si>
  <si>
    <t>2058411401</t>
  </si>
  <si>
    <t>https://podminky.urs.cz/item/CS_URS_2022_01/919726201</t>
  </si>
  <si>
    <t>938909311</t>
  </si>
  <si>
    <t>Čištění vozovek metením strojně podkladu nebo krytu betonového nebo živičného</t>
  </si>
  <si>
    <t>133284276</t>
  </si>
  <si>
    <t>https://podminky.urs.cz/item/CS_URS_2022_01/938909311</t>
  </si>
  <si>
    <t>1000,0*2,5*10*0,5 " dle potřeby (v závislosti na počasí)</t>
  </si>
  <si>
    <t>VRN</t>
  </si>
  <si>
    <t>Vedlejší rozpočtové náklady</t>
  </si>
  <si>
    <t>VRN1</t>
  </si>
  <si>
    <t>Vedlejší a ostatní rozpočtové náklady</t>
  </si>
  <si>
    <t>011</t>
  </si>
  <si>
    <t>Zajištění kompletního zařízení staveniště a jeho přípojení na inž. sítě</t>
  </si>
  <si>
    <t>soubor</t>
  </si>
  <si>
    <t>1024</t>
  </si>
  <si>
    <t>128688714</t>
  </si>
  <si>
    <t>- zajištění kompletního zařízení staveniště a jeho přípojení na inž. sítě</t>
  </si>
  <si>
    <t>- zajištění místnosti pro TDI v ZS vč. jejího vybavení</t>
  </si>
  <si>
    <t>- zajištění ohlášení všech staveb zařízení staveniště dle §104 odst. (2) zákona č. 183/2006 Sb.</t>
  </si>
  <si>
    <t>- zajištění oplocení prostoru ZS</t>
  </si>
  <si>
    <t>- zajištění následné likvidace všech objektů ZS včetně připojení na sítě</t>
  </si>
  <si>
    <t>- zajištění ostrahy stavby a staveniště po dobu realizace stavby</t>
  </si>
  <si>
    <t>- zajištění podmínek pro použití přístupových komunikací dotčených stavbou s příslušnými vlastníky či správci a zajištění jejich splnění</t>
  </si>
  <si>
    <t>- zřízení čisticích zón před výjezdem z obvodu staveniště</t>
  </si>
  <si>
    <t>- provedení takových opatření, aby plochy obvodu staveniště nebyly znečištěny ropnými látkami a jinými podobnými produkty</t>
  </si>
  <si>
    <t>- provedení takových opatření, aby nebyly překročeny limity prašnosti a hlučnosti dané obecně závaznou vyhláškou</t>
  </si>
  <si>
    <t>- zajištění péče o nepředané objekty a konstrukce stavby, jejich ošetřování a zimní opatření</t>
  </si>
  <si>
    <t>- zajištění ochrany veškeré zeleně v prostoru staveniště a v jeho bezprostřední blízkosti pro poškození během realizace stavby</t>
  </si>
  <si>
    <t>0112</t>
  </si>
  <si>
    <t>Zajištění obnovy asfaltové komunikace</t>
  </si>
  <si>
    <t>-287772974</t>
  </si>
  <si>
    <t>- pasport asf. komunikací včetně fotodokumentace</t>
  </si>
  <si>
    <t xml:space="preserve">- obnova stávající asf. komunikace </t>
  </si>
  <si>
    <t>VRN2</t>
  </si>
  <si>
    <t>Projektová dokumentace - ostatní náklady</t>
  </si>
  <si>
    <t>0210</t>
  </si>
  <si>
    <t>Vypracování Plánu opatření pro případ havárie</t>
  </si>
  <si>
    <t>-487440216</t>
  </si>
  <si>
    <t>Zhotovitelem vypracovaný plán opatření pro případ úniku závadných látek.</t>
  </si>
  <si>
    <t>(např. ropné produkty, cementové výluhy, odpadní vody z těsnících clon, atd.)</t>
  </si>
  <si>
    <t>0221</t>
  </si>
  <si>
    <t>Zpracování povodňového plánu stavby dle §71 zákona č. 254/2001 Sb. včetně zajištění schválení příslušnými orgány správy a Povodím Labe, státní podnik</t>
  </si>
  <si>
    <t>-537751992</t>
  </si>
  <si>
    <t>Zpracování povodňového plánu stavby dle §71 zákona č. 254/2001 Sb.,</t>
  </si>
  <si>
    <t>včetně zajištění schválení příslušnými orgány správy a Povodím Labe, státní podnik.</t>
  </si>
  <si>
    <t>023</t>
  </si>
  <si>
    <t xml:space="preserve">Vypracování  projektu skutečného provedení díla</t>
  </si>
  <si>
    <t>-1884015316</t>
  </si>
  <si>
    <t xml:space="preserve">Vypracování  projektu skutečného provedení díla.</t>
  </si>
  <si>
    <t>VRN3</t>
  </si>
  <si>
    <t>Geodetické práce a vytýčení - ostatní náklady</t>
  </si>
  <si>
    <t>031</t>
  </si>
  <si>
    <t>Vypracování geodetického zaměření skutečného stavu</t>
  </si>
  <si>
    <t>-462725702</t>
  </si>
  <si>
    <t xml:space="preserve">Vypracování  geodetického zaměření skutečného stavu.</t>
  </si>
  <si>
    <t>034403000</t>
  </si>
  <si>
    <t>dopravní značení na staveništi</t>
  </si>
  <si>
    <t>kpl</t>
  </si>
  <si>
    <t>-905910135</t>
  </si>
  <si>
    <t>035</t>
  </si>
  <si>
    <t>Zajištění veškerých geodetických prací souvisejících s realizací díla</t>
  </si>
  <si>
    <t>-2047001601</t>
  </si>
  <si>
    <t>Zajištění veškerých geodetických prací souvisejících s realizací díla.</t>
  </si>
  <si>
    <t>Vytýčení stavby.</t>
  </si>
  <si>
    <t>VRN9</t>
  </si>
  <si>
    <t>Ostatní náklady</t>
  </si>
  <si>
    <t>0931</t>
  </si>
  <si>
    <t>Provedení pasportizace stávajících nemovitostí</t>
  </si>
  <si>
    <t>-1795280904</t>
  </si>
  <si>
    <t xml:space="preserve">Provedení pasportizace stávajících nemovitostí (vč. pozemků)  a jejich příslušenství,</t>
  </si>
  <si>
    <t>uvedení pozemků do pův. stavu vč. nutného plošného urovnání terénu.</t>
  </si>
  <si>
    <t>Protokolární předání majitelům.</t>
  </si>
  <si>
    <t>094</t>
  </si>
  <si>
    <t>Zajištění vytýčení veškerých podzemních zařízení</t>
  </si>
  <si>
    <t>-2103513551</t>
  </si>
  <si>
    <t>Zajištění vytýčení veškerých podzemních zařízení.</t>
  </si>
  <si>
    <t>0991</t>
  </si>
  <si>
    <t>Zajištění fotodokumentace veškerých konstrukcí, které budou v průběhu stavby skryty nebo zakryty</t>
  </si>
  <si>
    <t>-54134546</t>
  </si>
  <si>
    <t xml:space="preserve">Zajištění fotodokumentace veškerých konstrukcí, </t>
  </si>
  <si>
    <t xml:space="preserve"> které budou v průběhu stavby skryty nebo zakryty.</t>
  </si>
  <si>
    <t>0992</t>
  </si>
  <si>
    <t>Zajištění průzkumu staveniště zaměřeného na výskyt zvláště chráněných živočichů a rostlin k tomu oprávněnou osobou a jejich transferu a zajištění slovení vodních živočichů</t>
  </si>
  <si>
    <t>-1567089867</t>
  </si>
  <si>
    <t xml:space="preserve">Poznámka k položce:_x000d_
_x000d_
_x000d_
</t>
  </si>
  <si>
    <t>- pořízení protokolu o výskytu a transferu zvl. chráněných druhů</t>
  </si>
  <si>
    <t>- odborné slovení rybí osádky vč. finanční kmpenzace za slovení rybí obsádky</t>
  </si>
  <si>
    <t>- zajištění oznámení zahájení prací na vodním toku příslušnému uživateli rybářského revíru</t>
  </si>
  <si>
    <t>- po dokončení stavby předat bezodkladně protokol příslušnému KÚ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</si>
</sst>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80008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8"/>
      <color theme="10"/>
      <name val="Wingdings 2"/>
    </font>
    <font>
      <b/>
      <sz val="10"/>
      <color rgb="FF00336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79797"/>
      <name val="Arial CE"/>
    </font>
    <font>
      <i/>
      <u/>
      <sz val="7"/>
      <color rgb="FF979797"/>
      <name val="Calibri"/>
      <scheme val="minor"/>
    </font>
    <font>
      <sz val="7"/>
      <color rgb="FF969696"/>
      <name val="Arial CE"/>
    </font>
    <font>
      <i/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41" fillId="0" borderId="0" applyNumberFormat="0" applyFill="0" applyBorder="0" applyAlignment="0" applyProtection="0"/>
  </cellStyleXfs>
  <cellXfs count="29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3" fillId="0" borderId="0" xfId="0" applyFont="1" applyAlignment="1" applyProtection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6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7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7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8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9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22" fillId="4" borderId="6" xfId="0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22" fillId="4" borderId="7" xfId="0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right" vertical="center"/>
    </xf>
    <xf numFmtId="0" fontId="22" fillId="4" borderId="8" xfId="0" applyFont="1" applyFill="1" applyBorder="1" applyAlignment="1" applyProtection="1">
      <alignment horizontal="left" vertical="center"/>
    </xf>
    <xf numFmtId="0" fontId="22" fillId="4" borderId="0" xfId="0" applyFont="1" applyFill="1" applyAlignment="1" applyProtection="1">
      <alignment horizontal="center" vertical="center"/>
    </xf>
    <xf numFmtId="0" fontId="23" fillId="0" borderId="16" xfId="0" applyFont="1" applyBorder="1" applyAlignment="1" applyProtection="1">
      <alignment horizontal="center" vertical="center" wrapText="1"/>
    </xf>
    <xf numFmtId="0" fontId="23" fillId="0" borderId="17" xfId="0" applyFont="1" applyBorder="1" applyAlignment="1" applyProtection="1">
      <alignment horizontal="center" vertical="center" wrapText="1"/>
    </xf>
    <xf numFmtId="0" fontId="23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4" fontId="20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5" fillId="0" borderId="3" xfId="0" applyFont="1" applyBorder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6" fillId="0" borderId="0" xfId="0" applyFont="1" applyAlignment="1" applyProtection="1">
      <alignment horizontal="left" vertical="center" wrapText="1"/>
    </xf>
    <xf numFmtId="0" fontId="27" fillId="0" borderId="0" xfId="0" applyFont="1" applyAlignment="1" applyProtection="1">
      <alignment vertical="center"/>
    </xf>
    <xf numFmtId="4" fontId="27" fillId="0" borderId="0" xfId="0" applyNumberFormat="1" applyFont="1" applyAlignment="1" applyProtection="1">
      <alignment horizontal="right" vertical="center"/>
    </xf>
    <xf numFmtId="4" fontId="27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8" fillId="0" borderId="14" xfId="0" applyNumberFormat="1" applyFont="1" applyBorder="1" applyAlignment="1" applyProtection="1">
      <alignment vertical="center"/>
    </xf>
    <xf numFmtId="4" fontId="28" fillId="0" borderId="0" xfId="0" applyNumberFormat="1" applyFont="1" applyBorder="1" applyAlignment="1" applyProtection="1">
      <alignment vertical="center"/>
    </xf>
    <xf numFmtId="166" fontId="28" fillId="0" borderId="0" xfId="0" applyNumberFormat="1" applyFont="1" applyBorder="1" applyAlignment="1" applyProtection="1">
      <alignment vertical="center"/>
    </xf>
    <xf numFmtId="4" fontId="28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29" fillId="0" borderId="0" xfId="1" applyFont="1" applyAlignment="1">
      <alignment horizontal="center" vertical="center"/>
    </xf>
    <xf numFmtId="0" fontId="7" fillId="0" borderId="0" xfId="0" applyFont="1" applyAlignment="1" applyProtection="1">
      <alignment vertical="center"/>
    </xf>
    <xf numFmtId="0" fontId="30" fillId="0" borderId="0" xfId="0" applyFont="1" applyAlignment="1" applyProtection="1">
      <alignment horizontal="left" vertical="center" wrapText="1"/>
    </xf>
    <xf numFmtId="4" fontId="7" fillId="0" borderId="0" xfId="0" applyNumberFormat="1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4" fontId="1" fillId="0" borderId="14" xfId="0" applyNumberFormat="1" applyFont="1" applyBorder="1" applyAlignment="1" applyProtection="1">
      <alignment vertical="center"/>
    </xf>
    <xf numFmtId="4" fontId="1" fillId="0" borderId="0" xfId="0" applyNumberFormat="1" applyFont="1" applyBorder="1" applyAlignment="1" applyProtection="1">
      <alignment vertical="center"/>
    </xf>
    <xf numFmtId="166" fontId="1" fillId="0" borderId="0" xfId="0" applyNumberFormat="1" applyFont="1" applyBorder="1" applyAlignment="1" applyProtection="1">
      <alignment vertical="center"/>
    </xf>
    <xf numFmtId="4" fontId="1" fillId="0" borderId="15" xfId="0" applyNumberFormat="1" applyFont="1" applyBorder="1" applyAlignment="1" applyProtection="1">
      <alignment vertical="center"/>
    </xf>
    <xf numFmtId="0" fontId="2" fillId="0" borderId="0" xfId="0" applyFont="1" applyAlignment="1">
      <alignment horizontal="left" vertical="center"/>
    </xf>
    <xf numFmtId="4" fontId="28" fillId="0" borderId="19" xfId="0" applyNumberFormat="1" applyFont="1" applyBorder="1" applyAlignment="1" applyProtection="1">
      <alignment vertical="center"/>
    </xf>
    <xf numFmtId="4" fontId="28" fillId="0" borderId="20" xfId="0" applyNumberFormat="1" applyFont="1" applyBorder="1" applyAlignment="1" applyProtection="1">
      <alignment vertical="center"/>
    </xf>
    <xf numFmtId="166" fontId="28" fillId="0" borderId="20" xfId="0" applyNumberFormat="1" applyFont="1" applyBorder="1" applyAlignment="1" applyProtection="1">
      <alignment vertical="center"/>
    </xf>
    <xf numFmtId="4" fontId="28" fillId="0" borderId="21" xfId="0" applyNumberFormat="1" applyFont="1" applyBorder="1" applyAlignment="1" applyProtection="1">
      <alignment vertical="center"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" fillId="0" borderId="0" xfId="0" applyFont="1" applyAlignment="1" applyProtection="1">
      <alignment horizontal="left" vertical="center" wrapText="1"/>
    </xf>
    <xf numFmtId="0" fontId="22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2" fillId="4" borderId="0" xfId="0" applyFont="1" applyFill="1" applyAlignment="1" applyProtection="1">
      <alignment horizontal="right" vertical="center"/>
    </xf>
    <xf numFmtId="0" fontId="32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2" fillId="4" borderId="16" xfId="0" applyFont="1" applyFill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</xf>
    <xf numFmtId="0" fontId="22" fillId="4" borderId="18" xfId="0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3" fillId="0" borderId="12" xfId="0" applyNumberFormat="1" applyFont="1" applyBorder="1" applyAlignment="1" applyProtection="1"/>
    <xf numFmtId="166" fontId="33" fillId="0" borderId="13" xfId="0" applyNumberFormat="1" applyFont="1" applyBorder="1" applyAlignment="1" applyProtection="1"/>
    <xf numFmtId="4" fontId="34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2" fillId="0" borderId="22" xfId="0" applyFont="1" applyBorder="1" applyAlignment="1" applyProtection="1">
      <alignment horizontal="center" vertical="center"/>
    </xf>
    <xf numFmtId="49" fontId="22" fillId="0" borderId="22" xfId="0" applyNumberFormat="1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center" vertical="center" wrapText="1"/>
    </xf>
    <xf numFmtId="167" fontId="22" fillId="0" borderId="22" xfId="0" applyNumberFormat="1" applyFont="1" applyBorder="1" applyAlignment="1" applyProtection="1">
      <alignment vertical="center"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</xf>
    <xf numFmtId="166" fontId="23" fillId="0" borderId="0" xfId="0" applyNumberFormat="1" applyFont="1" applyBorder="1" applyAlignment="1" applyProtection="1">
      <alignment vertical="center"/>
    </xf>
    <xf numFmtId="166" fontId="23" fillId="0" borderId="15" xfId="0" applyNumberFormat="1" applyFont="1" applyBorder="1" applyAlignment="1" applyProtection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</xf>
    <xf numFmtId="0" fontId="36" fillId="0" borderId="0" xfId="1" applyFont="1" applyAlignment="1" applyProtection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7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38" fillId="0" borderId="0" xfId="0" applyFont="1" applyAlignment="1" applyProtection="1">
      <alignment vertical="center" wrapText="1"/>
    </xf>
    <xf numFmtId="0" fontId="11" fillId="0" borderId="3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0" fillId="0" borderId="19" xfId="0" applyFont="1" applyBorder="1" applyAlignment="1" applyProtection="1">
      <alignment vertical="center"/>
    </xf>
    <xf numFmtId="0" fontId="0" fillId="0" borderId="20" xfId="0" applyBorder="1" applyAlignment="1" applyProtection="1">
      <alignment vertical="center"/>
    </xf>
    <xf numFmtId="0" fontId="0" fillId="0" borderId="20" xfId="0" applyFont="1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0" fontId="39" fillId="0" borderId="22" xfId="0" applyFont="1" applyBorder="1" applyAlignment="1" applyProtection="1">
      <alignment horizontal="center" vertical="center"/>
    </xf>
    <xf numFmtId="49" fontId="39" fillId="0" borderId="22" xfId="0" applyNumberFormat="1" applyFont="1" applyBorder="1" applyAlignment="1" applyProtection="1">
      <alignment horizontal="left" vertical="center" wrapText="1"/>
    </xf>
    <xf numFmtId="0" fontId="39" fillId="0" borderId="22" xfId="0" applyFont="1" applyBorder="1" applyAlignment="1" applyProtection="1">
      <alignment horizontal="left" vertical="center" wrapText="1"/>
    </xf>
    <xf numFmtId="0" fontId="39" fillId="0" borderId="22" xfId="0" applyFont="1" applyBorder="1" applyAlignment="1" applyProtection="1">
      <alignment horizontal="center" vertical="center" wrapText="1"/>
    </xf>
    <xf numFmtId="167" fontId="39" fillId="0" borderId="22" xfId="0" applyNumberFormat="1" applyFont="1" applyBorder="1" applyAlignment="1" applyProtection="1">
      <alignment vertical="center"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 applyProtection="1">
      <alignment vertical="center"/>
    </xf>
    <xf numFmtId="0" fontId="40" fillId="0" borderId="3" xfId="0" applyFont="1" applyBorder="1" applyAlignment="1">
      <alignment vertical="center"/>
    </xf>
    <xf numFmtId="0" fontId="39" fillId="2" borderId="14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</xf>
    <xf numFmtId="0" fontId="9" fillId="0" borderId="19" xfId="0" applyFont="1" applyBorder="1" applyAlignment="1" applyProtection="1">
      <alignment vertical="center"/>
    </xf>
    <xf numFmtId="0" fontId="9" fillId="0" borderId="20" xfId="0" applyFont="1" applyBorder="1" applyAlignment="1" applyProtection="1">
      <alignment vertical="center"/>
    </xf>
    <xf numFmtId="0" fontId="9" fillId="0" borderId="21" xfId="0" applyFont="1" applyBorder="1" applyAlignment="1" applyProtection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theme" Target="theme/theme1.xml" /><Relationship Id="rId13" Type="http://schemas.openxmlformats.org/officeDocument/2006/relationships/calcChain" Target="calcChain.xml" /><Relationship Id="rId14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0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5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6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7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8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9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2_01/113151111" TargetMode="External" /><Relationship Id="rId2" Type="http://schemas.openxmlformats.org/officeDocument/2006/relationships/hyperlink" Target="https://podminky.urs.cz/item/CS_URS_2022_01/113152112" TargetMode="External" /><Relationship Id="rId3" Type="http://schemas.openxmlformats.org/officeDocument/2006/relationships/hyperlink" Target="https://podminky.urs.cz/item/CS_URS_2022_01/113311121" TargetMode="External" /><Relationship Id="rId4" Type="http://schemas.openxmlformats.org/officeDocument/2006/relationships/hyperlink" Target="https://podminky.urs.cz/item/CS_URS_2022_01/564841012" TargetMode="External" /><Relationship Id="rId5" Type="http://schemas.openxmlformats.org/officeDocument/2006/relationships/hyperlink" Target="https://podminky.urs.cz/item/CS_URS_2022_01/584121109" TargetMode="External" /><Relationship Id="rId6" Type="http://schemas.openxmlformats.org/officeDocument/2006/relationships/hyperlink" Target="https://podminky.urs.cz/item/CS_URS_2022_01/919726201" TargetMode="External" /><Relationship Id="rId7" Type="http://schemas.openxmlformats.org/officeDocument/2006/relationships/hyperlink" Target="https://podminky.urs.cz/item/CS_URS_2022_01/938909311" TargetMode="External" /><Relationship Id="rId8" Type="http://schemas.openxmlformats.org/officeDocument/2006/relationships/drawing" Target="../drawings/drawing10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2_01/111251101" TargetMode="External" /><Relationship Id="rId2" Type="http://schemas.openxmlformats.org/officeDocument/2006/relationships/hyperlink" Target="https://podminky.urs.cz/item/CS_URS_2022_01/112155115" TargetMode="External" /><Relationship Id="rId3" Type="http://schemas.openxmlformats.org/officeDocument/2006/relationships/hyperlink" Target="https://podminky.urs.cz/item/CS_URS_2022_01/114203104" TargetMode="External" /><Relationship Id="rId4" Type="http://schemas.openxmlformats.org/officeDocument/2006/relationships/hyperlink" Target="https://podminky.urs.cz/item/CS_URS_2022_01/114203301" TargetMode="External" /><Relationship Id="rId5" Type="http://schemas.openxmlformats.org/officeDocument/2006/relationships/hyperlink" Target="https://podminky.urs.cz/item/CS_URS_2022_01/114203401" TargetMode="External" /><Relationship Id="rId6" Type="http://schemas.openxmlformats.org/officeDocument/2006/relationships/hyperlink" Target="https://podminky.urs.cz/item/CS_URS_2022_01/115101201" TargetMode="External" /><Relationship Id="rId7" Type="http://schemas.openxmlformats.org/officeDocument/2006/relationships/hyperlink" Target="https://podminky.urs.cz/item/CS_URS_2022_01/124153101" TargetMode="External" /><Relationship Id="rId8" Type="http://schemas.openxmlformats.org/officeDocument/2006/relationships/hyperlink" Target="https://podminky.urs.cz/item/CS_URS_2022_01/162751114" TargetMode="External" /><Relationship Id="rId9" Type="http://schemas.openxmlformats.org/officeDocument/2006/relationships/hyperlink" Target="https://podminky.urs.cz/item/CS_URS_2022_01/162751134" TargetMode="External" /><Relationship Id="rId10" Type="http://schemas.openxmlformats.org/officeDocument/2006/relationships/hyperlink" Target="https://podminky.urs.cz/item/CS_URS_2022_01/171201231" TargetMode="External" /><Relationship Id="rId11" Type="http://schemas.openxmlformats.org/officeDocument/2006/relationships/hyperlink" Target="https://podminky.urs.cz/item/CS_URS_2022_01/463211153" TargetMode="External" /><Relationship Id="rId12" Type="http://schemas.openxmlformats.org/officeDocument/2006/relationships/hyperlink" Target="https://podminky.urs.cz/item/CS_URS_2022_01/998332011" TargetMode="External" /><Relationship Id="rId13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2_01/114203104" TargetMode="External" /><Relationship Id="rId2" Type="http://schemas.openxmlformats.org/officeDocument/2006/relationships/hyperlink" Target="https://podminky.urs.cz/item/CS_URS_2022_01/114203301" TargetMode="External" /><Relationship Id="rId3" Type="http://schemas.openxmlformats.org/officeDocument/2006/relationships/hyperlink" Target="https://podminky.urs.cz/item/CS_URS_2022_01/114203401" TargetMode="External" /><Relationship Id="rId4" Type="http://schemas.openxmlformats.org/officeDocument/2006/relationships/hyperlink" Target="https://podminky.urs.cz/item/CS_URS_2022_01/115101201" TargetMode="External" /><Relationship Id="rId5" Type="http://schemas.openxmlformats.org/officeDocument/2006/relationships/hyperlink" Target="https://podminky.urs.cz/item/CS_URS_2022_01/124153101" TargetMode="External" /><Relationship Id="rId6" Type="http://schemas.openxmlformats.org/officeDocument/2006/relationships/hyperlink" Target="https://podminky.urs.cz/item/CS_URS_2022_01/162751114" TargetMode="External" /><Relationship Id="rId7" Type="http://schemas.openxmlformats.org/officeDocument/2006/relationships/hyperlink" Target="https://podminky.urs.cz/item/CS_URS_2022_01/162751134" TargetMode="External" /><Relationship Id="rId8" Type="http://schemas.openxmlformats.org/officeDocument/2006/relationships/hyperlink" Target="https://podminky.urs.cz/item/CS_URS_2022_01/171201231" TargetMode="External" /><Relationship Id="rId9" Type="http://schemas.openxmlformats.org/officeDocument/2006/relationships/hyperlink" Target="https://podminky.urs.cz/item/CS_URS_2022_01/463211153" TargetMode="External" /><Relationship Id="rId10" Type="http://schemas.openxmlformats.org/officeDocument/2006/relationships/hyperlink" Target="https://podminky.urs.cz/item/CS_URS_2022_01/998332011" TargetMode="External" /><Relationship Id="rId11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2_01/111103202" TargetMode="External" /><Relationship Id="rId2" Type="http://schemas.openxmlformats.org/officeDocument/2006/relationships/hyperlink" Target="https://podminky.urs.cz/item/CS_URS_2022_01/114203104" TargetMode="External" /><Relationship Id="rId3" Type="http://schemas.openxmlformats.org/officeDocument/2006/relationships/hyperlink" Target="https://podminky.urs.cz/item/CS_URS_2022_01/114203301" TargetMode="External" /><Relationship Id="rId4" Type="http://schemas.openxmlformats.org/officeDocument/2006/relationships/hyperlink" Target="https://podminky.urs.cz/item/CS_URS_2022_01/114203401" TargetMode="External" /><Relationship Id="rId5" Type="http://schemas.openxmlformats.org/officeDocument/2006/relationships/hyperlink" Target="https://podminky.urs.cz/item/CS_URS_2022_01/115101201" TargetMode="External" /><Relationship Id="rId6" Type="http://schemas.openxmlformats.org/officeDocument/2006/relationships/hyperlink" Target="https://podminky.urs.cz/item/CS_URS_2022_01/124153101" TargetMode="External" /><Relationship Id="rId7" Type="http://schemas.openxmlformats.org/officeDocument/2006/relationships/hyperlink" Target="https://podminky.urs.cz/item/CS_URS_2022_01/162751114" TargetMode="External" /><Relationship Id="rId8" Type="http://schemas.openxmlformats.org/officeDocument/2006/relationships/hyperlink" Target="https://podminky.urs.cz/item/CS_URS_2022_01/162751134" TargetMode="External" /><Relationship Id="rId9" Type="http://schemas.openxmlformats.org/officeDocument/2006/relationships/hyperlink" Target="https://podminky.urs.cz/item/CS_URS_2022_01/171201231" TargetMode="External" /><Relationship Id="rId10" Type="http://schemas.openxmlformats.org/officeDocument/2006/relationships/hyperlink" Target="https://podminky.urs.cz/item/CS_URS_2022_01/181111111" TargetMode="External" /><Relationship Id="rId11" Type="http://schemas.openxmlformats.org/officeDocument/2006/relationships/hyperlink" Target="https://podminky.urs.cz/item/CS_URS_2022_01/181351113" TargetMode="External" /><Relationship Id="rId12" Type="http://schemas.openxmlformats.org/officeDocument/2006/relationships/hyperlink" Target="https://podminky.urs.cz/item/CS_URS_2022_01/181451311" TargetMode="External" /><Relationship Id="rId13" Type="http://schemas.openxmlformats.org/officeDocument/2006/relationships/hyperlink" Target="https://podminky.urs.cz/item/CS_URS_2022_01/185803105" TargetMode="External" /><Relationship Id="rId14" Type="http://schemas.openxmlformats.org/officeDocument/2006/relationships/hyperlink" Target="https://podminky.urs.cz/item/CS_URS_2022_01/463211153" TargetMode="External" /><Relationship Id="rId15" Type="http://schemas.openxmlformats.org/officeDocument/2006/relationships/hyperlink" Target="https://podminky.urs.cz/item/CS_URS_2022_01/998332011" TargetMode="External" /><Relationship Id="rId16" Type="http://schemas.openxmlformats.org/officeDocument/2006/relationships/drawing" Target="../drawings/drawing4.xml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2_01/114203101" TargetMode="External" /><Relationship Id="rId2" Type="http://schemas.openxmlformats.org/officeDocument/2006/relationships/hyperlink" Target="https://podminky.urs.cz/item/CS_URS_2022_01/114203201" TargetMode="External" /><Relationship Id="rId3" Type="http://schemas.openxmlformats.org/officeDocument/2006/relationships/hyperlink" Target="https://podminky.urs.cz/item/CS_URS_2022_01/114203301" TargetMode="External" /><Relationship Id="rId4" Type="http://schemas.openxmlformats.org/officeDocument/2006/relationships/hyperlink" Target="https://podminky.urs.cz/item/CS_URS_2022_01/114203401" TargetMode="External" /><Relationship Id="rId5" Type="http://schemas.openxmlformats.org/officeDocument/2006/relationships/hyperlink" Target="https://podminky.urs.cz/item/CS_URS_2022_01/162751114" TargetMode="External" /><Relationship Id="rId6" Type="http://schemas.openxmlformats.org/officeDocument/2006/relationships/hyperlink" Target="https://podminky.urs.cz/item/CS_URS_2022_01/162751134" TargetMode="External" /><Relationship Id="rId7" Type="http://schemas.openxmlformats.org/officeDocument/2006/relationships/hyperlink" Target="https://podminky.urs.cz/item/CS_URS_2022_01/171201231" TargetMode="External" /><Relationship Id="rId8" Type="http://schemas.openxmlformats.org/officeDocument/2006/relationships/hyperlink" Target="https://podminky.urs.cz/item/CS_URS_2022_01/451316112" TargetMode="External" /><Relationship Id="rId9" Type="http://schemas.openxmlformats.org/officeDocument/2006/relationships/hyperlink" Target="https://podminky.urs.cz/item/CS_URS_2022_01/451571111" TargetMode="External" /><Relationship Id="rId10" Type="http://schemas.openxmlformats.org/officeDocument/2006/relationships/hyperlink" Target="https://podminky.urs.cz/item/CS_URS_2022_01/465511327" TargetMode="External" /><Relationship Id="rId11" Type="http://schemas.openxmlformats.org/officeDocument/2006/relationships/hyperlink" Target="https://podminky.urs.cz/item/CS_URS_2022_01/465513327" TargetMode="External" /><Relationship Id="rId12" Type="http://schemas.openxmlformats.org/officeDocument/2006/relationships/hyperlink" Target="https://podminky.urs.cz/item/CS_URS_2022_01/629995101" TargetMode="External" /><Relationship Id="rId13" Type="http://schemas.openxmlformats.org/officeDocument/2006/relationships/hyperlink" Target="https://podminky.urs.cz/item/CS_URS_2022_01/636195212" TargetMode="External" /><Relationship Id="rId14" Type="http://schemas.openxmlformats.org/officeDocument/2006/relationships/hyperlink" Target="https://podminky.urs.cz/item/CS_URS_2022_01/938903111" TargetMode="External" /><Relationship Id="rId15" Type="http://schemas.openxmlformats.org/officeDocument/2006/relationships/hyperlink" Target="https://podminky.urs.cz/item/CS_URS_2022_01/998332011" TargetMode="External" /><Relationship Id="rId16" Type="http://schemas.openxmlformats.org/officeDocument/2006/relationships/drawing" Target="../drawings/drawing5.xml" /></Relationships>
</file>

<file path=xl/worksheets/_rels/sheet6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2_01/114203102" TargetMode="External" /><Relationship Id="rId2" Type="http://schemas.openxmlformats.org/officeDocument/2006/relationships/hyperlink" Target="https://podminky.urs.cz/item/CS_URS_2022_01/114203202" TargetMode="External" /><Relationship Id="rId3" Type="http://schemas.openxmlformats.org/officeDocument/2006/relationships/hyperlink" Target="https://podminky.urs.cz/item/CS_URS_2022_01/114203301" TargetMode="External" /><Relationship Id="rId4" Type="http://schemas.openxmlformats.org/officeDocument/2006/relationships/hyperlink" Target="https://podminky.urs.cz/item/CS_URS_2022_01/114203401" TargetMode="External" /><Relationship Id="rId5" Type="http://schemas.openxmlformats.org/officeDocument/2006/relationships/hyperlink" Target="https://podminky.urs.cz/item/CS_URS_2022_01/162751114" TargetMode="External" /><Relationship Id="rId6" Type="http://schemas.openxmlformats.org/officeDocument/2006/relationships/hyperlink" Target="https://podminky.urs.cz/item/CS_URS_2022_01/162751134" TargetMode="External" /><Relationship Id="rId7" Type="http://schemas.openxmlformats.org/officeDocument/2006/relationships/hyperlink" Target="https://podminky.urs.cz/item/CS_URS_2022_01/171201231" TargetMode="External" /><Relationship Id="rId8" Type="http://schemas.openxmlformats.org/officeDocument/2006/relationships/hyperlink" Target="https://podminky.urs.cz/item/CS_URS_2022_01/451316112" TargetMode="External" /><Relationship Id="rId9" Type="http://schemas.openxmlformats.org/officeDocument/2006/relationships/hyperlink" Target="https://podminky.urs.cz/item/CS_URS_2022_01/451571111" TargetMode="External" /><Relationship Id="rId10" Type="http://schemas.openxmlformats.org/officeDocument/2006/relationships/hyperlink" Target="https://podminky.urs.cz/item/CS_URS_2022_01/465513327" TargetMode="External" /><Relationship Id="rId11" Type="http://schemas.openxmlformats.org/officeDocument/2006/relationships/hyperlink" Target="https://podminky.urs.cz/item/CS_URS_2022_01/629995101" TargetMode="External" /><Relationship Id="rId12" Type="http://schemas.openxmlformats.org/officeDocument/2006/relationships/hyperlink" Target="https://podminky.urs.cz/item/CS_URS_2022_01/636195212" TargetMode="External" /><Relationship Id="rId13" Type="http://schemas.openxmlformats.org/officeDocument/2006/relationships/hyperlink" Target="https://podminky.urs.cz/item/CS_URS_2022_01/938903111" TargetMode="External" /><Relationship Id="rId14" Type="http://schemas.openxmlformats.org/officeDocument/2006/relationships/hyperlink" Target="https://podminky.urs.cz/item/CS_URS_2022_01/998332011" TargetMode="External" /><Relationship Id="rId15" Type="http://schemas.openxmlformats.org/officeDocument/2006/relationships/drawing" Target="../drawings/drawing6.xml" /></Relationships>
</file>

<file path=xl/worksheets/_rels/sheet7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2_01/114203101" TargetMode="External" /><Relationship Id="rId2" Type="http://schemas.openxmlformats.org/officeDocument/2006/relationships/hyperlink" Target="https://podminky.urs.cz/item/CS_URS_2022_01/114203201" TargetMode="External" /><Relationship Id="rId3" Type="http://schemas.openxmlformats.org/officeDocument/2006/relationships/hyperlink" Target="https://podminky.urs.cz/item/CS_URS_2022_01/114203301" TargetMode="External" /><Relationship Id="rId4" Type="http://schemas.openxmlformats.org/officeDocument/2006/relationships/hyperlink" Target="https://podminky.urs.cz/item/CS_URS_2022_01/114203401" TargetMode="External" /><Relationship Id="rId5" Type="http://schemas.openxmlformats.org/officeDocument/2006/relationships/hyperlink" Target="https://podminky.urs.cz/item/CS_URS_2022_01/162751134" TargetMode="External" /><Relationship Id="rId6" Type="http://schemas.openxmlformats.org/officeDocument/2006/relationships/hyperlink" Target="https://podminky.urs.cz/item/CS_URS_2022_01/171201231" TargetMode="External" /><Relationship Id="rId7" Type="http://schemas.openxmlformats.org/officeDocument/2006/relationships/hyperlink" Target="https://podminky.urs.cz/item/CS_URS_2022_01/451571111" TargetMode="External" /><Relationship Id="rId8" Type="http://schemas.openxmlformats.org/officeDocument/2006/relationships/hyperlink" Target="https://podminky.urs.cz/item/CS_URS_2022_01/465511327" TargetMode="External" /><Relationship Id="rId9" Type="http://schemas.openxmlformats.org/officeDocument/2006/relationships/hyperlink" Target="https://podminky.urs.cz/item/CS_URS_2022_01/998332011" TargetMode="External" /><Relationship Id="rId10" Type="http://schemas.openxmlformats.org/officeDocument/2006/relationships/drawing" Target="../drawings/drawing7.xml" /></Relationships>
</file>

<file path=xl/worksheets/_rels/sheet8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2_01/114203102" TargetMode="External" /><Relationship Id="rId2" Type="http://schemas.openxmlformats.org/officeDocument/2006/relationships/hyperlink" Target="https://podminky.urs.cz/item/CS_URS_2022_01/114203202" TargetMode="External" /><Relationship Id="rId3" Type="http://schemas.openxmlformats.org/officeDocument/2006/relationships/hyperlink" Target="https://podminky.urs.cz/item/CS_URS_2022_01/114203301" TargetMode="External" /><Relationship Id="rId4" Type="http://schemas.openxmlformats.org/officeDocument/2006/relationships/hyperlink" Target="https://podminky.urs.cz/item/CS_URS_2022_01/114203401" TargetMode="External" /><Relationship Id="rId5" Type="http://schemas.openxmlformats.org/officeDocument/2006/relationships/hyperlink" Target="https://podminky.urs.cz/item/CS_URS_2022_01/162751134" TargetMode="External" /><Relationship Id="rId6" Type="http://schemas.openxmlformats.org/officeDocument/2006/relationships/hyperlink" Target="https://podminky.urs.cz/item/CS_URS_2022_01/171201231" TargetMode="External" /><Relationship Id="rId7" Type="http://schemas.openxmlformats.org/officeDocument/2006/relationships/hyperlink" Target="https://podminky.urs.cz/item/CS_URS_2022_01/451316112" TargetMode="External" /><Relationship Id="rId8" Type="http://schemas.openxmlformats.org/officeDocument/2006/relationships/hyperlink" Target="https://podminky.urs.cz/item/CS_URS_2022_01/451571111" TargetMode="External" /><Relationship Id="rId9" Type="http://schemas.openxmlformats.org/officeDocument/2006/relationships/hyperlink" Target="https://podminky.urs.cz/item/CS_URS_2022_01/452318510" TargetMode="External" /><Relationship Id="rId10" Type="http://schemas.openxmlformats.org/officeDocument/2006/relationships/hyperlink" Target="https://podminky.urs.cz/item/CS_URS_2022_01/465513327" TargetMode="External" /><Relationship Id="rId11" Type="http://schemas.openxmlformats.org/officeDocument/2006/relationships/hyperlink" Target="https://podminky.urs.cz/item/CS_URS_2022_01/629995101" TargetMode="External" /><Relationship Id="rId12" Type="http://schemas.openxmlformats.org/officeDocument/2006/relationships/hyperlink" Target="https://podminky.urs.cz/item/CS_URS_2022_01/636195212" TargetMode="External" /><Relationship Id="rId13" Type="http://schemas.openxmlformats.org/officeDocument/2006/relationships/hyperlink" Target="https://podminky.urs.cz/item/CS_URS_2022_01/931992121" TargetMode="External" /><Relationship Id="rId14" Type="http://schemas.openxmlformats.org/officeDocument/2006/relationships/hyperlink" Target="https://podminky.urs.cz/item/CS_URS_2022_01/931994142" TargetMode="External" /><Relationship Id="rId15" Type="http://schemas.openxmlformats.org/officeDocument/2006/relationships/hyperlink" Target="https://podminky.urs.cz/item/CS_URS_2022_01/938903111" TargetMode="External" /><Relationship Id="rId16" Type="http://schemas.openxmlformats.org/officeDocument/2006/relationships/hyperlink" Target="https://podminky.urs.cz/item/CS_URS_2022_01/966041112" TargetMode="External" /><Relationship Id="rId17" Type="http://schemas.openxmlformats.org/officeDocument/2006/relationships/hyperlink" Target="https://podminky.urs.cz/item/CS_URS_2022_01/998332011" TargetMode="External" /><Relationship Id="rId18" Type="http://schemas.openxmlformats.org/officeDocument/2006/relationships/drawing" Target="../drawings/drawing8.xml" /></Relationships>
</file>

<file path=xl/worksheets/_rels/sheet9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2_01/114203201" TargetMode="External" /><Relationship Id="rId2" Type="http://schemas.openxmlformats.org/officeDocument/2006/relationships/hyperlink" Target="https://podminky.urs.cz/item/CS_URS_2022_01/114203301" TargetMode="External" /><Relationship Id="rId3" Type="http://schemas.openxmlformats.org/officeDocument/2006/relationships/hyperlink" Target="https://podminky.urs.cz/item/CS_URS_2022_01/114203401" TargetMode="External" /><Relationship Id="rId4" Type="http://schemas.openxmlformats.org/officeDocument/2006/relationships/hyperlink" Target="https://podminky.urs.cz/item/CS_URS_2022_01/162751134" TargetMode="External" /><Relationship Id="rId5" Type="http://schemas.openxmlformats.org/officeDocument/2006/relationships/hyperlink" Target="https://podminky.urs.cz/item/CS_URS_2022_01/171201231" TargetMode="External" /><Relationship Id="rId6" Type="http://schemas.openxmlformats.org/officeDocument/2006/relationships/hyperlink" Target="https://podminky.urs.cz/item/CS_URS_2022_01/321222111" TargetMode="External" /><Relationship Id="rId7" Type="http://schemas.openxmlformats.org/officeDocument/2006/relationships/hyperlink" Target="https://podminky.urs.cz/item/CS_URS_2022_01/388995212" TargetMode="External" /><Relationship Id="rId8" Type="http://schemas.openxmlformats.org/officeDocument/2006/relationships/hyperlink" Target="https://podminky.urs.cz/item/CS_URS_2022_01/430321414" TargetMode="External" /><Relationship Id="rId9" Type="http://schemas.openxmlformats.org/officeDocument/2006/relationships/hyperlink" Target="https://podminky.urs.cz/item/CS_URS_2022_01/430362021" TargetMode="External" /><Relationship Id="rId10" Type="http://schemas.openxmlformats.org/officeDocument/2006/relationships/hyperlink" Target="https://podminky.urs.cz/item/CS_URS_2022_01/431351121" TargetMode="External" /><Relationship Id="rId11" Type="http://schemas.openxmlformats.org/officeDocument/2006/relationships/hyperlink" Target="https://podminky.urs.cz/item/CS_URS_2022_01/431351122" TargetMode="External" /><Relationship Id="rId12" Type="http://schemas.openxmlformats.org/officeDocument/2006/relationships/hyperlink" Target="https://podminky.urs.cz/item/CS_URS_2022_01/451313511" TargetMode="External" /><Relationship Id="rId13" Type="http://schemas.openxmlformats.org/officeDocument/2006/relationships/hyperlink" Target="https://podminky.urs.cz/item/CS_URS_2022_01/451313531" TargetMode="External" /><Relationship Id="rId14" Type="http://schemas.openxmlformats.org/officeDocument/2006/relationships/hyperlink" Target="https://podminky.urs.cz/item/CS_URS_2022_01/451571111" TargetMode="External" /><Relationship Id="rId15" Type="http://schemas.openxmlformats.org/officeDocument/2006/relationships/hyperlink" Target="https://podminky.urs.cz/item/CS_URS_2022_01/461310312" TargetMode="External" /><Relationship Id="rId16" Type="http://schemas.openxmlformats.org/officeDocument/2006/relationships/hyperlink" Target="https://podminky.urs.cz/item/CS_URS_2022_01/465513327" TargetMode="External" /><Relationship Id="rId17" Type="http://schemas.openxmlformats.org/officeDocument/2006/relationships/hyperlink" Target="https://podminky.urs.cz/item/CS_URS_2022_01/628613611" TargetMode="External" /><Relationship Id="rId18" Type="http://schemas.openxmlformats.org/officeDocument/2006/relationships/hyperlink" Target="https://podminky.urs.cz/item/CS_URS_2022_01/931992121" TargetMode="External" /><Relationship Id="rId19" Type="http://schemas.openxmlformats.org/officeDocument/2006/relationships/hyperlink" Target="https://podminky.urs.cz/item/CS_URS_2022_01/931994142" TargetMode="External" /><Relationship Id="rId20" Type="http://schemas.openxmlformats.org/officeDocument/2006/relationships/hyperlink" Target="https://podminky.urs.cz/item/CS_URS_2022_01/953946111" TargetMode="External" /><Relationship Id="rId21" Type="http://schemas.openxmlformats.org/officeDocument/2006/relationships/hyperlink" Target="https://podminky.urs.cz/item/CS_URS_2022_01/953961112" TargetMode="External" /><Relationship Id="rId22" Type="http://schemas.openxmlformats.org/officeDocument/2006/relationships/hyperlink" Target="https://podminky.urs.cz/item/CS_URS_2022_01/963023611" TargetMode="External" /><Relationship Id="rId23" Type="http://schemas.openxmlformats.org/officeDocument/2006/relationships/hyperlink" Target="https://podminky.urs.cz/item/CS_URS_2022_01/966021112" TargetMode="External" /><Relationship Id="rId24" Type="http://schemas.openxmlformats.org/officeDocument/2006/relationships/hyperlink" Target="https://podminky.urs.cz/item/CS_URS_2022_01/767161813" TargetMode="External" /><Relationship Id="rId25" Type="http://schemas.openxmlformats.org/officeDocument/2006/relationships/hyperlink" Target="https://podminky.urs.cz/item/CS_URS_2022_01/783317101" TargetMode="External" /><Relationship Id="rId26" Type="http://schemas.openxmlformats.org/officeDocument/2006/relationships/drawing" Target="../drawings/drawing9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="1" customFormat="1" ht="6.96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="1" customFormat="1" ht="24.96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="1" customFormat="1" ht="36.96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20</v>
      </c>
      <c r="AL7" s="22"/>
      <c r="AM7" s="22"/>
      <c r="AN7" s="27" t="s">
        <v>21</v>
      </c>
      <c r="AO7" s="22"/>
      <c r="AP7" s="22"/>
      <c r="AQ7" s="22"/>
      <c r="AR7" s="20"/>
      <c r="BE7" s="31"/>
      <c r="BS7" s="17" t="s">
        <v>6</v>
      </c>
    </row>
    <row r="8" s="1" customFormat="1" ht="12" customHeight="1">
      <c r="B8" s="21"/>
      <c r="C8" s="22"/>
      <c r="D8" s="32" t="s">
        <v>22</v>
      </c>
      <c r="E8" s="22"/>
      <c r="F8" s="22"/>
      <c r="G8" s="22"/>
      <c r="H8" s="22"/>
      <c r="I8" s="22"/>
      <c r="J8" s="22"/>
      <c r="K8" s="27" t="s">
        <v>23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24</v>
      </c>
      <c r="AL8" s="22"/>
      <c r="AM8" s="22"/>
      <c r="AN8" s="33" t="s">
        <v>25</v>
      </c>
      <c r="AO8" s="22"/>
      <c r="AP8" s="22"/>
      <c r="AQ8" s="22"/>
      <c r="AR8" s="20"/>
      <c r="BE8" s="31"/>
      <c r="BS8" s="17" t="s">
        <v>6</v>
      </c>
    </row>
    <row r="9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="1" customFormat="1" ht="12" customHeight="1">
      <c r="B10" s="21"/>
      <c r="C10" s="22"/>
      <c r="D10" s="32" t="s">
        <v>26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27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="1" customFormat="1" ht="18.48" customHeight="1">
      <c r="B11" s="21"/>
      <c r="C11" s="22"/>
      <c r="D11" s="22"/>
      <c r="E11" s="27" t="s">
        <v>28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29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="1" customFormat="1" ht="6.96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="1" customFormat="1" ht="12" customHeight="1">
      <c r="B13" s="21"/>
      <c r="C13" s="22"/>
      <c r="D13" s="32" t="s">
        <v>30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27</v>
      </c>
      <c r="AL13" s="22"/>
      <c r="AM13" s="22"/>
      <c r="AN13" s="34" t="s">
        <v>31</v>
      </c>
      <c r="AO13" s="22"/>
      <c r="AP13" s="22"/>
      <c r="AQ13" s="22"/>
      <c r="AR13" s="20"/>
      <c r="BE13" s="31"/>
      <c r="BS13" s="17" t="s">
        <v>6</v>
      </c>
    </row>
    <row r="14">
      <c r="B14" s="21"/>
      <c r="C14" s="22"/>
      <c r="D14" s="22"/>
      <c r="E14" s="34" t="s">
        <v>31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29</v>
      </c>
      <c r="AL14" s="22"/>
      <c r="AM14" s="22"/>
      <c r="AN14" s="34" t="s">
        <v>31</v>
      </c>
      <c r="AO14" s="22"/>
      <c r="AP14" s="22"/>
      <c r="AQ14" s="22"/>
      <c r="AR14" s="20"/>
      <c r="BE14" s="31"/>
      <c r="BS14" s="17" t="s">
        <v>6</v>
      </c>
    </row>
    <row r="15" s="1" customFormat="1" ht="6.96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="1" customFormat="1" ht="12" customHeight="1">
      <c r="B16" s="21"/>
      <c r="C16" s="22"/>
      <c r="D16" s="32" t="s">
        <v>32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27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="1" customFormat="1" ht="18.48" customHeight="1">
      <c r="B17" s="21"/>
      <c r="C17" s="22"/>
      <c r="D17" s="22"/>
      <c r="E17" s="27" t="s">
        <v>33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29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34</v>
      </c>
    </row>
    <row r="18" s="1" customFormat="1" ht="6.96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="1" customFormat="1" ht="12" customHeight="1">
      <c r="B19" s="21"/>
      <c r="C19" s="22"/>
      <c r="D19" s="32" t="s">
        <v>35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27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="1" customFormat="1" ht="18.48" customHeight="1">
      <c r="B20" s="21"/>
      <c r="C20" s="22"/>
      <c r="D20" s="22"/>
      <c r="E20" s="27" t="s">
        <v>36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29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4</v>
      </c>
    </row>
    <row r="21" s="1" customFormat="1" ht="6.96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="1" customFormat="1" ht="12" customHeight="1">
      <c r="B22" s="21"/>
      <c r="C22" s="22"/>
      <c r="D22" s="32" t="s">
        <v>37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="1" customFormat="1" ht="47.25" customHeight="1">
      <c r="B23" s="21"/>
      <c r="C23" s="22"/>
      <c r="D23" s="22"/>
      <c r="E23" s="36" t="s">
        <v>38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="1" customFormat="1" ht="6.96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="1" customFormat="1" ht="6.96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="2" customFormat="1" ht="25.92" customHeight="1">
      <c r="A26" s="38"/>
      <c r="B26" s="39"/>
      <c r="C26" s="40"/>
      <c r="D26" s="41" t="s">
        <v>39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="2" customFormat="1" ht="6.96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="2" customFormat="1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40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41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42</v>
      </c>
      <c r="AL28" s="45"/>
      <c r="AM28" s="45"/>
      <c r="AN28" s="45"/>
      <c r="AO28" s="45"/>
      <c r="AP28" s="40"/>
      <c r="AQ28" s="40"/>
      <c r="AR28" s="44"/>
      <c r="BE28" s="31"/>
    </row>
    <row r="29" s="3" customFormat="1" ht="14.4" customHeight="1">
      <c r="A29" s="3"/>
      <c r="B29" s="46"/>
      <c r="C29" s="47"/>
      <c r="D29" s="32" t="s">
        <v>43</v>
      </c>
      <c r="E29" s="47"/>
      <c r="F29" s="32" t="s">
        <v>44</v>
      </c>
      <c r="G29" s="47"/>
      <c r="H29" s="47"/>
      <c r="I29" s="47"/>
      <c r="J29" s="47"/>
      <c r="K29" s="47"/>
      <c r="L29" s="48">
        <v>0.20999999999999999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 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 2)</f>
        <v>0</v>
      </c>
      <c r="AL29" s="47"/>
      <c r="AM29" s="47"/>
      <c r="AN29" s="47"/>
      <c r="AO29" s="47"/>
      <c r="AP29" s="47"/>
      <c r="AQ29" s="47"/>
      <c r="AR29" s="50"/>
      <c r="BE29" s="51"/>
    </row>
    <row r="30" s="3" customFormat="1" ht="14.4" customHeight="1">
      <c r="A30" s="3"/>
      <c r="B30" s="46"/>
      <c r="C30" s="47"/>
      <c r="D30" s="47"/>
      <c r="E30" s="47"/>
      <c r="F30" s="32" t="s">
        <v>45</v>
      </c>
      <c r="G30" s="47"/>
      <c r="H30" s="47"/>
      <c r="I30" s="47"/>
      <c r="J30" s="47"/>
      <c r="K30" s="47"/>
      <c r="L30" s="48">
        <v>0.14999999999999999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 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 2)</f>
        <v>0</v>
      </c>
      <c r="AL30" s="47"/>
      <c r="AM30" s="47"/>
      <c r="AN30" s="47"/>
      <c r="AO30" s="47"/>
      <c r="AP30" s="47"/>
      <c r="AQ30" s="47"/>
      <c r="AR30" s="50"/>
      <c r="BE30" s="51"/>
    </row>
    <row r="31" hidden="1" s="3" customFormat="1" ht="14.4" customHeight="1">
      <c r="A31" s="3"/>
      <c r="B31" s="46"/>
      <c r="C31" s="47"/>
      <c r="D31" s="47"/>
      <c r="E31" s="47"/>
      <c r="F31" s="32" t="s">
        <v>46</v>
      </c>
      <c r="G31" s="47"/>
      <c r="H31" s="47"/>
      <c r="I31" s="47"/>
      <c r="J31" s="47"/>
      <c r="K31" s="47"/>
      <c r="L31" s="48">
        <v>0.20999999999999999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 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hidden="1" s="3" customFormat="1" ht="14.4" customHeight="1">
      <c r="A32" s="3"/>
      <c r="B32" s="46"/>
      <c r="C32" s="47"/>
      <c r="D32" s="47"/>
      <c r="E32" s="47"/>
      <c r="F32" s="32" t="s">
        <v>47</v>
      </c>
      <c r="G32" s="47"/>
      <c r="H32" s="47"/>
      <c r="I32" s="47"/>
      <c r="J32" s="47"/>
      <c r="K32" s="47"/>
      <c r="L32" s="48">
        <v>0.14999999999999999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 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hidden="1" s="3" customFormat="1" ht="14.4" customHeight="1">
      <c r="A33" s="3"/>
      <c r="B33" s="46"/>
      <c r="C33" s="47"/>
      <c r="D33" s="47"/>
      <c r="E33" s="47"/>
      <c r="F33" s="32" t="s">
        <v>48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 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="2" customFormat="1" ht="6.96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="2" customFormat="1" ht="25.92" customHeight="1">
      <c r="A35" s="38"/>
      <c r="B35" s="39"/>
      <c r="C35" s="52"/>
      <c r="D35" s="53" t="s">
        <v>49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50</v>
      </c>
      <c r="U35" s="54"/>
      <c r="V35" s="54"/>
      <c r="W35" s="54"/>
      <c r="X35" s="56" t="s">
        <v>51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="2" customFormat="1" ht="6.96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="2" customFormat="1" ht="14.4" customHeight="1">
      <c r="B49" s="59"/>
      <c r="C49" s="60"/>
      <c r="D49" s="61" t="s">
        <v>52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53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="2" customFormat="1">
      <c r="A60" s="38"/>
      <c r="B60" s="39"/>
      <c r="C60" s="40"/>
      <c r="D60" s="64" t="s">
        <v>54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55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54</v>
      </c>
      <c r="AI60" s="42"/>
      <c r="AJ60" s="42"/>
      <c r="AK60" s="42"/>
      <c r="AL60" s="42"/>
      <c r="AM60" s="64" t="s">
        <v>55</v>
      </c>
      <c r="AN60" s="42"/>
      <c r="AO60" s="42"/>
      <c r="AP60" s="40"/>
      <c r="AQ60" s="40"/>
      <c r="AR60" s="44"/>
      <c r="BE60" s="38"/>
    </row>
    <row r="61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="2" customFormat="1">
      <c r="A64" s="38"/>
      <c r="B64" s="39"/>
      <c r="C64" s="40"/>
      <c r="D64" s="61" t="s">
        <v>56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57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="2" customFormat="1">
      <c r="A75" s="38"/>
      <c r="B75" s="39"/>
      <c r="C75" s="40"/>
      <c r="D75" s="64" t="s">
        <v>54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55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54</v>
      </c>
      <c r="AI75" s="42"/>
      <c r="AJ75" s="42"/>
      <c r="AK75" s="42"/>
      <c r="AL75" s="42"/>
      <c r="AM75" s="64" t="s">
        <v>55</v>
      </c>
      <c r="AN75" s="42"/>
      <c r="AO75" s="42"/>
      <c r="AP75" s="40"/>
      <c r="AQ75" s="40"/>
      <c r="AR75" s="44"/>
      <c r="BE75" s="38"/>
    </row>
    <row r="76" s="2" customForma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="2" customFormat="1" ht="6.96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="2" customFormat="1" ht="6.96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="2" customFormat="1" ht="24.96" customHeight="1">
      <c r="A82" s="38"/>
      <c r="B82" s="39"/>
      <c r="C82" s="23" t="s">
        <v>58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M21/36D22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="5" customFormat="1" ht="36.96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Divoká Orlice, Žamberk, oprava úpravy, ř. km 78,100 - 78,723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="2" customFormat="1" ht="6.96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="2" customFormat="1" ht="12" customHeight="1">
      <c r="A87" s="38"/>
      <c r="B87" s="39"/>
      <c r="C87" s="32" t="s">
        <v>22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 xml:space="preserve">k. ú. Žamberk 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24</v>
      </c>
      <c r="AJ87" s="40"/>
      <c r="AK87" s="40"/>
      <c r="AL87" s="40"/>
      <c r="AM87" s="79" t="str">
        <f>IF(AN8= "","",AN8)</f>
        <v>2. 5. 2022</v>
      </c>
      <c r="AN87" s="79"/>
      <c r="AO87" s="40"/>
      <c r="AP87" s="40"/>
      <c r="AQ87" s="40"/>
      <c r="AR87" s="44"/>
      <c r="BE87" s="38"/>
    </row>
    <row r="88" s="2" customFormat="1" ht="6.96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="2" customFormat="1" ht="25.65" customHeight="1">
      <c r="A89" s="38"/>
      <c r="B89" s="39"/>
      <c r="C89" s="32" t="s">
        <v>26</v>
      </c>
      <c r="D89" s="40"/>
      <c r="E89" s="40"/>
      <c r="F89" s="40"/>
      <c r="G89" s="40"/>
      <c r="H89" s="40"/>
      <c r="I89" s="40"/>
      <c r="J89" s="40"/>
      <c r="K89" s="40"/>
      <c r="L89" s="71" t="str">
        <f>IF(E11= "","",E11)</f>
        <v>Povodí Labe,státní podnik,Víta Nejedlého 951/8,HK3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32</v>
      </c>
      <c r="AJ89" s="40"/>
      <c r="AK89" s="40"/>
      <c r="AL89" s="40"/>
      <c r="AM89" s="80" t="str">
        <f>IF(E17="","",E17)</f>
        <v>Multiaqua s.r.o.,Veverkova 1343, HK 2</v>
      </c>
      <c r="AN89" s="71"/>
      <c r="AO89" s="71"/>
      <c r="AP89" s="71"/>
      <c r="AQ89" s="40"/>
      <c r="AR89" s="44"/>
      <c r="AS89" s="81" t="s">
        <v>59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="2" customFormat="1" ht="15.15" customHeight="1">
      <c r="A90" s="38"/>
      <c r="B90" s="39"/>
      <c r="C90" s="32" t="s">
        <v>30</v>
      </c>
      <c r="D90" s="40"/>
      <c r="E90" s="40"/>
      <c r="F90" s="40"/>
      <c r="G90" s="40"/>
      <c r="H90" s="40"/>
      <c r="I90" s="40"/>
      <c r="J90" s="40"/>
      <c r="K90" s="40"/>
      <c r="L90" s="71" t="str">
        <f>IF(E14= 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35</v>
      </c>
      <c r="AJ90" s="40"/>
      <c r="AK90" s="40"/>
      <c r="AL90" s="40"/>
      <c r="AM90" s="80" t="str">
        <f>IF(E20="","",E20)</f>
        <v>Ing. Pavel Romášek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="2" customFormat="1" ht="29.28" customHeight="1">
      <c r="A92" s="38"/>
      <c r="B92" s="39"/>
      <c r="C92" s="93" t="s">
        <v>60</v>
      </c>
      <c r="D92" s="94"/>
      <c r="E92" s="94"/>
      <c r="F92" s="94"/>
      <c r="G92" s="94"/>
      <c r="H92" s="95"/>
      <c r="I92" s="96" t="s">
        <v>61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62</v>
      </c>
      <c r="AH92" s="94"/>
      <c r="AI92" s="94"/>
      <c r="AJ92" s="94"/>
      <c r="AK92" s="94"/>
      <c r="AL92" s="94"/>
      <c r="AM92" s="94"/>
      <c r="AN92" s="96" t="s">
        <v>63</v>
      </c>
      <c r="AO92" s="94"/>
      <c r="AP92" s="98"/>
      <c r="AQ92" s="99" t="s">
        <v>64</v>
      </c>
      <c r="AR92" s="44"/>
      <c r="AS92" s="100" t="s">
        <v>65</v>
      </c>
      <c r="AT92" s="101" t="s">
        <v>66</v>
      </c>
      <c r="AU92" s="101" t="s">
        <v>67</v>
      </c>
      <c r="AV92" s="101" t="s">
        <v>68</v>
      </c>
      <c r="AW92" s="101" t="s">
        <v>69</v>
      </c>
      <c r="AX92" s="101" t="s">
        <v>70</v>
      </c>
      <c r="AY92" s="101" t="s">
        <v>71</v>
      </c>
      <c r="AZ92" s="101" t="s">
        <v>72</v>
      </c>
      <c r="BA92" s="101" t="s">
        <v>73</v>
      </c>
      <c r="BB92" s="101" t="s">
        <v>74</v>
      </c>
      <c r="BC92" s="101" t="s">
        <v>75</v>
      </c>
      <c r="BD92" s="102" t="s">
        <v>76</v>
      </c>
      <c r="BE92" s="38"/>
    </row>
    <row r="93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="6" customFormat="1" ht="32.4" customHeight="1">
      <c r="A94" s="6"/>
      <c r="B94" s="106"/>
      <c r="C94" s="107" t="s">
        <v>77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ROUND(AG95+AG99+SUM(AG103:AG105),2)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ROUND(AS95+AS99+SUM(AS103:AS105),2)</f>
        <v>0</v>
      </c>
      <c r="AT94" s="114">
        <f>ROUND(SUM(AV94:AW94),2)</f>
        <v>0</v>
      </c>
      <c r="AU94" s="115">
        <f>ROUND(AU95+AU99+SUM(AU103:AU105),5)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ROUND(AZ95+AZ99+SUM(AZ103:AZ105),2)</f>
        <v>0</v>
      </c>
      <c r="BA94" s="114">
        <f>ROUND(BA95+BA99+SUM(BA103:BA105),2)</f>
        <v>0</v>
      </c>
      <c r="BB94" s="114">
        <f>ROUND(BB95+BB99+SUM(BB103:BB105),2)</f>
        <v>0</v>
      </c>
      <c r="BC94" s="114">
        <f>ROUND(BC95+BC99+SUM(BC103:BC105),2)</f>
        <v>0</v>
      </c>
      <c r="BD94" s="116">
        <f>ROUND(BD95+BD99+SUM(BD103:BD105),2)</f>
        <v>0</v>
      </c>
      <c r="BE94" s="6"/>
      <c r="BS94" s="117" t="s">
        <v>78</v>
      </c>
      <c r="BT94" s="117" t="s">
        <v>79</v>
      </c>
      <c r="BU94" s="118" t="s">
        <v>80</v>
      </c>
      <c r="BV94" s="117" t="s">
        <v>81</v>
      </c>
      <c r="BW94" s="117" t="s">
        <v>5</v>
      </c>
      <c r="BX94" s="117" t="s">
        <v>82</v>
      </c>
      <c r="CL94" s="117" t="s">
        <v>19</v>
      </c>
    </row>
    <row r="95" s="7" customFormat="1" ht="16.5" customHeight="1">
      <c r="A95" s="7"/>
      <c r="B95" s="119"/>
      <c r="C95" s="120"/>
      <c r="D95" s="121" t="s">
        <v>83</v>
      </c>
      <c r="E95" s="121"/>
      <c r="F95" s="121"/>
      <c r="G95" s="121"/>
      <c r="H95" s="121"/>
      <c r="I95" s="122"/>
      <c r="J95" s="121" t="s">
        <v>84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ROUND(SUM(AG96:AG98),2)</f>
        <v>0</v>
      </c>
      <c r="AH95" s="122"/>
      <c r="AI95" s="122"/>
      <c r="AJ95" s="122"/>
      <c r="AK95" s="122"/>
      <c r="AL95" s="122"/>
      <c r="AM95" s="122"/>
      <c r="AN95" s="124">
        <f>SUM(AG95,AT95)</f>
        <v>0</v>
      </c>
      <c r="AO95" s="122"/>
      <c r="AP95" s="122"/>
      <c r="AQ95" s="125" t="s">
        <v>85</v>
      </c>
      <c r="AR95" s="126"/>
      <c r="AS95" s="127">
        <f>ROUND(SUM(AS96:AS98),2)</f>
        <v>0</v>
      </c>
      <c r="AT95" s="128">
        <f>ROUND(SUM(AV95:AW95),2)</f>
        <v>0</v>
      </c>
      <c r="AU95" s="129">
        <f>ROUND(SUM(AU96:AU98),5)</f>
        <v>0</v>
      </c>
      <c r="AV95" s="128">
        <f>ROUND(AZ95*L29,2)</f>
        <v>0</v>
      </c>
      <c r="AW95" s="128">
        <f>ROUND(BA95*L30,2)</f>
        <v>0</v>
      </c>
      <c r="AX95" s="128">
        <f>ROUND(BB95*L29,2)</f>
        <v>0</v>
      </c>
      <c r="AY95" s="128">
        <f>ROUND(BC95*L30,2)</f>
        <v>0</v>
      </c>
      <c r="AZ95" s="128">
        <f>ROUND(SUM(AZ96:AZ98),2)</f>
        <v>0</v>
      </c>
      <c r="BA95" s="128">
        <f>ROUND(SUM(BA96:BA98),2)</f>
        <v>0</v>
      </c>
      <c r="BB95" s="128">
        <f>ROUND(SUM(BB96:BB98),2)</f>
        <v>0</v>
      </c>
      <c r="BC95" s="128">
        <f>ROUND(SUM(BC96:BC98),2)</f>
        <v>0</v>
      </c>
      <c r="BD95" s="130">
        <f>ROUND(SUM(BD96:BD98),2)</f>
        <v>0</v>
      </c>
      <c r="BE95" s="7"/>
      <c r="BS95" s="131" t="s">
        <v>78</v>
      </c>
      <c r="BT95" s="131" t="s">
        <v>83</v>
      </c>
      <c r="BU95" s="131" t="s">
        <v>80</v>
      </c>
      <c r="BV95" s="131" t="s">
        <v>81</v>
      </c>
      <c r="BW95" s="131" t="s">
        <v>86</v>
      </c>
      <c r="BX95" s="131" t="s">
        <v>5</v>
      </c>
      <c r="CL95" s="131" t="s">
        <v>19</v>
      </c>
      <c r="CM95" s="131" t="s">
        <v>87</v>
      </c>
    </row>
    <row r="96" s="4" customFormat="1" ht="23.25" customHeight="1">
      <c r="A96" s="132" t="s">
        <v>88</v>
      </c>
      <c r="B96" s="70"/>
      <c r="C96" s="133"/>
      <c r="D96" s="133"/>
      <c r="E96" s="134" t="s">
        <v>89</v>
      </c>
      <c r="F96" s="134"/>
      <c r="G96" s="134"/>
      <c r="H96" s="134"/>
      <c r="I96" s="134"/>
      <c r="J96" s="133"/>
      <c r="K96" s="134" t="s">
        <v>90</v>
      </c>
      <c r="L96" s="134"/>
      <c r="M96" s="134"/>
      <c r="N96" s="134"/>
      <c r="O96" s="134"/>
      <c r="P96" s="134"/>
      <c r="Q96" s="134"/>
      <c r="R96" s="134"/>
      <c r="S96" s="134"/>
      <c r="T96" s="134"/>
      <c r="U96" s="134"/>
      <c r="V96" s="134"/>
      <c r="W96" s="134"/>
      <c r="X96" s="134"/>
      <c r="Y96" s="134"/>
      <c r="Z96" s="134"/>
      <c r="AA96" s="134"/>
      <c r="AB96" s="134"/>
      <c r="AC96" s="134"/>
      <c r="AD96" s="134"/>
      <c r="AE96" s="134"/>
      <c r="AF96" s="134"/>
      <c r="AG96" s="135">
        <f>'1.1 - SO 1.1 Oprava kamen...'!J32</f>
        <v>0</v>
      </c>
      <c r="AH96" s="133"/>
      <c r="AI96" s="133"/>
      <c r="AJ96" s="133"/>
      <c r="AK96" s="133"/>
      <c r="AL96" s="133"/>
      <c r="AM96" s="133"/>
      <c r="AN96" s="135">
        <f>SUM(AG96,AT96)</f>
        <v>0</v>
      </c>
      <c r="AO96" s="133"/>
      <c r="AP96" s="133"/>
      <c r="AQ96" s="136" t="s">
        <v>91</v>
      </c>
      <c r="AR96" s="72"/>
      <c r="AS96" s="137">
        <v>0</v>
      </c>
      <c r="AT96" s="138">
        <f>ROUND(SUM(AV96:AW96),2)</f>
        <v>0</v>
      </c>
      <c r="AU96" s="139">
        <f>'1.1 - SO 1.1 Oprava kamen...'!P124</f>
        <v>0</v>
      </c>
      <c r="AV96" s="138">
        <f>'1.1 - SO 1.1 Oprava kamen...'!J35</f>
        <v>0</v>
      </c>
      <c r="AW96" s="138">
        <f>'1.1 - SO 1.1 Oprava kamen...'!J36</f>
        <v>0</v>
      </c>
      <c r="AX96" s="138">
        <f>'1.1 - SO 1.1 Oprava kamen...'!J37</f>
        <v>0</v>
      </c>
      <c r="AY96" s="138">
        <f>'1.1 - SO 1.1 Oprava kamen...'!J38</f>
        <v>0</v>
      </c>
      <c r="AZ96" s="138">
        <f>'1.1 - SO 1.1 Oprava kamen...'!F35</f>
        <v>0</v>
      </c>
      <c r="BA96" s="138">
        <f>'1.1 - SO 1.1 Oprava kamen...'!F36</f>
        <v>0</v>
      </c>
      <c r="BB96" s="138">
        <f>'1.1 - SO 1.1 Oprava kamen...'!F37</f>
        <v>0</v>
      </c>
      <c r="BC96" s="138">
        <f>'1.1 - SO 1.1 Oprava kamen...'!F38</f>
        <v>0</v>
      </c>
      <c r="BD96" s="140">
        <f>'1.1 - SO 1.1 Oprava kamen...'!F39</f>
        <v>0</v>
      </c>
      <c r="BE96" s="4"/>
      <c r="BT96" s="141" t="s">
        <v>87</v>
      </c>
      <c r="BV96" s="141" t="s">
        <v>81</v>
      </c>
      <c r="BW96" s="141" t="s">
        <v>92</v>
      </c>
      <c r="BX96" s="141" t="s">
        <v>86</v>
      </c>
      <c r="CL96" s="141" t="s">
        <v>19</v>
      </c>
    </row>
    <row r="97" s="4" customFormat="1" ht="23.25" customHeight="1">
      <c r="A97" s="132" t="s">
        <v>88</v>
      </c>
      <c r="B97" s="70"/>
      <c r="C97" s="133"/>
      <c r="D97" s="133"/>
      <c r="E97" s="134" t="s">
        <v>93</v>
      </c>
      <c r="F97" s="134"/>
      <c r="G97" s="134"/>
      <c r="H97" s="134"/>
      <c r="I97" s="134"/>
      <c r="J97" s="133"/>
      <c r="K97" s="134" t="s">
        <v>94</v>
      </c>
      <c r="L97" s="134"/>
      <c r="M97" s="134"/>
      <c r="N97" s="134"/>
      <c r="O97" s="134"/>
      <c r="P97" s="134"/>
      <c r="Q97" s="134"/>
      <c r="R97" s="134"/>
      <c r="S97" s="134"/>
      <c r="T97" s="134"/>
      <c r="U97" s="134"/>
      <c r="V97" s="134"/>
      <c r="W97" s="134"/>
      <c r="X97" s="134"/>
      <c r="Y97" s="134"/>
      <c r="Z97" s="134"/>
      <c r="AA97" s="134"/>
      <c r="AB97" s="134"/>
      <c r="AC97" s="134"/>
      <c r="AD97" s="134"/>
      <c r="AE97" s="134"/>
      <c r="AF97" s="134"/>
      <c r="AG97" s="135">
        <f>'1.2 - SO 1.2 Oprava kamen...'!J32</f>
        <v>0</v>
      </c>
      <c r="AH97" s="133"/>
      <c r="AI97" s="133"/>
      <c r="AJ97" s="133"/>
      <c r="AK97" s="133"/>
      <c r="AL97" s="133"/>
      <c r="AM97" s="133"/>
      <c r="AN97" s="135">
        <f>SUM(AG97,AT97)</f>
        <v>0</v>
      </c>
      <c r="AO97" s="133"/>
      <c r="AP97" s="133"/>
      <c r="AQ97" s="136" t="s">
        <v>91</v>
      </c>
      <c r="AR97" s="72"/>
      <c r="AS97" s="137">
        <v>0</v>
      </c>
      <c r="AT97" s="138">
        <f>ROUND(SUM(AV97:AW97),2)</f>
        <v>0</v>
      </c>
      <c r="AU97" s="139">
        <f>'1.2 - SO 1.2 Oprava kamen...'!P124</f>
        <v>0</v>
      </c>
      <c r="AV97" s="138">
        <f>'1.2 - SO 1.2 Oprava kamen...'!J35</f>
        <v>0</v>
      </c>
      <c r="AW97" s="138">
        <f>'1.2 - SO 1.2 Oprava kamen...'!J36</f>
        <v>0</v>
      </c>
      <c r="AX97" s="138">
        <f>'1.2 - SO 1.2 Oprava kamen...'!J37</f>
        <v>0</v>
      </c>
      <c r="AY97" s="138">
        <f>'1.2 - SO 1.2 Oprava kamen...'!J38</f>
        <v>0</v>
      </c>
      <c r="AZ97" s="138">
        <f>'1.2 - SO 1.2 Oprava kamen...'!F35</f>
        <v>0</v>
      </c>
      <c r="BA97" s="138">
        <f>'1.2 - SO 1.2 Oprava kamen...'!F36</f>
        <v>0</v>
      </c>
      <c r="BB97" s="138">
        <f>'1.2 - SO 1.2 Oprava kamen...'!F37</f>
        <v>0</v>
      </c>
      <c r="BC97" s="138">
        <f>'1.2 - SO 1.2 Oprava kamen...'!F38</f>
        <v>0</v>
      </c>
      <c r="BD97" s="140">
        <f>'1.2 - SO 1.2 Oprava kamen...'!F39</f>
        <v>0</v>
      </c>
      <c r="BE97" s="4"/>
      <c r="BT97" s="141" t="s">
        <v>87</v>
      </c>
      <c r="BV97" s="141" t="s">
        <v>81</v>
      </c>
      <c r="BW97" s="141" t="s">
        <v>95</v>
      </c>
      <c r="BX97" s="141" t="s">
        <v>86</v>
      </c>
      <c r="CL97" s="141" t="s">
        <v>19</v>
      </c>
    </row>
    <row r="98" s="4" customFormat="1" ht="23.25" customHeight="1">
      <c r="A98" s="132" t="s">
        <v>88</v>
      </c>
      <c r="B98" s="70"/>
      <c r="C98" s="133"/>
      <c r="D98" s="133"/>
      <c r="E98" s="134" t="s">
        <v>96</v>
      </c>
      <c r="F98" s="134"/>
      <c r="G98" s="134"/>
      <c r="H98" s="134"/>
      <c r="I98" s="134"/>
      <c r="J98" s="133"/>
      <c r="K98" s="134" t="s">
        <v>97</v>
      </c>
      <c r="L98" s="134"/>
      <c r="M98" s="134"/>
      <c r="N98" s="134"/>
      <c r="O98" s="134"/>
      <c r="P98" s="134"/>
      <c r="Q98" s="134"/>
      <c r="R98" s="134"/>
      <c r="S98" s="134"/>
      <c r="T98" s="134"/>
      <c r="U98" s="134"/>
      <c r="V98" s="134"/>
      <c r="W98" s="134"/>
      <c r="X98" s="134"/>
      <c r="Y98" s="134"/>
      <c r="Z98" s="134"/>
      <c r="AA98" s="134"/>
      <c r="AB98" s="134"/>
      <c r="AC98" s="134"/>
      <c r="AD98" s="134"/>
      <c r="AE98" s="134"/>
      <c r="AF98" s="134"/>
      <c r="AG98" s="135">
        <f>'1.5 - SO 1.5 Oprava kamen...'!J32</f>
        <v>0</v>
      </c>
      <c r="AH98" s="133"/>
      <c r="AI98" s="133"/>
      <c r="AJ98" s="133"/>
      <c r="AK98" s="133"/>
      <c r="AL98" s="133"/>
      <c r="AM98" s="133"/>
      <c r="AN98" s="135">
        <f>SUM(AG98,AT98)</f>
        <v>0</v>
      </c>
      <c r="AO98" s="133"/>
      <c r="AP98" s="133"/>
      <c r="AQ98" s="136" t="s">
        <v>91</v>
      </c>
      <c r="AR98" s="72"/>
      <c r="AS98" s="137">
        <v>0</v>
      </c>
      <c r="AT98" s="138">
        <f>ROUND(SUM(AV98:AW98),2)</f>
        <v>0</v>
      </c>
      <c r="AU98" s="139">
        <f>'1.5 - SO 1.5 Oprava kamen...'!P124</f>
        <v>0</v>
      </c>
      <c r="AV98" s="138">
        <f>'1.5 - SO 1.5 Oprava kamen...'!J35</f>
        <v>0</v>
      </c>
      <c r="AW98" s="138">
        <f>'1.5 - SO 1.5 Oprava kamen...'!J36</f>
        <v>0</v>
      </c>
      <c r="AX98" s="138">
        <f>'1.5 - SO 1.5 Oprava kamen...'!J37</f>
        <v>0</v>
      </c>
      <c r="AY98" s="138">
        <f>'1.5 - SO 1.5 Oprava kamen...'!J38</f>
        <v>0</v>
      </c>
      <c r="AZ98" s="138">
        <f>'1.5 - SO 1.5 Oprava kamen...'!F35</f>
        <v>0</v>
      </c>
      <c r="BA98" s="138">
        <f>'1.5 - SO 1.5 Oprava kamen...'!F36</f>
        <v>0</v>
      </c>
      <c r="BB98" s="138">
        <f>'1.5 - SO 1.5 Oprava kamen...'!F37</f>
        <v>0</v>
      </c>
      <c r="BC98" s="138">
        <f>'1.5 - SO 1.5 Oprava kamen...'!F38</f>
        <v>0</v>
      </c>
      <c r="BD98" s="140">
        <f>'1.5 - SO 1.5 Oprava kamen...'!F39</f>
        <v>0</v>
      </c>
      <c r="BE98" s="4"/>
      <c r="BT98" s="141" t="s">
        <v>87</v>
      </c>
      <c r="BV98" s="141" t="s">
        <v>81</v>
      </c>
      <c r="BW98" s="141" t="s">
        <v>98</v>
      </c>
      <c r="BX98" s="141" t="s">
        <v>86</v>
      </c>
      <c r="CL98" s="141" t="s">
        <v>19</v>
      </c>
    </row>
    <row r="99" s="7" customFormat="1" ht="16.5" customHeight="1">
      <c r="A99" s="7"/>
      <c r="B99" s="119"/>
      <c r="C99" s="120"/>
      <c r="D99" s="121" t="s">
        <v>87</v>
      </c>
      <c r="E99" s="121"/>
      <c r="F99" s="121"/>
      <c r="G99" s="121"/>
      <c r="H99" s="121"/>
      <c r="I99" s="122"/>
      <c r="J99" s="121" t="s">
        <v>99</v>
      </c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3">
        <f>ROUND(SUM(AG100:AG102),2)</f>
        <v>0</v>
      </c>
      <c r="AH99" s="122"/>
      <c r="AI99" s="122"/>
      <c r="AJ99" s="122"/>
      <c r="AK99" s="122"/>
      <c r="AL99" s="122"/>
      <c r="AM99" s="122"/>
      <c r="AN99" s="124">
        <f>SUM(AG99,AT99)</f>
        <v>0</v>
      </c>
      <c r="AO99" s="122"/>
      <c r="AP99" s="122"/>
      <c r="AQ99" s="125" t="s">
        <v>85</v>
      </c>
      <c r="AR99" s="126"/>
      <c r="AS99" s="127">
        <f>ROUND(SUM(AS100:AS102),2)</f>
        <v>0</v>
      </c>
      <c r="AT99" s="128">
        <f>ROUND(SUM(AV99:AW99),2)</f>
        <v>0</v>
      </c>
      <c r="AU99" s="129">
        <f>ROUND(SUM(AU100:AU102),5)</f>
        <v>0</v>
      </c>
      <c r="AV99" s="128">
        <f>ROUND(AZ99*L29,2)</f>
        <v>0</v>
      </c>
      <c r="AW99" s="128">
        <f>ROUND(BA99*L30,2)</f>
        <v>0</v>
      </c>
      <c r="AX99" s="128">
        <f>ROUND(BB99*L29,2)</f>
        <v>0</v>
      </c>
      <c r="AY99" s="128">
        <f>ROUND(BC99*L30,2)</f>
        <v>0</v>
      </c>
      <c r="AZ99" s="128">
        <f>ROUND(SUM(AZ100:AZ102),2)</f>
        <v>0</v>
      </c>
      <c r="BA99" s="128">
        <f>ROUND(SUM(BA100:BA102),2)</f>
        <v>0</v>
      </c>
      <c r="BB99" s="128">
        <f>ROUND(SUM(BB100:BB102),2)</f>
        <v>0</v>
      </c>
      <c r="BC99" s="128">
        <f>ROUND(SUM(BC100:BC102),2)</f>
        <v>0</v>
      </c>
      <c r="BD99" s="130">
        <f>ROUND(SUM(BD100:BD102),2)</f>
        <v>0</v>
      </c>
      <c r="BE99" s="7"/>
      <c r="BS99" s="131" t="s">
        <v>78</v>
      </c>
      <c r="BT99" s="131" t="s">
        <v>83</v>
      </c>
      <c r="BU99" s="131" t="s">
        <v>80</v>
      </c>
      <c r="BV99" s="131" t="s">
        <v>81</v>
      </c>
      <c r="BW99" s="131" t="s">
        <v>100</v>
      </c>
      <c r="BX99" s="131" t="s">
        <v>5</v>
      </c>
      <c r="CL99" s="131" t="s">
        <v>19</v>
      </c>
      <c r="CM99" s="131" t="s">
        <v>87</v>
      </c>
    </row>
    <row r="100" s="4" customFormat="1" ht="23.25" customHeight="1">
      <c r="A100" s="132" t="s">
        <v>88</v>
      </c>
      <c r="B100" s="70"/>
      <c r="C100" s="133"/>
      <c r="D100" s="133"/>
      <c r="E100" s="134" t="s">
        <v>101</v>
      </c>
      <c r="F100" s="134"/>
      <c r="G100" s="134"/>
      <c r="H100" s="134"/>
      <c r="I100" s="134"/>
      <c r="J100" s="133"/>
      <c r="K100" s="134" t="s">
        <v>102</v>
      </c>
      <c r="L100" s="134"/>
      <c r="M100" s="134"/>
      <c r="N100" s="134"/>
      <c r="O100" s="134"/>
      <c r="P100" s="134"/>
      <c r="Q100" s="134"/>
      <c r="R100" s="134"/>
      <c r="S100" s="134"/>
      <c r="T100" s="134"/>
      <c r="U100" s="134"/>
      <c r="V100" s="134"/>
      <c r="W100" s="134"/>
      <c r="X100" s="134"/>
      <c r="Y100" s="134"/>
      <c r="Z100" s="134"/>
      <c r="AA100" s="134"/>
      <c r="AB100" s="134"/>
      <c r="AC100" s="134"/>
      <c r="AD100" s="134"/>
      <c r="AE100" s="134"/>
      <c r="AF100" s="134"/>
      <c r="AG100" s="135">
        <f>'2.1 - SO 2.1 Oprava kamen...'!J32</f>
        <v>0</v>
      </c>
      <c r="AH100" s="133"/>
      <c r="AI100" s="133"/>
      <c r="AJ100" s="133"/>
      <c r="AK100" s="133"/>
      <c r="AL100" s="133"/>
      <c r="AM100" s="133"/>
      <c r="AN100" s="135">
        <f>SUM(AG100,AT100)</f>
        <v>0</v>
      </c>
      <c r="AO100" s="133"/>
      <c r="AP100" s="133"/>
      <c r="AQ100" s="136" t="s">
        <v>91</v>
      </c>
      <c r="AR100" s="72"/>
      <c r="AS100" s="137">
        <v>0</v>
      </c>
      <c r="AT100" s="138">
        <f>ROUND(SUM(AV100:AW100),2)</f>
        <v>0</v>
      </c>
      <c r="AU100" s="139">
        <f>'2.1 - SO 2.1 Oprava kamen...'!P126</f>
        <v>0</v>
      </c>
      <c r="AV100" s="138">
        <f>'2.1 - SO 2.1 Oprava kamen...'!J35</f>
        <v>0</v>
      </c>
      <c r="AW100" s="138">
        <f>'2.1 - SO 2.1 Oprava kamen...'!J36</f>
        <v>0</v>
      </c>
      <c r="AX100" s="138">
        <f>'2.1 - SO 2.1 Oprava kamen...'!J37</f>
        <v>0</v>
      </c>
      <c r="AY100" s="138">
        <f>'2.1 - SO 2.1 Oprava kamen...'!J38</f>
        <v>0</v>
      </c>
      <c r="AZ100" s="138">
        <f>'2.1 - SO 2.1 Oprava kamen...'!F35</f>
        <v>0</v>
      </c>
      <c r="BA100" s="138">
        <f>'2.1 - SO 2.1 Oprava kamen...'!F36</f>
        <v>0</v>
      </c>
      <c r="BB100" s="138">
        <f>'2.1 - SO 2.1 Oprava kamen...'!F37</f>
        <v>0</v>
      </c>
      <c r="BC100" s="138">
        <f>'2.1 - SO 2.1 Oprava kamen...'!F38</f>
        <v>0</v>
      </c>
      <c r="BD100" s="140">
        <f>'2.1 - SO 2.1 Oprava kamen...'!F39</f>
        <v>0</v>
      </c>
      <c r="BE100" s="4"/>
      <c r="BT100" s="141" t="s">
        <v>87</v>
      </c>
      <c r="BV100" s="141" t="s">
        <v>81</v>
      </c>
      <c r="BW100" s="141" t="s">
        <v>103</v>
      </c>
      <c r="BX100" s="141" t="s">
        <v>100</v>
      </c>
      <c r="CL100" s="141" t="s">
        <v>19</v>
      </c>
    </row>
    <row r="101" s="4" customFormat="1" ht="23.25" customHeight="1">
      <c r="A101" s="132" t="s">
        <v>88</v>
      </c>
      <c r="B101" s="70"/>
      <c r="C101" s="133"/>
      <c r="D101" s="133"/>
      <c r="E101" s="134" t="s">
        <v>104</v>
      </c>
      <c r="F101" s="134"/>
      <c r="G101" s="134"/>
      <c r="H101" s="134"/>
      <c r="I101" s="134"/>
      <c r="J101" s="133"/>
      <c r="K101" s="134" t="s">
        <v>105</v>
      </c>
      <c r="L101" s="134"/>
      <c r="M101" s="134"/>
      <c r="N101" s="134"/>
      <c r="O101" s="134"/>
      <c r="P101" s="134"/>
      <c r="Q101" s="134"/>
      <c r="R101" s="134"/>
      <c r="S101" s="134"/>
      <c r="T101" s="134"/>
      <c r="U101" s="134"/>
      <c r="V101" s="134"/>
      <c r="W101" s="134"/>
      <c r="X101" s="134"/>
      <c r="Y101" s="134"/>
      <c r="Z101" s="134"/>
      <c r="AA101" s="134"/>
      <c r="AB101" s="134"/>
      <c r="AC101" s="134"/>
      <c r="AD101" s="134"/>
      <c r="AE101" s="134"/>
      <c r="AF101" s="134"/>
      <c r="AG101" s="135">
        <f>'2.2 - SO 2.2 Oprava kamen...'!J32</f>
        <v>0</v>
      </c>
      <c r="AH101" s="133"/>
      <c r="AI101" s="133"/>
      <c r="AJ101" s="133"/>
      <c r="AK101" s="133"/>
      <c r="AL101" s="133"/>
      <c r="AM101" s="133"/>
      <c r="AN101" s="135">
        <f>SUM(AG101,AT101)</f>
        <v>0</v>
      </c>
      <c r="AO101" s="133"/>
      <c r="AP101" s="133"/>
      <c r="AQ101" s="136" t="s">
        <v>91</v>
      </c>
      <c r="AR101" s="72"/>
      <c r="AS101" s="137">
        <v>0</v>
      </c>
      <c r="AT101" s="138">
        <f>ROUND(SUM(AV101:AW101),2)</f>
        <v>0</v>
      </c>
      <c r="AU101" s="139">
        <f>'2.2 - SO 2.2 Oprava kamen...'!P126</f>
        <v>0</v>
      </c>
      <c r="AV101" s="138">
        <f>'2.2 - SO 2.2 Oprava kamen...'!J35</f>
        <v>0</v>
      </c>
      <c r="AW101" s="138">
        <f>'2.2 - SO 2.2 Oprava kamen...'!J36</f>
        <v>0</v>
      </c>
      <c r="AX101" s="138">
        <f>'2.2 - SO 2.2 Oprava kamen...'!J37</f>
        <v>0</v>
      </c>
      <c r="AY101" s="138">
        <f>'2.2 - SO 2.2 Oprava kamen...'!J38</f>
        <v>0</v>
      </c>
      <c r="AZ101" s="138">
        <f>'2.2 - SO 2.2 Oprava kamen...'!F35</f>
        <v>0</v>
      </c>
      <c r="BA101" s="138">
        <f>'2.2 - SO 2.2 Oprava kamen...'!F36</f>
        <v>0</v>
      </c>
      <c r="BB101" s="138">
        <f>'2.2 - SO 2.2 Oprava kamen...'!F37</f>
        <v>0</v>
      </c>
      <c r="BC101" s="138">
        <f>'2.2 - SO 2.2 Oprava kamen...'!F38</f>
        <v>0</v>
      </c>
      <c r="BD101" s="140">
        <f>'2.2 - SO 2.2 Oprava kamen...'!F39</f>
        <v>0</v>
      </c>
      <c r="BE101" s="4"/>
      <c r="BT101" s="141" t="s">
        <v>87</v>
      </c>
      <c r="BV101" s="141" t="s">
        <v>81</v>
      </c>
      <c r="BW101" s="141" t="s">
        <v>106</v>
      </c>
      <c r="BX101" s="141" t="s">
        <v>100</v>
      </c>
      <c r="CL101" s="141" t="s">
        <v>19</v>
      </c>
    </row>
    <row r="102" s="4" customFormat="1" ht="23.25" customHeight="1">
      <c r="A102" s="132" t="s">
        <v>88</v>
      </c>
      <c r="B102" s="70"/>
      <c r="C102" s="133"/>
      <c r="D102" s="133"/>
      <c r="E102" s="134" t="s">
        <v>107</v>
      </c>
      <c r="F102" s="134"/>
      <c r="G102" s="134"/>
      <c r="H102" s="134"/>
      <c r="I102" s="134"/>
      <c r="J102" s="133"/>
      <c r="K102" s="134" t="s">
        <v>108</v>
      </c>
      <c r="L102" s="134"/>
      <c r="M102" s="134"/>
      <c r="N102" s="134"/>
      <c r="O102" s="134"/>
      <c r="P102" s="134"/>
      <c r="Q102" s="134"/>
      <c r="R102" s="134"/>
      <c r="S102" s="134"/>
      <c r="T102" s="134"/>
      <c r="U102" s="134"/>
      <c r="V102" s="134"/>
      <c r="W102" s="134"/>
      <c r="X102" s="134"/>
      <c r="Y102" s="134"/>
      <c r="Z102" s="134"/>
      <c r="AA102" s="134"/>
      <c r="AB102" s="134"/>
      <c r="AC102" s="134"/>
      <c r="AD102" s="134"/>
      <c r="AE102" s="134"/>
      <c r="AF102" s="134"/>
      <c r="AG102" s="135">
        <f>'2.5 - SO 2.5 Oprava kamen...'!J32</f>
        <v>0</v>
      </c>
      <c r="AH102" s="133"/>
      <c r="AI102" s="133"/>
      <c r="AJ102" s="133"/>
      <c r="AK102" s="133"/>
      <c r="AL102" s="133"/>
      <c r="AM102" s="133"/>
      <c r="AN102" s="135">
        <f>SUM(AG102,AT102)</f>
        <v>0</v>
      </c>
      <c r="AO102" s="133"/>
      <c r="AP102" s="133"/>
      <c r="AQ102" s="136" t="s">
        <v>91</v>
      </c>
      <c r="AR102" s="72"/>
      <c r="AS102" s="137">
        <v>0</v>
      </c>
      <c r="AT102" s="138">
        <f>ROUND(SUM(AV102:AW102),2)</f>
        <v>0</v>
      </c>
      <c r="AU102" s="139">
        <f>'2.5 - SO 2.5 Oprava kamen...'!P124</f>
        <v>0</v>
      </c>
      <c r="AV102" s="138">
        <f>'2.5 - SO 2.5 Oprava kamen...'!J35</f>
        <v>0</v>
      </c>
      <c r="AW102" s="138">
        <f>'2.5 - SO 2.5 Oprava kamen...'!J36</f>
        <v>0</v>
      </c>
      <c r="AX102" s="138">
        <f>'2.5 - SO 2.5 Oprava kamen...'!J37</f>
        <v>0</v>
      </c>
      <c r="AY102" s="138">
        <f>'2.5 - SO 2.5 Oprava kamen...'!J38</f>
        <v>0</v>
      </c>
      <c r="AZ102" s="138">
        <f>'2.5 - SO 2.5 Oprava kamen...'!F35</f>
        <v>0</v>
      </c>
      <c r="BA102" s="138">
        <f>'2.5 - SO 2.5 Oprava kamen...'!F36</f>
        <v>0</v>
      </c>
      <c r="BB102" s="138">
        <f>'2.5 - SO 2.5 Oprava kamen...'!F37</f>
        <v>0</v>
      </c>
      <c r="BC102" s="138">
        <f>'2.5 - SO 2.5 Oprava kamen...'!F38</f>
        <v>0</v>
      </c>
      <c r="BD102" s="140">
        <f>'2.5 - SO 2.5 Oprava kamen...'!F39</f>
        <v>0</v>
      </c>
      <c r="BE102" s="4"/>
      <c r="BT102" s="141" t="s">
        <v>87</v>
      </c>
      <c r="BV102" s="141" t="s">
        <v>81</v>
      </c>
      <c r="BW102" s="141" t="s">
        <v>109</v>
      </c>
      <c r="BX102" s="141" t="s">
        <v>100</v>
      </c>
      <c r="CL102" s="141" t="s">
        <v>19</v>
      </c>
    </row>
    <row r="103" s="7" customFormat="1" ht="16.5" customHeight="1">
      <c r="A103" s="132" t="s">
        <v>88</v>
      </c>
      <c r="B103" s="119"/>
      <c r="C103" s="120"/>
      <c r="D103" s="121" t="s">
        <v>110</v>
      </c>
      <c r="E103" s="121"/>
      <c r="F103" s="121"/>
      <c r="G103" s="121"/>
      <c r="H103" s="121"/>
      <c r="I103" s="122"/>
      <c r="J103" s="121" t="s">
        <v>111</v>
      </c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4">
        <f>'3 - SO 3 Oprava brodu'!J30</f>
        <v>0</v>
      </c>
      <c r="AH103" s="122"/>
      <c r="AI103" s="122"/>
      <c r="AJ103" s="122"/>
      <c r="AK103" s="122"/>
      <c r="AL103" s="122"/>
      <c r="AM103" s="122"/>
      <c r="AN103" s="124">
        <f>SUM(AG103,AT103)</f>
        <v>0</v>
      </c>
      <c r="AO103" s="122"/>
      <c r="AP103" s="122"/>
      <c r="AQ103" s="125" t="s">
        <v>85</v>
      </c>
      <c r="AR103" s="126"/>
      <c r="AS103" s="127">
        <v>0</v>
      </c>
      <c r="AT103" s="128">
        <f>ROUND(SUM(AV103:AW103),2)</f>
        <v>0</v>
      </c>
      <c r="AU103" s="129">
        <f>'3 - SO 3 Oprava brodu'!P122</f>
        <v>0</v>
      </c>
      <c r="AV103" s="128">
        <f>'3 - SO 3 Oprava brodu'!J33</f>
        <v>0</v>
      </c>
      <c r="AW103" s="128">
        <f>'3 - SO 3 Oprava brodu'!J34</f>
        <v>0</v>
      </c>
      <c r="AX103" s="128">
        <f>'3 - SO 3 Oprava brodu'!J35</f>
        <v>0</v>
      </c>
      <c r="AY103" s="128">
        <f>'3 - SO 3 Oprava brodu'!J36</f>
        <v>0</v>
      </c>
      <c r="AZ103" s="128">
        <f>'3 - SO 3 Oprava brodu'!F33</f>
        <v>0</v>
      </c>
      <c r="BA103" s="128">
        <f>'3 - SO 3 Oprava brodu'!F34</f>
        <v>0</v>
      </c>
      <c r="BB103" s="128">
        <f>'3 - SO 3 Oprava brodu'!F35</f>
        <v>0</v>
      </c>
      <c r="BC103" s="128">
        <f>'3 - SO 3 Oprava brodu'!F36</f>
        <v>0</v>
      </c>
      <c r="BD103" s="130">
        <f>'3 - SO 3 Oprava brodu'!F37</f>
        <v>0</v>
      </c>
      <c r="BE103" s="7"/>
      <c r="BT103" s="131" t="s">
        <v>83</v>
      </c>
      <c r="BV103" s="131" t="s">
        <v>81</v>
      </c>
      <c r="BW103" s="131" t="s">
        <v>112</v>
      </c>
      <c r="BX103" s="131" t="s">
        <v>5</v>
      </c>
      <c r="CL103" s="131" t="s">
        <v>19</v>
      </c>
      <c r="CM103" s="131" t="s">
        <v>87</v>
      </c>
    </row>
    <row r="104" s="7" customFormat="1" ht="16.5" customHeight="1">
      <c r="A104" s="132" t="s">
        <v>88</v>
      </c>
      <c r="B104" s="119"/>
      <c r="C104" s="120"/>
      <c r="D104" s="121" t="s">
        <v>113</v>
      </c>
      <c r="E104" s="121"/>
      <c r="F104" s="121"/>
      <c r="G104" s="121"/>
      <c r="H104" s="121"/>
      <c r="I104" s="122"/>
      <c r="J104" s="121" t="s">
        <v>114</v>
      </c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4">
        <f>'4 - SO 4 Oprava schodů'!J30</f>
        <v>0</v>
      </c>
      <c r="AH104" s="122"/>
      <c r="AI104" s="122"/>
      <c r="AJ104" s="122"/>
      <c r="AK104" s="122"/>
      <c r="AL104" s="122"/>
      <c r="AM104" s="122"/>
      <c r="AN104" s="124">
        <f>SUM(AG104,AT104)</f>
        <v>0</v>
      </c>
      <c r="AO104" s="122"/>
      <c r="AP104" s="122"/>
      <c r="AQ104" s="125" t="s">
        <v>85</v>
      </c>
      <c r="AR104" s="126"/>
      <c r="AS104" s="127">
        <v>0</v>
      </c>
      <c r="AT104" s="128">
        <f>ROUND(SUM(AV104:AW104),2)</f>
        <v>0</v>
      </c>
      <c r="AU104" s="129">
        <f>'4 - SO 4 Oprava schodů'!P125</f>
        <v>0</v>
      </c>
      <c r="AV104" s="128">
        <f>'4 - SO 4 Oprava schodů'!J33</f>
        <v>0</v>
      </c>
      <c r="AW104" s="128">
        <f>'4 - SO 4 Oprava schodů'!J34</f>
        <v>0</v>
      </c>
      <c r="AX104" s="128">
        <f>'4 - SO 4 Oprava schodů'!J35</f>
        <v>0</v>
      </c>
      <c r="AY104" s="128">
        <f>'4 - SO 4 Oprava schodů'!J36</f>
        <v>0</v>
      </c>
      <c r="AZ104" s="128">
        <f>'4 - SO 4 Oprava schodů'!F33</f>
        <v>0</v>
      </c>
      <c r="BA104" s="128">
        <f>'4 - SO 4 Oprava schodů'!F34</f>
        <v>0</v>
      </c>
      <c r="BB104" s="128">
        <f>'4 - SO 4 Oprava schodů'!F35</f>
        <v>0</v>
      </c>
      <c r="BC104" s="128">
        <f>'4 - SO 4 Oprava schodů'!F36</f>
        <v>0</v>
      </c>
      <c r="BD104" s="130">
        <f>'4 - SO 4 Oprava schodů'!F37</f>
        <v>0</v>
      </c>
      <c r="BE104" s="7"/>
      <c r="BT104" s="131" t="s">
        <v>83</v>
      </c>
      <c r="BV104" s="131" t="s">
        <v>81</v>
      </c>
      <c r="BW104" s="131" t="s">
        <v>115</v>
      </c>
      <c r="BX104" s="131" t="s">
        <v>5</v>
      </c>
      <c r="CL104" s="131" t="s">
        <v>19</v>
      </c>
      <c r="CM104" s="131" t="s">
        <v>87</v>
      </c>
    </row>
    <row r="105" s="7" customFormat="1" ht="16.5" customHeight="1">
      <c r="A105" s="132" t="s">
        <v>88</v>
      </c>
      <c r="B105" s="119"/>
      <c r="C105" s="120"/>
      <c r="D105" s="121" t="s">
        <v>116</v>
      </c>
      <c r="E105" s="121"/>
      <c r="F105" s="121"/>
      <c r="G105" s="121"/>
      <c r="H105" s="121"/>
      <c r="I105" s="122"/>
      <c r="J105" s="121" t="s">
        <v>117</v>
      </c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4">
        <f>'5 - VON Vedlejší a ostatn...'!J30</f>
        <v>0</v>
      </c>
      <c r="AH105" s="122"/>
      <c r="AI105" s="122"/>
      <c r="AJ105" s="122"/>
      <c r="AK105" s="122"/>
      <c r="AL105" s="122"/>
      <c r="AM105" s="122"/>
      <c r="AN105" s="124">
        <f>SUM(AG105,AT105)</f>
        <v>0</v>
      </c>
      <c r="AO105" s="122"/>
      <c r="AP105" s="122"/>
      <c r="AQ105" s="125" t="s">
        <v>85</v>
      </c>
      <c r="AR105" s="126"/>
      <c r="AS105" s="142">
        <v>0</v>
      </c>
      <c r="AT105" s="143">
        <f>ROUND(SUM(AV105:AW105),2)</f>
        <v>0</v>
      </c>
      <c r="AU105" s="144">
        <f>'5 - VON Vedlejší a ostatn...'!P125</f>
        <v>0</v>
      </c>
      <c r="AV105" s="143">
        <f>'5 - VON Vedlejší a ostatn...'!J33</f>
        <v>0</v>
      </c>
      <c r="AW105" s="143">
        <f>'5 - VON Vedlejší a ostatn...'!J34</f>
        <v>0</v>
      </c>
      <c r="AX105" s="143">
        <f>'5 - VON Vedlejší a ostatn...'!J35</f>
        <v>0</v>
      </c>
      <c r="AY105" s="143">
        <f>'5 - VON Vedlejší a ostatn...'!J36</f>
        <v>0</v>
      </c>
      <c r="AZ105" s="143">
        <f>'5 - VON Vedlejší a ostatn...'!F33</f>
        <v>0</v>
      </c>
      <c r="BA105" s="143">
        <f>'5 - VON Vedlejší a ostatn...'!F34</f>
        <v>0</v>
      </c>
      <c r="BB105" s="143">
        <f>'5 - VON Vedlejší a ostatn...'!F35</f>
        <v>0</v>
      </c>
      <c r="BC105" s="143">
        <f>'5 - VON Vedlejší a ostatn...'!F36</f>
        <v>0</v>
      </c>
      <c r="BD105" s="145">
        <f>'5 - VON Vedlejší a ostatn...'!F37</f>
        <v>0</v>
      </c>
      <c r="BE105" s="7"/>
      <c r="BT105" s="131" t="s">
        <v>83</v>
      </c>
      <c r="BV105" s="131" t="s">
        <v>81</v>
      </c>
      <c r="BW105" s="131" t="s">
        <v>118</v>
      </c>
      <c r="BX105" s="131" t="s">
        <v>5</v>
      </c>
      <c r="CL105" s="131" t="s">
        <v>19</v>
      </c>
      <c r="CM105" s="131" t="s">
        <v>87</v>
      </c>
    </row>
    <row r="106" s="2" customFormat="1" ht="30" customHeight="1">
      <c r="A106" s="38"/>
      <c r="B106" s="39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4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</row>
    <row r="107" s="2" customFormat="1" ht="6.96" customHeight="1">
      <c r="A107" s="38"/>
      <c r="B107" s="66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  <c r="AE107" s="67"/>
      <c r="AF107" s="67"/>
      <c r="AG107" s="67"/>
      <c r="AH107" s="67"/>
      <c r="AI107" s="67"/>
      <c r="AJ107" s="67"/>
      <c r="AK107" s="67"/>
      <c r="AL107" s="67"/>
      <c r="AM107" s="67"/>
      <c r="AN107" s="67"/>
      <c r="AO107" s="67"/>
      <c r="AP107" s="67"/>
      <c r="AQ107" s="67"/>
      <c r="AR107" s="44"/>
      <c r="AS107" s="38"/>
      <c r="AT107" s="38"/>
      <c r="AU107" s="38"/>
      <c r="AV107" s="38"/>
      <c r="AW107" s="38"/>
      <c r="AX107" s="38"/>
      <c r="AY107" s="38"/>
      <c r="AZ107" s="38"/>
      <c r="BA107" s="38"/>
      <c r="BB107" s="38"/>
      <c r="BC107" s="38"/>
      <c r="BD107" s="38"/>
      <c r="BE107" s="38"/>
    </row>
  </sheetData>
  <sheetProtection sheet="1" formatColumns="0" formatRows="0" objects="1" scenarios="1" spinCount="100000" saltValue="aBmafjH/ni5ALdFUmaQlqVqrwXhZWkS9SMSMzF8N66CLr9VE9s4bXLlNiVszeiXN6CmrF+TB14TWF4QYiDoDDQ==" hashValue="2ot+9MCCABSTrWwMsligbDaph3zzfdhgqd7+8njfO4vC5pDIGmahl0B+mtyAO+IfK/r1zxynK2DoYuVOkydHCQ==" algorithmName="SHA-512" password="CC35"/>
  <mergeCells count="82">
    <mergeCell ref="C92:G92"/>
    <mergeCell ref="D104:H104"/>
    <mergeCell ref="D103:H103"/>
    <mergeCell ref="D99:H99"/>
    <mergeCell ref="D95:H95"/>
    <mergeCell ref="E98:I98"/>
    <mergeCell ref="E102:I102"/>
    <mergeCell ref="E101:I101"/>
    <mergeCell ref="E100:I100"/>
    <mergeCell ref="E97:I97"/>
    <mergeCell ref="E96:I96"/>
    <mergeCell ref="I92:AF92"/>
    <mergeCell ref="J103:AF103"/>
    <mergeCell ref="J99:AF99"/>
    <mergeCell ref="J104:AF104"/>
    <mergeCell ref="J95:AF95"/>
    <mergeCell ref="K96:AF96"/>
    <mergeCell ref="K97:AF97"/>
    <mergeCell ref="K102:AF102"/>
    <mergeCell ref="K101:AF101"/>
    <mergeCell ref="K100:AF100"/>
    <mergeCell ref="K98:AF98"/>
    <mergeCell ref="L85:AO85"/>
    <mergeCell ref="D105:H105"/>
    <mergeCell ref="J105:AF105"/>
    <mergeCell ref="AG94:AM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W31:AE31"/>
    <mergeCell ref="L31:P31"/>
    <mergeCell ref="L32:P32"/>
    <mergeCell ref="W32:AE32"/>
    <mergeCell ref="AK32:AO32"/>
    <mergeCell ref="L33:P33"/>
    <mergeCell ref="AK33:AO33"/>
    <mergeCell ref="W33:AE33"/>
    <mergeCell ref="AK35:AO35"/>
    <mergeCell ref="X35:AB35"/>
    <mergeCell ref="AR2:BE2"/>
    <mergeCell ref="AG103:AM103"/>
    <mergeCell ref="AG102:AM102"/>
    <mergeCell ref="AG101:AM101"/>
    <mergeCell ref="AG92:AM92"/>
    <mergeCell ref="AG99:AM99"/>
    <mergeCell ref="AG100:AM100"/>
    <mergeCell ref="AG98:AM98"/>
    <mergeCell ref="AG104:AM104"/>
    <mergeCell ref="AG96:AM96"/>
    <mergeCell ref="AG95:AM95"/>
    <mergeCell ref="AG97:AM97"/>
    <mergeCell ref="AM87:AN87"/>
    <mergeCell ref="AM89:AP89"/>
    <mergeCell ref="AM90:AP90"/>
    <mergeCell ref="AN99:AP99"/>
    <mergeCell ref="AN104:AP104"/>
    <mergeCell ref="AN103:AP103"/>
    <mergeCell ref="AN97:AP97"/>
    <mergeCell ref="AN101:AP101"/>
    <mergeCell ref="AN92:AP92"/>
    <mergeCell ref="AN95:AP95"/>
    <mergeCell ref="AN98:AP98"/>
    <mergeCell ref="AN100:AP100"/>
    <mergeCell ref="AN102:AP102"/>
    <mergeCell ref="AN96:AP96"/>
    <mergeCell ref="AS89:AT91"/>
    <mergeCell ref="AN105:AP105"/>
    <mergeCell ref="AG105:AM105"/>
    <mergeCell ref="AN94:AP94"/>
  </mergeCells>
  <hyperlinks>
    <hyperlink ref="A96" location="'1.1 - SO 1.1 Oprava kamen...'!C2" display="/"/>
    <hyperlink ref="A97" location="'1.2 - SO 1.2 Oprava kamen...'!C2" display="/"/>
    <hyperlink ref="A98" location="'1.5 - SO 1.5 Oprava kamen...'!C2" display="/"/>
    <hyperlink ref="A100" location="'2.1 - SO 2.1 Oprava kamen...'!C2" display="/"/>
    <hyperlink ref="A101" location="'2.2 - SO 2.2 Oprava kamen...'!C2" display="/"/>
    <hyperlink ref="A102" location="'2.5 - SO 2.5 Oprava kamen...'!C2" display="/"/>
    <hyperlink ref="A103" location="'3 - SO 3 Oprava brodu'!C2" display="/"/>
    <hyperlink ref="A104" location="'4 - SO 4 Oprava schodů'!C2" display="/"/>
    <hyperlink ref="A105" location="'5 - VON Vedlejší a ostatn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10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118</v>
      </c>
    </row>
    <row r="3" s="1" customFormat="1" ht="6.96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20"/>
      <c r="AT3" s="17" t="s">
        <v>87</v>
      </c>
    </row>
    <row r="4" s="1" customFormat="1" ht="24.96" customHeight="1">
      <c r="B4" s="20"/>
      <c r="D4" s="148" t="s">
        <v>119</v>
      </c>
      <c r="L4" s="20"/>
      <c r="M4" s="149" t="s">
        <v>10</v>
      </c>
      <c r="AT4" s="17" t="s">
        <v>4</v>
      </c>
    </row>
    <row r="5" s="1" customFormat="1" ht="6.96" customHeight="1">
      <c r="B5" s="20"/>
      <c r="L5" s="20"/>
    </row>
    <row r="6" s="1" customFormat="1" ht="12" customHeight="1">
      <c r="B6" s="20"/>
      <c r="D6" s="150" t="s">
        <v>16</v>
      </c>
      <c r="L6" s="20"/>
    </row>
    <row r="7" s="1" customFormat="1" ht="16.5" customHeight="1">
      <c r="B7" s="20"/>
      <c r="E7" s="151" t="str">
        <f>'Rekapitulace stavby'!K6</f>
        <v>Divoká Orlice, Žamberk, oprava úpravy, ř. km 78,100 - 78,723</v>
      </c>
      <c r="F7" s="150"/>
      <c r="G7" s="150"/>
      <c r="H7" s="150"/>
      <c r="L7" s="20"/>
    </row>
    <row r="8" s="2" customFormat="1" ht="12" customHeight="1">
      <c r="A8" s="38"/>
      <c r="B8" s="44"/>
      <c r="C8" s="38"/>
      <c r="D8" s="150" t="s">
        <v>120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="2" customFormat="1" ht="16.5" customHeight="1">
      <c r="A9" s="38"/>
      <c r="B9" s="44"/>
      <c r="C9" s="38"/>
      <c r="D9" s="38"/>
      <c r="E9" s="152" t="s">
        <v>669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2" customHeight="1">
      <c r="A11" s="38"/>
      <c r="B11" s="44"/>
      <c r="C11" s="38"/>
      <c r="D11" s="150" t="s">
        <v>18</v>
      </c>
      <c r="E11" s="38"/>
      <c r="F11" s="141" t="s">
        <v>19</v>
      </c>
      <c r="G11" s="38"/>
      <c r="H11" s="38"/>
      <c r="I11" s="150" t="s">
        <v>20</v>
      </c>
      <c r="J11" s="141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 ht="12" customHeight="1">
      <c r="A12" s="38"/>
      <c r="B12" s="44"/>
      <c r="C12" s="38"/>
      <c r="D12" s="150" t="s">
        <v>22</v>
      </c>
      <c r="E12" s="38"/>
      <c r="F12" s="141" t="s">
        <v>23</v>
      </c>
      <c r="G12" s="38"/>
      <c r="H12" s="38"/>
      <c r="I12" s="150" t="s">
        <v>24</v>
      </c>
      <c r="J12" s="153" t="str">
        <f>'Rekapitulace stavby'!AN8</f>
        <v>2. 5. 2022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50" t="s">
        <v>26</v>
      </c>
      <c r="E14" s="38"/>
      <c r="F14" s="38"/>
      <c r="G14" s="38"/>
      <c r="H14" s="38"/>
      <c r="I14" s="150" t="s">
        <v>27</v>
      </c>
      <c r="J14" s="141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8" customHeight="1">
      <c r="A15" s="38"/>
      <c r="B15" s="44"/>
      <c r="C15" s="38"/>
      <c r="D15" s="38"/>
      <c r="E15" s="141" t="s">
        <v>28</v>
      </c>
      <c r="F15" s="38"/>
      <c r="G15" s="38"/>
      <c r="H15" s="38"/>
      <c r="I15" s="150" t="s">
        <v>29</v>
      </c>
      <c r="J15" s="141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6.96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2" customHeight="1">
      <c r="A17" s="38"/>
      <c r="B17" s="44"/>
      <c r="C17" s="38"/>
      <c r="D17" s="150" t="s">
        <v>30</v>
      </c>
      <c r="E17" s="38"/>
      <c r="F17" s="38"/>
      <c r="G17" s="38"/>
      <c r="H17" s="38"/>
      <c r="I17" s="150" t="s">
        <v>27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1"/>
      <c r="G18" s="141"/>
      <c r="H18" s="141"/>
      <c r="I18" s="150" t="s">
        <v>29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6.96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2" customHeight="1">
      <c r="A20" s="38"/>
      <c r="B20" s="44"/>
      <c r="C20" s="38"/>
      <c r="D20" s="150" t="s">
        <v>32</v>
      </c>
      <c r="E20" s="38"/>
      <c r="F20" s="38"/>
      <c r="G20" s="38"/>
      <c r="H20" s="38"/>
      <c r="I20" s="150" t="s">
        <v>27</v>
      </c>
      <c r="J20" s="141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18" customHeight="1">
      <c r="A21" s="38"/>
      <c r="B21" s="44"/>
      <c r="C21" s="38"/>
      <c r="D21" s="38"/>
      <c r="E21" s="141" t="s">
        <v>33</v>
      </c>
      <c r="F21" s="38"/>
      <c r="G21" s="38"/>
      <c r="H21" s="38"/>
      <c r="I21" s="150" t="s">
        <v>29</v>
      </c>
      <c r="J21" s="141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6.96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2" customHeight="1">
      <c r="A23" s="38"/>
      <c r="B23" s="44"/>
      <c r="C23" s="38"/>
      <c r="D23" s="150" t="s">
        <v>35</v>
      </c>
      <c r="E23" s="38"/>
      <c r="F23" s="38"/>
      <c r="G23" s="38"/>
      <c r="H23" s="38"/>
      <c r="I23" s="150" t="s">
        <v>27</v>
      </c>
      <c r="J23" s="141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18" customHeight="1">
      <c r="A24" s="38"/>
      <c r="B24" s="44"/>
      <c r="C24" s="38"/>
      <c r="D24" s="38"/>
      <c r="E24" s="141" t="s">
        <v>36</v>
      </c>
      <c r="F24" s="38"/>
      <c r="G24" s="38"/>
      <c r="H24" s="38"/>
      <c r="I24" s="150" t="s">
        <v>29</v>
      </c>
      <c r="J24" s="141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6.96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2" customHeight="1">
      <c r="A26" s="38"/>
      <c r="B26" s="44"/>
      <c r="C26" s="38"/>
      <c r="D26" s="150" t="s">
        <v>37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8" customFormat="1" ht="71.25" customHeight="1">
      <c r="A27" s="154"/>
      <c r="B27" s="155"/>
      <c r="C27" s="154"/>
      <c r="D27" s="154"/>
      <c r="E27" s="156" t="s">
        <v>38</v>
      </c>
      <c r="F27" s="156"/>
      <c r="G27" s="156"/>
      <c r="H27" s="156"/>
      <c r="I27" s="154"/>
      <c r="J27" s="154"/>
      <c r="K27" s="154"/>
      <c r="L27" s="157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</row>
    <row r="28" s="2" customFormat="1" ht="6.96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2" customFormat="1" ht="6.96" customHeight="1">
      <c r="A29" s="38"/>
      <c r="B29" s="44"/>
      <c r="C29" s="38"/>
      <c r="D29" s="158"/>
      <c r="E29" s="158"/>
      <c r="F29" s="158"/>
      <c r="G29" s="158"/>
      <c r="H29" s="158"/>
      <c r="I29" s="158"/>
      <c r="J29" s="158"/>
      <c r="K29" s="158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="2" customFormat="1" ht="25.44" customHeight="1">
      <c r="A30" s="38"/>
      <c r="B30" s="44"/>
      <c r="C30" s="38"/>
      <c r="D30" s="159" t="s">
        <v>39</v>
      </c>
      <c r="E30" s="38"/>
      <c r="F30" s="38"/>
      <c r="G30" s="38"/>
      <c r="H30" s="38"/>
      <c r="I30" s="38"/>
      <c r="J30" s="160">
        <f>ROUND(J125, 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58"/>
      <c r="E31" s="158"/>
      <c r="F31" s="158"/>
      <c r="G31" s="158"/>
      <c r="H31" s="158"/>
      <c r="I31" s="158"/>
      <c r="J31" s="158"/>
      <c r="K31" s="15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14.4" customHeight="1">
      <c r="A32" s="38"/>
      <c r="B32" s="44"/>
      <c r="C32" s="38"/>
      <c r="D32" s="38"/>
      <c r="E32" s="38"/>
      <c r="F32" s="161" t="s">
        <v>41</v>
      </c>
      <c r="G32" s="38"/>
      <c r="H32" s="38"/>
      <c r="I32" s="161" t="s">
        <v>40</v>
      </c>
      <c r="J32" s="161" t="s">
        <v>42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14.4" customHeight="1">
      <c r="A33" s="38"/>
      <c r="B33" s="44"/>
      <c r="C33" s="38"/>
      <c r="D33" s="162" t="s">
        <v>43</v>
      </c>
      <c r="E33" s="150" t="s">
        <v>44</v>
      </c>
      <c r="F33" s="163">
        <f>ROUND((SUM(BE125:BE213)),  2)</f>
        <v>0</v>
      </c>
      <c r="G33" s="38"/>
      <c r="H33" s="38"/>
      <c r="I33" s="164">
        <v>0.20999999999999999</v>
      </c>
      <c r="J33" s="163">
        <f>ROUND(((SUM(BE125:BE213))*I33),  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150" t="s">
        <v>45</v>
      </c>
      <c r="F34" s="163">
        <f>ROUND((SUM(BF125:BF213)),  2)</f>
        <v>0</v>
      </c>
      <c r="G34" s="38"/>
      <c r="H34" s="38"/>
      <c r="I34" s="164">
        <v>0.14999999999999999</v>
      </c>
      <c r="J34" s="163">
        <f>ROUND(((SUM(BF125:BF213))*I34),  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hidden="1" s="2" customFormat="1" ht="14.4" customHeight="1">
      <c r="A35" s="38"/>
      <c r="B35" s="44"/>
      <c r="C35" s="38"/>
      <c r="D35" s="38"/>
      <c r="E35" s="150" t="s">
        <v>46</v>
      </c>
      <c r="F35" s="163">
        <f>ROUND((SUM(BG125:BG213)),  2)</f>
        <v>0</v>
      </c>
      <c r="G35" s="38"/>
      <c r="H35" s="38"/>
      <c r="I35" s="164">
        <v>0.20999999999999999</v>
      </c>
      <c r="J35" s="163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hidden="1" s="2" customFormat="1" ht="14.4" customHeight="1">
      <c r="A36" s="38"/>
      <c r="B36" s="44"/>
      <c r="C36" s="38"/>
      <c r="D36" s="38"/>
      <c r="E36" s="150" t="s">
        <v>47</v>
      </c>
      <c r="F36" s="163">
        <f>ROUND((SUM(BH125:BH213)),  2)</f>
        <v>0</v>
      </c>
      <c r="G36" s="38"/>
      <c r="H36" s="38"/>
      <c r="I36" s="164">
        <v>0.14999999999999999</v>
      </c>
      <c r="J36" s="163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50" t="s">
        <v>48</v>
      </c>
      <c r="F37" s="163">
        <f>ROUND((SUM(BI125:BI213)),  2)</f>
        <v>0</v>
      </c>
      <c r="G37" s="38"/>
      <c r="H37" s="38"/>
      <c r="I37" s="164">
        <v>0</v>
      </c>
      <c r="J37" s="163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="2" customFormat="1" ht="6.96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="2" customFormat="1" ht="25.44" customHeight="1">
      <c r="A39" s="38"/>
      <c r="B39" s="44"/>
      <c r="C39" s="165"/>
      <c r="D39" s="166" t="s">
        <v>49</v>
      </c>
      <c r="E39" s="167"/>
      <c r="F39" s="167"/>
      <c r="G39" s="168" t="s">
        <v>50</v>
      </c>
      <c r="H39" s="169" t="s">
        <v>51</v>
      </c>
      <c r="I39" s="167"/>
      <c r="J39" s="170">
        <f>SUM(J30:J37)</f>
        <v>0</v>
      </c>
      <c r="K39" s="171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1" customFormat="1" ht="14.4" customHeight="1">
      <c r="B41" s="20"/>
      <c r="L41" s="20"/>
    </row>
    <row r="42" s="1" customFormat="1" ht="14.4" customHeight="1">
      <c r="B42" s="20"/>
      <c r="L42" s="20"/>
    </row>
    <row r="43" s="1" customFormat="1" ht="14.4" customHeight="1">
      <c r="B43" s="20"/>
      <c r="L43" s="20"/>
    </row>
    <row r="44" s="1" customFormat="1" ht="14.4" customHeight="1">
      <c r="B44" s="20"/>
      <c r="L44" s="20"/>
    </row>
    <row r="45" s="1" customFormat="1" ht="14.4" customHeight="1">
      <c r="B45" s="20"/>
      <c r="L45" s="20"/>
    </row>
    <row r="46" s="1" customFormat="1" ht="14.4" customHeight="1">
      <c r="B46" s="20"/>
      <c r="L46" s="20"/>
    </row>
    <row r="47" s="1" customFormat="1" ht="14.4" customHeight="1">
      <c r="B47" s="20"/>
      <c r="L47" s="20"/>
    </row>
    <row r="48" s="1" customFormat="1" ht="14.4" customHeight="1">
      <c r="B48" s="20"/>
      <c r="L48" s="20"/>
    </row>
    <row r="49" s="1" customFormat="1" ht="14.4" customHeight="1">
      <c r="B49" s="20"/>
      <c r="L49" s="20"/>
    </row>
    <row r="50" s="2" customFormat="1" ht="14.4" customHeight="1">
      <c r="B50" s="63"/>
      <c r="D50" s="172" t="s">
        <v>52</v>
      </c>
      <c r="E50" s="173"/>
      <c r="F50" s="173"/>
      <c r="G50" s="172" t="s">
        <v>53</v>
      </c>
      <c r="H50" s="173"/>
      <c r="I50" s="173"/>
      <c r="J50" s="173"/>
      <c r="K50" s="173"/>
      <c r="L50" s="63"/>
    </row>
    <row r="51">
      <c r="B51" s="20"/>
      <c r="L51" s="20"/>
    </row>
    <row r="52">
      <c r="B52" s="20"/>
      <c r="L52" s="20"/>
    </row>
    <row r="53">
      <c r="B53" s="20"/>
      <c r="L53" s="20"/>
    </row>
    <row r="54">
      <c r="B54" s="20"/>
      <c r="L54" s="20"/>
    </row>
    <row r="55">
      <c r="B55" s="20"/>
      <c r="L55" s="20"/>
    </row>
    <row r="56">
      <c r="B56" s="20"/>
      <c r="L56" s="20"/>
    </row>
    <row r="57">
      <c r="B57" s="20"/>
      <c r="L57" s="20"/>
    </row>
    <row r="58">
      <c r="B58" s="20"/>
      <c r="L58" s="20"/>
    </row>
    <row r="59">
      <c r="B59" s="20"/>
      <c r="L59" s="20"/>
    </row>
    <row r="60">
      <c r="B60" s="20"/>
      <c r="L60" s="20"/>
    </row>
    <row r="61" s="2" customFormat="1">
      <c r="A61" s="38"/>
      <c r="B61" s="44"/>
      <c r="C61" s="38"/>
      <c r="D61" s="174" t="s">
        <v>54</v>
      </c>
      <c r="E61" s="175"/>
      <c r="F61" s="176" t="s">
        <v>55</v>
      </c>
      <c r="G61" s="174" t="s">
        <v>54</v>
      </c>
      <c r="H61" s="175"/>
      <c r="I61" s="175"/>
      <c r="J61" s="177" t="s">
        <v>55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>
      <c r="B62" s="20"/>
      <c r="L62" s="20"/>
    </row>
    <row r="63">
      <c r="B63" s="20"/>
      <c r="L63" s="20"/>
    </row>
    <row r="64">
      <c r="B64" s="20"/>
      <c r="L64" s="20"/>
    </row>
    <row r="65" s="2" customFormat="1">
      <c r="A65" s="38"/>
      <c r="B65" s="44"/>
      <c r="C65" s="38"/>
      <c r="D65" s="172" t="s">
        <v>56</v>
      </c>
      <c r="E65" s="178"/>
      <c r="F65" s="178"/>
      <c r="G65" s="172" t="s">
        <v>57</v>
      </c>
      <c r="H65" s="178"/>
      <c r="I65" s="178"/>
      <c r="J65" s="178"/>
      <c r="K65" s="17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>
      <c r="B66" s="20"/>
      <c r="L66" s="20"/>
    </row>
    <row r="67">
      <c r="B67" s="20"/>
      <c r="L67" s="20"/>
    </row>
    <row r="68">
      <c r="B68" s="20"/>
      <c r="L68" s="20"/>
    </row>
    <row r="69">
      <c r="B69" s="20"/>
      <c r="L69" s="20"/>
    </row>
    <row r="70">
      <c r="B70" s="20"/>
      <c r="L70" s="20"/>
    </row>
    <row r="71">
      <c r="B71" s="20"/>
      <c r="L71" s="20"/>
    </row>
    <row r="72">
      <c r="B72" s="20"/>
      <c r="L72" s="20"/>
    </row>
    <row r="73">
      <c r="B73" s="20"/>
      <c r="L73" s="20"/>
    </row>
    <row r="74">
      <c r="B74" s="20"/>
      <c r="L74" s="20"/>
    </row>
    <row r="75">
      <c r="B75" s="20"/>
      <c r="L75" s="20"/>
    </row>
    <row r="76" s="2" customFormat="1">
      <c r="A76" s="38"/>
      <c r="B76" s="44"/>
      <c r="C76" s="38"/>
      <c r="D76" s="174" t="s">
        <v>54</v>
      </c>
      <c r="E76" s="175"/>
      <c r="F76" s="176" t="s">
        <v>55</v>
      </c>
      <c r="G76" s="174" t="s">
        <v>54</v>
      </c>
      <c r="H76" s="175"/>
      <c r="I76" s="175"/>
      <c r="J76" s="177" t="s">
        <v>55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4.4" customHeight="1">
      <c r="A77" s="38"/>
      <c r="B77" s="179"/>
      <c r="C77" s="180"/>
      <c r="D77" s="180"/>
      <c r="E77" s="180"/>
      <c r="F77" s="180"/>
      <c r="G77" s="180"/>
      <c r="H77" s="180"/>
      <c r="I77" s="180"/>
      <c r="J77" s="180"/>
      <c r="K77" s="180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="2" customFormat="1" ht="6.96" customHeight="1">
      <c r="A81" s="38"/>
      <c r="B81" s="181"/>
      <c r="C81" s="182"/>
      <c r="D81" s="182"/>
      <c r="E81" s="182"/>
      <c r="F81" s="182"/>
      <c r="G81" s="182"/>
      <c r="H81" s="182"/>
      <c r="I81" s="182"/>
      <c r="J81" s="182"/>
      <c r="K81" s="182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24.96" customHeight="1">
      <c r="A82" s="38"/>
      <c r="B82" s="39"/>
      <c r="C82" s="23" t="s">
        <v>124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16.5" customHeight="1">
      <c r="A85" s="38"/>
      <c r="B85" s="39"/>
      <c r="C85" s="40"/>
      <c r="D85" s="40"/>
      <c r="E85" s="183" t="str">
        <f>E7</f>
        <v>Divoká Orlice, Žamberk, oprava úpravy, ř. km 78,100 - 78,723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2" customFormat="1" ht="12" customHeight="1">
      <c r="A86" s="38"/>
      <c r="B86" s="39"/>
      <c r="C86" s="32" t="s">
        <v>120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="2" customFormat="1" ht="16.5" customHeight="1">
      <c r="A87" s="38"/>
      <c r="B87" s="39"/>
      <c r="C87" s="40"/>
      <c r="D87" s="40"/>
      <c r="E87" s="76" t="str">
        <f>E9</f>
        <v>5 - VON Vedlejší a ostatní náklady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6.96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2" customFormat="1" ht="12" customHeight="1">
      <c r="A89" s="38"/>
      <c r="B89" s="39"/>
      <c r="C89" s="32" t="s">
        <v>22</v>
      </c>
      <c r="D89" s="40"/>
      <c r="E89" s="40"/>
      <c r="F89" s="27" t="str">
        <f>F12</f>
        <v xml:space="preserve">k. ú. Žamberk </v>
      </c>
      <c r="G89" s="40"/>
      <c r="H89" s="40"/>
      <c r="I89" s="32" t="s">
        <v>24</v>
      </c>
      <c r="J89" s="79" t="str">
        <f>IF(J12="","",J12)</f>
        <v>2. 5. 2022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2" customFormat="1" ht="6.96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="2" customFormat="1" ht="40.05" customHeight="1">
      <c r="A91" s="38"/>
      <c r="B91" s="39"/>
      <c r="C91" s="32" t="s">
        <v>26</v>
      </c>
      <c r="D91" s="40"/>
      <c r="E91" s="40"/>
      <c r="F91" s="27" t="str">
        <f>E15</f>
        <v>Povodí Labe,státní podnik,Víta Nejedlého 951/8,HK3</v>
      </c>
      <c r="G91" s="40"/>
      <c r="H91" s="40"/>
      <c r="I91" s="32" t="s">
        <v>32</v>
      </c>
      <c r="J91" s="36" t="str">
        <f>E21</f>
        <v>Multiaqua s.r.o.,Veverkova 1343, HK 2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="2" customFormat="1" ht="15.15" customHeight="1">
      <c r="A92" s="38"/>
      <c r="B92" s="39"/>
      <c r="C92" s="32" t="s">
        <v>30</v>
      </c>
      <c r="D92" s="40"/>
      <c r="E92" s="40"/>
      <c r="F92" s="27" t="str">
        <f>IF(E18="","",E18)</f>
        <v>Vyplň údaj</v>
      </c>
      <c r="G92" s="40"/>
      <c r="H92" s="40"/>
      <c r="I92" s="32" t="s">
        <v>35</v>
      </c>
      <c r="J92" s="36" t="str">
        <f>E24</f>
        <v>Ing. Pavel Romášek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="2" customFormat="1" ht="10.32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="2" customFormat="1" ht="29.28" customHeight="1">
      <c r="A94" s="38"/>
      <c r="B94" s="39"/>
      <c r="C94" s="184" t="s">
        <v>125</v>
      </c>
      <c r="D94" s="185"/>
      <c r="E94" s="185"/>
      <c r="F94" s="185"/>
      <c r="G94" s="185"/>
      <c r="H94" s="185"/>
      <c r="I94" s="185"/>
      <c r="J94" s="186" t="s">
        <v>126</v>
      </c>
      <c r="K94" s="185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="2" customFormat="1" ht="10.32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="2" customFormat="1" ht="22.8" customHeight="1">
      <c r="A96" s="38"/>
      <c r="B96" s="39"/>
      <c r="C96" s="187" t="s">
        <v>127</v>
      </c>
      <c r="D96" s="40"/>
      <c r="E96" s="40"/>
      <c r="F96" s="40"/>
      <c r="G96" s="40"/>
      <c r="H96" s="40"/>
      <c r="I96" s="40"/>
      <c r="J96" s="110">
        <f>J125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128</v>
      </c>
    </row>
    <row r="97" s="9" customFormat="1" ht="24.96" customHeight="1">
      <c r="A97" s="9"/>
      <c r="B97" s="188"/>
      <c r="C97" s="189"/>
      <c r="D97" s="190" t="s">
        <v>129</v>
      </c>
      <c r="E97" s="191"/>
      <c r="F97" s="191"/>
      <c r="G97" s="191"/>
      <c r="H97" s="191"/>
      <c r="I97" s="191"/>
      <c r="J97" s="192">
        <f>J126</f>
        <v>0</v>
      </c>
      <c r="K97" s="189"/>
      <c r="L97" s="19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94"/>
      <c r="C98" s="133"/>
      <c r="D98" s="195" t="s">
        <v>130</v>
      </c>
      <c r="E98" s="196"/>
      <c r="F98" s="196"/>
      <c r="G98" s="196"/>
      <c r="H98" s="196"/>
      <c r="I98" s="196"/>
      <c r="J98" s="197">
        <f>J127</f>
        <v>0</v>
      </c>
      <c r="K98" s="133"/>
      <c r="L98" s="198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94"/>
      <c r="C99" s="133"/>
      <c r="D99" s="195" t="s">
        <v>670</v>
      </c>
      <c r="E99" s="196"/>
      <c r="F99" s="196"/>
      <c r="G99" s="196"/>
      <c r="H99" s="196"/>
      <c r="I99" s="196"/>
      <c r="J99" s="197">
        <f>J137</f>
        <v>0</v>
      </c>
      <c r="K99" s="133"/>
      <c r="L99" s="198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94"/>
      <c r="C100" s="133"/>
      <c r="D100" s="195" t="s">
        <v>352</v>
      </c>
      <c r="E100" s="196"/>
      <c r="F100" s="196"/>
      <c r="G100" s="196"/>
      <c r="H100" s="196"/>
      <c r="I100" s="196"/>
      <c r="J100" s="197">
        <f>J147</f>
        <v>0</v>
      </c>
      <c r="K100" s="133"/>
      <c r="L100" s="19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9" customFormat="1" ht="24.96" customHeight="1">
      <c r="A101" s="9"/>
      <c r="B101" s="188"/>
      <c r="C101" s="189"/>
      <c r="D101" s="190" t="s">
        <v>671</v>
      </c>
      <c r="E101" s="191"/>
      <c r="F101" s="191"/>
      <c r="G101" s="191"/>
      <c r="H101" s="191"/>
      <c r="I101" s="191"/>
      <c r="J101" s="192">
        <f>J153</f>
        <v>0</v>
      </c>
      <c r="K101" s="189"/>
      <c r="L101" s="193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10" customFormat="1" ht="19.92" customHeight="1">
      <c r="A102" s="10"/>
      <c r="B102" s="194"/>
      <c r="C102" s="133"/>
      <c r="D102" s="195" t="s">
        <v>672</v>
      </c>
      <c r="E102" s="196"/>
      <c r="F102" s="196"/>
      <c r="G102" s="196"/>
      <c r="H102" s="196"/>
      <c r="I102" s="196"/>
      <c r="J102" s="197">
        <f>J154</f>
        <v>0</v>
      </c>
      <c r="K102" s="133"/>
      <c r="L102" s="198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94"/>
      <c r="C103" s="133"/>
      <c r="D103" s="195" t="s">
        <v>673</v>
      </c>
      <c r="E103" s="196"/>
      <c r="F103" s="196"/>
      <c r="G103" s="196"/>
      <c r="H103" s="196"/>
      <c r="I103" s="196"/>
      <c r="J103" s="197">
        <f>J173</f>
        <v>0</v>
      </c>
      <c r="K103" s="133"/>
      <c r="L103" s="198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94"/>
      <c r="C104" s="133"/>
      <c r="D104" s="195" t="s">
        <v>674</v>
      </c>
      <c r="E104" s="196"/>
      <c r="F104" s="196"/>
      <c r="G104" s="196"/>
      <c r="H104" s="196"/>
      <c r="I104" s="196"/>
      <c r="J104" s="197">
        <f>J185</f>
        <v>0</v>
      </c>
      <c r="K104" s="133"/>
      <c r="L104" s="198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194"/>
      <c r="C105" s="133"/>
      <c r="D105" s="195" t="s">
        <v>675</v>
      </c>
      <c r="E105" s="196"/>
      <c r="F105" s="196"/>
      <c r="G105" s="196"/>
      <c r="H105" s="196"/>
      <c r="I105" s="196"/>
      <c r="J105" s="197">
        <f>J194</f>
        <v>0</v>
      </c>
      <c r="K105" s="133"/>
      <c r="L105" s="198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2" customFormat="1" ht="21.84" customHeight="1">
      <c r="A106" s="38"/>
      <c r="B106" s="39"/>
      <c r="C106" s="40"/>
      <c r="D106" s="40"/>
      <c r="E106" s="40"/>
      <c r="F106" s="40"/>
      <c r="G106" s="40"/>
      <c r="H106" s="40"/>
      <c r="I106" s="40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="2" customFormat="1" ht="6.96" customHeight="1">
      <c r="A107" s="38"/>
      <c r="B107" s="66"/>
      <c r="C107" s="67"/>
      <c r="D107" s="67"/>
      <c r="E107" s="67"/>
      <c r="F107" s="67"/>
      <c r="G107" s="67"/>
      <c r="H107" s="67"/>
      <c r="I107" s="67"/>
      <c r="J107" s="67"/>
      <c r="K107" s="67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11" s="2" customFormat="1" ht="6.96" customHeight="1">
      <c r="A111" s="38"/>
      <c r="B111" s="68"/>
      <c r="C111" s="69"/>
      <c r="D111" s="69"/>
      <c r="E111" s="69"/>
      <c r="F111" s="69"/>
      <c r="G111" s="69"/>
      <c r="H111" s="69"/>
      <c r="I111" s="69"/>
      <c r="J111" s="69"/>
      <c r="K111" s="69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="2" customFormat="1" ht="24.96" customHeight="1">
      <c r="A112" s="38"/>
      <c r="B112" s="39"/>
      <c r="C112" s="23" t="s">
        <v>133</v>
      </c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="2" customFormat="1" ht="6.96" customHeight="1">
      <c r="A113" s="38"/>
      <c r="B113" s="39"/>
      <c r="C113" s="40"/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="2" customFormat="1" ht="12" customHeight="1">
      <c r="A114" s="38"/>
      <c r="B114" s="39"/>
      <c r="C114" s="32" t="s">
        <v>16</v>
      </c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="2" customFormat="1" ht="16.5" customHeight="1">
      <c r="A115" s="38"/>
      <c r="B115" s="39"/>
      <c r="C115" s="40"/>
      <c r="D115" s="40"/>
      <c r="E115" s="183" t="str">
        <f>E7</f>
        <v>Divoká Orlice, Žamberk, oprava úpravy, ř. km 78,100 - 78,723</v>
      </c>
      <c r="F115" s="32"/>
      <c r="G115" s="32"/>
      <c r="H115" s="32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="2" customFormat="1" ht="12" customHeight="1">
      <c r="A116" s="38"/>
      <c r="B116" s="39"/>
      <c r="C116" s="32" t="s">
        <v>120</v>
      </c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="2" customFormat="1" ht="16.5" customHeight="1">
      <c r="A117" s="38"/>
      <c r="B117" s="39"/>
      <c r="C117" s="40"/>
      <c r="D117" s="40"/>
      <c r="E117" s="76" t="str">
        <f>E9</f>
        <v>5 - VON Vedlejší a ostatní náklady</v>
      </c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="2" customFormat="1" ht="6.96" customHeight="1">
      <c r="A118" s="38"/>
      <c r="B118" s="39"/>
      <c r="C118" s="40"/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="2" customFormat="1" ht="12" customHeight="1">
      <c r="A119" s="38"/>
      <c r="B119" s="39"/>
      <c r="C119" s="32" t="s">
        <v>22</v>
      </c>
      <c r="D119" s="40"/>
      <c r="E119" s="40"/>
      <c r="F119" s="27" t="str">
        <f>F12</f>
        <v xml:space="preserve">k. ú. Žamberk </v>
      </c>
      <c r="G119" s="40"/>
      <c r="H119" s="40"/>
      <c r="I119" s="32" t="s">
        <v>24</v>
      </c>
      <c r="J119" s="79" t="str">
        <f>IF(J12="","",J12)</f>
        <v>2. 5. 2022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="2" customFormat="1" ht="6.96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="2" customFormat="1" ht="40.05" customHeight="1">
      <c r="A121" s="38"/>
      <c r="B121" s="39"/>
      <c r="C121" s="32" t="s">
        <v>26</v>
      </c>
      <c r="D121" s="40"/>
      <c r="E121" s="40"/>
      <c r="F121" s="27" t="str">
        <f>E15</f>
        <v>Povodí Labe,státní podnik,Víta Nejedlého 951/8,HK3</v>
      </c>
      <c r="G121" s="40"/>
      <c r="H121" s="40"/>
      <c r="I121" s="32" t="s">
        <v>32</v>
      </c>
      <c r="J121" s="36" t="str">
        <f>E21</f>
        <v>Multiaqua s.r.o.,Veverkova 1343, HK 2</v>
      </c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="2" customFormat="1" ht="15.15" customHeight="1">
      <c r="A122" s="38"/>
      <c r="B122" s="39"/>
      <c r="C122" s="32" t="s">
        <v>30</v>
      </c>
      <c r="D122" s="40"/>
      <c r="E122" s="40"/>
      <c r="F122" s="27" t="str">
        <f>IF(E18="","",E18)</f>
        <v>Vyplň údaj</v>
      </c>
      <c r="G122" s="40"/>
      <c r="H122" s="40"/>
      <c r="I122" s="32" t="s">
        <v>35</v>
      </c>
      <c r="J122" s="36" t="str">
        <f>E24</f>
        <v>Ing. Pavel Romášek</v>
      </c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="2" customFormat="1" ht="10.32" customHeight="1">
      <c r="A123" s="38"/>
      <c r="B123" s="39"/>
      <c r="C123" s="40"/>
      <c r="D123" s="40"/>
      <c r="E123" s="40"/>
      <c r="F123" s="40"/>
      <c r="G123" s="40"/>
      <c r="H123" s="40"/>
      <c r="I123" s="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="11" customFormat="1" ht="29.28" customHeight="1">
      <c r="A124" s="199"/>
      <c r="B124" s="200"/>
      <c r="C124" s="201" t="s">
        <v>134</v>
      </c>
      <c r="D124" s="202" t="s">
        <v>64</v>
      </c>
      <c r="E124" s="202" t="s">
        <v>60</v>
      </c>
      <c r="F124" s="202" t="s">
        <v>61</v>
      </c>
      <c r="G124" s="202" t="s">
        <v>135</v>
      </c>
      <c r="H124" s="202" t="s">
        <v>136</v>
      </c>
      <c r="I124" s="202" t="s">
        <v>137</v>
      </c>
      <c r="J124" s="202" t="s">
        <v>126</v>
      </c>
      <c r="K124" s="203" t="s">
        <v>138</v>
      </c>
      <c r="L124" s="204"/>
      <c r="M124" s="100" t="s">
        <v>1</v>
      </c>
      <c r="N124" s="101" t="s">
        <v>43</v>
      </c>
      <c r="O124" s="101" t="s">
        <v>139</v>
      </c>
      <c r="P124" s="101" t="s">
        <v>140</v>
      </c>
      <c r="Q124" s="101" t="s">
        <v>141</v>
      </c>
      <c r="R124" s="101" t="s">
        <v>142</v>
      </c>
      <c r="S124" s="101" t="s">
        <v>143</v>
      </c>
      <c r="T124" s="102" t="s">
        <v>144</v>
      </c>
      <c r="U124" s="199"/>
      <c r="V124" s="199"/>
      <c r="W124" s="199"/>
      <c r="X124" s="199"/>
      <c r="Y124" s="199"/>
      <c r="Z124" s="199"/>
      <c r="AA124" s="199"/>
      <c r="AB124" s="199"/>
      <c r="AC124" s="199"/>
      <c r="AD124" s="199"/>
      <c r="AE124" s="199"/>
    </row>
    <row r="125" s="2" customFormat="1" ht="22.8" customHeight="1">
      <c r="A125" s="38"/>
      <c r="B125" s="39"/>
      <c r="C125" s="107" t="s">
        <v>145</v>
      </c>
      <c r="D125" s="40"/>
      <c r="E125" s="40"/>
      <c r="F125" s="40"/>
      <c r="G125" s="40"/>
      <c r="H125" s="40"/>
      <c r="I125" s="40"/>
      <c r="J125" s="205">
        <f>BK125</f>
        <v>0</v>
      </c>
      <c r="K125" s="40"/>
      <c r="L125" s="44"/>
      <c r="M125" s="103"/>
      <c r="N125" s="206"/>
      <c r="O125" s="104"/>
      <c r="P125" s="207">
        <f>P126+P153</f>
        <v>0</v>
      </c>
      <c r="Q125" s="104"/>
      <c r="R125" s="207">
        <f>R126+R153</f>
        <v>2.5125000000000002</v>
      </c>
      <c r="S125" s="104"/>
      <c r="T125" s="208">
        <f>T126+T153</f>
        <v>310.72399999999999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7" t="s">
        <v>78</v>
      </c>
      <c r="AU125" s="17" t="s">
        <v>128</v>
      </c>
      <c r="BK125" s="209">
        <f>BK126+BK153</f>
        <v>0</v>
      </c>
    </row>
    <row r="126" s="12" customFormat="1" ht="25.92" customHeight="1">
      <c r="A126" s="12"/>
      <c r="B126" s="210"/>
      <c r="C126" s="211"/>
      <c r="D126" s="212" t="s">
        <v>78</v>
      </c>
      <c r="E126" s="213" t="s">
        <v>146</v>
      </c>
      <c r="F126" s="213" t="s">
        <v>147</v>
      </c>
      <c r="G126" s="211"/>
      <c r="H126" s="211"/>
      <c r="I126" s="214"/>
      <c r="J126" s="215">
        <f>BK126</f>
        <v>0</v>
      </c>
      <c r="K126" s="211"/>
      <c r="L126" s="216"/>
      <c r="M126" s="217"/>
      <c r="N126" s="218"/>
      <c r="O126" s="218"/>
      <c r="P126" s="219">
        <f>P127+P137+P147</f>
        <v>0</v>
      </c>
      <c r="Q126" s="218"/>
      <c r="R126" s="219">
        <f>R127+R137+R147</f>
        <v>2.5125000000000002</v>
      </c>
      <c r="S126" s="218"/>
      <c r="T126" s="220">
        <f>T127+T137+T147</f>
        <v>310.72399999999999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21" t="s">
        <v>83</v>
      </c>
      <c r="AT126" s="222" t="s">
        <v>78</v>
      </c>
      <c r="AU126" s="222" t="s">
        <v>79</v>
      </c>
      <c r="AY126" s="221" t="s">
        <v>148</v>
      </c>
      <c r="BK126" s="223">
        <f>BK127+BK137+BK147</f>
        <v>0</v>
      </c>
    </row>
    <row r="127" s="12" customFormat="1" ht="22.8" customHeight="1">
      <c r="A127" s="12"/>
      <c r="B127" s="210"/>
      <c r="C127" s="211"/>
      <c r="D127" s="212" t="s">
        <v>78</v>
      </c>
      <c r="E127" s="224" t="s">
        <v>83</v>
      </c>
      <c r="F127" s="224" t="s">
        <v>149</v>
      </c>
      <c r="G127" s="211"/>
      <c r="H127" s="211"/>
      <c r="I127" s="214"/>
      <c r="J127" s="225">
        <f>BK127</f>
        <v>0</v>
      </c>
      <c r="K127" s="211"/>
      <c r="L127" s="216"/>
      <c r="M127" s="217"/>
      <c r="N127" s="218"/>
      <c r="O127" s="218"/>
      <c r="P127" s="219">
        <f>SUM(P128:P136)</f>
        <v>0</v>
      </c>
      <c r="Q127" s="218"/>
      <c r="R127" s="219">
        <f>SUM(R128:R136)</f>
        <v>0</v>
      </c>
      <c r="S127" s="218"/>
      <c r="T127" s="220">
        <f>SUM(T128:T136)</f>
        <v>60.724000000000004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21" t="s">
        <v>83</v>
      </c>
      <c r="AT127" s="222" t="s">
        <v>78</v>
      </c>
      <c r="AU127" s="222" t="s">
        <v>83</v>
      </c>
      <c r="AY127" s="221" t="s">
        <v>148</v>
      </c>
      <c r="BK127" s="223">
        <f>SUM(BK128:BK136)</f>
        <v>0</v>
      </c>
    </row>
    <row r="128" s="2" customFormat="1" ht="44.25" customHeight="1">
      <c r="A128" s="38"/>
      <c r="B128" s="39"/>
      <c r="C128" s="226" t="s">
        <v>83</v>
      </c>
      <c r="D128" s="226" t="s">
        <v>150</v>
      </c>
      <c r="E128" s="227" t="s">
        <v>676</v>
      </c>
      <c r="F128" s="228" t="s">
        <v>677</v>
      </c>
      <c r="G128" s="229" t="s">
        <v>153</v>
      </c>
      <c r="H128" s="230">
        <v>30</v>
      </c>
      <c r="I128" s="231"/>
      <c r="J128" s="232">
        <f>ROUND(I128*H128,2)</f>
        <v>0</v>
      </c>
      <c r="K128" s="228" t="s">
        <v>154</v>
      </c>
      <c r="L128" s="44"/>
      <c r="M128" s="233" t="s">
        <v>1</v>
      </c>
      <c r="N128" s="234" t="s">
        <v>44</v>
      </c>
      <c r="O128" s="91"/>
      <c r="P128" s="235">
        <f>O128*H128</f>
        <v>0</v>
      </c>
      <c r="Q128" s="235">
        <v>0</v>
      </c>
      <c r="R128" s="235">
        <f>Q128*H128</f>
        <v>0</v>
      </c>
      <c r="S128" s="235">
        <v>0.35499999999999998</v>
      </c>
      <c r="T128" s="236">
        <f>S128*H128</f>
        <v>10.649999999999999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37" t="s">
        <v>113</v>
      </c>
      <c r="AT128" s="237" t="s">
        <v>150</v>
      </c>
      <c r="AU128" s="237" t="s">
        <v>87</v>
      </c>
      <c r="AY128" s="17" t="s">
        <v>148</v>
      </c>
      <c r="BE128" s="238">
        <f>IF(N128="základní",J128,0)</f>
        <v>0</v>
      </c>
      <c r="BF128" s="238">
        <f>IF(N128="snížená",J128,0)</f>
        <v>0</v>
      </c>
      <c r="BG128" s="238">
        <f>IF(N128="zákl. přenesená",J128,0)</f>
        <v>0</v>
      </c>
      <c r="BH128" s="238">
        <f>IF(N128="sníž. přenesená",J128,0)</f>
        <v>0</v>
      </c>
      <c r="BI128" s="238">
        <f>IF(N128="nulová",J128,0)</f>
        <v>0</v>
      </c>
      <c r="BJ128" s="17" t="s">
        <v>83</v>
      </c>
      <c r="BK128" s="238">
        <f>ROUND(I128*H128,2)</f>
        <v>0</v>
      </c>
      <c r="BL128" s="17" t="s">
        <v>113</v>
      </c>
      <c r="BM128" s="237" t="s">
        <v>678</v>
      </c>
    </row>
    <row r="129" s="2" customFormat="1">
      <c r="A129" s="38"/>
      <c r="B129" s="39"/>
      <c r="C129" s="40"/>
      <c r="D129" s="239" t="s">
        <v>156</v>
      </c>
      <c r="E129" s="40"/>
      <c r="F129" s="240" t="s">
        <v>679</v>
      </c>
      <c r="G129" s="40"/>
      <c r="H129" s="40"/>
      <c r="I129" s="241"/>
      <c r="J129" s="40"/>
      <c r="K129" s="40"/>
      <c r="L129" s="44"/>
      <c r="M129" s="242"/>
      <c r="N129" s="243"/>
      <c r="O129" s="91"/>
      <c r="P129" s="91"/>
      <c r="Q129" s="91"/>
      <c r="R129" s="91"/>
      <c r="S129" s="91"/>
      <c r="T129" s="92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156</v>
      </c>
      <c r="AU129" s="17" t="s">
        <v>87</v>
      </c>
    </row>
    <row r="130" s="13" customFormat="1">
      <c r="A130" s="13"/>
      <c r="B130" s="244"/>
      <c r="C130" s="245"/>
      <c r="D130" s="246" t="s">
        <v>158</v>
      </c>
      <c r="E130" s="247" t="s">
        <v>1</v>
      </c>
      <c r="F130" s="248" t="s">
        <v>680</v>
      </c>
      <c r="G130" s="245"/>
      <c r="H130" s="249">
        <v>30</v>
      </c>
      <c r="I130" s="250"/>
      <c r="J130" s="245"/>
      <c r="K130" s="245"/>
      <c r="L130" s="251"/>
      <c r="M130" s="252"/>
      <c r="N130" s="253"/>
      <c r="O130" s="253"/>
      <c r="P130" s="253"/>
      <c r="Q130" s="253"/>
      <c r="R130" s="253"/>
      <c r="S130" s="253"/>
      <c r="T130" s="254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55" t="s">
        <v>158</v>
      </c>
      <c r="AU130" s="255" t="s">
        <v>87</v>
      </c>
      <c r="AV130" s="13" t="s">
        <v>87</v>
      </c>
      <c r="AW130" s="13" t="s">
        <v>34</v>
      </c>
      <c r="AX130" s="13" t="s">
        <v>83</v>
      </c>
      <c r="AY130" s="255" t="s">
        <v>148</v>
      </c>
    </row>
    <row r="131" s="2" customFormat="1" ht="44.25" customHeight="1">
      <c r="A131" s="38"/>
      <c r="B131" s="39"/>
      <c r="C131" s="226" t="s">
        <v>87</v>
      </c>
      <c r="D131" s="226" t="s">
        <v>150</v>
      </c>
      <c r="E131" s="227" t="s">
        <v>681</v>
      </c>
      <c r="F131" s="228" t="s">
        <v>682</v>
      </c>
      <c r="G131" s="229" t="s">
        <v>168</v>
      </c>
      <c r="H131" s="230">
        <v>38.5</v>
      </c>
      <c r="I131" s="231"/>
      <c r="J131" s="232">
        <f>ROUND(I131*H131,2)</f>
        <v>0</v>
      </c>
      <c r="K131" s="228" t="s">
        <v>154</v>
      </c>
      <c r="L131" s="44"/>
      <c r="M131" s="233" t="s">
        <v>1</v>
      </c>
      <c r="N131" s="234" t="s">
        <v>44</v>
      </c>
      <c r="O131" s="91"/>
      <c r="P131" s="235">
        <f>O131*H131</f>
        <v>0</v>
      </c>
      <c r="Q131" s="235">
        <v>0</v>
      </c>
      <c r="R131" s="235">
        <f>Q131*H131</f>
        <v>0</v>
      </c>
      <c r="S131" s="235">
        <v>1.3</v>
      </c>
      <c r="T131" s="236">
        <f>S131*H131</f>
        <v>50.050000000000004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37" t="s">
        <v>113</v>
      </c>
      <c r="AT131" s="237" t="s">
        <v>150</v>
      </c>
      <c r="AU131" s="237" t="s">
        <v>87</v>
      </c>
      <c r="AY131" s="17" t="s">
        <v>148</v>
      </c>
      <c r="BE131" s="238">
        <f>IF(N131="základní",J131,0)</f>
        <v>0</v>
      </c>
      <c r="BF131" s="238">
        <f>IF(N131="snížená",J131,0)</f>
        <v>0</v>
      </c>
      <c r="BG131" s="238">
        <f>IF(N131="zákl. přenesená",J131,0)</f>
        <v>0</v>
      </c>
      <c r="BH131" s="238">
        <f>IF(N131="sníž. přenesená",J131,0)</f>
        <v>0</v>
      </c>
      <c r="BI131" s="238">
        <f>IF(N131="nulová",J131,0)</f>
        <v>0</v>
      </c>
      <c r="BJ131" s="17" t="s">
        <v>83</v>
      </c>
      <c r="BK131" s="238">
        <f>ROUND(I131*H131,2)</f>
        <v>0</v>
      </c>
      <c r="BL131" s="17" t="s">
        <v>113</v>
      </c>
      <c r="BM131" s="237" t="s">
        <v>683</v>
      </c>
    </row>
    <row r="132" s="2" customFormat="1">
      <c r="A132" s="38"/>
      <c r="B132" s="39"/>
      <c r="C132" s="40"/>
      <c r="D132" s="239" t="s">
        <v>156</v>
      </c>
      <c r="E132" s="40"/>
      <c r="F132" s="240" t="s">
        <v>684</v>
      </c>
      <c r="G132" s="40"/>
      <c r="H132" s="40"/>
      <c r="I132" s="241"/>
      <c r="J132" s="40"/>
      <c r="K132" s="40"/>
      <c r="L132" s="44"/>
      <c r="M132" s="242"/>
      <c r="N132" s="243"/>
      <c r="O132" s="91"/>
      <c r="P132" s="91"/>
      <c r="Q132" s="91"/>
      <c r="R132" s="91"/>
      <c r="S132" s="91"/>
      <c r="T132" s="92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156</v>
      </c>
      <c r="AU132" s="17" t="s">
        <v>87</v>
      </c>
    </row>
    <row r="133" s="13" customFormat="1">
      <c r="A133" s="13"/>
      <c r="B133" s="244"/>
      <c r="C133" s="245"/>
      <c r="D133" s="246" t="s">
        <v>158</v>
      </c>
      <c r="E133" s="247" t="s">
        <v>1</v>
      </c>
      <c r="F133" s="248" t="s">
        <v>685</v>
      </c>
      <c r="G133" s="245"/>
      <c r="H133" s="249">
        <v>38.5</v>
      </c>
      <c r="I133" s="250"/>
      <c r="J133" s="245"/>
      <c r="K133" s="245"/>
      <c r="L133" s="251"/>
      <c r="M133" s="252"/>
      <c r="N133" s="253"/>
      <c r="O133" s="253"/>
      <c r="P133" s="253"/>
      <c r="Q133" s="253"/>
      <c r="R133" s="253"/>
      <c r="S133" s="253"/>
      <c r="T133" s="254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55" t="s">
        <v>158</v>
      </c>
      <c r="AU133" s="255" t="s">
        <v>87</v>
      </c>
      <c r="AV133" s="13" t="s">
        <v>87</v>
      </c>
      <c r="AW133" s="13" t="s">
        <v>34</v>
      </c>
      <c r="AX133" s="13" t="s">
        <v>83</v>
      </c>
      <c r="AY133" s="255" t="s">
        <v>148</v>
      </c>
    </row>
    <row r="134" s="2" customFormat="1" ht="33" customHeight="1">
      <c r="A134" s="38"/>
      <c r="B134" s="39"/>
      <c r="C134" s="226" t="s">
        <v>110</v>
      </c>
      <c r="D134" s="226" t="s">
        <v>150</v>
      </c>
      <c r="E134" s="227" t="s">
        <v>686</v>
      </c>
      <c r="F134" s="228" t="s">
        <v>687</v>
      </c>
      <c r="G134" s="229" t="s">
        <v>153</v>
      </c>
      <c r="H134" s="230">
        <v>30</v>
      </c>
      <c r="I134" s="231"/>
      <c r="J134" s="232">
        <f>ROUND(I134*H134,2)</f>
        <v>0</v>
      </c>
      <c r="K134" s="228" t="s">
        <v>154</v>
      </c>
      <c r="L134" s="44"/>
      <c r="M134" s="233" t="s">
        <v>1</v>
      </c>
      <c r="N134" s="234" t="s">
        <v>44</v>
      </c>
      <c r="O134" s="91"/>
      <c r="P134" s="235">
        <f>O134*H134</f>
        <v>0</v>
      </c>
      <c r="Q134" s="235">
        <v>0</v>
      </c>
      <c r="R134" s="235">
        <f>Q134*H134</f>
        <v>0</v>
      </c>
      <c r="S134" s="235">
        <v>0.00080000000000000004</v>
      </c>
      <c r="T134" s="236">
        <f>S134*H134</f>
        <v>0.024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37" t="s">
        <v>113</v>
      </c>
      <c r="AT134" s="237" t="s">
        <v>150</v>
      </c>
      <c r="AU134" s="237" t="s">
        <v>87</v>
      </c>
      <c r="AY134" s="17" t="s">
        <v>148</v>
      </c>
      <c r="BE134" s="238">
        <f>IF(N134="základní",J134,0)</f>
        <v>0</v>
      </c>
      <c r="BF134" s="238">
        <f>IF(N134="snížená",J134,0)</f>
        <v>0</v>
      </c>
      <c r="BG134" s="238">
        <f>IF(N134="zákl. přenesená",J134,0)</f>
        <v>0</v>
      </c>
      <c r="BH134" s="238">
        <f>IF(N134="sníž. přenesená",J134,0)</f>
        <v>0</v>
      </c>
      <c r="BI134" s="238">
        <f>IF(N134="nulová",J134,0)</f>
        <v>0</v>
      </c>
      <c r="BJ134" s="17" t="s">
        <v>83</v>
      </c>
      <c r="BK134" s="238">
        <f>ROUND(I134*H134,2)</f>
        <v>0</v>
      </c>
      <c r="BL134" s="17" t="s">
        <v>113</v>
      </c>
      <c r="BM134" s="237" t="s">
        <v>688</v>
      </c>
    </row>
    <row r="135" s="2" customFormat="1">
      <c r="A135" s="38"/>
      <c r="B135" s="39"/>
      <c r="C135" s="40"/>
      <c r="D135" s="239" t="s">
        <v>156</v>
      </c>
      <c r="E135" s="40"/>
      <c r="F135" s="240" t="s">
        <v>689</v>
      </c>
      <c r="G135" s="40"/>
      <c r="H135" s="40"/>
      <c r="I135" s="241"/>
      <c r="J135" s="40"/>
      <c r="K135" s="40"/>
      <c r="L135" s="44"/>
      <c r="M135" s="242"/>
      <c r="N135" s="243"/>
      <c r="O135" s="91"/>
      <c r="P135" s="91"/>
      <c r="Q135" s="91"/>
      <c r="R135" s="91"/>
      <c r="S135" s="91"/>
      <c r="T135" s="92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156</v>
      </c>
      <c r="AU135" s="17" t="s">
        <v>87</v>
      </c>
    </row>
    <row r="136" s="13" customFormat="1">
      <c r="A136" s="13"/>
      <c r="B136" s="244"/>
      <c r="C136" s="245"/>
      <c r="D136" s="246" t="s">
        <v>158</v>
      </c>
      <c r="E136" s="247" t="s">
        <v>1</v>
      </c>
      <c r="F136" s="248" t="s">
        <v>690</v>
      </c>
      <c r="G136" s="245"/>
      <c r="H136" s="249">
        <v>30</v>
      </c>
      <c r="I136" s="250"/>
      <c r="J136" s="245"/>
      <c r="K136" s="245"/>
      <c r="L136" s="251"/>
      <c r="M136" s="252"/>
      <c r="N136" s="253"/>
      <c r="O136" s="253"/>
      <c r="P136" s="253"/>
      <c r="Q136" s="253"/>
      <c r="R136" s="253"/>
      <c r="S136" s="253"/>
      <c r="T136" s="254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55" t="s">
        <v>158</v>
      </c>
      <c r="AU136" s="255" t="s">
        <v>87</v>
      </c>
      <c r="AV136" s="13" t="s">
        <v>87</v>
      </c>
      <c r="AW136" s="13" t="s">
        <v>34</v>
      </c>
      <c r="AX136" s="13" t="s">
        <v>83</v>
      </c>
      <c r="AY136" s="255" t="s">
        <v>148</v>
      </c>
    </row>
    <row r="137" s="12" customFormat="1" ht="22.8" customHeight="1">
      <c r="A137" s="12"/>
      <c r="B137" s="210"/>
      <c r="C137" s="211"/>
      <c r="D137" s="212" t="s">
        <v>78</v>
      </c>
      <c r="E137" s="224" t="s">
        <v>116</v>
      </c>
      <c r="F137" s="224" t="s">
        <v>691</v>
      </c>
      <c r="G137" s="211"/>
      <c r="H137" s="211"/>
      <c r="I137" s="214"/>
      <c r="J137" s="225">
        <f>BK137</f>
        <v>0</v>
      </c>
      <c r="K137" s="211"/>
      <c r="L137" s="216"/>
      <c r="M137" s="217"/>
      <c r="N137" s="218"/>
      <c r="O137" s="218"/>
      <c r="P137" s="219">
        <f>SUM(P138:P146)</f>
        <v>0</v>
      </c>
      <c r="Q137" s="218"/>
      <c r="R137" s="219">
        <f>SUM(R138:R146)</f>
        <v>2.5050000000000003</v>
      </c>
      <c r="S137" s="218"/>
      <c r="T137" s="220">
        <f>SUM(T138:T146)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21" t="s">
        <v>83</v>
      </c>
      <c r="AT137" s="222" t="s">
        <v>78</v>
      </c>
      <c r="AU137" s="222" t="s">
        <v>83</v>
      </c>
      <c r="AY137" s="221" t="s">
        <v>148</v>
      </c>
      <c r="BK137" s="223">
        <f>SUM(BK138:BK146)</f>
        <v>0</v>
      </c>
    </row>
    <row r="138" s="2" customFormat="1" ht="33" customHeight="1">
      <c r="A138" s="38"/>
      <c r="B138" s="39"/>
      <c r="C138" s="226" t="s">
        <v>113</v>
      </c>
      <c r="D138" s="226" t="s">
        <v>150</v>
      </c>
      <c r="E138" s="227" t="s">
        <v>692</v>
      </c>
      <c r="F138" s="228" t="s">
        <v>693</v>
      </c>
      <c r="G138" s="229" t="s">
        <v>153</v>
      </c>
      <c r="H138" s="230">
        <v>38.5</v>
      </c>
      <c r="I138" s="231"/>
      <c r="J138" s="232">
        <f>ROUND(I138*H138,2)</f>
        <v>0</v>
      </c>
      <c r="K138" s="228" t="s">
        <v>154</v>
      </c>
      <c r="L138" s="44"/>
      <c r="M138" s="233" t="s">
        <v>1</v>
      </c>
      <c r="N138" s="234" t="s">
        <v>44</v>
      </c>
      <c r="O138" s="91"/>
      <c r="P138" s="235">
        <f>O138*H138</f>
        <v>0</v>
      </c>
      <c r="Q138" s="235">
        <v>0</v>
      </c>
      <c r="R138" s="235">
        <f>Q138*H138</f>
        <v>0</v>
      </c>
      <c r="S138" s="235">
        <v>0</v>
      </c>
      <c r="T138" s="236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37" t="s">
        <v>113</v>
      </c>
      <c r="AT138" s="237" t="s">
        <v>150</v>
      </c>
      <c r="AU138" s="237" t="s">
        <v>87</v>
      </c>
      <c r="AY138" s="17" t="s">
        <v>148</v>
      </c>
      <c r="BE138" s="238">
        <f>IF(N138="základní",J138,0)</f>
        <v>0</v>
      </c>
      <c r="BF138" s="238">
        <f>IF(N138="snížená",J138,0)</f>
        <v>0</v>
      </c>
      <c r="BG138" s="238">
        <f>IF(N138="zákl. přenesená",J138,0)</f>
        <v>0</v>
      </c>
      <c r="BH138" s="238">
        <f>IF(N138="sníž. přenesená",J138,0)</f>
        <v>0</v>
      </c>
      <c r="BI138" s="238">
        <f>IF(N138="nulová",J138,0)</f>
        <v>0</v>
      </c>
      <c r="BJ138" s="17" t="s">
        <v>83</v>
      </c>
      <c r="BK138" s="238">
        <f>ROUND(I138*H138,2)</f>
        <v>0</v>
      </c>
      <c r="BL138" s="17" t="s">
        <v>113</v>
      </c>
      <c r="BM138" s="237" t="s">
        <v>694</v>
      </c>
    </row>
    <row r="139" s="2" customFormat="1">
      <c r="A139" s="38"/>
      <c r="B139" s="39"/>
      <c r="C139" s="40"/>
      <c r="D139" s="239" t="s">
        <v>156</v>
      </c>
      <c r="E139" s="40"/>
      <c r="F139" s="240" t="s">
        <v>695</v>
      </c>
      <c r="G139" s="40"/>
      <c r="H139" s="40"/>
      <c r="I139" s="241"/>
      <c r="J139" s="40"/>
      <c r="K139" s="40"/>
      <c r="L139" s="44"/>
      <c r="M139" s="242"/>
      <c r="N139" s="243"/>
      <c r="O139" s="91"/>
      <c r="P139" s="91"/>
      <c r="Q139" s="91"/>
      <c r="R139" s="91"/>
      <c r="S139" s="91"/>
      <c r="T139" s="92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156</v>
      </c>
      <c r="AU139" s="17" t="s">
        <v>87</v>
      </c>
    </row>
    <row r="140" s="13" customFormat="1">
      <c r="A140" s="13"/>
      <c r="B140" s="244"/>
      <c r="C140" s="245"/>
      <c r="D140" s="246" t="s">
        <v>158</v>
      </c>
      <c r="E140" s="247" t="s">
        <v>1</v>
      </c>
      <c r="F140" s="248" t="s">
        <v>696</v>
      </c>
      <c r="G140" s="245"/>
      <c r="H140" s="249">
        <v>38.5</v>
      </c>
      <c r="I140" s="250"/>
      <c r="J140" s="245"/>
      <c r="K140" s="245"/>
      <c r="L140" s="251"/>
      <c r="M140" s="252"/>
      <c r="N140" s="253"/>
      <c r="O140" s="253"/>
      <c r="P140" s="253"/>
      <c r="Q140" s="253"/>
      <c r="R140" s="253"/>
      <c r="S140" s="253"/>
      <c r="T140" s="254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55" t="s">
        <v>158</v>
      </c>
      <c r="AU140" s="255" t="s">
        <v>87</v>
      </c>
      <c r="AV140" s="13" t="s">
        <v>87</v>
      </c>
      <c r="AW140" s="13" t="s">
        <v>34</v>
      </c>
      <c r="AX140" s="13" t="s">
        <v>83</v>
      </c>
      <c r="AY140" s="255" t="s">
        <v>148</v>
      </c>
    </row>
    <row r="141" s="2" customFormat="1" ht="49.05" customHeight="1">
      <c r="A141" s="38"/>
      <c r="B141" s="39"/>
      <c r="C141" s="226" t="s">
        <v>116</v>
      </c>
      <c r="D141" s="226" t="s">
        <v>150</v>
      </c>
      <c r="E141" s="227" t="s">
        <v>697</v>
      </c>
      <c r="F141" s="228" t="s">
        <v>698</v>
      </c>
      <c r="G141" s="229" t="s">
        <v>153</v>
      </c>
      <c r="H141" s="230">
        <v>30</v>
      </c>
      <c r="I141" s="231"/>
      <c r="J141" s="232">
        <f>ROUND(I141*H141,2)</f>
        <v>0</v>
      </c>
      <c r="K141" s="228" t="s">
        <v>154</v>
      </c>
      <c r="L141" s="44"/>
      <c r="M141" s="233" t="s">
        <v>1</v>
      </c>
      <c r="N141" s="234" t="s">
        <v>44</v>
      </c>
      <c r="O141" s="91"/>
      <c r="P141" s="235">
        <f>O141*H141</f>
        <v>0</v>
      </c>
      <c r="Q141" s="235">
        <v>0.083500000000000005</v>
      </c>
      <c r="R141" s="235">
        <f>Q141*H141</f>
        <v>2.5050000000000003</v>
      </c>
      <c r="S141" s="235">
        <v>0</v>
      </c>
      <c r="T141" s="236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37" t="s">
        <v>113</v>
      </c>
      <c r="AT141" s="237" t="s">
        <v>150</v>
      </c>
      <c r="AU141" s="237" t="s">
        <v>87</v>
      </c>
      <c r="AY141" s="17" t="s">
        <v>148</v>
      </c>
      <c r="BE141" s="238">
        <f>IF(N141="základní",J141,0)</f>
        <v>0</v>
      </c>
      <c r="BF141" s="238">
        <f>IF(N141="snížená",J141,0)</f>
        <v>0</v>
      </c>
      <c r="BG141" s="238">
        <f>IF(N141="zákl. přenesená",J141,0)</f>
        <v>0</v>
      </c>
      <c r="BH141" s="238">
        <f>IF(N141="sníž. přenesená",J141,0)</f>
        <v>0</v>
      </c>
      <c r="BI141" s="238">
        <f>IF(N141="nulová",J141,0)</f>
        <v>0</v>
      </c>
      <c r="BJ141" s="17" t="s">
        <v>83</v>
      </c>
      <c r="BK141" s="238">
        <f>ROUND(I141*H141,2)</f>
        <v>0</v>
      </c>
      <c r="BL141" s="17" t="s">
        <v>113</v>
      </c>
      <c r="BM141" s="237" t="s">
        <v>699</v>
      </c>
    </row>
    <row r="142" s="2" customFormat="1">
      <c r="A142" s="38"/>
      <c r="B142" s="39"/>
      <c r="C142" s="40"/>
      <c r="D142" s="239" t="s">
        <v>156</v>
      </c>
      <c r="E142" s="40"/>
      <c r="F142" s="240" t="s">
        <v>700</v>
      </c>
      <c r="G142" s="40"/>
      <c r="H142" s="40"/>
      <c r="I142" s="241"/>
      <c r="J142" s="40"/>
      <c r="K142" s="40"/>
      <c r="L142" s="44"/>
      <c r="M142" s="242"/>
      <c r="N142" s="243"/>
      <c r="O142" s="91"/>
      <c r="P142" s="91"/>
      <c r="Q142" s="91"/>
      <c r="R142" s="91"/>
      <c r="S142" s="91"/>
      <c r="T142" s="92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7" t="s">
        <v>156</v>
      </c>
      <c r="AU142" s="17" t="s">
        <v>87</v>
      </c>
    </row>
    <row r="143" s="13" customFormat="1">
      <c r="A143" s="13"/>
      <c r="B143" s="244"/>
      <c r="C143" s="245"/>
      <c r="D143" s="246" t="s">
        <v>158</v>
      </c>
      <c r="E143" s="247" t="s">
        <v>1</v>
      </c>
      <c r="F143" s="248" t="s">
        <v>701</v>
      </c>
      <c r="G143" s="245"/>
      <c r="H143" s="249">
        <v>30</v>
      </c>
      <c r="I143" s="250"/>
      <c r="J143" s="245"/>
      <c r="K143" s="245"/>
      <c r="L143" s="251"/>
      <c r="M143" s="252"/>
      <c r="N143" s="253"/>
      <c r="O143" s="253"/>
      <c r="P143" s="253"/>
      <c r="Q143" s="253"/>
      <c r="R143" s="253"/>
      <c r="S143" s="253"/>
      <c r="T143" s="254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55" t="s">
        <v>158</v>
      </c>
      <c r="AU143" s="255" t="s">
        <v>87</v>
      </c>
      <c r="AV143" s="13" t="s">
        <v>87</v>
      </c>
      <c r="AW143" s="13" t="s">
        <v>34</v>
      </c>
      <c r="AX143" s="13" t="s">
        <v>83</v>
      </c>
      <c r="AY143" s="255" t="s">
        <v>148</v>
      </c>
    </row>
    <row r="144" s="2" customFormat="1" ht="16.5" customHeight="1">
      <c r="A144" s="38"/>
      <c r="B144" s="39"/>
      <c r="C144" s="282" t="s">
        <v>184</v>
      </c>
      <c r="D144" s="282" t="s">
        <v>326</v>
      </c>
      <c r="E144" s="283" t="s">
        <v>702</v>
      </c>
      <c r="F144" s="284" t="s">
        <v>703</v>
      </c>
      <c r="G144" s="285" t="s">
        <v>162</v>
      </c>
      <c r="H144" s="286">
        <v>10</v>
      </c>
      <c r="I144" s="287"/>
      <c r="J144" s="288">
        <f>ROUND(I144*H144,2)</f>
        <v>0</v>
      </c>
      <c r="K144" s="284" t="s">
        <v>154</v>
      </c>
      <c r="L144" s="289"/>
      <c r="M144" s="290" t="s">
        <v>1</v>
      </c>
      <c r="N144" s="291" t="s">
        <v>44</v>
      </c>
      <c r="O144" s="91"/>
      <c r="P144" s="235">
        <f>O144*H144</f>
        <v>0</v>
      </c>
      <c r="Q144" s="235">
        <v>0</v>
      </c>
      <c r="R144" s="235">
        <f>Q144*H144</f>
        <v>0</v>
      </c>
      <c r="S144" s="235">
        <v>0</v>
      </c>
      <c r="T144" s="236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37" t="s">
        <v>197</v>
      </c>
      <c r="AT144" s="237" t="s">
        <v>326</v>
      </c>
      <c r="AU144" s="237" t="s">
        <v>87</v>
      </c>
      <c r="AY144" s="17" t="s">
        <v>148</v>
      </c>
      <c r="BE144" s="238">
        <f>IF(N144="základní",J144,0)</f>
        <v>0</v>
      </c>
      <c r="BF144" s="238">
        <f>IF(N144="snížená",J144,0)</f>
        <v>0</v>
      </c>
      <c r="BG144" s="238">
        <f>IF(N144="zákl. přenesená",J144,0)</f>
        <v>0</v>
      </c>
      <c r="BH144" s="238">
        <f>IF(N144="sníž. přenesená",J144,0)</f>
        <v>0</v>
      </c>
      <c r="BI144" s="238">
        <f>IF(N144="nulová",J144,0)</f>
        <v>0</v>
      </c>
      <c r="BJ144" s="17" t="s">
        <v>83</v>
      </c>
      <c r="BK144" s="238">
        <f>ROUND(I144*H144,2)</f>
        <v>0</v>
      </c>
      <c r="BL144" s="17" t="s">
        <v>113</v>
      </c>
      <c r="BM144" s="237" t="s">
        <v>704</v>
      </c>
    </row>
    <row r="145" s="15" customFormat="1">
      <c r="A145" s="15"/>
      <c r="B145" s="268"/>
      <c r="C145" s="269"/>
      <c r="D145" s="246" t="s">
        <v>158</v>
      </c>
      <c r="E145" s="270" t="s">
        <v>1</v>
      </c>
      <c r="F145" s="271" t="s">
        <v>705</v>
      </c>
      <c r="G145" s="269"/>
      <c r="H145" s="270" t="s">
        <v>1</v>
      </c>
      <c r="I145" s="272"/>
      <c r="J145" s="269"/>
      <c r="K145" s="269"/>
      <c r="L145" s="273"/>
      <c r="M145" s="274"/>
      <c r="N145" s="275"/>
      <c r="O145" s="275"/>
      <c r="P145" s="275"/>
      <c r="Q145" s="275"/>
      <c r="R145" s="275"/>
      <c r="S145" s="275"/>
      <c r="T145" s="276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T145" s="277" t="s">
        <v>158</v>
      </c>
      <c r="AU145" s="277" t="s">
        <v>87</v>
      </c>
      <c r="AV145" s="15" t="s">
        <v>83</v>
      </c>
      <c r="AW145" s="15" t="s">
        <v>34</v>
      </c>
      <c r="AX145" s="15" t="s">
        <v>79</v>
      </c>
      <c r="AY145" s="277" t="s">
        <v>148</v>
      </c>
    </row>
    <row r="146" s="13" customFormat="1">
      <c r="A146" s="13"/>
      <c r="B146" s="244"/>
      <c r="C146" s="245"/>
      <c r="D146" s="246" t="s">
        <v>158</v>
      </c>
      <c r="E146" s="247" t="s">
        <v>1</v>
      </c>
      <c r="F146" s="248" t="s">
        <v>706</v>
      </c>
      <c r="G146" s="245"/>
      <c r="H146" s="249">
        <v>10</v>
      </c>
      <c r="I146" s="250"/>
      <c r="J146" s="245"/>
      <c r="K146" s="245"/>
      <c r="L146" s="251"/>
      <c r="M146" s="252"/>
      <c r="N146" s="253"/>
      <c r="O146" s="253"/>
      <c r="P146" s="253"/>
      <c r="Q146" s="253"/>
      <c r="R146" s="253"/>
      <c r="S146" s="253"/>
      <c r="T146" s="254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55" t="s">
        <v>158</v>
      </c>
      <c r="AU146" s="255" t="s">
        <v>87</v>
      </c>
      <c r="AV146" s="13" t="s">
        <v>87</v>
      </c>
      <c r="AW146" s="13" t="s">
        <v>34</v>
      </c>
      <c r="AX146" s="13" t="s">
        <v>83</v>
      </c>
      <c r="AY146" s="255" t="s">
        <v>148</v>
      </c>
    </row>
    <row r="147" s="12" customFormat="1" ht="22.8" customHeight="1">
      <c r="A147" s="12"/>
      <c r="B147" s="210"/>
      <c r="C147" s="211"/>
      <c r="D147" s="212" t="s">
        <v>78</v>
      </c>
      <c r="E147" s="224" t="s">
        <v>202</v>
      </c>
      <c r="F147" s="224" t="s">
        <v>415</v>
      </c>
      <c r="G147" s="211"/>
      <c r="H147" s="211"/>
      <c r="I147" s="214"/>
      <c r="J147" s="225">
        <f>BK147</f>
        <v>0</v>
      </c>
      <c r="K147" s="211"/>
      <c r="L147" s="216"/>
      <c r="M147" s="217"/>
      <c r="N147" s="218"/>
      <c r="O147" s="218"/>
      <c r="P147" s="219">
        <f>SUM(P148:P152)</f>
        <v>0</v>
      </c>
      <c r="Q147" s="218"/>
      <c r="R147" s="219">
        <f>SUM(R148:R152)</f>
        <v>0.0074999999999999997</v>
      </c>
      <c r="S147" s="218"/>
      <c r="T147" s="220">
        <f>SUM(T148:T152)</f>
        <v>250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21" t="s">
        <v>83</v>
      </c>
      <c r="AT147" s="222" t="s">
        <v>78</v>
      </c>
      <c r="AU147" s="222" t="s">
        <v>83</v>
      </c>
      <c r="AY147" s="221" t="s">
        <v>148</v>
      </c>
      <c r="BK147" s="223">
        <f>SUM(BK148:BK152)</f>
        <v>0</v>
      </c>
    </row>
    <row r="148" s="2" customFormat="1" ht="33" customHeight="1">
      <c r="A148" s="38"/>
      <c r="B148" s="39"/>
      <c r="C148" s="226" t="s">
        <v>191</v>
      </c>
      <c r="D148" s="226" t="s">
        <v>150</v>
      </c>
      <c r="E148" s="227" t="s">
        <v>707</v>
      </c>
      <c r="F148" s="228" t="s">
        <v>708</v>
      </c>
      <c r="G148" s="229" t="s">
        <v>153</v>
      </c>
      <c r="H148" s="230">
        <v>30</v>
      </c>
      <c r="I148" s="231"/>
      <c r="J148" s="232">
        <f>ROUND(I148*H148,2)</f>
        <v>0</v>
      </c>
      <c r="K148" s="228" t="s">
        <v>154</v>
      </c>
      <c r="L148" s="44"/>
      <c r="M148" s="233" t="s">
        <v>1</v>
      </c>
      <c r="N148" s="234" t="s">
        <v>44</v>
      </c>
      <c r="O148" s="91"/>
      <c r="P148" s="235">
        <f>O148*H148</f>
        <v>0</v>
      </c>
      <c r="Q148" s="235">
        <v>0.00025000000000000001</v>
      </c>
      <c r="R148" s="235">
        <f>Q148*H148</f>
        <v>0.0074999999999999997</v>
      </c>
      <c r="S148" s="235">
        <v>0</v>
      </c>
      <c r="T148" s="236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37" t="s">
        <v>113</v>
      </c>
      <c r="AT148" s="237" t="s">
        <v>150</v>
      </c>
      <c r="AU148" s="237" t="s">
        <v>87</v>
      </c>
      <c r="AY148" s="17" t="s">
        <v>148</v>
      </c>
      <c r="BE148" s="238">
        <f>IF(N148="základní",J148,0)</f>
        <v>0</v>
      </c>
      <c r="BF148" s="238">
        <f>IF(N148="snížená",J148,0)</f>
        <v>0</v>
      </c>
      <c r="BG148" s="238">
        <f>IF(N148="zákl. přenesená",J148,0)</f>
        <v>0</v>
      </c>
      <c r="BH148" s="238">
        <f>IF(N148="sníž. přenesená",J148,0)</f>
        <v>0</v>
      </c>
      <c r="BI148" s="238">
        <f>IF(N148="nulová",J148,0)</f>
        <v>0</v>
      </c>
      <c r="BJ148" s="17" t="s">
        <v>83</v>
      </c>
      <c r="BK148" s="238">
        <f>ROUND(I148*H148,2)</f>
        <v>0</v>
      </c>
      <c r="BL148" s="17" t="s">
        <v>113</v>
      </c>
      <c r="BM148" s="237" t="s">
        <v>709</v>
      </c>
    </row>
    <row r="149" s="2" customFormat="1">
      <c r="A149" s="38"/>
      <c r="B149" s="39"/>
      <c r="C149" s="40"/>
      <c r="D149" s="239" t="s">
        <v>156</v>
      </c>
      <c r="E149" s="40"/>
      <c r="F149" s="240" t="s">
        <v>710</v>
      </c>
      <c r="G149" s="40"/>
      <c r="H149" s="40"/>
      <c r="I149" s="241"/>
      <c r="J149" s="40"/>
      <c r="K149" s="40"/>
      <c r="L149" s="44"/>
      <c r="M149" s="242"/>
      <c r="N149" s="243"/>
      <c r="O149" s="91"/>
      <c r="P149" s="91"/>
      <c r="Q149" s="91"/>
      <c r="R149" s="91"/>
      <c r="S149" s="91"/>
      <c r="T149" s="92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T149" s="17" t="s">
        <v>156</v>
      </c>
      <c r="AU149" s="17" t="s">
        <v>87</v>
      </c>
    </row>
    <row r="150" s="2" customFormat="1" ht="24.15" customHeight="1">
      <c r="A150" s="38"/>
      <c r="B150" s="39"/>
      <c r="C150" s="226" t="s">
        <v>197</v>
      </c>
      <c r="D150" s="226" t="s">
        <v>150</v>
      </c>
      <c r="E150" s="227" t="s">
        <v>711</v>
      </c>
      <c r="F150" s="228" t="s">
        <v>712</v>
      </c>
      <c r="G150" s="229" t="s">
        <v>153</v>
      </c>
      <c r="H150" s="230">
        <v>12500</v>
      </c>
      <c r="I150" s="231"/>
      <c r="J150" s="232">
        <f>ROUND(I150*H150,2)</f>
        <v>0</v>
      </c>
      <c r="K150" s="228" t="s">
        <v>154</v>
      </c>
      <c r="L150" s="44"/>
      <c r="M150" s="233" t="s">
        <v>1</v>
      </c>
      <c r="N150" s="234" t="s">
        <v>44</v>
      </c>
      <c r="O150" s="91"/>
      <c r="P150" s="235">
        <f>O150*H150</f>
        <v>0</v>
      </c>
      <c r="Q150" s="235">
        <v>0</v>
      </c>
      <c r="R150" s="235">
        <f>Q150*H150</f>
        <v>0</v>
      </c>
      <c r="S150" s="235">
        <v>0.02</v>
      </c>
      <c r="T150" s="236">
        <f>S150*H150</f>
        <v>250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37" t="s">
        <v>113</v>
      </c>
      <c r="AT150" s="237" t="s">
        <v>150</v>
      </c>
      <c r="AU150" s="237" t="s">
        <v>87</v>
      </c>
      <c r="AY150" s="17" t="s">
        <v>148</v>
      </c>
      <c r="BE150" s="238">
        <f>IF(N150="základní",J150,0)</f>
        <v>0</v>
      </c>
      <c r="BF150" s="238">
        <f>IF(N150="snížená",J150,0)</f>
        <v>0</v>
      </c>
      <c r="BG150" s="238">
        <f>IF(N150="zákl. přenesená",J150,0)</f>
        <v>0</v>
      </c>
      <c r="BH150" s="238">
        <f>IF(N150="sníž. přenesená",J150,0)</f>
        <v>0</v>
      </c>
      <c r="BI150" s="238">
        <f>IF(N150="nulová",J150,0)</f>
        <v>0</v>
      </c>
      <c r="BJ150" s="17" t="s">
        <v>83</v>
      </c>
      <c r="BK150" s="238">
        <f>ROUND(I150*H150,2)</f>
        <v>0</v>
      </c>
      <c r="BL150" s="17" t="s">
        <v>113</v>
      </c>
      <c r="BM150" s="237" t="s">
        <v>713</v>
      </c>
    </row>
    <row r="151" s="2" customFormat="1">
      <c r="A151" s="38"/>
      <c r="B151" s="39"/>
      <c r="C151" s="40"/>
      <c r="D151" s="239" t="s">
        <v>156</v>
      </c>
      <c r="E151" s="40"/>
      <c r="F151" s="240" t="s">
        <v>714</v>
      </c>
      <c r="G151" s="40"/>
      <c r="H151" s="40"/>
      <c r="I151" s="241"/>
      <c r="J151" s="40"/>
      <c r="K151" s="40"/>
      <c r="L151" s="44"/>
      <c r="M151" s="242"/>
      <c r="N151" s="243"/>
      <c r="O151" s="91"/>
      <c r="P151" s="91"/>
      <c r="Q151" s="91"/>
      <c r="R151" s="91"/>
      <c r="S151" s="91"/>
      <c r="T151" s="92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T151" s="17" t="s">
        <v>156</v>
      </c>
      <c r="AU151" s="17" t="s">
        <v>87</v>
      </c>
    </row>
    <row r="152" s="13" customFormat="1">
      <c r="A152" s="13"/>
      <c r="B152" s="244"/>
      <c r="C152" s="245"/>
      <c r="D152" s="246" t="s">
        <v>158</v>
      </c>
      <c r="E152" s="247" t="s">
        <v>1</v>
      </c>
      <c r="F152" s="248" t="s">
        <v>715</v>
      </c>
      <c r="G152" s="245"/>
      <c r="H152" s="249">
        <v>12500</v>
      </c>
      <c r="I152" s="250"/>
      <c r="J152" s="245"/>
      <c r="K152" s="245"/>
      <c r="L152" s="251"/>
      <c r="M152" s="252"/>
      <c r="N152" s="253"/>
      <c r="O152" s="253"/>
      <c r="P152" s="253"/>
      <c r="Q152" s="253"/>
      <c r="R152" s="253"/>
      <c r="S152" s="253"/>
      <c r="T152" s="254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55" t="s">
        <v>158</v>
      </c>
      <c r="AU152" s="255" t="s">
        <v>87</v>
      </c>
      <c r="AV152" s="13" t="s">
        <v>87</v>
      </c>
      <c r="AW152" s="13" t="s">
        <v>34</v>
      </c>
      <c r="AX152" s="13" t="s">
        <v>83</v>
      </c>
      <c r="AY152" s="255" t="s">
        <v>148</v>
      </c>
    </row>
    <row r="153" s="12" customFormat="1" ht="25.92" customHeight="1">
      <c r="A153" s="12"/>
      <c r="B153" s="210"/>
      <c r="C153" s="211"/>
      <c r="D153" s="212" t="s">
        <v>78</v>
      </c>
      <c r="E153" s="213" t="s">
        <v>716</v>
      </c>
      <c r="F153" s="213" t="s">
        <v>717</v>
      </c>
      <c r="G153" s="211"/>
      <c r="H153" s="211"/>
      <c r="I153" s="214"/>
      <c r="J153" s="215">
        <f>BK153</f>
        <v>0</v>
      </c>
      <c r="K153" s="211"/>
      <c r="L153" s="216"/>
      <c r="M153" s="217"/>
      <c r="N153" s="218"/>
      <c r="O153" s="218"/>
      <c r="P153" s="219">
        <f>P154+P173+P185+P194</f>
        <v>0</v>
      </c>
      <c r="Q153" s="218"/>
      <c r="R153" s="219">
        <f>R154+R173+R185+R194</f>
        <v>0</v>
      </c>
      <c r="S153" s="218"/>
      <c r="T153" s="220">
        <f>T154+T173+T185+T194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21" t="s">
        <v>116</v>
      </c>
      <c r="AT153" s="222" t="s">
        <v>78</v>
      </c>
      <c r="AU153" s="222" t="s">
        <v>79</v>
      </c>
      <c r="AY153" s="221" t="s">
        <v>148</v>
      </c>
      <c r="BK153" s="223">
        <f>BK154+BK173+BK185+BK194</f>
        <v>0</v>
      </c>
    </row>
    <row r="154" s="12" customFormat="1" ht="22.8" customHeight="1">
      <c r="A154" s="12"/>
      <c r="B154" s="210"/>
      <c r="C154" s="211"/>
      <c r="D154" s="212" t="s">
        <v>78</v>
      </c>
      <c r="E154" s="224" t="s">
        <v>718</v>
      </c>
      <c r="F154" s="224" t="s">
        <v>719</v>
      </c>
      <c r="G154" s="211"/>
      <c r="H154" s="211"/>
      <c r="I154" s="214"/>
      <c r="J154" s="225">
        <f>BK154</f>
        <v>0</v>
      </c>
      <c r="K154" s="211"/>
      <c r="L154" s="216"/>
      <c r="M154" s="217"/>
      <c r="N154" s="218"/>
      <c r="O154" s="218"/>
      <c r="P154" s="219">
        <f>SUM(P155:P172)</f>
        <v>0</v>
      </c>
      <c r="Q154" s="218"/>
      <c r="R154" s="219">
        <f>SUM(R155:R172)</f>
        <v>0</v>
      </c>
      <c r="S154" s="218"/>
      <c r="T154" s="220">
        <f>SUM(T155:T172)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21" t="s">
        <v>116</v>
      </c>
      <c r="AT154" s="222" t="s">
        <v>78</v>
      </c>
      <c r="AU154" s="222" t="s">
        <v>83</v>
      </c>
      <c r="AY154" s="221" t="s">
        <v>148</v>
      </c>
      <c r="BK154" s="223">
        <f>SUM(BK155:BK172)</f>
        <v>0</v>
      </c>
    </row>
    <row r="155" s="2" customFormat="1" ht="24.15" customHeight="1">
      <c r="A155" s="38"/>
      <c r="B155" s="39"/>
      <c r="C155" s="226" t="s">
        <v>202</v>
      </c>
      <c r="D155" s="226" t="s">
        <v>150</v>
      </c>
      <c r="E155" s="227" t="s">
        <v>720</v>
      </c>
      <c r="F155" s="228" t="s">
        <v>721</v>
      </c>
      <c r="G155" s="229" t="s">
        <v>722</v>
      </c>
      <c r="H155" s="230">
        <v>1</v>
      </c>
      <c r="I155" s="231"/>
      <c r="J155" s="232">
        <f>ROUND(I155*H155,2)</f>
        <v>0</v>
      </c>
      <c r="K155" s="228" t="s">
        <v>1</v>
      </c>
      <c r="L155" s="44"/>
      <c r="M155" s="233" t="s">
        <v>1</v>
      </c>
      <c r="N155" s="234" t="s">
        <v>44</v>
      </c>
      <c r="O155" s="91"/>
      <c r="P155" s="235">
        <f>O155*H155</f>
        <v>0</v>
      </c>
      <c r="Q155" s="235">
        <v>0</v>
      </c>
      <c r="R155" s="235">
        <f>Q155*H155</f>
        <v>0</v>
      </c>
      <c r="S155" s="235">
        <v>0</v>
      </c>
      <c r="T155" s="236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37" t="s">
        <v>723</v>
      </c>
      <c r="AT155" s="237" t="s">
        <v>150</v>
      </c>
      <c r="AU155" s="237" t="s">
        <v>87</v>
      </c>
      <c r="AY155" s="17" t="s">
        <v>148</v>
      </c>
      <c r="BE155" s="238">
        <f>IF(N155="základní",J155,0)</f>
        <v>0</v>
      </c>
      <c r="BF155" s="238">
        <f>IF(N155="snížená",J155,0)</f>
        <v>0</v>
      </c>
      <c r="BG155" s="238">
        <f>IF(N155="zákl. přenesená",J155,0)</f>
        <v>0</v>
      </c>
      <c r="BH155" s="238">
        <f>IF(N155="sníž. přenesená",J155,0)</f>
        <v>0</v>
      </c>
      <c r="BI155" s="238">
        <f>IF(N155="nulová",J155,0)</f>
        <v>0</v>
      </c>
      <c r="BJ155" s="17" t="s">
        <v>83</v>
      </c>
      <c r="BK155" s="238">
        <f>ROUND(I155*H155,2)</f>
        <v>0</v>
      </c>
      <c r="BL155" s="17" t="s">
        <v>723</v>
      </c>
      <c r="BM155" s="237" t="s">
        <v>724</v>
      </c>
    </row>
    <row r="156" s="15" customFormat="1">
      <c r="A156" s="15"/>
      <c r="B156" s="268"/>
      <c r="C156" s="269"/>
      <c r="D156" s="246" t="s">
        <v>158</v>
      </c>
      <c r="E156" s="270" t="s">
        <v>1</v>
      </c>
      <c r="F156" s="271" t="s">
        <v>725</v>
      </c>
      <c r="G156" s="269"/>
      <c r="H156" s="270" t="s">
        <v>1</v>
      </c>
      <c r="I156" s="272"/>
      <c r="J156" s="269"/>
      <c r="K156" s="269"/>
      <c r="L156" s="273"/>
      <c r="M156" s="274"/>
      <c r="N156" s="275"/>
      <c r="O156" s="275"/>
      <c r="P156" s="275"/>
      <c r="Q156" s="275"/>
      <c r="R156" s="275"/>
      <c r="S156" s="275"/>
      <c r="T156" s="276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T156" s="277" t="s">
        <v>158</v>
      </c>
      <c r="AU156" s="277" t="s">
        <v>87</v>
      </c>
      <c r="AV156" s="15" t="s">
        <v>83</v>
      </c>
      <c r="AW156" s="15" t="s">
        <v>34</v>
      </c>
      <c r="AX156" s="15" t="s">
        <v>79</v>
      </c>
      <c r="AY156" s="277" t="s">
        <v>148</v>
      </c>
    </row>
    <row r="157" s="15" customFormat="1">
      <c r="A157" s="15"/>
      <c r="B157" s="268"/>
      <c r="C157" s="269"/>
      <c r="D157" s="246" t="s">
        <v>158</v>
      </c>
      <c r="E157" s="270" t="s">
        <v>1</v>
      </c>
      <c r="F157" s="271" t="s">
        <v>726</v>
      </c>
      <c r="G157" s="269"/>
      <c r="H157" s="270" t="s">
        <v>1</v>
      </c>
      <c r="I157" s="272"/>
      <c r="J157" s="269"/>
      <c r="K157" s="269"/>
      <c r="L157" s="273"/>
      <c r="M157" s="274"/>
      <c r="N157" s="275"/>
      <c r="O157" s="275"/>
      <c r="P157" s="275"/>
      <c r="Q157" s="275"/>
      <c r="R157" s="275"/>
      <c r="S157" s="275"/>
      <c r="T157" s="276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T157" s="277" t="s">
        <v>158</v>
      </c>
      <c r="AU157" s="277" t="s">
        <v>87</v>
      </c>
      <c r="AV157" s="15" t="s">
        <v>83</v>
      </c>
      <c r="AW157" s="15" t="s">
        <v>34</v>
      </c>
      <c r="AX157" s="15" t="s">
        <v>79</v>
      </c>
      <c r="AY157" s="277" t="s">
        <v>148</v>
      </c>
    </row>
    <row r="158" s="15" customFormat="1">
      <c r="A158" s="15"/>
      <c r="B158" s="268"/>
      <c r="C158" s="269"/>
      <c r="D158" s="246" t="s">
        <v>158</v>
      </c>
      <c r="E158" s="270" t="s">
        <v>1</v>
      </c>
      <c r="F158" s="271" t="s">
        <v>727</v>
      </c>
      <c r="G158" s="269"/>
      <c r="H158" s="270" t="s">
        <v>1</v>
      </c>
      <c r="I158" s="272"/>
      <c r="J158" s="269"/>
      <c r="K158" s="269"/>
      <c r="L158" s="273"/>
      <c r="M158" s="274"/>
      <c r="N158" s="275"/>
      <c r="O158" s="275"/>
      <c r="P158" s="275"/>
      <c r="Q158" s="275"/>
      <c r="R158" s="275"/>
      <c r="S158" s="275"/>
      <c r="T158" s="276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T158" s="277" t="s">
        <v>158</v>
      </c>
      <c r="AU158" s="277" t="s">
        <v>87</v>
      </c>
      <c r="AV158" s="15" t="s">
        <v>83</v>
      </c>
      <c r="AW158" s="15" t="s">
        <v>34</v>
      </c>
      <c r="AX158" s="15" t="s">
        <v>79</v>
      </c>
      <c r="AY158" s="277" t="s">
        <v>148</v>
      </c>
    </row>
    <row r="159" s="15" customFormat="1">
      <c r="A159" s="15"/>
      <c r="B159" s="268"/>
      <c r="C159" s="269"/>
      <c r="D159" s="246" t="s">
        <v>158</v>
      </c>
      <c r="E159" s="270" t="s">
        <v>1</v>
      </c>
      <c r="F159" s="271" t="s">
        <v>728</v>
      </c>
      <c r="G159" s="269"/>
      <c r="H159" s="270" t="s">
        <v>1</v>
      </c>
      <c r="I159" s="272"/>
      <c r="J159" s="269"/>
      <c r="K159" s="269"/>
      <c r="L159" s="273"/>
      <c r="M159" s="274"/>
      <c r="N159" s="275"/>
      <c r="O159" s="275"/>
      <c r="P159" s="275"/>
      <c r="Q159" s="275"/>
      <c r="R159" s="275"/>
      <c r="S159" s="275"/>
      <c r="T159" s="276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T159" s="277" t="s">
        <v>158</v>
      </c>
      <c r="AU159" s="277" t="s">
        <v>87</v>
      </c>
      <c r="AV159" s="15" t="s">
        <v>83</v>
      </c>
      <c r="AW159" s="15" t="s">
        <v>34</v>
      </c>
      <c r="AX159" s="15" t="s">
        <v>79</v>
      </c>
      <c r="AY159" s="277" t="s">
        <v>148</v>
      </c>
    </row>
    <row r="160" s="15" customFormat="1">
      <c r="A160" s="15"/>
      <c r="B160" s="268"/>
      <c r="C160" s="269"/>
      <c r="D160" s="246" t="s">
        <v>158</v>
      </c>
      <c r="E160" s="270" t="s">
        <v>1</v>
      </c>
      <c r="F160" s="271" t="s">
        <v>729</v>
      </c>
      <c r="G160" s="269"/>
      <c r="H160" s="270" t="s">
        <v>1</v>
      </c>
      <c r="I160" s="272"/>
      <c r="J160" s="269"/>
      <c r="K160" s="269"/>
      <c r="L160" s="273"/>
      <c r="M160" s="274"/>
      <c r="N160" s="275"/>
      <c r="O160" s="275"/>
      <c r="P160" s="275"/>
      <c r="Q160" s="275"/>
      <c r="R160" s="275"/>
      <c r="S160" s="275"/>
      <c r="T160" s="276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T160" s="277" t="s">
        <v>158</v>
      </c>
      <c r="AU160" s="277" t="s">
        <v>87</v>
      </c>
      <c r="AV160" s="15" t="s">
        <v>83</v>
      </c>
      <c r="AW160" s="15" t="s">
        <v>34</v>
      </c>
      <c r="AX160" s="15" t="s">
        <v>79</v>
      </c>
      <c r="AY160" s="277" t="s">
        <v>148</v>
      </c>
    </row>
    <row r="161" s="15" customFormat="1">
      <c r="A161" s="15"/>
      <c r="B161" s="268"/>
      <c r="C161" s="269"/>
      <c r="D161" s="246" t="s">
        <v>158</v>
      </c>
      <c r="E161" s="270" t="s">
        <v>1</v>
      </c>
      <c r="F161" s="271" t="s">
        <v>730</v>
      </c>
      <c r="G161" s="269"/>
      <c r="H161" s="270" t="s">
        <v>1</v>
      </c>
      <c r="I161" s="272"/>
      <c r="J161" s="269"/>
      <c r="K161" s="269"/>
      <c r="L161" s="273"/>
      <c r="M161" s="274"/>
      <c r="N161" s="275"/>
      <c r="O161" s="275"/>
      <c r="P161" s="275"/>
      <c r="Q161" s="275"/>
      <c r="R161" s="275"/>
      <c r="S161" s="275"/>
      <c r="T161" s="276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T161" s="277" t="s">
        <v>158</v>
      </c>
      <c r="AU161" s="277" t="s">
        <v>87</v>
      </c>
      <c r="AV161" s="15" t="s">
        <v>83</v>
      </c>
      <c r="AW161" s="15" t="s">
        <v>34</v>
      </c>
      <c r="AX161" s="15" t="s">
        <v>79</v>
      </c>
      <c r="AY161" s="277" t="s">
        <v>148</v>
      </c>
    </row>
    <row r="162" s="15" customFormat="1">
      <c r="A162" s="15"/>
      <c r="B162" s="268"/>
      <c r="C162" s="269"/>
      <c r="D162" s="246" t="s">
        <v>158</v>
      </c>
      <c r="E162" s="270" t="s">
        <v>1</v>
      </c>
      <c r="F162" s="271" t="s">
        <v>731</v>
      </c>
      <c r="G162" s="269"/>
      <c r="H162" s="270" t="s">
        <v>1</v>
      </c>
      <c r="I162" s="272"/>
      <c r="J162" s="269"/>
      <c r="K162" s="269"/>
      <c r="L162" s="273"/>
      <c r="M162" s="274"/>
      <c r="N162" s="275"/>
      <c r="O162" s="275"/>
      <c r="P162" s="275"/>
      <c r="Q162" s="275"/>
      <c r="R162" s="275"/>
      <c r="S162" s="275"/>
      <c r="T162" s="276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T162" s="277" t="s">
        <v>158</v>
      </c>
      <c r="AU162" s="277" t="s">
        <v>87</v>
      </c>
      <c r="AV162" s="15" t="s">
        <v>83</v>
      </c>
      <c r="AW162" s="15" t="s">
        <v>34</v>
      </c>
      <c r="AX162" s="15" t="s">
        <v>79</v>
      </c>
      <c r="AY162" s="277" t="s">
        <v>148</v>
      </c>
    </row>
    <row r="163" s="15" customFormat="1">
      <c r="A163" s="15"/>
      <c r="B163" s="268"/>
      <c r="C163" s="269"/>
      <c r="D163" s="246" t="s">
        <v>158</v>
      </c>
      <c r="E163" s="270" t="s">
        <v>1</v>
      </c>
      <c r="F163" s="271" t="s">
        <v>732</v>
      </c>
      <c r="G163" s="269"/>
      <c r="H163" s="270" t="s">
        <v>1</v>
      </c>
      <c r="I163" s="272"/>
      <c r="J163" s="269"/>
      <c r="K163" s="269"/>
      <c r="L163" s="273"/>
      <c r="M163" s="274"/>
      <c r="N163" s="275"/>
      <c r="O163" s="275"/>
      <c r="P163" s="275"/>
      <c r="Q163" s="275"/>
      <c r="R163" s="275"/>
      <c r="S163" s="275"/>
      <c r="T163" s="276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T163" s="277" t="s">
        <v>158</v>
      </c>
      <c r="AU163" s="277" t="s">
        <v>87</v>
      </c>
      <c r="AV163" s="15" t="s">
        <v>83</v>
      </c>
      <c r="AW163" s="15" t="s">
        <v>34</v>
      </c>
      <c r="AX163" s="15" t="s">
        <v>79</v>
      </c>
      <c r="AY163" s="277" t="s">
        <v>148</v>
      </c>
    </row>
    <row r="164" s="15" customFormat="1">
      <c r="A164" s="15"/>
      <c r="B164" s="268"/>
      <c r="C164" s="269"/>
      <c r="D164" s="246" t="s">
        <v>158</v>
      </c>
      <c r="E164" s="270" t="s">
        <v>1</v>
      </c>
      <c r="F164" s="271" t="s">
        <v>733</v>
      </c>
      <c r="G164" s="269"/>
      <c r="H164" s="270" t="s">
        <v>1</v>
      </c>
      <c r="I164" s="272"/>
      <c r="J164" s="269"/>
      <c r="K164" s="269"/>
      <c r="L164" s="273"/>
      <c r="M164" s="274"/>
      <c r="N164" s="275"/>
      <c r="O164" s="275"/>
      <c r="P164" s="275"/>
      <c r="Q164" s="275"/>
      <c r="R164" s="275"/>
      <c r="S164" s="275"/>
      <c r="T164" s="276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T164" s="277" t="s">
        <v>158</v>
      </c>
      <c r="AU164" s="277" t="s">
        <v>87</v>
      </c>
      <c r="AV164" s="15" t="s">
        <v>83</v>
      </c>
      <c r="AW164" s="15" t="s">
        <v>34</v>
      </c>
      <c r="AX164" s="15" t="s">
        <v>79</v>
      </c>
      <c r="AY164" s="277" t="s">
        <v>148</v>
      </c>
    </row>
    <row r="165" s="15" customFormat="1">
      <c r="A165" s="15"/>
      <c r="B165" s="268"/>
      <c r="C165" s="269"/>
      <c r="D165" s="246" t="s">
        <v>158</v>
      </c>
      <c r="E165" s="270" t="s">
        <v>1</v>
      </c>
      <c r="F165" s="271" t="s">
        <v>734</v>
      </c>
      <c r="G165" s="269"/>
      <c r="H165" s="270" t="s">
        <v>1</v>
      </c>
      <c r="I165" s="272"/>
      <c r="J165" s="269"/>
      <c r="K165" s="269"/>
      <c r="L165" s="273"/>
      <c r="M165" s="274"/>
      <c r="N165" s="275"/>
      <c r="O165" s="275"/>
      <c r="P165" s="275"/>
      <c r="Q165" s="275"/>
      <c r="R165" s="275"/>
      <c r="S165" s="275"/>
      <c r="T165" s="276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T165" s="277" t="s">
        <v>158</v>
      </c>
      <c r="AU165" s="277" t="s">
        <v>87</v>
      </c>
      <c r="AV165" s="15" t="s">
        <v>83</v>
      </c>
      <c r="AW165" s="15" t="s">
        <v>34</v>
      </c>
      <c r="AX165" s="15" t="s">
        <v>79</v>
      </c>
      <c r="AY165" s="277" t="s">
        <v>148</v>
      </c>
    </row>
    <row r="166" s="15" customFormat="1">
      <c r="A166" s="15"/>
      <c r="B166" s="268"/>
      <c r="C166" s="269"/>
      <c r="D166" s="246" t="s">
        <v>158</v>
      </c>
      <c r="E166" s="270" t="s">
        <v>1</v>
      </c>
      <c r="F166" s="271" t="s">
        <v>735</v>
      </c>
      <c r="G166" s="269"/>
      <c r="H166" s="270" t="s">
        <v>1</v>
      </c>
      <c r="I166" s="272"/>
      <c r="J166" s="269"/>
      <c r="K166" s="269"/>
      <c r="L166" s="273"/>
      <c r="M166" s="274"/>
      <c r="N166" s="275"/>
      <c r="O166" s="275"/>
      <c r="P166" s="275"/>
      <c r="Q166" s="275"/>
      <c r="R166" s="275"/>
      <c r="S166" s="275"/>
      <c r="T166" s="276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T166" s="277" t="s">
        <v>158</v>
      </c>
      <c r="AU166" s="277" t="s">
        <v>87</v>
      </c>
      <c r="AV166" s="15" t="s">
        <v>83</v>
      </c>
      <c r="AW166" s="15" t="s">
        <v>34</v>
      </c>
      <c r="AX166" s="15" t="s">
        <v>79</v>
      </c>
      <c r="AY166" s="277" t="s">
        <v>148</v>
      </c>
    </row>
    <row r="167" s="15" customFormat="1">
      <c r="A167" s="15"/>
      <c r="B167" s="268"/>
      <c r="C167" s="269"/>
      <c r="D167" s="246" t="s">
        <v>158</v>
      </c>
      <c r="E167" s="270" t="s">
        <v>1</v>
      </c>
      <c r="F167" s="271" t="s">
        <v>736</v>
      </c>
      <c r="G167" s="269"/>
      <c r="H167" s="270" t="s">
        <v>1</v>
      </c>
      <c r="I167" s="272"/>
      <c r="J167" s="269"/>
      <c r="K167" s="269"/>
      <c r="L167" s="273"/>
      <c r="M167" s="274"/>
      <c r="N167" s="275"/>
      <c r="O167" s="275"/>
      <c r="P167" s="275"/>
      <c r="Q167" s="275"/>
      <c r="R167" s="275"/>
      <c r="S167" s="275"/>
      <c r="T167" s="276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T167" s="277" t="s">
        <v>158</v>
      </c>
      <c r="AU167" s="277" t="s">
        <v>87</v>
      </c>
      <c r="AV167" s="15" t="s">
        <v>83</v>
      </c>
      <c r="AW167" s="15" t="s">
        <v>34</v>
      </c>
      <c r="AX167" s="15" t="s">
        <v>79</v>
      </c>
      <c r="AY167" s="277" t="s">
        <v>148</v>
      </c>
    </row>
    <row r="168" s="13" customFormat="1">
      <c r="A168" s="13"/>
      <c r="B168" s="244"/>
      <c r="C168" s="245"/>
      <c r="D168" s="246" t="s">
        <v>158</v>
      </c>
      <c r="E168" s="247" t="s">
        <v>1</v>
      </c>
      <c r="F168" s="248" t="s">
        <v>83</v>
      </c>
      <c r="G168" s="245"/>
      <c r="H168" s="249">
        <v>1</v>
      </c>
      <c r="I168" s="250"/>
      <c r="J168" s="245"/>
      <c r="K168" s="245"/>
      <c r="L168" s="251"/>
      <c r="M168" s="252"/>
      <c r="N168" s="253"/>
      <c r="O168" s="253"/>
      <c r="P168" s="253"/>
      <c r="Q168" s="253"/>
      <c r="R168" s="253"/>
      <c r="S168" s="253"/>
      <c r="T168" s="254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55" t="s">
        <v>158</v>
      </c>
      <c r="AU168" s="255" t="s">
        <v>87</v>
      </c>
      <c r="AV168" s="13" t="s">
        <v>87</v>
      </c>
      <c r="AW168" s="13" t="s">
        <v>34</v>
      </c>
      <c r="AX168" s="13" t="s">
        <v>83</v>
      </c>
      <c r="AY168" s="255" t="s">
        <v>148</v>
      </c>
    </row>
    <row r="169" s="2" customFormat="1" ht="16.5" customHeight="1">
      <c r="A169" s="38"/>
      <c r="B169" s="39"/>
      <c r="C169" s="226" t="s">
        <v>209</v>
      </c>
      <c r="D169" s="226" t="s">
        <v>150</v>
      </c>
      <c r="E169" s="227" t="s">
        <v>737</v>
      </c>
      <c r="F169" s="228" t="s">
        <v>738</v>
      </c>
      <c r="G169" s="229" t="s">
        <v>722</v>
      </c>
      <c r="H169" s="230">
        <v>1</v>
      </c>
      <c r="I169" s="231"/>
      <c r="J169" s="232">
        <f>ROUND(I169*H169,2)</f>
        <v>0</v>
      </c>
      <c r="K169" s="228" t="s">
        <v>1</v>
      </c>
      <c r="L169" s="44"/>
      <c r="M169" s="233" t="s">
        <v>1</v>
      </c>
      <c r="N169" s="234" t="s">
        <v>44</v>
      </c>
      <c r="O169" s="91"/>
      <c r="P169" s="235">
        <f>O169*H169</f>
        <v>0</v>
      </c>
      <c r="Q169" s="235">
        <v>0</v>
      </c>
      <c r="R169" s="235">
        <f>Q169*H169</f>
        <v>0</v>
      </c>
      <c r="S169" s="235">
        <v>0</v>
      </c>
      <c r="T169" s="236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37" t="s">
        <v>723</v>
      </c>
      <c r="AT169" s="237" t="s">
        <v>150</v>
      </c>
      <c r="AU169" s="237" t="s">
        <v>87</v>
      </c>
      <c r="AY169" s="17" t="s">
        <v>148</v>
      </c>
      <c r="BE169" s="238">
        <f>IF(N169="základní",J169,0)</f>
        <v>0</v>
      </c>
      <c r="BF169" s="238">
        <f>IF(N169="snížená",J169,0)</f>
        <v>0</v>
      </c>
      <c r="BG169" s="238">
        <f>IF(N169="zákl. přenesená",J169,0)</f>
        <v>0</v>
      </c>
      <c r="BH169" s="238">
        <f>IF(N169="sníž. přenesená",J169,0)</f>
        <v>0</v>
      </c>
      <c r="BI169" s="238">
        <f>IF(N169="nulová",J169,0)</f>
        <v>0</v>
      </c>
      <c r="BJ169" s="17" t="s">
        <v>83</v>
      </c>
      <c r="BK169" s="238">
        <f>ROUND(I169*H169,2)</f>
        <v>0</v>
      </c>
      <c r="BL169" s="17" t="s">
        <v>723</v>
      </c>
      <c r="BM169" s="237" t="s">
        <v>739</v>
      </c>
    </row>
    <row r="170" s="15" customFormat="1">
      <c r="A170" s="15"/>
      <c r="B170" s="268"/>
      <c r="C170" s="269"/>
      <c r="D170" s="246" t="s">
        <v>158</v>
      </c>
      <c r="E170" s="270" t="s">
        <v>1</v>
      </c>
      <c r="F170" s="271" t="s">
        <v>740</v>
      </c>
      <c r="G170" s="269"/>
      <c r="H170" s="270" t="s">
        <v>1</v>
      </c>
      <c r="I170" s="272"/>
      <c r="J170" s="269"/>
      <c r="K170" s="269"/>
      <c r="L170" s="273"/>
      <c r="M170" s="274"/>
      <c r="N170" s="275"/>
      <c r="O170" s="275"/>
      <c r="P170" s="275"/>
      <c r="Q170" s="275"/>
      <c r="R170" s="275"/>
      <c r="S170" s="275"/>
      <c r="T170" s="276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T170" s="277" t="s">
        <v>158</v>
      </c>
      <c r="AU170" s="277" t="s">
        <v>87</v>
      </c>
      <c r="AV170" s="15" t="s">
        <v>83</v>
      </c>
      <c r="AW170" s="15" t="s">
        <v>34</v>
      </c>
      <c r="AX170" s="15" t="s">
        <v>79</v>
      </c>
      <c r="AY170" s="277" t="s">
        <v>148</v>
      </c>
    </row>
    <row r="171" s="15" customFormat="1">
      <c r="A171" s="15"/>
      <c r="B171" s="268"/>
      <c r="C171" s="269"/>
      <c r="D171" s="246" t="s">
        <v>158</v>
      </c>
      <c r="E171" s="270" t="s">
        <v>1</v>
      </c>
      <c r="F171" s="271" t="s">
        <v>741</v>
      </c>
      <c r="G171" s="269"/>
      <c r="H171" s="270" t="s">
        <v>1</v>
      </c>
      <c r="I171" s="272"/>
      <c r="J171" s="269"/>
      <c r="K171" s="269"/>
      <c r="L171" s="273"/>
      <c r="M171" s="274"/>
      <c r="N171" s="275"/>
      <c r="O171" s="275"/>
      <c r="P171" s="275"/>
      <c r="Q171" s="275"/>
      <c r="R171" s="275"/>
      <c r="S171" s="275"/>
      <c r="T171" s="276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T171" s="277" t="s">
        <v>158</v>
      </c>
      <c r="AU171" s="277" t="s">
        <v>87</v>
      </c>
      <c r="AV171" s="15" t="s">
        <v>83</v>
      </c>
      <c r="AW171" s="15" t="s">
        <v>34</v>
      </c>
      <c r="AX171" s="15" t="s">
        <v>79</v>
      </c>
      <c r="AY171" s="277" t="s">
        <v>148</v>
      </c>
    </row>
    <row r="172" s="13" customFormat="1">
      <c r="A172" s="13"/>
      <c r="B172" s="244"/>
      <c r="C172" s="245"/>
      <c r="D172" s="246" t="s">
        <v>158</v>
      </c>
      <c r="E172" s="247" t="s">
        <v>1</v>
      </c>
      <c r="F172" s="248" t="s">
        <v>83</v>
      </c>
      <c r="G172" s="245"/>
      <c r="H172" s="249">
        <v>1</v>
      </c>
      <c r="I172" s="250"/>
      <c r="J172" s="245"/>
      <c r="K172" s="245"/>
      <c r="L172" s="251"/>
      <c r="M172" s="252"/>
      <c r="N172" s="253"/>
      <c r="O172" s="253"/>
      <c r="P172" s="253"/>
      <c r="Q172" s="253"/>
      <c r="R172" s="253"/>
      <c r="S172" s="253"/>
      <c r="T172" s="254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55" t="s">
        <v>158</v>
      </c>
      <c r="AU172" s="255" t="s">
        <v>87</v>
      </c>
      <c r="AV172" s="13" t="s">
        <v>87</v>
      </c>
      <c r="AW172" s="13" t="s">
        <v>34</v>
      </c>
      <c r="AX172" s="13" t="s">
        <v>83</v>
      </c>
      <c r="AY172" s="255" t="s">
        <v>148</v>
      </c>
    </row>
    <row r="173" s="12" customFormat="1" ht="22.8" customHeight="1">
      <c r="A173" s="12"/>
      <c r="B173" s="210"/>
      <c r="C173" s="211"/>
      <c r="D173" s="212" t="s">
        <v>78</v>
      </c>
      <c r="E173" s="224" t="s">
        <v>742</v>
      </c>
      <c r="F173" s="224" t="s">
        <v>743</v>
      </c>
      <c r="G173" s="211"/>
      <c r="H173" s="211"/>
      <c r="I173" s="214"/>
      <c r="J173" s="225">
        <f>BK173</f>
        <v>0</v>
      </c>
      <c r="K173" s="211"/>
      <c r="L173" s="216"/>
      <c r="M173" s="217"/>
      <c r="N173" s="218"/>
      <c r="O173" s="218"/>
      <c r="P173" s="219">
        <f>SUM(P174:P184)</f>
        <v>0</v>
      </c>
      <c r="Q173" s="218"/>
      <c r="R173" s="219">
        <f>SUM(R174:R184)</f>
        <v>0</v>
      </c>
      <c r="S173" s="218"/>
      <c r="T173" s="220">
        <f>SUM(T174:T184)</f>
        <v>0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R173" s="221" t="s">
        <v>116</v>
      </c>
      <c r="AT173" s="222" t="s">
        <v>78</v>
      </c>
      <c r="AU173" s="222" t="s">
        <v>83</v>
      </c>
      <c r="AY173" s="221" t="s">
        <v>148</v>
      </c>
      <c r="BK173" s="223">
        <f>SUM(BK174:BK184)</f>
        <v>0</v>
      </c>
    </row>
    <row r="174" s="2" customFormat="1" ht="16.5" customHeight="1">
      <c r="A174" s="38"/>
      <c r="B174" s="39"/>
      <c r="C174" s="226" t="s">
        <v>219</v>
      </c>
      <c r="D174" s="226" t="s">
        <v>150</v>
      </c>
      <c r="E174" s="227" t="s">
        <v>744</v>
      </c>
      <c r="F174" s="228" t="s">
        <v>745</v>
      </c>
      <c r="G174" s="229" t="s">
        <v>162</v>
      </c>
      <c r="H174" s="230">
        <v>1</v>
      </c>
      <c r="I174" s="231"/>
      <c r="J174" s="232">
        <f>ROUND(I174*H174,2)</f>
        <v>0</v>
      </c>
      <c r="K174" s="228" t="s">
        <v>1</v>
      </c>
      <c r="L174" s="44"/>
      <c r="M174" s="233" t="s">
        <v>1</v>
      </c>
      <c r="N174" s="234" t="s">
        <v>44</v>
      </c>
      <c r="O174" s="91"/>
      <c r="P174" s="235">
        <f>O174*H174</f>
        <v>0</v>
      </c>
      <c r="Q174" s="235">
        <v>0</v>
      </c>
      <c r="R174" s="235">
        <f>Q174*H174</f>
        <v>0</v>
      </c>
      <c r="S174" s="235">
        <v>0</v>
      </c>
      <c r="T174" s="236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37" t="s">
        <v>723</v>
      </c>
      <c r="AT174" s="237" t="s">
        <v>150</v>
      </c>
      <c r="AU174" s="237" t="s">
        <v>87</v>
      </c>
      <c r="AY174" s="17" t="s">
        <v>148</v>
      </c>
      <c r="BE174" s="238">
        <f>IF(N174="základní",J174,0)</f>
        <v>0</v>
      </c>
      <c r="BF174" s="238">
        <f>IF(N174="snížená",J174,0)</f>
        <v>0</v>
      </c>
      <c r="BG174" s="238">
        <f>IF(N174="zákl. přenesená",J174,0)</f>
        <v>0</v>
      </c>
      <c r="BH174" s="238">
        <f>IF(N174="sníž. přenesená",J174,0)</f>
        <v>0</v>
      </c>
      <c r="BI174" s="238">
        <f>IF(N174="nulová",J174,0)</f>
        <v>0</v>
      </c>
      <c r="BJ174" s="17" t="s">
        <v>83</v>
      </c>
      <c r="BK174" s="238">
        <f>ROUND(I174*H174,2)</f>
        <v>0</v>
      </c>
      <c r="BL174" s="17" t="s">
        <v>723</v>
      </c>
      <c r="BM174" s="237" t="s">
        <v>746</v>
      </c>
    </row>
    <row r="175" s="15" customFormat="1">
      <c r="A175" s="15"/>
      <c r="B175" s="268"/>
      <c r="C175" s="269"/>
      <c r="D175" s="246" t="s">
        <v>158</v>
      </c>
      <c r="E175" s="270" t="s">
        <v>1</v>
      </c>
      <c r="F175" s="271" t="s">
        <v>747</v>
      </c>
      <c r="G175" s="269"/>
      <c r="H175" s="270" t="s">
        <v>1</v>
      </c>
      <c r="I175" s="272"/>
      <c r="J175" s="269"/>
      <c r="K175" s="269"/>
      <c r="L175" s="273"/>
      <c r="M175" s="274"/>
      <c r="N175" s="275"/>
      <c r="O175" s="275"/>
      <c r="P175" s="275"/>
      <c r="Q175" s="275"/>
      <c r="R175" s="275"/>
      <c r="S175" s="275"/>
      <c r="T175" s="276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T175" s="277" t="s">
        <v>158</v>
      </c>
      <c r="AU175" s="277" t="s">
        <v>87</v>
      </c>
      <c r="AV175" s="15" t="s">
        <v>83</v>
      </c>
      <c r="AW175" s="15" t="s">
        <v>34</v>
      </c>
      <c r="AX175" s="15" t="s">
        <v>79</v>
      </c>
      <c r="AY175" s="277" t="s">
        <v>148</v>
      </c>
    </row>
    <row r="176" s="15" customFormat="1">
      <c r="A176" s="15"/>
      <c r="B176" s="268"/>
      <c r="C176" s="269"/>
      <c r="D176" s="246" t="s">
        <v>158</v>
      </c>
      <c r="E176" s="270" t="s">
        <v>1</v>
      </c>
      <c r="F176" s="271" t="s">
        <v>748</v>
      </c>
      <c r="G176" s="269"/>
      <c r="H176" s="270" t="s">
        <v>1</v>
      </c>
      <c r="I176" s="272"/>
      <c r="J176" s="269"/>
      <c r="K176" s="269"/>
      <c r="L176" s="273"/>
      <c r="M176" s="274"/>
      <c r="N176" s="275"/>
      <c r="O176" s="275"/>
      <c r="P176" s="275"/>
      <c r="Q176" s="275"/>
      <c r="R176" s="275"/>
      <c r="S176" s="275"/>
      <c r="T176" s="276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T176" s="277" t="s">
        <v>158</v>
      </c>
      <c r="AU176" s="277" t="s">
        <v>87</v>
      </c>
      <c r="AV176" s="15" t="s">
        <v>83</v>
      </c>
      <c r="AW176" s="15" t="s">
        <v>34</v>
      </c>
      <c r="AX176" s="15" t="s">
        <v>79</v>
      </c>
      <c r="AY176" s="277" t="s">
        <v>148</v>
      </c>
    </row>
    <row r="177" s="13" customFormat="1">
      <c r="A177" s="13"/>
      <c r="B177" s="244"/>
      <c r="C177" s="245"/>
      <c r="D177" s="246" t="s">
        <v>158</v>
      </c>
      <c r="E177" s="247" t="s">
        <v>1</v>
      </c>
      <c r="F177" s="248" t="s">
        <v>83</v>
      </c>
      <c r="G177" s="245"/>
      <c r="H177" s="249">
        <v>1</v>
      </c>
      <c r="I177" s="250"/>
      <c r="J177" s="245"/>
      <c r="K177" s="245"/>
      <c r="L177" s="251"/>
      <c r="M177" s="252"/>
      <c r="N177" s="253"/>
      <c r="O177" s="253"/>
      <c r="P177" s="253"/>
      <c r="Q177" s="253"/>
      <c r="R177" s="253"/>
      <c r="S177" s="253"/>
      <c r="T177" s="254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55" t="s">
        <v>158</v>
      </c>
      <c r="AU177" s="255" t="s">
        <v>87</v>
      </c>
      <c r="AV177" s="13" t="s">
        <v>87</v>
      </c>
      <c r="AW177" s="13" t="s">
        <v>34</v>
      </c>
      <c r="AX177" s="13" t="s">
        <v>83</v>
      </c>
      <c r="AY177" s="255" t="s">
        <v>148</v>
      </c>
    </row>
    <row r="178" s="2" customFormat="1" ht="44.25" customHeight="1">
      <c r="A178" s="38"/>
      <c r="B178" s="39"/>
      <c r="C178" s="226" t="s">
        <v>228</v>
      </c>
      <c r="D178" s="226" t="s">
        <v>150</v>
      </c>
      <c r="E178" s="227" t="s">
        <v>749</v>
      </c>
      <c r="F178" s="228" t="s">
        <v>750</v>
      </c>
      <c r="G178" s="229" t="s">
        <v>162</v>
      </c>
      <c r="H178" s="230">
        <v>1</v>
      </c>
      <c r="I178" s="231"/>
      <c r="J178" s="232">
        <f>ROUND(I178*H178,2)</f>
        <v>0</v>
      </c>
      <c r="K178" s="228" t="s">
        <v>1</v>
      </c>
      <c r="L178" s="44"/>
      <c r="M178" s="233" t="s">
        <v>1</v>
      </c>
      <c r="N178" s="234" t="s">
        <v>44</v>
      </c>
      <c r="O178" s="91"/>
      <c r="P178" s="235">
        <f>O178*H178</f>
        <v>0</v>
      </c>
      <c r="Q178" s="235">
        <v>0</v>
      </c>
      <c r="R178" s="235">
        <f>Q178*H178</f>
        <v>0</v>
      </c>
      <c r="S178" s="235">
        <v>0</v>
      </c>
      <c r="T178" s="236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37" t="s">
        <v>723</v>
      </c>
      <c r="AT178" s="237" t="s">
        <v>150</v>
      </c>
      <c r="AU178" s="237" t="s">
        <v>87</v>
      </c>
      <c r="AY178" s="17" t="s">
        <v>148</v>
      </c>
      <c r="BE178" s="238">
        <f>IF(N178="základní",J178,0)</f>
        <v>0</v>
      </c>
      <c r="BF178" s="238">
        <f>IF(N178="snížená",J178,0)</f>
        <v>0</v>
      </c>
      <c r="BG178" s="238">
        <f>IF(N178="zákl. přenesená",J178,0)</f>
        <v>0</v>
      </c>
      <c r="BH178" s="238">
        <f>IF(N178="sníž. přenesená",J178,0)</f>
        <v>0</v>
      </c>
      <c r="BI178" s="238">
        <f>IF(N178="nulová",J178,0)</f>
        <v>0</v>
      </c>
      <c r="BJ178" s="17" t="s">
        <v>83</v>
      </c>
      <c r="BK178" s="238">
        <f>ROUND(I178*H178,2)</f>
        <v>0</v>
      </c>
      <c r="BL178" s="17" t="s">
        <v>723</v>
      </c>
      <c r="BM178" s="237" t="s">
        <v>751</v>
      </c>
    </row>
    <row r="179" s="15" customFormat="1">
      <c r="A179" s="15"/>
      <c r="B179" s="268"/>
      <c r="C179" s="269"/>
      <c r="D179" s="246" t="s">
        <v>158</v>
      </c>
      <c r="E179" s="270" t="s">
        <v>1</v>
      </c>
      <c r="F179" s="271" t="s">
        <v>752</v>
      </c>
      <c r="G179" s="269"/>
      <c r="H179" s="270" t="s">
        <v>1</v>
      </c>
      <c r="I179" s="272"/>
      <c r="J179" s="269"/>
      <c r="K179" s="269"/>
      <c r="L179" s="273"/>
      <c r="M179" s="274"/>
      <c r="N179" s="275"/>
      <c r="O179" s="275"/>
      <c r="P179" s="275"/>
      <c r="Q179" s="275"/>
      <c r="R179" s="275"/>
      <c r="S179" s="275"/>
      <c r="T179" s="276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T179" s="277" t="s">
        <v>158</v>
      </c>
      <c r="AU179" s="277" t="s">
        <v>87</v>
      </c>
      <c r="AV179" s="15" t="s">
        <v>83</v>
      </c>
      <c r="AW179" s="15" t="s">
        <v>34</v>
      </c>
      <c r="AX179" s="15" t="s">
        <v>79</v>
      </c>
      <c r="AY179" s="277" t="s">
        <v>148</v>
      </c>
    </row>
    <row r="180" s="15" customFormat="1">
      <c r="A180" s="15"/>
      <c r="B180" s="268"/>
      <c r="C180" s="269"/>
      <c r="D180" s="246" t="s">
        <v>158</v>
      </c>
      <c r="E180" s="270" t="s">
        <v>1</v>
      </c>
      <c r="F180" s="271" t="s">
        <v>753</v>
      </c>
      <c r="G180" s="269"/>
      <c r="H180" s="270" t="s">
        <v>1</v>
      </c>
      <c r="I180" s="272"/>
      <c r="J180" s="269"/>
      <c r="K180" s="269"/>
      <c r="L180" s="273"/>
      <c r="M180" s="274"/>
      <c r="N180" s="275"/>
      <c r="O180" s="275"/>
      <c r="P180" s="275"/>
      <c r="Q180" s="275"/>
      <c r="R180" s="275"/>
      <c r="S180" s="275"/>
      <c r="T180" s="276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T180" s="277" t="s">
        <v>158</v>
      </c>
      <c r="AU180" s="277" t="s">
        <v>87</v>
      </c>
      <c r="AV180" s="15" t="s">
        <v>83</v>
      </c>
      <c r="AW180" s="15" t="s">
        <v>34</v>
      </c>
      <c r="AX180" s="15" t="s">
        <v>79</v>
      </c>
      <c r="AY180" s="277" t="s">
        <v>148</v>
      </c>
    </row>
    <row r="181" s="13" customFormat="1">
      <c r="A181" s="13"/>
      <c r="B181" s="244"/>
      <c r="C181" s="245"/>
      <c r="D181" s="246" t="s">
        <v>158</v>
      </c>
      <c r="E181" s="247" t="s">
        <v>1</v>
      </c>
      <c r="F181" s="248" t="s">
        <v>83</v>
      </c>
      <c r="G181" s="245"/>
      <c r="H181" s="249">
        <v>1</v>
      </c>
      <c r="I181" s="250"/>
      <c r="J181" s="245"/>
      <c r="K181" s="245"/>
      <c r="L181" s="251"/>
      <c r="M181" s="252"/>
      <c r="N181" s="253"/>
      <c r="O181" s="253"/>
      <c r="P181" s="253"/>
      <c r="Q181" s="253"/>
      <c r="R181" s="253"/>
      <c r="S181" s="253"/>
      <c r="T181" s="254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55" t="s">
        <v>158</v>
      </c>
      <c r="AU181" s="255" t="s">
        <v>87</v>
      </c>
      <c r="AV181" s="13" t="s">
        <v>87</v>
      </c>
      <c r="AW181" s="13" t="s">
        <v>34</v>
      </c>
      <c r="AX181" s="13" t="s">
        <v>83</v>
      </c>
      <c r="AY181" s="255" t="s">
        <v>148</v>
      </c>
    </row>
    <row r="182" s="2" customFormat="1" ht="16.5" customHeight="1">
      <c r="A182" s="38"/>
      <c r="B182" s="39"/>
      <c r="C182" s="226" t="s">
        <v>233</v>
      </c>
      <c r="D182" s="226" t="s">
        <v>150</v>
      </c>
      <c r="E182" s="227" t="s">
        <v>754</v>
      </c>
      <c r="F182" s="228" t="s">
        <v>755</v>
      </c>
      <c r="G182" s="229" t="s">
        <v>722</v>
      </c>
      <c r="H182" s="230">
        <v>1</v>
      </c>
      <c r="I182" s="231"/>
      <c r="J182" s="232">
        <f>ROUND(I182*H182,2)</f>
        <v>0</v>
      </c>
      <c r="K182" s="228" t="s">
        <v>1</v>
      </c>
      <c r="L182" s="44"/>
      <c r="M182" s="233" t="s">
        <v>1</v>
      </c>
      <c r="N182" s="234" t="s">
        <v>44</v>
      </c>
      <c r="O182" s="91"/>
      <c r="P182" s="235">
        <f>O182*H182</f>
        <v>0</v>
      </c>
      <c r="Q182" s="235">
        <v>0</v>
      </c>
      <c r="R182" s="235">
        <f>Q182*H182</f>
        <v>0</v>
      </c>
      <c r="S182" s="235">
        <v>0</v>
      </c>
      <c r="T182" s="236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37" t="s">
        <v>723</v>
      </c>
      <c r="AT182" s="237" t="s">
        <v>150</v>
      </c>
      <c r="AU182" s="237" t="s">
        <v>87</v>
      </c>
      <c r="AY182" s="17" t="s">
        <v>148</v>
      </c>
      <c r="BE182" s="238">
        <f>IF(N182="základní",J182,0)</f>
        <v>0</v>
      </c>
      <c r="BF182" s="238">
        <f>IF(N182="snížená",J182,0)</f>
        <v>0</v>
      </c>
      <c r="BG182" s="238">
        <f>IF(N182="zákl. přenesená",J182,0)</f>
        <v>0</v>
      </c>
      <c r="BH182" s="238">
        <f>IF(N182="sníž. přenesená",J182,0)</f>
        <v>0</v>
      </c>
      <c r="BI182" s="238">
        <f>IF(N182="nulová",J182,0)</f>
        <v>0</v>
      </c>
      <c r="BJ182" s="17" t="s">
        <v>83</v>
      </c>
      <c r="BK182" s="238">
        <f>ROUND(I182*H182,2)</f>
        <v>0</v>
      </c>
      <c r="BL182" s="17" t="s">
        <v>723</v>
      </c>
      <c r="BM182" s="237" t="s">
        <v>756</v>
      </c>
    </row>
    <row r="183" s="15" customFormat="1">
      <c r="A183" s="15"/>
      <c r="B183" s="268"/>
      <c r="C183" s="269"/>
      <c r="D183" s="246" t="s">
        <v>158</v>
      </c>
      <c r="E183" s="270" t="s">
        <v>1</v>
      </c>
      <c r="F183" s="271" t="s">
        <v>757</v>
      </c>
      <c r="G183" s="269"/>
      <c r="H183" s="270" t="s">
        <v>1</v>
      </c>
      <c r="I183" s="272"/>
      <c r="J183" s="269"/>
      <c r="K183" s="269"/>
      <c r="L183" s="273"/>
      <c r="M183" s="274"/>
      <c r="N183" s="275"/>
      <c r="O183" s="275"/>
      <c r="P183" s="275"/>
      <c r="Q183" s="275"/>
      <c r="R183" s="275"/>
      <c r="S183" s="275"/>
      <c r="T183" s="276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T183" s="277" t="s">
        <v>158</v>
      </c>
      <c r="AU183" s="277" t="s">
        <v>87</v>
      </c>
      <c r="AV183" s="15" t="s">
        <v>83</v>
      </c>
      <c r="AW183" s="15" t="s">
        <v>34</v>
      </c>
      <c r="AX183" s="15" t="s">
        <v>79</v>
      </c>
      <c r="AY183" s="277" t="s">
        <v>148</v>
      </c>
    </row>
    <row r="184" s="13" customFormat="1">
      <c r="A184" s="13"/>
      <c r="B184" s="244"/>
      <c r="C184" s="245"/>
      <c r="D184" s="246" t="s">
        <v>158</v>
      </c>
      <c r="E184" s="247" t="s">
        <v>1</v>
      </c>
      <c r="F184" s="248" t="s">
        <v>83</v>
      </c>
      <c r="G184" s="245"/>
      <c r="H184" s="249">
        <v>1</v>
      </c>
      <c r="I184" s="250"/>
      <c r="J184" s="245"/>
      <c r="K184" s="245"/>
      <c r="L184" s="251"/>
      <c r="M184" s="252"/>
      <c r="N184" s="253"/>
      <c r="O184" s="253"/>
      <c r="P184" s="253"/>
      <c r="Q184" s="253"/>
      <c r="R184" s="253"/>
      <c r="S184" s="253"/>
      <c r="T184" s="254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55" t="s">
        <v>158</v>
      </c>
      <c r="AU184" s="255" t="s">
        <v>87</v>
      </c>
      <c r="AV184" s="13" t="s">
        <v>87</v>
      </c>
      <c r="AW184" s="13" t="s">
        <v>34</v>
      </c>
      <c r="AX184" s="13" t="s">
        <v>83</v>
      </c>
      <c r="AY184" s="255" t="s">
        <v>148</v>
      </c>
    </row>
    <row r="185" s="12" customFormat="1" ht="22.8" customHeight="1">
      <c r="A185" s="12"/>
      <c r="B185" s="210"/>
      <c r="C185" s="211"/>
      <c r="D185" s="212" t="s">
        <v>78</v>
      </c>
      <c r="E185" s="224" t="s">
        <v>758</v>
      </c>
      <c r="F185" s="224" t="s">
        <v>759</v>
      </c>
      <c r="G185" s="211"/>
      <c r="H185" s="211"/>
      <c r="I185" s="214"/>
      <c r="J185" s="225">
        <f>BK185</f>
        <v>0</v>
      </c>
      <c r="K185" s="211"/>
      <c r="L185" s="216"/>
      <c r="M185" s="217"/>
      <c r="N185" s="218"/>
      <c r="O185" s="218"/>
      <c r="P185" s="219">
        <f>SUM(P186:P193)</f>
        <v>0</v>
      </c>
      <c r="Q185" s="218"/>
      <c r="R185" s="219">
        <f>SUM(R186:R193)</f>
        <v>0</v>
      </c>
      <c r="S185" s="218"/>
      <c r="T185" s="220">
        <f>SUM(T186:T193)</f>
        <v>0</v>
      </c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R185" s="221" t="s">
        <v>116</v>
      </c>
      <c r="AT185" s="222" t="s">
        <v>78</v>
      </c>
      <c r="AU185" s="222" t="s">
        <v>83</v>
      </c>
      <c r="AY185" s="221" t="s">
        <v>148</v>
      </c>
      <c r="BK185" s="223">
        <f>SUM(BK186:BK193)</f>
        <v>0</v>
      </c>
    </row>
    <row r="186" s="2" customFormat="1" ht="21.75" customHeight="1">
      <c r="A186" s="38"/>
      <c r="B186" s="39"/>
      <c r="C186" s="226" t="s">
        <v>240</v>
      </c>
      <c r="D186" s="226" t="s">
        <v>150</v>
      </c>
      <c r="E186" s="227" t="s">
        <v>760</v>
      </c>
      <c r="F186" s="228" t="s">
        <v>761</v>
      </c>
      <c r="G186" s="229" t="s">
        <v>162</v>
      </c>
      <c r="H186" s="230">
        <v>1</v>
      </c>
      <c r="I186" s="231"/>
      <c r="J186" s="232">
        <f>ROUND(I186*H186,2)</f>
        <v>0</v>
      </c>
      <c r="K186" s="228" t="s">
        <v>1</v>
      </c>
      <c r="L186" s="44"/>
      <c r="M186" s="233" t="s">
        <v>1</v>
      </c>
      <c r="N186" s="234" t="s">
        <v>44</v>
      </c>
      <c r="O186" s="91"/>
      <c r="P186" s="235">
        <f>O186*H186</f>
        <v>0</v>
      </c>
      <c r="Q186" s="235">
        <v>0</v>
      </c>
      <c r="R186" s="235">
        <f>Q186*H186</f>
        <v>0</v>
      </c>
      <c r="S186" s="235">
        <v>0</v>
      </c>
      <c r="T186" s="236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37" t="s">
        <v>723</v>
      </c>
      <c r="AT186" s="237" t="s">
        <v>150</v>
      </c>
      <c r="AU186" s="237" t="s">
        <v>87</v>
      </c>
      <c r="AY186" s="17" t="s">
        <v>148</v>
      </c>
      <c r="BE186" s="238">
        <f>IF(N186="základní",J186,0)</f>
        <v>0</v>
      </c>
      <c r="BF186" s="238">
        <f>IF(N186="snížená",J186,0)</f>
        <v>0</v>
      </c>
      <c r="BG186" s="238">
        <f>IF(N186="zákl. přenesená",J186,0)</f>
        <v>0</v>
      </c>
      <c r="BH186" s="238">
        <f>IF(N186="sníž. přenesená",J186,0)</f>
        <v>0</v>
      </c>
      <c r="BI186" s="238">
        <f>IF(N186="nulová",J186,0)</f>
        <v>0</v>
      </c>
      <c r="BJ186" s="17" t="s">
        <v>83</v>
      </c>
      <c r="BK186" s="238">
        <f>ROUND(I186*H186,2)</f>
        <v>0</v>
      </c>
      <c r="BL186" s="17" t="s">
        <v>723</v>
      </c>
      <c r="BM186" s="237" t="s">
        <v>762</v>
      </c>
    </row>
    <row r="187" s="15" customFormat="1">
      <c r="A187" s="15"/>
      <c r="B187" s="268"/>
      <c r="C187" s="269"/>
      <c r="D187" s="246" t="s">
        <v>158</v>
      </c>
      <c r="E187" s="270" t="s">
        <v>1</v>
      </c>
      <c r="F187" s="271" t="s">
        <v>763</v>
      </c>
      <c r="G187" s="269"/>
      <c r="H187" s="270" t="s">
        <v>1</v>
      </c>
      <c r="I187" s="272"/>
      <c r="J187" s="269"/>
      <c r="K187" s="269"/>
      <c r="L187" s="273"/>
      <c r="M187" s="274"/>
      <c r="N187" s="275"/>
      <c r="O187" s="275"/>
      <c r="P187" s="275"/>
      <c r="Q187" s="275"/>
      <c r="R187" s="275"/>
      <c r="S187" s="275"/>
      <c r="T187" s="276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T187" s="277" t="s">
        <v>158</v>
      </c>
      <c r="AU187" s="277" t="s">
        <v>87</v>
      </c>
      <c r="AV187" s="15" t="s">
        <v>83</v>
      </c>
      <c r="AW187" s="15" t="s">
        <v>34</v>
      </c>
      <c r="AX187" s="15" t="s">
        <v>79</v>
      </c>
      <c r="AY187" s="277" t="s">
        <v>148</v>
      </c>
    </row>
    <row r="188" s="13" customFormat="1">
      <c r="A188" s="13"/>
      <c r="B188" s="244"/>
      <c r="C188" s="245"/>
      <c r="D188" s="246" t="s">
        <v>158</v>
      </c>
      <c r="E188" s="247" t="s">
        <v>1</v>
      </c>
      <c r="F188" s="248" t="s">
        <v>83</v>
      </c>
      <c r="G188" s="245"/>
      <c r="H188" s="249">
        <v>1</v>
      </c>
      <c r="I188" s="250"/>
      <c r="J188" s="245"/>
      <c r="K188" s="245"/>
      <c r="L188" s="251"/>
      <c r="M188" s="252"/>
      <c r="N188" s="253"/>
      <c r="O188" s="253"/>
      <c r="P188" s="253"/>
      <c r="Q188" s="253"/>
      <c r="R188" s="253"/>
      <c r="S188" s="253"/>
      <c r="T188" s="254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55" t="s">
        <v>158</v>
      </c>
      <c r="AU188" s="255" t="s">
        <v>87</v>
      </c>
      <c r="AV188" s="13" t="s">
        <v>87</v>
      </c>
      <c r="AW188" s="13" t="s">
        <v>34</v>
      </c>
      <c r="AX188" s="13" t="s">
        <v>83</v>
      </c>
      <c r="AY188" s="255" t="s">
        <v>148</v>
      </c>
    </row>
    <row r="189" s="2" customFormat="1" ht="16.5" customHeight="1">
      <c r="A189" s="38"/>
      <c r="B189" s="39"/>
      <c r="C189" s="226" t="s">
        <v>8</v>
      </c>
      <c r="D189" s="226" t="s">
        <v>150</v>
      </c>
      <c r="E189" s="227" t="s">
        <v>764</v>
      </c>
      <c r="F189" s="228" t="s">
        <v>765</v>
      </c>
      <c r="G189" s="229" t="s">
        <v>766</v>
      </c>
      <c r="H189" s="230">
        <v>1</v>
      </c>
      <c r="I189" s="231"/>
      <c r="J189" s="232">
        <f>ROUND(I189*H189,2)</f>
        <v>0</v>
      </c>
      <c r="K189" s="228" t="s">
        <v>1</v>
      </c>
      <c r="L189" s="44"/>
      <c r="M189" s="233" t="s">
        <v>1</v>
      </c>
      <c r="N189" s="234" t="s">
        <v>44</v>
      </c>
      <c r="O189" s="91"/>
      <c r="P189" s="235">
        <f>O189*H189</f>
        <v>0</v>
      </c>
      <c r="Q189" s="235">
        <v>0</v>
      </c>
      <c r="R189" s="235">
        <f>Q189*H189</f>
        <v>0</v>
      </c>
      <c r="S189" s="235">
        <v>0</v>
      </c>
      <c r="T189" s="236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37" t="s">
        <v>723</v>
      </c>
      <c r="AT189" s="237" t="s">
        <v>150</v>
      </c>
      <c r="AU189" s="237" t="s">
        <v>87</v>
      </c>
      <c r="AY189" s="17" t="s">
        <v>148</v>
      </c>
      <c r="BE189" s="238">
        <f>IF(N189="základní",J189,0)</f>
        <v>0</v>
      </c>
      <c r="BF189" s="238">
        <f>IF(N189="snížená",J189,0)</f>
        <v>0</v>
      </c>
      <c r="BG189" s="238">
        <f>IF(N189="zákl. přenesená",J189,0)</f>
        <v>0</v>
      </c>
      <c r="BH189" s="238">
        <f>IF(N189="sníž. přenesená",J189,0)</f>
        <v>0</v>
      </c>
      <c r="BI189" s="238">
        <f>IF(N189="nulová",J189,0)</f>
        <v>0</v>
      </c>
      <c r="BJ189" s="17" t="s">
        <v>83</v>
      </c>
      <c r="BK189" s="238">
        <f>ROUND(I189*H189,2)</f>
        <v>0</v>
      </c>
      <c r="BL189" s="17" t="s">
        <v>723</v>
      </c>
      <c r="BM189" s="237" t="s">
        <v>767</v>
      </c>
    </row>
    <row r="190" s="2" customFormat="1" ht="24.15" customHeight="1">
      <c r="A190" s="38"/>
      <c r="B190" s="39"/>
      <c r="C190" s="226" t="s">
        <v>337</v>
      </c>
      <c r="D190" s="226" t="s">
        <v>150</v>
      </c>
      <c r="E190" s="227" t="s">
        <v>768</v>
      </c>
      <c r="F190" s="228" t="s">
        <v>769</v>
      </c>
      <c r="G190" s="229" t="s">
        <v>722</v>
      </c>
      <c r="H190" s="230">
        <v>1</v>
      </c>
      <c r="I190" s="231"/>
      <c r="J190" s="232">
        <f>ROUND(I190*H190,2)</f>
        <v>0</v>
      </c>
      <c r="K190" s="228" t="s">
        <v>1</v>
      </c>
      <c r="L190" s="44"/>
      <c r="M190" s="233" t="s">
        <v>1</v>
      </c>
      <c r="N190" s="234" t="s">
        <v>44</v>
      </c>
      <c r="O190" s="91"/>
      <c r="P190" s="235">
        <f>O190*H190</f>
        <v>0</v>
      </c>
      <c r="Q190" s="235">
        <v>0</v>
      </c>
      <c r="R190" s="235">
        <f>Q190*H190</f>
        <v>0</v>
      </c>
      <c r="S190" s="235">
        <v>0</v>
      </c>
      <c r="T190" s="236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37" t="s">
        <v>723</v>
      </c>
      <c r="AT190" s="237" t="s">
        <v>150</v>
      </c>
      <c r="AU190" s="237" t="s">
        <v>87</v>
      </c>
      <c r="AY190" s="17" t="s">
        <v>148</v>
      </c>
      <c r="BE190" s="238">
        <f>IF(N190="základní",J190,0)</f>
        <v>0</v>
      </c>
      <c r="BF190" s="238">
        <f>IF(N190="snížená",J190,0)</f>
        <v>0</v>
      </c>
      <c r="BG190" s="238">
        <f>IF(N190="zákl. přenesená",J190,0)</f>
        <v>0</v>
      </c>
      <c r="BH190" s="238">
        <f>IF(N190="sníž. přenesená",J190,0)</f>
        <v>0</v>
      </c>
      <c r="BI190" s="238">
        <f>IF(N190="nulová",J190,0)</f>
        <v>0</v>
      </c>
      <c r="BJ190" s="17" t="s">
        <v>83</v>
      </c>
      <c r="BK190" s="238">
        <f>ROUND(I190*H190,2)</f>
        <v>0</v>
      </c>
      <c r="BL190" s="17" t="s">
        <v>723</v>
      </c>
      <c r="BM190" s="237" t="s">
        <v>770</v>
      </c>
    </row>
    <row r="191" s="15" customFormat="1">
      <c r="A191" s="15"/>
      <c r="B191" s="268"/>
      <c r="C191" s="269"/>
      <c r="D191" s="246" t="s">
        <v>158</v>
      </c>
      <c r="E191" s="270" t="s">
        <v>1</v>
      </c>
      <c r="F191" s="271" t="s">
        <v>771</v>
      </c>
      <c r="G191" s="269"/>
      <c r="H191" s="270" t="s">
        <v>1</v>
      </c>
      <c r="I191" s="272"/>
      <c r="J191" s="269"/>
      <c r="K191" s="269"/>
      <c r="L191" s="273"/>
      <c r="M191" s="274"/>
      <c r="N191" s="275"/>
      <c r="O191" s="275"/>
      <c r="P191" s="275"/>
      <c r="Q191" s="275"/>
      <c r="R191" s="275"/>
      <c r="S191" s="275"/>
      <c r="T191" s="276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T191" s="277" t="s">
        <v>158</v>
      </c>
      <c r="AU191" s="277" t="s">
        <v>87</v>
      </c>
      <c r="AV191" s="15" t="s">
        <v>83</v>
      </c>
      <c r="AW191" s="15" t="s">
        <v>34</v>
      </c>
      <c r="AX191" s="15" t="s">
        <v>79</v>
      </c>
      <c r="AY191" s="277" t="s">
        <v>148</v>
      </c>
    </row>
    <row r="192" s="15" customFormat="1">
      <c r="A192" s="15"/>
      <c r="B192" s="268"/>
      <c r="C192" s="269"/>
      <c r="D192" s="246" t="s">
        <v>158</v>
      </c>
      <c r="E192" s="270" t="s">
        <v>1</v>
      </c>
      <c r="F192" s="271" t="s">
        <v>772</v>
      </c>
      <c r="G192" s="269"/>
      <c r="H192" s="270" t="s">
        <v>1</v>
      </c>
      <c r="I192" s="272"/>
      <c r="J192" s="269"/>
      <c r="K192" s="269"/>
      <c r="L192" s="273"/>
      <c r="M192" s="274"/>
      <c r="N192" s="275"/>
      <c r="O192" s="275"/>
      <c r="P192" s="275"/>
      <c r="Q192" s="275"/>
      <c r="R192" s="275"/>
      <c r="S192" s="275"/>
      <c r="T192" s="276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T192" s="277" t="s">
        <v>158</v>
      </c>
      <c r="AU192" s="277" t="s">
        <v>87</v>
      </c>
      <c r="AV192" s="15" t="s">
        <v>83</v>
      </c>
      <c r="AW192" s="15" t="s">
        <v>34</v>
      </c>
      <c r="AX192" s="15" t="s">
        <v>79</v>
      </c>
      <c r="AY192" s="277" t="s">
        <v>148</v>
      </c>
    </row>
    <row r="193" s="13" customFormat="1">
      <c r="A193" s="13"/>
      <c r="B193" s="244"/>
      <c r="C193" s="245"/>
      <c r="D193" s="246" t="s">
        <v>158</v>
      </c>
      <c r="E193" s="247" t="s">
        <v>1</v>
      </c>
      <c r="F193" s="248" t="s">
        <v>83</v>
      </c>
      <c r="G193" s="245"/>
      <c r="H193" s="249">
        <v>1</v>
      </c>
      <c r="I193" s="250"/>
      <c r="J193" s="245"/>
      <c r="K193" s="245"/>
      <c r="L193" s="251"/>
      <c r="M193" s="252"/>
      <c r="N193" s="253"/>
      <c r="O193" s="253"/>
      <c r="P193" s="253"/>
      <c r="Q193" s="253"/>
      <c r="R193" s="253"/>
      <c r="S193" s="253"/>
      <c r="T193" s="254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55" t="s">
        <v>158</v>
      </c>
      <c r="AU193" s="255" t="s">
        <v>87</v>
      </c>
      <c r="AV193" s="13" t="s">
        <v>87</v>
      </c>
      <c r="AW193" s="13" t="s">
        <v>34</v>
      </c>
      <c r="AX193" s="13" t="s">
        <v>83</v>
      </c>
      <c r="AY193" s="255" t="s">
        <v>148</v>
      </c>
    </row>
    <row r="194" s="12" customFormat="1" ht="22.8" customHeight="1">
      <c r="A194" s="12"/>
      <c r="B194" s="210"/>
      <c r="C194" s="211"/>
      <c r="D194" s="212" t="s">
        <v>78</v>
      </c>
      <c r="E194" s="224" t="s">
        <v>773</v>
      </c>
      <c r="F194" s="224" t="s">
        <v>774</v>
      </c>
      <c r="G194" s="211"/>
      <c r="H194" s="211"/>
      <c r="I194" s="214"/>
      <c r="J194" s="225">
        <f>BK194</f>
        <v>0</v>
      </c>
      <c r="K194" s="211"/>
      <c r="L194" s="216"/>
      <c r="M194" s="217"/>
      <c r="N194" s="218"/>
      <c r="O194" s="218"/>
      <c r="P194" s="219">
        <f>SUM(P195:P213)</f>
        <v>0</v>
      </c>
      <c r="Q194" s="218"/>
      <c r="R194" s="219">
        <f>SUM(R195:R213)</f>
        <v>0</v>
      </c>
      <c r="S194" s="218"/>
      <c r="T194" s="220">
        <f>SUM(T195:T213)</f>
        <v>0</v>
      </c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R194" s="221" t="s">
        <v>116</v>
      </c>
      <c r="AT194" s="222" t="s">
        <v>78</v>
      </c>
      <c r="AU194" s="222" t="s">
        <v>83</v>
      </c>
      <c r="AY194" s="221" t="s">
        <v>148</v>
      </c>
      <c r="BK194" s="223">
        <f>SUM(BK195:BK213)</f>
        <v>0</v>
      </c>
    </row>
    <row r="195" s="2" customFormat="1" ht="16.5" customHeight="1">
      <c r="A195" s="38"/>
      <c r="B195" s="39"/>
      <c r="C195" s="226" t="s">
        <v>340</v>
      </c>
      <c r="D195" s="226" t="s">
        <v>150</v>
      </c>
      <c r="E195" s="227" t="s">
        <v>775</v>
      </c>
      <c r="F195" s="228" t="s">
        <v>776</v>
      </c>
      <c r="G195" s="229" t="s">
        <v>162</v>
      </c>
      <c r="H195" s="230">
        <v>1</v>
      </c>
      <c r="I195" s="231"/>
      <c r="J195" s="232">
        <f>ROUND(I195*H195,2)</f>
        <v>0</v>
      </c>
      <c r="K195" s="228" t="s">
        <v>1</v>
      </c>
      <c r="L195" s="44"/>
      <c r="M195" s="233" t="s">
        <v>1</v>
      </c>
      <c r="N195" s="234" t="s">
        <v>44</v>
      </c>
      <c r="O195" s="91"/>
      <c r="P195" s="235">
        <f>O195*H195</f>
        <v>0</v>
      </c>
      <c r="Q195" s="235">
        <v>0</v>
      </c>
      <c r="R195" s="235">
        <f>Q195*H195</f>
        <v>0</v>
      </c>
      <c r="S195" s="235">
        <v>0</v>
      </c>
      <c r="T195" s="236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37" t="s">
        <v>723</v>
      </c>
      <c r="AT195" s="237" t="s">
        <v>150</v>
      </c>
      <c r="AU195" s="237" t="s">
        <v>87</v>
      </c>
      <c r="AY195" s="17" t="s">
        <v>148</v>
      </c>
      <c r="BE195" s="238">
        <f>IF(N195="základní",J195,0)</f>
        <v>0</v>
      </c>
      <c r="BF195" s="238">
        <f>IF(N195="snížená",J195,0)</f>
        <v>0</v>
      </c>
      <c r="BG195" s="238">
        <f>IF(N195="zákl. přenesená",J195,0)</f>
        <v>0</v>
      </c>
      <c r="BH195" s="238">
        <f>IF(N195="sníž. přenesená",J195,0)</f>
        <v>0</v>
      </c>
      <c r="BI195" s="238">
        <f>IF(N195="nulová",J195,0)</f>
        <v>0</v>
      </c>
      <c r="BJ195" s="17" t="s">
        <v>83</v>
      </c>
      <c r="BK195" s="238">
        <f>ROUND(I195*H195,2)</f>
        <v>0</v>
      </c>
      <c r="BL195" s="17" t="s">
        <v>723</v>
      </c>
      <c r="BM195" s="237" t="s">
        <v>777</v>
      </c>
    </row>
    <row r="196" s="15" customFormat="1">
      <c r="A196" s="15"/>
      <c r="B196" s="268"/>
      <c r="C196" s="269"/>
      <c r="D196" s="246" t="s">
        <v>158</v>
      </c>
      <c r="E196" s="270" t="s">
        <v>1</v>
      </c>
      <c r="F196" s="271" t="s">
        <v>778</v>
      </c>
      <c r="G196" s="269"/>
      <c r="H196" s="270" t="s">
        <v>1</v>
      </c>
      <c r="I196" s="272"/>
      <c r="J196" s="269"/>
      <c r="K196" s="269"/>
      <c r="L196" s="273"/>
      <c r="M196" s="274"/>
      <c r="N196" s="275"/>
      <c r="O196" s="275"/>
      <c r="P196" s="275"/>
      <c r="Q196" s="275"/>
      <c r="R196" s="275"/>
      <c r="S196" s="275"/>
      <c r="T196" s="276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T196" s="277" t="s">
        <v>158</v>
      </c>
      <c r="AU196" s="277" t="s">
        <v>87</v>
      </c>
      <c r="AV196" s="15" t="s">
        <v>83</v>
      </c>
      <c r="AW196" s="15" t="s">
        <v>34</v>
      </c>
      <c r="AX196" s="15" t="s">
        <v>79</v>
      </c>
      <c r="AY196" s="277" t="s">
        <v>148</v>
      </c>
    </row>
    <row r="197" s="15" customFormat="1">
      <c r="A197" s="15"/>
      <c r="B197" s="268"/>
      <c r="C197" s="269"/>
      <c r="D197" s="246" t="s">
        <v>158</v>
      </c>
      <c r="E197" s="270" t="s">
        <v>1</v>
      </c>
      <c r="F197" s="271" t="s">
        <v>779</v>
      </c>
      <c r="G197" s="269"/>
      <c r="H197" s="270" t="s">
        <v>1</v>
      </c>
      <c r="I197" s="272"/>
      <c r="J197" s="269"/>
      <c r="K197" s="269"/>
      <c r="L197" s="273"/>
      <c r="M197" s="274"/>
      <c r="N197" s="275"/>
      <c r="O197" s="275"/>
      <c r="P197" s="275"/>
      <c r="Q197" s="275"/>
      <c r="R197" s="275"/>
      <c r="S197" s="275"/>
      <c r="T197" s="276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T197" s="277" t="s">
        <v>158</v>
      </c>
      <c r="AU197" s="277" t="s">
        <v>87</v>
      </c>
      <c r="AV197" s="15" t="s">
        <v>83</v>
      </c>
      <c r="AW197" s="15" t="s">
        <v>34</v>
      </c>
      <c r="AX197" s="15" t="s">
        <v>79</v>
      </c>
      <c r="AY197" s="277" t="s">
        <v>148</v>
      </c>
    </row>
    <row r="198" s="15" customFormat="1">
      <c r="A198" s="15"/>
      <c r="B198" s="268"/>
      <c r="C198" s="269"/>
      <c r="D198" s="246" t="s">
        <v>158</v>
      </c>
      <c r="E198" s="270" t="s">
        <v>1</v>
      </c>
      <c r="F198" s="271" t="s">
        <v>780</v>
      </c>
      <c r="G198" s="269"/>
      <c r="H198" s="270" t="s">
        <v>1</v>
      </c>
      <c r="I198" s="272"/>
      <c r="J198" s="269"/>
      <c r="K198" s="269"/>
      <c r="L198" s="273"/>
      <c r="M198" s="274"/>
      <c r="N198" s="275"/>
      <c r="O198" s="275"/>
      <c r="P198" s="275"/>
      <c r="Q198" s="275"/>
      <c r="R198" s="275"/>
      <c r="S198" s="275"/>
      <c r="T198" s="276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T198" s="277" t="s">
        <v>158</v>
      </c>
      <c r="AU198" s="277" t="s">
        <v>87</v>
      </c>
      <c r="AV198" s="15" t="s">
        <v>83</v>
      </c>
      <c r="AW198" s="15" t="s">
        <v>34</v>
      </c>
      <c r="AX198" s="15" t="s">
        <v>79</v>
      </c>
      <c r="AY198" s="277" t="s">
        <v>148</v>
      </c>
    </row>
    <row r="199" s="13" customFormat="1">
      <c r="A199" s="13"/>
      <c r="B199" s="244"/>
      <c r="C199" s="245"/>
      <c r="D199" s="246" t="s">
        <v>158</v>
      </c>
      <c r="E199" s="247" t="s">
        <v>1</v>
      </c>
      <c r="F199" s="248" t="s">
        <v>83</v>
      </c>
      <c r="G199" s="245"/>
      <c r="H199" s="249">
        <v>1</v>
      </c>
      <c r="I199" s="250"/>
      <c r="J199" s="245"/>
      <c r="K199" s="245"/>
      <c r="L199" s="251"/>
      <c r="M199" s="252"/>
      <c r="N199" s="253"/>
      <c r="O199" s="253"/>
      <c r="P199" s="253"/>
      <c r="Q199" s="253"/>
      <c r="R199" s="253"/>
      <c r="S199" s="253"/>
      <c r="T199" s="254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55" t="s">
        <v>158</v>
      </c>
      <c r="AU199" s="255" t="s">
        <v>87</v>
      </c>
      <c r="AV199" s="13" t="s">
        <v>87</v>
      </c>
      <c r="AW199" s="13" t="s">
        <v>34</v>
      </c>
      <c r="AX199" s="13" t="s">
        <v>83</v>
      </c>
      <c r="AY199" s="255" t="s">
        <v>148</v>
      </c>
    </row>
    <row r="200" s="2" customFormat="1" ht="16.5" customHeight="1">
      <c r="A200" s="38"/>
      <c r="B200" s="39"/>
      <c r="C200" s="226" t="s">
        <v>344</v>
      </c>
      <c r="D200" s="226" t="s">
        <v>150</v>
      </c>
      <c r="E200" s="227" t="s">
        <v>781</v>
      </c>
      <c r="F200" s="228" t="s">
        <v>782</v>
      </c>
      <c r="G200" s="229" t="s">
        <v>162</v>
      </c>
      <c r="H200" s="230">
        <v>1</v>
      </c>
      <c r="I200" s="231"/>
      <c r="J200" s="232">
        <f>ROUND(I200*H200,2)</f>
        <v>0</v>
      </c>
      <c r="K200" s="228" t="s">
        <v>1</v>
      </c>
      <c r="L200" s="44"/>
      <c r="M200" s="233" t="s">
        <v>1</v>
      </c>
      <c r="N200" s="234" t="s">
        <v>44</v>
      </c>
      <c r="O200" s="91"/>
      <c r="P200" s="235">
        <f>O200*H200</f>
        <v>0</v>
      </c>
      <c r="Q200" s="235">
        <v>0</v>
      </c>
      <c r="R200" s="235">
        <f>Q200*H200</f>
        <v>0</v>
      </c>
      <c r="S200" s="235">
        <v>0</v>
      </c>
      <c r="T200" s="236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37" t="s">
        <v>723</v>
      </c>
      <c r="AT200" s="237" t="s">
        <v>150</v>
      </c>
      <c r="AU200" s="237" t="s">
        <v>87</v>
      </c>
      <c r="AY200" s="17" t="s">
        <v>148</v>
      </c>
      <c r="BE200" s="238">
        <f>IF(N200="základní",J200,0)</f>
        <v>0</v>
      </c>
      <c r="BF200" s="238">
        <f>IF(N200="snížená",J200,0)</f>
        <v>0</v>
      </c>
      <c r="BG200" s="238">
        <f>IF(N200="zákl. přenesená",J200,0)</f>
        <v>0</v>
      </c>
      <c r="BH200" s="238">
        <f>IF(N200="sníž. přenesená",J200,0)</f>
        <v>0</v>
      </c>
      <c r="BI200" s="238">
        <f>IF(N200="nulová",J200,0)</f>
        <v>0</v>
      </c>
      <c r="BJ200" s="17" t="s">
        <v>83</v>
      </c>
      <c r="BK200" s="238">
        <f>ROUND(I200*H200,2)</f>
        <v>0</v>
      </c>
      <c r="BL200" s="17" t="s">
        <v>723</v>
      </c>
      <c r="BM200" s="237" t="s">
        <v>783</v>
      </c>
    </row>
    <row r="201" s="15" customFormat="1">
      <c r="A201" s="15"/>
      <c r="B201" s="268"/>
      <c r="C201" s="269"/>
      <c r="D201" s="246" t="s">
        <v>158</v>
      </c>
      <c r="E201" s="270" t="s">
        <v>1</v>
      </c>
      <c r="F201" s="271" t="s">
        <v>784</v>
      </c>
      <c r="G201" s="269"/>
      <c r="H201" s="270" t="s">
        <v>1</v>
      </c>
      <c r="I201" s="272"/>
      <c r="J201" s="269"/>
      <c r="K201" s="269"/>
      <c r="L201" s="273"/>
      <c r="M201" s="274"/>
      <c r="N201" s="275"/>
      <c r="O201" s="275"/>
      <c r="P201" s="275"/>
      <c r="Q201" s="275"/>
      <c r="R201" s="275"/>
      <c r="S201" s="275"/>
      <c r="T201" s="276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T201" s="277" t="s">
        <v>158</v>
      </c>
      <c r="AU201" s="277" t="s">
        <v>87</v>
      </c>
      <c r="AV201" s="15" t="s">
        <v>83</v>
      </c>
      <c r="AW201" s="15" t="s">
        <v>34</v>
      </c>
      <c r="AX201" s="15" t="s">
        <v>79</v>
      </c>
      <c r="AY201" s="277" t="s">
        <v>148</v>
      </c>
    </row>
    <row r="202" s="13" customFormat="1">
      <c r="A202" s="13"/>
      <c r="B202" s="244"/>
      <c r="C202" s="245"/>
      <c r="D202" s="246" t="s">
        <v>158</v>
      </c>
      <c r="E202" s="247" t="s">
        <v>1</v>
      </c>
      <c r="F202" s="248" t="s">
        <v>83</v>
      </c>
      <c r="G202" s="245"/>
      <c r="H202" s="249">
        <v>1</v>
      </c>
      <c r="I202" s="250"/>
      <c r="J202" s="245"/>
      <c r="K202" s="245"/>
      <c r="L202" s="251"/>
      <c r="M202" s="252"/>
      <c r="N202" s="253"/>
      <c r="O202" s="253"/>
      <c r="P202" s="253"/>
      <c r="Q202" s="253"/>
      <c r="R202" s="253"/>
      <c r="S202" s="253"/>
      <c r="T202" s="254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55" t="s">
        <v>158</v>
      </c>
      <c r="AU202" s="255" t="s">
        <v>87</v>
      </c>
      <c r="AV202" s="13" t="s">
        <v>87</v>
      </c>
      <c r="AW202" s="13" t="s">
        <v>34</v>
      </c>
      <c r="AX202" s="13" t="s">
        <v>83</v>
      </c>
      <c r="AY202" s="255" t="s">
        <v>148</v>
      </c>
    </row>
    <row r="203" s="2" customFormat="1" ht="33" customHeight="1">
      <c r="A203" s="38"/>
      <c r="B203" s="39"/>
      <c r="C203" s="226" t="s">
        <v>347</v>
      </c>
      <c r="D203" s="226" t="s">
        <v>150</v>
      </c>
      <c r="E203" s="227" t="s">
        <v>785</v>
      </c>
      <c r="F203" s="228" t="s">
        <v>786</v>
      </c>
      <c r="G203" s="229" t="s">
        <v>722</v>
      </c>
      <c r="H203" s="230">
        <v>1</v>
      </c>
      <c r="I203" s="231"/>
      <c r="J203" s="232">
        <f>ROUND(I203*H203,2)</f>
        <v>0</v>
      </c>
      <c r="K203" s="228" t="s">
        <v>1</v>
      </c>
      <c r="L203" s="44"/>
      <c r="M203" s="233" t="s">
        <v>1</v>
      </c>
      <c r="N203" s="234" t="s">
        <v>44</v>
      </c>
      <c r="O203" s="91"/>
      <c r="P203" s="235">
        <f>O203*H203</f>
        <v>0</v>
      </c>
      <c r="Q203" s="235">
        <v>0</v>
      </c>
      <c r="R203" s="235">
        <f>Q203*H203</f>
        <v>0</v>
      </c>
      <c r="S203" s="235">
        <v>0</v>
      </c>
      <c r="T203" s="236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37" t="s">
        <v>723</v>
      </c>
      <c r="AT203" s="237" t="s">
        <v>150</v>
      </c>
      <c r="AU203" s="237" t="s">
        <v>87</v>
      </c>
      <c r="AY203" s="17" t="s">
        <v>148</v>
      </c>
      <c r="BE203" s="238">
        <f>IF(N203="základní",J203,0)</f>
        <v>0</v>
      </c>
      <c r="BF203" s="238">
        <f>IF(N203="snížená",J203,0)</f>
        <v>0</v>
      </c>
      <c r="BG203" s="238">
        <f>IF(N203="zákl. přenesená",J203,0)</f>
        <v>0</v>
      </c>
      <c r="BH203" s="238">
        <f>IF(N203="sníž. přenesená",J203,0)</f>
        <v>0</v>
      </c>
      <c r="BI203" s="238">
        <f>IF(N203="nulová",J203,0)</f>
        <v>0</v>
      </c>
      <c r="BJ203" s="17" t="s">
        <v>83</v>
      </c>
      <c r="BK203" s="238">
        <f>ROUND(I203*H203,2)</f>
        <v>0</v>
      </c>
      <c r="BL203" s="17" t="s">
        <v>723</v>
      </c>
      <c r="BM203" s="237" t="s">
        <v>787</v>
      </c>
    </row>
    <row r="204" s="15" customFormat="1">
      <c r="A204" s="15"/>
      <c r="B204" s="268"/>
      <c r="C204" s="269"/>
      <c r="D204" s="246" t="s">
        <v>158</v>
      </c>
      <c r="E204" s="270" t="s">
        <v>1</v>
      </c>
      <c r="F204" s="271" t="s">
        <v>788</v>
      </c>
      <c r="G204" s="269"/>
      <c r="H204" s="270" t="s">
        <v>1</v>
      </c>
      <c r="I204" s="272"/>
      <c r="J204" s="269"/>
      <c r="K204" s="269"/>
      <c r="L204" s="273"/>
      <c r="M204" s="274"/>
      <c r="N204" s="275"/>
      <c r="O204" s="275"/>
      <c r="P204" s="275"/>
      <c r="Q204" s="275"/>
      <c r="R204" s="275"/>
      <c r="S204" s="275"/>
      <c r="T204" s="276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T204" s="277" t="s">
        <v>158</v>
      </c>
      <c r="AU204" s="277" t="s">
        <v>87</v>
      </c>
      <c r="AV204" s="15" t="s">
        <v>83</v>
      </c>
      <c r="AW204" s="15" t="s">
        <v>34</v>
      </c>
      <c r="AX204" s="15" t="s">
        <v>79</v>
      </c>
      <c r="AY204" s="277" t="s">
        <v>148</v>
      </c>
    </row>
    <row r="205" s="15" customFormat="1">
      <c r="A205" s="15"/>
      <c r="B205" s="268"/>
      <c r="C205" s="269"/>
      <c r="D205" s="246" t="s">
        <v>158</v>
      </c>
      <c r="E205" s="270" t="s">
        <v>1</v>
      </c>
      <c r="F205" s="271" t="s">
        <v>789</v>
      </c>
      <c r="G205" s="269"/>
      <c r="H205" s="270" t="s">
        <v>1</v>
      </c>
      <c r="I205" s="272"/>
      <c r="J205" s="269"/>
      <c r="K205" s="269"/>
      <c r="L205" s="273"/>
      <c r="M205" s="274"/>
      <c r="N205" s="275"/>
      <c r="O205" s="275"/>
      <c r="P205" s="275"/>
      <c r="Q205" s="275"/>
      <c r="R205" s="275"/>
      <c r="S205" s="275"/>
      <c r="T205" s="276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T205" s="277" t="s">
        <v>158</v>
      </c>
      <c r="AU205" s="277" t="s">
        <v>87</v>
      </c>
      <c r="AV205" s="15" t="s">
        <v>83</v>
      </c>
      <c r="AW205" s="15" t="s">
        <v>34</v>
      </c>
      <c r="AX205" s="15" t="s">
        <v>79</v>
      </c>
      <c r="AY205" s="277" t="s">
        <v>148</v>
      </c>
    </row>
    <row r="206" s="13" customFormat="1">
      <c r="A206" s="13"/>
      <c r="B206" s="244"/>
      <c r="C206" s="245"/>
      <c r="D206" s="246" t="s">
        <v>158</v>
      </c>
      <c r="E206" s="247" t="s">
        <v>1</v>
      </c>
      <c r="F206" s="248" t="s">
        <v>83</v>
      </c>
      <c r="G206" s="245"/>
      <c r="H206" s="249">
        <v>1</v>
      </c>
      <c r="I206" s="250"/>
      <c r="J206" s="245"/>
      <c r="K206" s="245"/>
      <c r="L206" s="251"/>
      <c r="M206" s="252"/>
      <c r="N206" s="253"/>
      <c r="O206" s="253"/>
      <c r="P206" s="253"/>
      <c r="Q206" s="253"/>
      <c r="R206" s="253"/>
      <c r="S206" s="253"/>
      <c r="T206" s="254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55" t="s">
        <v>158</v>
      </c>
      <c r="AU206" s="255" t="s">
        <v>87</v>
      </c>
      <c r="AV206" s="13" t="s">
        <v>87</v>
      </c>
      <c r="AW206" s="13" t="s">
        <v>34</v>
      </c>
      <c r="AX206" s="13" t="s">
        <v>83</v>
      </c>
      <c r="AY206" s="255" t="s">
        <v>148</v>
      </c>
    </row>
    <row r="207" s="2" customFormat="1" ht="49.05" customHeight="1">
      <c r="A207" s="38"/>
      <c r="B207" s="39"/>
      <c r="C207" s="226" t="s">
        <v>541</v>
      </c>
      <c r="D207" s="226" t="s">
        <v>150</v>
      </c>
      <c r="E207" s="227" t="s">
        <v>790</v>
      </c>
      <c r="F207" s="228" t="s">
        <v>791</v>
      </c>
      <c r="G207" s="229" t="s">
        <v>722</v>
      </c>
      <c r="H207" s="230">
        <v>1</v>
      </c>
      <c r="I207" s="231"/>
      <c r="J207" s="232">
        <f>ROUND(I207*H207,2)</f>
        <v>0</v>
      </c>
      <c r="K207" s="228" t="s">
        <v>1</v>
      </c>
      <c r="L207" s="44"/>
      <c r="M207" s="233" t="s">
        <v>1</v>
      </c>
      <c r="N207" s="234" t="s">
        <v>44</v>
      </c>
      <c r="O207" s="91"/>
      <c r="P207" s="235">
        <f>O207*H207</f>
        <v>0</v>
      </c>
      <c r="Q207" s="235">
        <v>0</v>
      </c>
      <c r="R207" s="235">
        <f>Q207*H207</f>
        <v>0</v>
      </c>
      <c r="S207" s="235">
        <v>0</v>
      </c>
      <c r="T207" s="236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37" t="s">
        <v>723</v>
      </c>
      <c r="AT207" s="237" t="s">
        <v>150</v>
      </c>
      <c r="AU207" s="237" t="s">
        <v>87</v>
      </c>
      <c r="AY207" s="17" t="s">
        <v>148</v>
      </c>
      <c r="BE207" s="238">
        <f>IF(N207="základní",J207,0)</f>
        <v>0</v>
      </c>
      <c r="BF207" s="238">
        <f>IF(N207="snížená",J207,0)</f>
        <v>0</v>
      </c>
      <c r="BG207" s="238">
        <f>IF(N207="zákl. přenesená",J207,0)</f>
        <v>0</v>
      </c>
      <c r="BH207" s="238">
        <f>IF(N207="sníž. přenesená",J207,0)</f>
        <v>0</v>
      </c>
      <c r="BI207" s="238">
        <f>IF(N207="nulová",J207,0)</f>
        <v>0</v>
      </c>
      <c r="BJ207" s="17" t="s">
        <v>83</v>
      </c>
      <c r="BK207" s="238">
        <f>ROUND(I207*H207,2)</f>
        <v>0</v>
      </c>
      <c r="BL207" s="17" t="s">
        <v>723</v>
      </c>
      <c r="BM207" s="237" t="s">
        <v>792</v>
      </c>
    </row>
    <row r="208" s="2" customFormat="1">
      <c r="A208" s="38"/>
      <c r="B208" s="39"/>
      <c r="C208" s="40"/>
      <c r="D208" s="246" t="s">
        <v>214</v>
      </c>
      <c r="E208" s="40"/>
      <c r="F208" s="267" t="s">
        <v>793</v>
      </c>
      <c r="G208" s="40"/>
      <c r="H208" s="40"/>
      <c r="I208" s="241"/>
      <c r="J208" s="40"/>
      <c r="K208" s="40"/>
      <c r="L208" s="44"/>
      <c r="M208" s="242"/>
      <c r="N208" s="243"/>
      <c r="O208" s="91"/>
      <c r="P208" s="91"/>
      <c r="Q208" s="91"/>
      <c r="R208" s="91"/>
      <c r="S208" s="91"/>
      <c r="T208" s="92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T208" s="17" t="s">
        <v>214</v>
      </c>
      <c r="AU208" s="17" t="s">
        <v>87</v>
      </c>
    </row>
    <row r="209" s="15" customFormat="1">
      <c r="A209" s="15"/>
      <c r="B209" s="268"/>
      <c r="C209" s="269"/>
      <c r="D209" s="246" t="s">
        <v>158</v>
      </c>
      <c r="E209" s="270" t="s">
        <v>1</v>
      </c>
      <c r="F209" s="271" t="s">
        <v>794</v>
      </c>
      <c r="G209" s="269"/>
      <c r="H209" s="270" t="s">
        <v>1</v>
      </c>
      <c r="I209" s="272"/>
      <c r="J209" s="269"/>
      <c r="K209" s="269"/>
      <c r="L209" s="273"/>
      <c r="M209" s="274"/>
      <c r="N209" s="275"/>
      <c r="O209" s="275"/>
      <c r="P209" s="275"/>
      <c r="Q209" s="275"/>
      <c r="R209" s="275"/>
      <c r="S209" s="275"/>
      <c r="T209" s="276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T209" s="277" t="s">
        <v>158</v>
      </c>
      <c r="AU209" s="277" t="s">
        <v>87</v>
      </c>
      <c r="AV209" s="15" t="s">
        <v>83</v>
      </c>
      <c r="AW209" s="15" t="s">
        <v>34</v>
      </c>
      <c r="AX209" s="15" t="s">
        <v>79</v>
      </c>
      <c r="AY209" s="277" t="s">
        <v>148</v>
      </c>
    </row>
    <row r="210" s="15" customFormat="1">
      <c r="A210" s="15"/>
      <c r="B210" s="268"/>
      <c r="C210" s="269"/>
      <c r="D210" s="246" t="s">
        <v>158</v>
      </c>
      <c r="E210" s="270" t="s">
        <v>1</v>
      </c>
      <c r="F210" s="271" t="s">
        <v>795</v>
      </c>
      <c r="G210" s="269"/>
      <c r="H210" s="270" t="s">
        <v>1</v>
      </c>
      <c r="I210" s="272"/>
      <c r="J210" s="269"/>
      <c r="K210" s="269"/>
      <c r="L210" s="273"/>
      <c r="M210" s="274"/>
      <c r="N210" s="275"/>
      <c r="O210" s="275"/>
      <c r="P210" s="275"/>
      <c r="Q210" s="275"/>
      <c r="R210" s="275"/>
      <c r="S210" s="275"/>
      <c r="T210" s="276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T210" s="277" t="s">
        <v>158</v>
      </c>
      <c r="AU210" s="277" t="s">
        <v>87</v>
      </c>
      <c r="AV210" s="15" t="s">
        <v>83</v>
      </c>
      <c r="AW210" s="15" t="s">
        <v>34</v>
      </c>
      <c r="AX210" s="15" t="s">
        <v>79</v>
      </c>
      <c r="AY210" s="277" t="s">
        <v>148</v>
      </c>
    </row>
    <row r="211" s="15" customFormat="1">
      <c r="A211" s="15"/>
      <c r="B211" s="268"/>
      <c r="C211" s="269"/>
      <c r="D211" s="246" t="s">
        <v>158</v>
      </c>
      <c r="E211" s="270" t="s">
        <v>1</v>
      </c>
      <c r="F211" s="271" t="s">
        <v>796</v>
      </c>
      <c r="G211" s="269"/>
      <c r="H211" s="270" t="s">
        <v>1</v>
      </c>
      <c r="I211" s="272"/>
      <c r="J211" s="269"/>
      <c r="K211" s="269"/>
      <c r="L211" s="273"/>
      <c r="M211" s="274"/>
      <c r="N211" s="275"/>
      <c r="O211" s="275"/>
      <c r="P211" s="275"/>
      <c r="Q211" s="275"/>
      <c r="R211" s="275"/>
      <c r="S211" s="275"/>
      <c r="T211" s="276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T211" s="277" t="s">
        <v>158</v>
      </c>
      <c r="AU211" s="277" t="s">
        <v>87</v>
      </c>
      <c r="AV211" s="15" t="s">
        <v>83</v>
      </c>
      <c r="AW211" s="15" t="s">
        <v>34</v>
      </c>
      <c r="AX211" s="15" t="s">
        <v>79</v>
      </c>
      <c r="AY211" s="277" t="s">
        <v>148</v>
      </c>
    </row>
    <row r="212" s="15" customFormat="1">
      <c r="A212" s="15"/>
      <c r="B212" s="268"/>
      <c r="C212" s="269"/>
      <c r="D212" s="246" t="s">
        <v>158</v>
      </c>
      <c r="E212" s="270" t="s">
        <v>1</v>
      </c>
      <c r="F212" s="271" t="s">
        <v>797</v>
      </c>
      <c r="G212" s="269"/>
      <c r="H212" s="270" t="s">
        <v>1</v>
      </c>
      <c r="I212" s="272"/>
      <c r="J212" s="269"/>
      <c r="K212" s="269"/>
      <c r="L212" s="273"/>
      <c r="M212" s="274"/>
      <c r="N212" s="275"/>
      <c r="O212" s="275"/>
      <c r="P212" s="275"/>
      <c r="Q212" s="275"/>
      <c r="R212" s="275"/>
      <c r="S212" s="275"/>
      <c r="T212" s="276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T212" s="277" t="s">
        <v>158</v>
      </c>
      <c r="AU212" s="277" t="s">
        <v>87</v>
      </c>
      <c r="AV212" s="15" t="s">
        <v>83</v>
      </c>
      <c r="AW212" s="15" t="s">
        <v>34</v>
      </c>
      <c r="AX212" s="15" t="s">
        <v>79</v>
      </c>
      <c r="AY212" s="277" t="s">
        <v>148</v>
      </c>
    </row>
    <row r="213" s="13" customFormat="1">
      <c r="A213" s="13"/>
      <c r="B213" s="244"/>
      <c r="C213" s="245"/>
      <c r="D213" s="246" t="s">
        <v>158</v>
      </c>
      <c r="E213" s="247" t="s">
        <v>1</v>
      </c>
      <c r="F213" s="248" t="s">
        <v>83</v>
      </c>
      <c r="G213" s="245"/>
      <c r="H213" s="249">
        <v>1</v>
      </c>
      <c r="I213" s="250"/>
      <c r="J213" s="245"/>
      <c r="K213" s="245"/>
      <c r="L213" s="251"/>
      <c r="M213" s="292"/>
      <c r="N213" s="293"/>
      <c r="O213" s="293"/>
      <c r="P213" s="293"/>
      <c r="Q213" s="293"/>
      <c r="R213" s="293"/>
      <c r="S213" s="293"/>
      <c r="T213" s="294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55" t="s">
        <v>158</v>
      </c>
      <c r="AU213" s="255" t="s">
        <v>87</v>
      </c>
      <c r="AV213" s="13" t="s">
        <v>87</v>
      </c>
      <c r="AW213" s="13" t="s">
        <v>34</v>
      </c>
      <c r="AX213" s="13" t="s">
        <v>83</v>
      </c>
      <c r="AY213" s="255" t="s">
        <v>148</v>
      </c>
    </row>
    <row r="214" s="2" customFormat="1" ht="6.96" customHeight="1">
      <c r="A214" s="38"/>
      <c r="B214" s="66"/>
      <c r="C214" s="67"/>
      <c r="D214" s="67"/>
      <c r="E214" s="67"/>
      <c r="F214" s="67"/>
      <c r="G214" s="67"/>
      <c r="H214" s="67"/>
      <c r="I214" s="67"/>
      <c r="J214" s="67"/>
      <c r="K214" s="67"/>
      <c r="L214" s="44"/>
      <c r="M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</row>
  </sheetData>
  <sheetProtection sheet="1" autoFilter="0" formatColumns="0" formatRows="0" objects="1" scenarios="1" spinCount="100000" saltValue="tCzJHFBP2amqzSJvUNtee8fN6JhzBym9+ydNhzy+nrv24iEZNzoX4M52Td6DRppSPu0zPxQ08pu2EnUER5LoOw==" hashValue="XgB5hwVf7YwcR//h51E+QaQSp8muRq0LD2wP9vaD673ix1G5aUfYACkzuMug8JzWBOxGgvmdcCYQaZ3aFz20yw==" algorithmName="SHA-512" password="CC35"/>
  <autoFilter ref="C124:K213"/>
  <mergeCells count="9">
    <mergeCell ref="E7:H7"/>
    <mergeCell ref="E9:H9"/>
    <mergeCell ref="E18:H18"/>
    <mergeCell ref="E27:H27"/>
    <mergeCell ref="E85:H85"/>
    <mergeCell ref="E87:H87"/>
    <mergeCell ref="E115:H115"/>
    <mergeCell ref="E117:H117"/>
    <mergeCell ref="L2:V2"/>
  </mergeCells>
  <hyperlinks>
    <hyperlink ref="F129" r:id="rId1" display="https://podminky.urs.cz/item/CS_URS_2022_01/113151111"/>
    <hyperlink ref="F132" r:id="rId2" display="https://podminky.urs.cz/item/CS_URS_2022_01/113152112"/>
    <hyperlink ref="F135" r:id="rId3" display="https://podminky.urs.cz/item/CS_URS_2022_01/113311121"/>
    <hyperlink ref="F139" r:id="rId4" display="https://podminky.urs.cz/item/CS_URS_2022_01/564841012"/>
    <hyperlink ref="F142" r:id="rId5" display="https://podminky.urs.cz/item/CS_URS_2022_01/584121109"/>
    <hyperlink ref="F149" r:id="rId6" display="https://podminky.urs.cz/item/CS_URS_2022_01/919726201"/>
    <hyperlink ref="F151" r:id="rId7" display="https://podminky.urs.cz/item/CS_URS_2022_01/938909311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8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92</v>
      </c>
    </row>
    <row r="3" s="1" customFormat="1" ht="6.96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20"/>
      <c r="AT3" s="17" t="s">
        <v>87</v>
      </c>
    </row>
    <row r="4" s="1" customFormat="1" ht="24.96" customHeight="1">
      <c r="B4" s="20"/>
      <c r="D4" s="148" t="s">
        <v>119</v>
      </c>
      <c r="L4" s="20"/>
      <c r="M4" s="149" t="s">
        <v>10</v>
      </c>
      <c r="AT4" s="17" t="s">
        <v>4</v>
      </c>
    </row>
    <row r="5" s="1" customFormat="1" ht="6.96" customHeight="1">
      <c r="B5" s="20"/>
      <c r="L5" s="20"/>
    </row>
    <row r="6" s="1" customFormat="1" ht="12" customHeight="1">
      <c r="B6" s="20"/>
      <c r="D6" s="150" t="s">
        <v>16</v>
      </c>
      <c r="L6" s="20"/>
    </row>
    <row r="7" s="1" customFormat="1" ht="16.5" customHeight="1">
      <c r="B7" s="20"/>
      <c r="E7" s="151" t="str">
        <f>'Rekapitulace stavby'!K6</f>
        <v>Divoká Orlice, Žamberk, oprava úpravy, ř. km 78,100 - 78,723</v>
      </c>
      <c r="F7" s="150"/>
      <c r="G7" s="150"/>
      <c r="H7" s="150"/>
      <c r="L7" s="20"/>
    </row>
    <row r="8" s="1" customFormat="1" ht="12" customHeight="1">
      <c r="B8" s="20"/>
      <c r="D8" s="150" t="s">
        <v>120</v>
      </c>
      <c r="L8" s="20"/>
    </row>
    <row r="9" s="2" customFormat="1" ht="16.5" customHeight="1">
      <c r="A9" s="38"/>
      <c r="B9" s="44"/>
      <c r="C9" s="38"/>
      <c r="D9" s="38"/>
      <c r="E9" s="151" t="s">
        <v>121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 ht="12" customHeight="1">
      <c r="A10" s="38"/>
      <c r="B10" s="44"/>
      <c r="C10" s="38"/>
      <c r="D10" s="150" t="s">
        <v>122</v>
      </c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6.5" customHeight="1">
      <c r="A11" s="38"/>
      <c r="B11" s="44"/>
      <c r="C11" s="38"/>
      <c r="D11" s="38"/>
      <c r="E11" s="152" t="s">
        <v>123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2" customHeight="1">
      <c r="A13" s="38"/>
      <c r="B13" s="44"/>
      <c r="C13" s="38"/>
      <c r="D13" s="150" t="s">
        <v>18</v>
      </c>
      <c r="E13" s="38"/>
      <c r="F13" s="141" t="s">
        <v>19</v>
      </c>
      <c r="G13" s="38"/>
      <c r="H13" s="38"/>
      <c r="I13" s="150" t="s">
        <v>20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50" t="s">
        <v>22</v>
      </c>
      <c r="E14" s="38"/>
      <c r="F14" s="141" t="s">
        <v>23</v>
      </c>
      <c r="G14" s="38"/>
      <c r="H14" s="38"/>
      <c r="I14" s="150" t="s">
        <v>24</v>
      </c>
      <c r="J14" s="153" t="str">
        <f>'Rekapitulace stavby'!AN8</f>
        <v>2. 5. 2022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12" customHeight="1">
      <c r="A16" s="38"/>
      <c r="B16" s="44"/>
      <c r="C16" s="38"/>
      <c r="D16" s="150" t="s">
        <v>26</v>
      </c>
      <c r="E16" s="38"/>
      <c r="F16" s="38"/>
      <c r="G16" s="38"/>
      <c r="H16" s="38"/>
      <c r="I16" s="150" t="s">
        <v>27</v>
      </c>
      <c r="J16" s="141" t="s">
        <v>1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8" customHeight="1">
      <c r="A17" s="38"/>
      <c r="B17" s="44"/>
      <c r="C17" s="38"/>
      <c r="D17" s="38"/>
      <c r="E17" s="141" t="s">
        <v>28</v>
      </c>
      <c r="F17" s="38"/>
      <c r="G17" s="38"/>
      <c r="H17" s="38"/>
      <c r="I17" s="150" t="s">
        <v>29</v>
      </c>
      <c r="J17" s="141" t="s">
        <v>1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6.96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12" customHeight="1">
      <c r="A19" s="38"/>
      <c r="B19" s="44"/>
      <c r="C19" s="38"/>
      <c r="D19" s="150" t="s">
        <v>30</v>
      </c>
      <c r="E19" s="38"/>
      <c r="F19" s="38"/>
      <c r="G19" s="38"/>
      <c r="H19" s="38"/>
      <c r="I19" s="150" t="s">
        <v>27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0" t="s">
        <v>29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6.96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12" customHeight="1">
      <c r="A22" s="38"/>
      <c r="B22" s="44"/>
      <c r="C22" s="38"/>
      <c r="D22" s="150" t="s">
        <v>32</v>
      </c>
      <c r="E22" s="38"/>
      <c r="F22" s="38"/>
      <c r="G22" s="38"/>
      <c r="H22" s="38"/>
      <c r="I22" s="150" t="s">
        <v>27</v>
      </c>
      <c r="J22" s="141" t="s">
        <v>1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8" customHeight="1">
      <c r="A23" s="38"/>
      <c r="B23" s="44"/>
      <c r="C23" s="38"/>
      <c r="D23" s="38"/>
      <c r="E23" s="141" t="s">
        <v>33</v>
      </c>
      <c r="F23" s="38"/>
      <c r="G23" s="38"/>
      <c r="H23" s="38"/>
      <c r="I23" s="150" t="s">
        <v>29</v>
      </c>
      <c r="J23" s="141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6.96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12" customHeight="1">
      <c r="A25" s="38"/>
      <c r="B25" s="44"/>
      <c r="C25" s="38"/>
      <c r="D25" s="150" t="s">
        <v>35</v>
      </c>
      <c r="E25" s="38"/>
      <c r="F25" s="38"/>
      <c r="G25" s="38"/>
      <c r="H25" s="38"/>
      <c r="I25" s="150" t="s">
        <v>27</v>
      </c>
      <c r="J25" s="141" t="s">
        <v>1</v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8" customHeight="1">
      <c r="A26" s="38"/>
      <c r="B26" s="44"/>
      <c r="C26" s="38"/>
      <c r="D26" s="38"/>
      <c r="E26" s="141" t="s">
        <v>36</v>
      </c>
      <c r="F26" s="38"/>
      <c r="G26" s="38"/>
      <c r="H26" s="38"/>
      <c r="I26" s="150" t="s">
        <v>29</v>
      </c>
      <c r="J26" s="141" t="s">
        <v>1</v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2" customFormat="1" ht="6.96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="2" customFormat="1" ht="12" customHeight="1">
      <c r="A28" s="38"/>
      <c r="B28" s="44"/>
      <c r="C28" s="38"/>
      <c r="D28" s="150" t="s">
        <v>37</v>
      </c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8" customFormat="1" ht="71.25" customHeight="1">
      <c r="A29" s="154"/>
      <c r="B29" s="155"/>
      <c r="C29" s="154"/>
      <c r="D29" s="154"/>
      <c r="E29" s="156" t="s">
        <v>38</v>
      </c>
      <c r="F29" s="156"/>
      <c r="G29" s="156"/>
      <c r="H29" s="156"/>
      <c r="I29" s="154"/>
      <c r="J29" s="154"/>
      <c r="K29" s="154"/>
      <c r="L29" s="157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</row>
    <row r="30" s="2" customFormat="1" ht="6.96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58"/>
      <c r="E31" s="158"/>
      <c r="F31" s="158"/>
      <c r="G31" s="158"/>
      <c r="H31" s="158"/>
      <c r="I31" s="158"/>
      <c r="J31" s="158"/>
      <c r="K31" s="15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25.44" customHeight="1">
      <c r="A32" s="38"/>
      <c r="B32" s="44"/>
      <c r="C32" s="38"/>
      <c r="D32" s="159" t="s">
        <v>39</v>
      </c>
      <c r="E32" s="38"/>
      <c r="F32" s="38"/>
      <c r="G32" s="38"/>
      <c r="H32" s="38"/>
      <c r="I32" s="38"/>
      <c r="J32" s="160">
        <f>ROUND(J124, 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6.96" customHeight="1">
      <c r="A33" s="38"/>
      <c r="B33" s="44"/>
      <c r="C33" s="38"/>
      <c r="D33" s="158"/>
      <c r="E33" s="158"/>
      <c r="F33" s="158"/>
      <c r="G33" s="158"/>
      <c r="H33" s="158"/>
      <c r="I33" s="158"/>
      <c r="J33" s="158"/>
      <c r="K33" s="15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38"/>
      <c r="F34" s="161" t="s">
        <v>41</v>
      </c>
      <c r="G34" s="38"/>
      <c r="H34" s="38"/>
      <c r="I34" s="161" t="s">
        <v>40</v>
      </c>
      <c r="J34" s="161" t="s">
        <v>42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="2" customFormat="1" ht="14.4" customHeight="1">
      <c r="A35" s="38"/>
      <c r="B35" s="44"/>
      <c r="C35" s="38"/>
      <c r="D35" s="162" t="s">
        <v>43</v>
      </c>
      <c r="E35" s="150" t="s">
        <v>44</v>
      </c>
      <c r="F35" s="163">
        <f>ROUND((SUM(BE124:BE180)),  2)</f>
        <v>0</v>
      </c>
      <c r="G35" s="38"/>
      <c r="H35" s="38"/>
      <c r="I35" s="164">
        <v>0.20999999999999999</v>
      </c>
      <c r="J35" s="163">
        <f>ROUND(((SUM(BE124:BE180))*I35),  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="2" customFormat="1" ht="14.4" customHeight="1">
      <c r="A36" s="38"/>
      <c r="B36" s="44"/>
      <c r="C36" s="38"/>
      <c r="D36" s="38"/>
      <c r="E36" s="150" t="s">
        <v>45</v>
      </c>
      <c r="F36" s="163">
        <f>ROUND((SUM(BF124:BF180)),  2)</f>
        <v>0</v>
      </c>
      <c r="G36" s="38"/>
      <c r="H36" s="38"/>
      <c r="I36" s="164">
        <v>0.14999999999999999</v>
      </c>
      <c r="J36" s="163">
        <f>ROUND(((SUM(BF124:BF180))*I36),  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50" t="s">
        <v>46</v>
      </c>
      <c r="F37" s="163">
        <f>ROUND((SUM(BG124:BG180)),  2)</f>
        <v>0</v>
      </c>
      <c r="G37" s="38"/>
      <c r="H37" s="38"/>
      <c r="I37" s="164">
        <v>0.20999999999999999</v>
      </c>
      <c r="J37" s="163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hidden="1" s="2" customFormat="1" ht="14.4" customHeight="1">
      <c r="A38" s="38"/>
      <c r="B38" s="44"/>
      <c r="C38" s="38"/>
      <c r="D38" s="38"/>
      <c r="E38" s="150" t="s">
        <v>47</v>
      </c>
      <c r="F38" s="163">
        <f>ROUND((SUM(BH124:BH180)),  2)</f>
        <v>0</v>
      </c>
      <c r="G38" s="38"/>
      <c r="H38" s="38"/>
      <c r="I38" s="164">
        <v>0.14999999999999999</v>
      </c>
      <c r="J38" s="163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hidden="1" s="2" customFormat="1" ht="14.4" customHeight="1">
      <c r="A39" s="38"/>
      <c r="B39" s="44"/>
      <c r="C39" s="38"/>
      <c r="D39" s="38"/>
      <c r="E39" s="150" t="s">
        <v>48</v>
      </c>
      <c r="F39" s="163">
        <f>ROUND((SUM(BI124:BI180)),  2)</f>
        <v>0</v>
      </c>
      <c r="G39" s="38"/>
      <c r="H39" s="38"/>
      <c r="I39" s="164">
        <v>0</v>
      </c>
      <c r="J39" s="163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6.96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2" customFormat="1" ht="25.44" customHeight="1">
      <c r="A41" s="38"/>
      <c r="B41" s="44"/>
      <c r="C41" s="165"/>
      <c r="D41" s="166" t="s">
        <v>49</v>
      </c>
      <c r="E41" s="167"/>
      <c r="F41" s="167"/>
      <c r="G41" s="168" t="s">
        <v>50</v>
      </c>
      <c r="H41" s="169" t="s">
        <v>51</v>
      </c>
      <c r="I41" s="167"/>
      <c r="J41" s="170">
        <f>SUM(J32:J39)</f>
        <v>0</v>
      </c>
      <c r="K41" s="171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="1" customFormat="1" ht="14.4" customHeight="1">
      <c r="B43" s="20"/>
      <c r="L43" s="20"/>
    </row>
    <row r="44" s="1" customFormat="1" ht="14.4" customHeight="1">
      <c r="B44" s="20"/>
      <c r="L44" s="20"/>
    </row>
    <row r="45" s="1" customFormat="1" ht="14.4" customHeight="1">
      <c r="B45" s="20"/>
      <c r="L45" s="20"/>
    </row>
    <row r="46" s="1" customFormat="1" ht="14.4" customHeight="1">
      <c r="B46" s="20"/>
      <c r="L46" s="20"/>
    </row>
    <row r="47" s="1" customFormat="1" ht="14.4" customHeight="1">
      <c r="B47" s="20"/>
      <c r="L47" s="20"/>
    </row>
    <row r="48" s="1" customFormat="1" ht="14.4" customHeight="1">
      <c r="B48" s="20"/>
      <c r="L48" s="20"/>
    </row>
    <row r="49" s="1" customFormat="1" ht="14.4" customHeight="1">
      <c r="B49" s="20"/>
      <c r="L49" s="20"/>
    </row>
    <row r="50" s="2" customFormat="1" ht="14.4" customHeight="1">
      <c r="B50" s="63"/>
      <c r="D50" s="172" t="s">
        <v>52</v>
      </c>
      <c r="E50" s="173"/>
      <c r="F50" s="173"/>
      <c r="G50" s="172" t="s">
        <v>53</v>
      </c>
      <c r="H50" s="173"/>
      <c r="I50" s="173"/>
      <c r="J50" s="173"/>
      <c r="K50" s="173"/>
      <c r="L50" s="63"/>
    </row>
    <row r="51">
      <c r="B51" s="20"/>
      <c r="L51" s="20"/>
    </row>
    <row r="52">
      <c r="B52" s="20"/>
      <c r="L52" s="20"/>
    </row>
    <row r="53">
      <c r="B53" s="20"/>
      <c r="L53" s="20"/>
    </row>
    <row r="54">
      <c r="B54" s="20"/>
      <c r="L54" s="20"/>
    </row>
    <row r="55">
      <c r="B55" s="20"/>
      <c r="L55" s="20"/>
    </row>
    <row r="56">
      <c r="B56" s="20"/>
      <c r="L56" s="20"/>
    </row>
    <row r="57">
      <c r="B57" s="20"/>
      <c r="L57" s="20"/>
    </row>
    <row r="58">
      <c r="B58" s="20"/>
      <c r="L58" s="20"/>
    </row>
    <row r="59">
      <c r="B59" s="20"/>
      <c r="L59" s="20"/>
    </row>
    <row r="60">
      <c r="B60" s="20"/>
      <c r="L60" s="20"/>
    </row>
    <row r="61" s="2" customFormat="1">
      <c r="A61" s="38"/>
      <c r="B61" s="44"/>
      <c r="C61" s="38"/>
      <c r="D61" s="174" t="s">
        <v>54</v>
      </c>
      <c r="E61" s="175"/>
      <c r="F61" s="176" t="s">
        <v>55</v>
      </c>
      <c r="G61" s="174" t="s">
        <v>54</v>
      </c>
      <c r="H61" s="175"/>
      <c r="I61" s="175"/>
      <c r="J61" s="177" t="s">
        <v>55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>
      <c r="B62" s="20"/>
      <c r="L62" s="20"/>
    </row>
    <row r="63">
      <c r="B63" s="20"/>
      <c r="L63" s="20"/>
    </row>
    <row r="64">
      <c r="B64" s="20"/>
      <c r="L64" s="20"/>
    </row>
    <row r="65" s="2" customFormat="1">
      <c r="A65" s="38"/>
      <c r="B65" s="44"/>
      <c r="C65" s="38"/>
      <c r="D65" s="172" t="s">
        <v>56</v>
      </c>
      <c r="E65" s="178"/>
      <c r="F65" s="178"/>
      <c r="G65" s="172" t="s">
        <v>57</v>
      </c>
      <c r="H65" s="178"/>
      <c r="I65" s="178"/>
      <c r="J65" s="178"/>
      <c r="K65" s="17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>
      <c r="B66" s="20"/>
      <c r="L66" s="20"/>
    </row>
    <row r="67">
      <c r="B67" s="20"/>
      <c r="L67" s="20"/>
    </row>
    <row r="68">
      <c r="B68" s="20"/>
      <c r="L68" s="20"/>
    </row>
    <row r="69">
      <c r="B69" s="20"/>
      <c r="L69" s="20"/>
    </row>
    <row r="70">
      <c r="B70" s="20"/>
      <c r="L70" s="20"/>
    </row>
    <row r="71">
      <c r="B71" s="20"/>
      <c r="L71" s="20"/>
    </row>
    <row r="72">
      <c r="B72" s="20"/>
      <c r="L72" s="20"/>
    </row>
    <row r="73">
      <c r="B73" s="20"/>
      <c r="L73" s="20"/>
    </row>
    <row r="74">
      <c r="B74" s="20"/>
      <c r="L74" s="20"/>
    </row>
    <row r="75">
      <c r="B75" s="20"/>
      <c r="L75" s="20"/>
    </row>
    <row r="76" s="2" customFormat="1">
      <c r="A76" s="38"/>
      <c r="B76" s="44"/>
      <c r="C76" s="38"/>
      <c r="D76" s="174" t="s">
        <v>54</v>
      </c>
      <c r="E76" s="175"/>
      <c r="F76" s="176" t="s">
        <v>55</v>
      </c>
      <c r="G76" s="174" t="s">
        <v>54</v>
      </c>
      <c r="H76" s="175"/>
      <c r="I76" s="175"/>
      <c r="J76" s="177" t="s">
        <v>55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4.4" customHeight="1">
      <c r="A77" s="38"/>
      <c r="B77" s="179"/>
      <c r="C77" s="180"/>
      <c r="D77" s="180"/>
      <c r="E77" s="180"/>
      <c r="F77" s="180"/>
      <c r="G77" s="180"/>
      <c r="H77" s="180"/>
      <c r="I77" s="180"/>
      <c r="J77" s="180"/>
      <c r="K77" s="180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="2" customFormat="1" ht="6.96" customHeight="1">
      <c r="A81" s="38"/>
      <c r="B81" s="181"/>
      <c r="C81" s="182"/>
      <c r="D81" s="182"/>
      <c r="E81" s="182"/>
      <c r="F81" s="182"/>
      <c r="G81" s="182"/>
      <c r="H81" s="182"/>
      <c r="I81" s="182"/>
      <c r="J81" s="182"/>
      <c r="K81" s="182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24.96" customHeight="1">
      <c r="A82" s="38"/>
      <c r="B82" s="39"/>
      <c r="C82" s="23" t="s">
        <v>124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16.5" customHeight="1">
      <c r="A85" s="38"/>
      <c r="B85" s="39"/>
      <c r="C85" s="40"/>
      <c r="D85" s="40"/>
      <c r="E85" s="183" t="str">
        <f>E7</f>
        <v>Divoká Orlice, Žamberk, oprava úpravy, ř. km 78,100 - 78,723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1" customFormat="1" ht="12" customHeight="1">
      <c r="B86" s="21"/>
      <c r="C86" s="32" t="s">
        <v>120</v>
      </c>
      <c r="D86" s="22"/>
      <c r="E86" s="22"/>
      <c r="F86" s="22"/>
      <c r="G86" s="22"/>
      <c r="H86" s="22"/>
      <c r="I86" s="22"/>
      <c r="J86" s="22"/>
      <c r="K86" s="22"/>
      <c r="L86" s="20"/>
    </row>
    <row r="87" s="2" customFormat="1" ht="16.5" customHeight="1">
      <c r="A87" s="38"/>
      <c r="B87" s="39"/>
      <c r="C87" s="40"/>
      <c r="D87" s="40"/>
      <c r="E87" s="183" t="s">
        <v>121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12" customHeight="1">
      <c r="A88" s="38"/>
      <c r="B88" s="39"/>
      <c r="C88" s="32" t="s">
        <v>122</v>
      </c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2" customFormat="1" ht="16.5" customHeight="1">
      <c r="A89" s="38"/>
      <c r="B89" s="39"/>
      <c r="C89" s="40"/>
      <c r="D89" s="40"/>
      <c r="E89" s="76" t="str">
        <f>E11</f>
        <v>1.1 - SO 1.1 Oprava kamenných patek LB pod lávkou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2" customFormat="1" ht="6.96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="2" customFormat="1" ht="12" customHeight="1">
      <c r="A91" s="38"/>
      <c r="B91" s="39"/>
      <c r="C91" s="32" t="s">
        <v>22</v>
      </c>
      <c r="D91" s="40"/>
      <c r="E91" s="40"/>
      <c r="F91" s="27" t="str">
        <f>F14</f>
        <v xml:space="preserve">k. ú. Žamberk </v>
      </c>
      <c r="G91" s="40"/>
      <c r="H91" s="40"/>
      <c r="I91" s="32" t="s">
        <v>24</v>
      </c>
      <c r="J91" s="79" t="str">
        <f>IF(J14="","",J14)</f>
        <v>2. 5. 2022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="2" customFormat="1" ht="6.96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="2" customFormat="1" ht="40.05" customHeight="1">
      <c r="A93" s="38"/>
      <c r="B93" s="39"/>
      <c r="C93" s="32" t="s">
        <v>26</v>
      </c>
      <c r="D93" s="40"/>
      <c r="E93" s="40"/>
      <c r="F93" s="27" t="str">
        <f>E17</f>
        <v>Povodí Labe,státní podnik,Víta Nejedlého 951/8,HK3</v>
      </c>
      <c r="G93" s="40"/>
      <c r="H93" s="40"/>
      <c r="I93" s="32" t="s">
        <v>32</v>
      </c>
      <c r="J93" s="36" t="str">
        <f>E23</f>
        <v>Multiaqua s.r.o.,Veverkova 1343, HK 2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="2" customFormat="1" ht="15.15" customHeight="1">
      <c r="A94" s="38"/>
      <c r="B94" s="39"/>
      <c r="C94" s="32" t="s">
        <v>30</v>
      </c>
      <c r="D94" s="40"/>
      <c r="E94" s="40"/>
      <c r="F94" s="27" t="str">
        <f>IF(E20="","",E20)</f>
        <v>Vyplň údaj</v>
      </c>
      <c r="G94" s="40"/>
      <c r="H94" s="40"/>
      <c r="I94" s="32" t="s">
        <v>35</v>
      </c>
      <c r="J94" s="36" t="str">
        <f>E26</f>
        <v>Ing. Pavel Romášek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="2" customFormat="1" ht="10.32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="2" customFormat="1" ht="29.28" customHeight="1">
      <c r="A96" s="38"/>
      <c r="B96" s="39"/>
      <c r="C96" s="184" t="s">
        <v>125</v>
      </c>
      <c r="D96" s="185"/>
      <c r="E96" s="185"/>
      <c r="F96" s="185"/>
      <c r="G96" s="185"/>
      <c r="H96" s="185"/>
      <c r="I96" s="185"/>
      <c r="J96" s="186" t="s">
        <v>126</v>
      </c>
      <c r="K96" s="185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="2" customFormat="1" ht="10.32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="2" customFormat="1" ht="22.8" customHeight="1">
      <c r="A98" s="38"/>
      <c r="B98" s="39"/>
      <c r="C98" s="187" t="s">
        <v>127</v>
      </c>
      <c r="D98" s="40"/>
      <c r="E98" s="40"/>
      <c r="F98" s="40"/>
      <c r="G98" s="40"/>
      <c r="H98" s="40"/>
      <c r="I98" s="40"/>
      <c r="J98" s="110">
        <f>J124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128</v>
      </c>
    </row>
    <row r="99" s="9" customFormat="1" ht="24.96" customHeight="1">
      <c r="A99" s="9"/>
      <c r="B99" s="188"/>
      <c r="C99" s="189"/>
      <c r="D99" s="190" t="s">
        <v>129</v>
      </c>
      <c r="E99" s="191"/>
      <c r="F99" s="191"/>
      <c r="G99" s="191"/>
      <c r="H99" s="191"/>
      <c r="I99" s="191"/>
      <c r="J99" s="192">
        <f>J125</f>
        <v>0</v>
      </c>
      <c r="K99" s="189"/>
      <c r="L99" s="193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0" customFormat="1" ht="19.92" customHeight="1">
      <c r="A100" s="10"/>
      <c r="B100" s="194"/>
      <c r="C100" s="133"/>
      <c r="D100" s="195" t="s">
        <v>130</v>
      </c>
      <c r="E100" s="196"/>
      <c r="F100" s="196"/>
      <c r="G100" s="196"/>
      <c r="H100" s="196"/>
      <c r="I100" s="196"/>
      <c r="J100" s="197">
        <f>J126</f>
        <v>0</v>
      </c>
      <c r="K100" s="133"/>
      <c r="L100" s="19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94"/>
      <c r="C101" s="133"/>
      <c r="D101" s="195" t="s">
        <v>131</v>
      </c>
      <c r="E101" s="196"/>
      <c r="F101" s="196"/>
      <c r="G101" s="196"/>
      <c r="H101" s="196"/>
      <c r="I101" s="196"/>
      <c r="J101" s="197">
        <f>J168</f>
        <v>0</v>
      </c>
      <c r="K101" s="133"/>
      <c r="L101" s="19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94"/>
      <c r="C102" s="133"/>
      <c r="D102" s="195" t="s">
        <v>132</v>
      </c>
      <c r="E102" s="196"/>
      <c r="F102" s="196"/>
      <c r="G102" s="196"/>
      <c r="H102" s="196"/>
      <c r="I102" s="196"/>
      <c r="J102" s="197">
        <f>J178</f>
        <v>0</v>
      </c>
      <c r="K102" s="133"/>
      <c r="L102" s="198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2" customFormat="1" ht="21.84" customHeight="1">
      <c r="A103" s="38"/>
      <c r="B103" s="39"/>
      <c r="C103" s="40"/>
      <c r="D103" s="40"/>
      <c r="E103" s="40"/>
      <c r="F103" s="40"/>
      <c r="G103" s="40"/>
      <c r="H103" s="40"/>
      <c r="I103" s="40"/>
      <c r="J103" s="40"/>
      <c r="K103" s="40"/>
      <c r="L103" s="63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4" s="2" customFormat="1" ht="6.96" customHeight="1">
      <c r="A104" s="38"/>
      <c r="B104" s="66"/>
      <c r="C104" s="67"/>
      <c r="D104" s="67"/>
      <c r="E104" s="67"/>
      <c r="F104" s="67"/>
      <c r="G104" s="67"/>
      <c r="H104" s="67"/>
      <c r="I104" s="67"/>
      <c r="J104" s="67"/>
      <c r="K104" s="67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8" s="2" customFormat="1" ht="6.96" customHeight="1">
      <c r="A108" s="38"/>
      <c r="B108" s="68"/>
      <c r="C108" s="69"/>
      <c r="D108" s="69"/>
      <c r="E108" s="69"/>
      <c r="F108" s="69"/>
      <c r="G108" s="69"/>
      <c r="H108" s="69"/>
      <c r="I108" s="69"/>
      <c r="J108" s="69"/>
      <c r="K108" s="69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="2" customFormat="1" ht="24.96" customHeight="1">
      <c r="A109" s="38"/>
      <c r="B109" s="39"/>
      <c r="C109" s="23" t="s">
        <v>133</v>
      </c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="2" customFormat="1" ht="6.96" customHeight="1">
      <c r="A110" s="38"/>
      <c r="B110" s="39"/>
      <c r="C110" s="40"/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="2" customFormat="1" ht="12" customHeight="1">
      <c r="A111" s="38"/>
      <c r="B111" s="39"/>
      <c r="C111" s="32" t="s">
        <v>16</v>
      </c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="2" customFormat="1" ht="16.5" customHeight="1">
      <c r="A112" s="38"/>
      <c r="B112" s="39"/>
      <c r="C112" s="40"/>
      <c r="D112" s="40"/>
      <c r="E112" s="183" t="str">
        <f>E7</f>
        <v>Divoká Orlice, Žamberk, oprava úpravy, ř. km 78,100 - 78,723</v>
      </c>
      <c r="F112" s="32"/>
      <c r="G112" s="32"/>
      <c r="H112" s="32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="1" customFormat="1" ht="12" customHeight="1">
      <c r="B113" s="21"/>
      <c r="C113" s="32" t="s">
        <v>120</v>
      </c>
      <c r="D113" s="22"/>
      <c r="E113" s="22"/>
      <c r="F113" s="22"/>
      <c r="G113" s="22"/>
      <c r="H113" s="22"/>
      <c r="I113" s="22"/>
      <c r="J113" s="22"/>
      <c r="K113" s="22"/>
      <c r="L113" s="20"/>
    </row>
    <row r="114" s="2" customFormat="1" ht="16.5" customHeight="1">
      <c r="A114" s="38"/>
      <c r="B114" s="39"/>
      <c r="C114" s="40"/>
      <c r="D114" s="40"/>
      <c r="E114" s="183" t="s">
        <v>121</v>
      </c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="2" customFormat="1" ht="12" customHeight="1">
      <c r="A115" s="38"/>
      <c r="B115" s="39"/>
      <c r="C115" s="32" t="s">
        <v>122</v>
      </c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="2" customFormat="1" ht="16.5" customHeight="1">
      <c r="A116" s="38"/>
      <c r="B116" s="39"/>
      <c r="C116" s="40"/>
      <c r="D116" s="40"/>
      <c r="E116" s="76" t="str">
        <f>E11</f>
        <v>1.1 - SO 1.1 Oprava kamenných patek LB pod lávkou</v>
      </c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="2" customFormat="1" ht="6.96" customHeight="1">
      <c r="A117" s="38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="2" customFormat="1" ht="12" customHeight="1">
      <c r="A118" s="38"/>
      <c r="B118" s="39"/>
      <c r="C118" s="32" t="s">
        <v>22</v>
      </c>
      <c r="D118" s="40"/>
      <c r="E118" s="40"/>
      <c r="F118" s="27" t="str">
        <f>F14</f>
        <v xml:space="preserve">k. ú. Žamberk </v>
      </c>
      <c r="G118" s="40"/>
      <c r="H118" s="40"/>
      <c r="I118" s="32" t="s">
        <v>24</v>
      </c>
      <c r="J118" s="79" t="str">
        <f>IF(J14="","",J14)</f>
        <v>2. 5. 2022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="2" customFormat="1" ht="6.96" customHeight="1">
      <c r="A119" s="38"/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="2" customFormat="1" ht="40.05" customHeight="1">
      <c r="A120" s="38"/>
      <c r="B120" s="39"/>
      <c r="C120" s="32" t="s">
        <v>26</v>
      </c>
      <c r="D120" s="40"/>
      <c r="E120" s="40"/>
      <c r="F120" s="27" t="str">
        <f>E17</f>
        <v>Povodí Labe,státní podnik,Víta Nejedlého 951/8,HK3</v>
      </c>
      <c r="G120" s="40"/>
      <c r="H120" s="40"/>
      <c r="I120" s="32" t="s">
        <v>32</v>
      </c>
      <c r="J120" s="36" t="str">
        <f>E23</f>
        <v>Multiaqua s.r.o.,Veverkova 1343, HK 2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="2" customFormat="1" ht="15.15" customHeight="1">
      <c r="A121" s="38"/>
      <c r="B121" s="39"/>
      <c r="C121" s="32" t="s">
        <v>30</v>
      </c>
      <c r="D121" s="40"/>
      <c r="E121" s="40"/>
      <c r="F121" s="27" t="str">
        <f>IF(E20="","",E20)</f>
        <v>Vyplň údaj</v>
      </c>
      <c r="G121" s="40"/>
      <c r="H121" s="40"/>
      <c r="I121" s="32" t="s">
        <v>35</v>
      </c>
      <c r="J121" s="36" t="str">
        <f>E26</f>
        <v>Ing. Pavel Romášek</v>
      </c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="2" customFormat="1" ht="10.32" customHeight="1">
      <c r="A122" s="38"/>
      <c r="B122" s="39"/>
      <c r="C122" s="40"/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="11" customFormat="1" ht="29.28" customHeight="1">
      <c r="A123" s="199"/>
      <c r="B123" s="200"/>
      <c r="C123" s="201" t="s">
        <v>134</v>
      </c>
      <c r="D123" s="202" t="s">
        <v>64</v>
      </c>
      <c r="E123" s="202" t="s">
        <v>60</v>
      </c>
      <c r="F123" s="202" t="s">
        <v>61</v>
      </c>
      <c r="G123" s="202" t="s">
        <v>135</v>
      </c>
      <c r="H123" s="202" t="s">
        <v>136</v>
      </c>
      <c r="I123" s="202" t="s">
        <v>137</v>
      </c>
      <c r="J123" s="202" t="s">
        <v>126</v>
      </c>
      <c r="K123" s="203" t="s">
        <v>138</v>
      </c>
      <c r="L123" s="204"/>
      <c r="M123" s="100" t="s">
        <v>1</v>
      </c>
      <c r="N123" s="101" t="s">
        <v>43</v>
      </c>
      <c r="O123" s="101" t="s">
        <v>139</v>
      </c>
      <c r="P123" s="101" t="s">
        <v>140</v>
      </c>
      <c r="Q123" s="101" t="s">
        <v>141</v>
      </c>
      <c r="R123" s="101" t="s">
        <v>142</v>
      </c>
      <c r="S123" s="101" t="s">
        <v>143</v>
      </c>
      <c r="T123" s="102" t="s">
        <v>144</v>
      </c>
      <c r="U123" s="199"/>
      <c r="V123" s="199"/>
      <c r="W123" s="199"/>
      <c r="X123" s="199"/>
      <c r="Y123" s="199"/>
      <c r="Z123" s="199"/>
      <c r="AA123" s="199"/>
      <c r="AB123" s="199"/>
      <c r="AC123" s="199"/>
      <c r="AD123" s="199"/>
      <c r="AE123" s="199"/>
    </row>
    <row r="124" s="2" customFormat="1" ht="22.8" customHeight="1">
      <c r="A124" s="38"/>
      <c r="B124" s="39"/>
      <c r="C124" s="107" t="s">
        <v>145</v>
      </c>
      <c r="D124" s="40"/>
      <c r="E124" s="40"/>
      <c r="F124" s="40"/>
      <c r="G124" s="40"/>
      <c r="H124" s="40"/>
      <c r="I124" s="40"/>
      <c r="J124" s="205">
        <f>BK124</f>
        <v>0</v>
      </c>
      <c r="K124" s="40"/>
      <c r="L124" s="44"/>
      <c r="M124" s="103"/>
      <c r="N124" s="206"/>
      <c r="O124" s="104"/>
      <c r="P124" s="207">
        <f>P125</f>
        <v>0</v>
      </c>
      <c r="Q124" s="104"/>
      <c r="R124" s="207">
        <f>R125</f>
        <v>0.0030000000000000001</v>
      </c>
      <c r="S124" s="104"/>
      <c r="T124" s="208">
        <f>T125</f>
        <v>281.57220000000001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7" t="s">
        <v>78</v>
      </c>
      <c r="AU124" s="17" t="s">
        <v>128</v>
      </c>
      <c r="BK124" s="209">
        <f>BK125</f>
        <v>0</v>
      </c>
    </row>
    <row r="125" s="12" customFormat="1" ht="25.92" customHeight="1">
      <c r="A125" s="12"/>
      <c r="B125" s="210"/>
      <c r="C125" s="211"/>
      <c r="D125" s="212" t="s">
        <v>78</v>
      </c>
      <c r="E125" s="213" t="s">
        <v>146</v>
      </c>
      <c r="F125" s="213" t="s">
        <v>147</v>
      </c>
      <c r="G125" s="211"/>
      <c r="H125" s="211"/>
      <c r="I125" s="214"/>
      <c r="J125" s="215">
        <f>BK125</f>
        <v>0</v>
      </c>
      <c r="K125" s="211"/>
      <c r="L125" s="216"/>
      <c r="M125" s="217"/>
      <c r="N125" s="218"/>
      <c r="O125" s="218"/>
      <c r="P125" s="219">
        <f>P126+P168+P178</f>
        <v>0</v>
      </c>
      <c r="Q125" s="218"/>
      <c r="R125" s="219">
        <f>R126+R168+R178</f>
        <v>0.0030000000000000001</v>
      </c>
      <c r="S125" s="218"/>
      <c r="T125" s="220">
        <f>T126+T168+T178</f>
        <v>281.57220000000001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21" t="s">
        <v>83</v>
      </c>
      <c r="AT125" s="222" t="s">
        <v>78</v>
      </c>
      <c r="AU125" s="222" t="s">
        <v>79</v>
      </c>
      <c r="AY125" s="221" t="s">
        <v>148</v>
      </c>
      <c r="BK125" s="223">
        <f>BK126+BK168+BK178</f>
        <v>0</v>
      </c>
    </row>
    <row r="126" s="12" customFormat="1" ht="22.8" customHeight="1">
      <c r="A126" s="12"/>
      <c r="B126" s="210"/>
      <c r="C126" s="211"/>
      <c r="D126" s="212" t="s">
        <v>78</v>
      </c>
      <c r="E126" s="224" t="s">
        <v>83</v>
      </c>
      <c r="F126" s="224" t="s">
        <v>149</v>
      </c>
      <c r="G126" s="211"/>
      <c r="H126" s="211"/>
      <c r="I126" s="214"/>
      <c r="J126" s="225">
        <f>BK126</f>
        <v>0</v>
      </c>
      <c r="K126" s="211"/>
      <c r="L126" s="216"/>
      <c r="M126" s="217"/>
      <c r="N126" s="218"/>
      <c r="O126" s="218"/>
      <c r="P126" s="219">
        <f>SUM(P127:P167)</f>
        <v>0</v>
      </c>
      <c r="Q126" s="218"/>
      <c r="R126" s="219">
        <f>SUM(R127:R167)</f>
        <v>0.0030000000000000001</v>
      </c>
      <c r="S126" s="218"/>
      <c r="T126" s="220">
        <f>SUM(T127:T167)</f>
        <v>281.57220000000001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21" t="s">
        <v>83</v>
      </c>
      <c r="AT126" s="222" t="s">
        <v>78</v>
      </c>
      <c r="AU126" s="222" t="s">
        <v>83</v>
      </c>
      <c r="AY126" s="221" t="s">
        <v>148</v>
      </c>
      <c r="BK126" s="223">
        <f>SUM(BK127:BK167)</f>
        <v>0</v>
      </c>
    </row>
    <row r="127" s="2" customFormat="1" ht="49.05" customHeight="1">
      <c r="A127" s="38"/>
      <c r="B127" s="39"/>
      <c r="C127" s="226" t="s">
        <v>83</v>
      </c>
      <c r="D127" s="226" t="s">
        <v>150</v>
      </c>
      <c r="E127" s="227" t="s">
        <v>151</v>
      </c>
      <c r="F127" s="228" t="s">
        <v>152</v>
      </c>
      <c r="G127" s="229" t="s">
        <v>153</v>
      </c>
      <c r="H127" s="230">
        <v>50</v>
      </c>
      <c r="I127" s="231"/>
      <c r="J127" s="232">
        <f>ROUND(I127*H127,2)</f>
        <v>0</v>
      </c>
      <c r="K127" s="228" t="s">
        <v>154</v>
      </c>
      <c r="L127" s="44"/>
      <c r="M127" s="233" t="s">
        <v>1</v>
      </c>
      <c r="N127" s="234" t="s">
        <v>44</v>
      </c>
      <c r="O127" s="91"/>
      <c r="P127" s="235">
        <f>O127*H127</f>
        <v>0</v>
      </c>
      <c r="Q127" s="235">
        <v>0</v>
      </c>
      <c r="R127" s="235">
        <f>Q127*H127</f>
        <v>0</v>
      </c>
      <c r="S127" s="235">
        <v>0</v>
      </c>
      <c r="T127" s="236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37" t="s">
        <v>113</v>
      </c>
      <c r="AT127" s="237" t="s">
        <v>150</v>
      </c>
      <c r="AU127" s="237" t="s">
        <v>87</v>
      </c>
      <c r="AY127" s="17" t="s">
        <v>148</v>
      </c>
      <c r="BE127" s="238">
        <f>IF(N127="základní",J127,0)</f>
        <v>0</v>
      </c>
      <c r="BF127" s="238">
        <f>IF(N127="snížená",J127,0)</f>
        <v>0</v>
      </c>
      <c r="BG127" s="238">
        <f>IF(N127="zákl. přenesená",J127,0)</f>
        <v>0</v>
      </c>
      <c r="BH127" s="238">
        <f>IF(N127="sníž. přenesená",J127,0)</f>
        <v>0</v>
      </c>
      <c r="BI127" s="238">
        <f>IF(N127="nulová",J127,0)</f>
        <v>0</v>
      </c>
      <c r="BJ127" s="17" t="s">
        <v>83</v>
      </c>
      <c r="BK127" s="238">
        <f>ROUND(I127*H127,2)</f>
        <v>0</v>
      </c>
      <c r="BL127" s="17" t="s">
        <v>113</v>
      </c>
      <c r="BM127" s="237" t="s">
        <v>155</v>
      </c>
    </row>
    <row r="128" s="2" customFormat="1">
      <c r="A128" s="38"/>
      <c r="B128" s="39"/>
      <c r="C128" s="40"/>
      <c r="D128" s="239" t="s">
        <v>156</v>
      </c>
      <c r="E128" s="40"/>
      <c r="F128" s="240" t="s">
        <v>157</v>
      </c>
      <c r="G128" s="40"/>
      <c r="H128" s="40"/>
      <c r="I128" s="241"/>
      <c r="J128" s="40"/>
      <c r="K128" s="40"/>
      <c r="L128" s="44"/>
      <c r="M128" s="242"/>
      <c r="N128" s="243"/>
      <c r="O128" s="91"/>
      <c r="P128" s="91"/>
      <c r="Q128" s="91"/>
      <c r="R128" s="91"/>
      <c r="S128" s="91"/>
      <c r="T128" s="92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156</v>
      </c>
      <c r="AU128" s="17" t="s">
        <v>87</v>
      </c>
    </row>
    <row r="129" s="13" customFormat="1">
      <c r="A129" s="13"/>
      <c r="B129" s="244"/>
      <c r="C129" s="245"/>
      <c r="D129" s="246" t="s">
        <v>158</v>
      </c>
      <c r="E129" s="247" t="s">
        <v>1</v>
      </c>
      <c r="F129" s="248" t="s">
        <v>159</v>
      </c>
      <c r="G129" s="245"/>
      <c r="H129" s="249">
        <v>50</v>
      </c>
      <c r="I129" s="250"/>
      <c r="J129" s="245"/>
      <c r="K129" s="245"/>
      <c r="L129" s="251"/>
      <c r="M129" s="252"/>
      <c r="N129" s="253"/>
      <c r="O129" s="253"/>
      <c r="P129" s="253"/>
      <c r="Q129" s="253"/>
      <c r="R129" s="253"/>
      <c r="S129" s="253"/>
      <c r="T129" s="254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55" t="s">
        <v>158</v>
      </c>
      <c r="AU129" s="255" t="s">
        <v>87</v>
      </c>
      <c r="AV129" s="13" t="s">
        <v>87</v>
      </c>
      <c r="AW129" s="13" t="s">
        <v>34</v>
      </c>
      <c r="AX129" s="13" t="s">
        <v>83</v>
      </c>
      <c r="AY129" s="255" t="s">
        <v>148</v>
      </c>
    </row>
    <row r="130" s="2" customFormat="1" ht="44.25" customHeight="1">
      <c r="A130" s="38"/>
      <c r="B130" s="39"/>
      <c r="C130" s="226" t="s">
        <v>87</v>
      </c>
      <c r="D130" s="226" t="s">
        <v>150</v>
      </c>
      <c r="E130" s="227" t="s">
        <v>160</v>
      </c>
      <c r="F130" s="228" t="s">
        <v>161</v>
      </c>
      <c r="G130" s="229" t="s">
        <v>162</v>
      </c>
      <c r="H130" s="230">
        <v>4.1669999999999998</v>
      </c>
      <c r="I130" s="231"/>
      <c r="J130" s="232">
        <f>ROUND(I130*H130,2)</f>
        <v>0</v>
      </c>
      <c r="K130" s="228" t="s">
        <v>154</v>
      </c>
      <c r="L130" s="44"/>
      <c r="M130" s="233" t="s">
        <v>1</v>
      </c>
      <c r="N130" s="234" t="s">
        <v>44</v>
      </c>
      <c r="O130" s="91"/>
      <c r="P130" s="235">
        <f>O130*H130</f>
        <v>0</v>
      </c>
      <c r="Q130" s="235">
        <v>0</v>
      </c>
      <c r="R130" s="235">
        <f>Q130*H130</f>
        <v>0</v>
      </c>
      <c r="S130" s="235">
        <v>0</v>
      </c>
      <c r="T130" s="236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37" t="s">
        <v>113</v>
      </c>
      <c r="AT130" s="237" t="s">
        <v>150</v>
      </c>
      <c r="AU130" s="237" t="s">
        <v>87</v>
      </c>
      <c r="AY130" s="17" t="s">
        <v>148</v>
      </c>
      <c r="BE130" s="238">
        <f>IF(N130="základní",J130,0)</f>
        <v>0</v>
      </c>
      <c r="BF130" s="238">
        <f>IF(N130="snížená",J130,0)</f>
        <v>0</v>
      </c>
      <c r="BG130" s="238">
        <f>IF(N130="zákl. přenesená",J130,0)</f>
        <v>0</v>
      </c>
      <c r="BH130" s="238">
        <f>IF(N130="sníž. přenesená",J130,0)</f>
        <v>0</v>
      </c>
      <c r="BI130" s="238">
        <f>IF(N130="nulová",J130,0)</f>
        <v>0</v>
      </c>
      <c r="BJ130" s="17" t="s">
        <v>83</v>
      </c>
      <c r="BK130" s="238">
        <f>ROUND(I130*H130,2)</f>
        <v>0</v>
      </c>
      <c r="BL130" s="17" t="s">
        <v>113</v>
      </c>
      <c r="BM130" s="237" t="s">
        <v>163</v>
      </c>
    </row>
    <row r="131" s="2" customFormat="1">
      <c r="A131" s="38"/>
      <c r="B131" s="39"/>
      <c r="C131" s="40"/>
      <c r="D131" s="239" t="s">
        <v>156</v>
      </c>
      <c r="E131" s="40"/>
      <c r="F131" s="240" t="s">
        <v>164</v>
      </c>
      <c r="G131" s="40"/>
      <c r="H131" s="40"/>
      <c r="I131" s="241"/>
      <c r="J131" s="40"/>
      <c r="K131" s="40"/>
      <c r="L131" s="44"/>
      <c r="M131" s="242"/>
      <c r="N131" s="243"/>
      <c r="O131" s="91"/>
      <c r="P131" s="91"/>
      <c r="Q131" s="91"/>
      <c r="R131" s="91"/>
      <c r="S131" s="91"/>
      <c r="T131" s="92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7" t="s">
        <v>156</v>
      </c>
      <c r="AU131" s="17" t="s">
        <v>87</v>
      </c>
    </row>
    <row r="132" s="13" customFormat="1">
      <c r="A132" s="13"/>
      <c r="B132" s="244"/>
      <c r="C132" s="245"/>
      <c r="D132" s="246" t="s">
        <v>158</v>
      </c>
      <c r="E132" s="247" t="s">
        <v>1</v>
      </c>
      <c r="F132" s="248" t="s">
        <v>165</v>
      </c>
      <c r="G132" s="245"/>
      <c r="H132" s="249">
        <v>4.1669999999999998</v>
      </c>
      <c r="I132" s="250"/>
      <c r="J132" s="245"/>
      <c r="K132" s="245"/>
      <c r="L132" s="251"/>
      <c r="M132" s="252"/>
      <c r="N132" s="253"/>
      <c r="O132" s="253"/>
      <c r="P132" s="253"/>
      <c r="Q132" s="253"/>
      <c r="R132" s="253"/>
      <c r="S132" s="253"/>
      <c r="T132" s="254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55" t="s">
        <v>158</v>
      </c>
      <c r="AU132" s="255" t="s">
        <v>87</v>
      </c>
      <c r="AV132" s="13" t="s">
        <v>87</v>
      </c>
      <c r="AW132" s="13" t="s">
        <v>34</v>
      </c>
      <c r="AX132" s="13" t="s">
        <v>83</v>
      </c>
      <c r="AY132" s="255" t="s">
        <v>148</v>
      </c>
    </row>
    <row r="133" s="2" customFormat="1" ht="37.8" customHeight="1">
      <c r="A133" s="38"/>
      <c r="B133" s="39"/>
      <c r="C133" s="226" t="s">
        <v>110</v>
      </c>
      <c r="D133" s="226" t="s">
        <v>150</v>
      </c>
      <c r="E133" s="227" t="s">
        <v>166</v>
      </c>
      <c r="F133" s="228" t="s">
        <v>167</v>
      </c>
      <c r="G133" s="229" t="s">
        <v>168</v>
      </c>
      <c r="H133" s="230">
        <v>154.71000000000001</v>
      </c>
      <c r="I133" s="231"/>
      <c r="J133" s="232">
        <f>ROUND(I133*H133,2)</f>
        <v>0</v>
      </c>
      <c r="K133" s="228" t="s">
        <v>154</v>
      </c>
      <c r="L133" s="44"/>
      <c r="M133" s="233" t="s">
        <v>1</v>
      </c>
      <c r="N133" s="234" t="s">
        <v>44</v>
      </c>
      <c r="O133" s="91"/>
      <c r="P133" s="235">
        <f>O133*H133</f>
        <v>0</v>
      </c>
      <c r="Q133" s="235">
        <v>0</v>
      </c>
      <c r="R133" s="235">
        <f>Q133*H133</f>
        <v>0</v>
      </c>
      <c r="S133" s="235">
        <v>1.8200000000000001</v>
      </c>
      <c r="T133" s="236">
        <f>S133*H133</f>
        <v>281.57220000000001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37" t="s">
        <v>113</v>
      </c>
      <c r="AT133" s="237" t="s">
        <v>150</v>
      </c>
      <c r="AU133" s="237" t="s">
        <v>87</v>
      </c>
      <c r="AY133" s="17" t="s">
        <v>148</v>
      </c>
      <c r="BE133" s="238">
        <f>IF(N133="základní",J133,0)</f>
        <v>0</v>
      </c>
      <c r="BF133" s="238">
        <f>IF(N133="snížená",J133,0)</f>
        <v>0</v>
      </c>
      <c r="BG133" s="238">
        <f>IF(N133="zákl. přenesená",J133,0)</f>
        <v>0</v>
      </c>
      <c r="BH133" s="238">
        <f>IF(N133="sníž. přenesená",J133,0)</f>
        <v>0</v>
      </c>
      <c r="BI133" s="238">
        <f>IF(N133="nulová",J133,0)</f>
        <v>0</v>
      </c>
      <c r="BJ133" s="17" t="s">
        <v>83</v>
      </c>
      <c r="BK133" s="238">
        <f>ROUND(I133*H133,2)</f>
        <v>0</v>
      </c>
      <c r="BL133" s="17" t="s">
        <v>113</v>
      </c>
      <c r="BM133" s="237" t="s">
        <v>169</v>
      </c>
    </row>
    <row r="134" s="2" customFormat="1">
      <c r="A134" s="38"/>
      <c r="B134" s="39"/>
      <c r="C134" s="40"/>
      <c r="D134" s="239" t="s">
        <v>156</v>
      </c>
      <c r="E134" s="40"/>
      <c r="F134" s="240" t="s">
        <v>170</v>
      </c>
      <c r="G134" s="40"/>
      <c r="H134" s="40"/>
      <c r="I134" s="241"/>
      <c r="J134" s="40"/>
      <c r="K134" s="40"/>
      <c r="L134" s="44"/>
      <c r="M134" s="242"/>
      <c r="N134" s="243"/>
      <c r="O134" s="91"/>
      <c r="P134" s="91"/>
      <c r="Q134" s="91"/>
      <c r="R134" s="91"/>
      <c r="S134" s="91"/>
      <c r="T134" s="92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7" t="s">
        <v>156</v>
      </c>
      <c r="AU134" s="17" t="s">
        <v>87</v>
      </c>
    </row>
    <row r="135" s="13" customFormat="1">
      <c r="A135" s="13"/>
      <c r="B135" s="244"/>
      <c r="C135" s="245"/>
      <c r="D135" s="246" t="s">
        <v>158</v>
      </c>
      <c r="E135" s="247" t="s">
        <v>1</v>
      </c>
      <c r="F135" s="248" t="s">
        <v>171</v>
      </c>
      <c r="G135" s="245"/>
      <c r="H135" s="249">
        <v>154.71000000000001</v>
      </c>
      <c r="I135" s="250"/>
      <c r="J135" s="245"/>
      <c r="K135" s="245"/>
      <c r="L135" s="251"/>
      <c r="M135" s="252"/>
      <c r="N135" s="253"/>
      <c r="O135" s="253"/>
      <c r="P135" s="253"/>
      <c r="Q135" s="253"/>
      <c r="R135" s="253"/>
      <c r="S135" s="253"/>
      <c r="T135" s="254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55" t="s">
        <v>158</v>
      </c>
      <c r="AU135" s="255" t="s">
        <v>87</v>
      </c>
      <c r="AV135" s="13" t="s">
        <v>87</v>
      </c>
      <c r="AW135" s="13" t="s">
        <v>34</v>
      </c>
      <c r="AX135" s="13" t="s">
        <v>83</v>
      </c>
      <c r="AY135" s="255" t="s">
        <v>148</v>
      </c>
    </row>
    <row r="136" s="2" customFormat="1" ht="49.05" customHeight="1">
      <c r="A136" s="38"/>
      <c r="B136" s="39"/>
      <c r="C136" s="226" t="s">
        <v>113</v>
      </c>
      <c r="D136" s="226" t="s">
        <v>150</v>
      </c>
      <c r="E136" s="227" t="s">
        <v>172</v>
      </c>
      <c r="F136" s="228" t="s">
        <v>173</v>
      </c>
      <c r="G136" s="229" t="s">
        <v>168</v>
      </c>
      <c r="H136" s="230">
        <v>154.71000000000001</v>
      </c>
      <c r="I136" s="231"/>
      <c r="J136" s="232">
        <f>ROUND(I136*H136,2)</f>
        <v>0</v>
      </c>
      <c r="K136" s="228" t="s">
        <v>154</v>
      </c>
      <c r="L136" s="44"/>
      <c r="M136" s="233" t="s">
        <v>1</v>
      </c>
      <c r="N136" s="234" t="s">
        <v>44</v>
      </c>
      <c r="O136" s="91"/>
      <c r="P136" s="235">
        <f>O136*H136</f>
        <v>0</v>
      </c>
      <c r="Q136" s="235">
        <v>0</v>
      </c>
      <c r="R136" s="235">
        <f>Q136*H136</f>
        <v>0</v>
      </c>
      <c r="S136" s="235">
        <v>0</v>
      </c>
      <c r="T136" s="236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37" t="s">
        <v>113</v>
      </c>
      <c r="AT136" s="237" t="s">
        <v>150</v>
      </c>
      <c r="AU136" s="237" t="s">
        <v>87</v>
      </c>
      <c r="AY136" s="17" t="s">
        <v>148</v>
      </c>
      <c r="BE136" s="238">
        <f>IF(N136="základní",J136,0)</f>
        <v>0</v>
      </c>
      <c r="BF136" s="238">
        <f>IF(N136="snížená",J136,0)</f>
        <v>0</v>
      </c>
      <c r="BG136" s="238">
        <f>IF(N136="zákl. přenesená",J136,0)</f>
        <v>0</v>
      </c>
      <c r="BH136" s="238">
        <f>IF(N136="sníž. přenesená",J136,0)</f>
        <v>0</v>
      </c>
      <c r="BI136" s="238">
        <f>IF(N136="nulová",J136,0)</f>
        <v>0</v>
      </c>
      <c r="BJ136" s="17" t="s">
        <v>83</v>
      </c>
      <c r="BK136" s="238">
        <f>ROUND(I136*H136,2)</f>
        <v>0</v>
      </c>
      <c r="BL136" s="17" t="s">
        <v>113</v>
      </c>
      <c r="BM136" s="237" t="s">
        <v>174</v>
      </c>
    </row>
    <row r="137" s="2" customFormat="1">
      <c r="A137" s="38"/>
      <c r="B137" s="39"/>
      <c r="C137" s="40"/>
      <c r="D137" s="239" t="s">
        <v>156</v>
      </c>
      <c r="E137" s="40"/>
      <c r="F137" s="240" t="s">
        <v>175</v>
      </c>
      <c r="G137" s="40"/>
      <c r="H137" s="40"/>
      <c r="I137" s="241"/>
      <c r="J137" s="40"/>
      <c r="K137" s="40"/>
      <c r="L137" s="44"/>
      <c r="M137" s="242"/>
      <c r="N137" s="243"/>
      <c r="O137" s="91"/>
      <c r="P137" s="91"/>
      <c r="Q137" s="91"/>
      <c r="R137" s="91"/>
      <c r="S137" s="91"/>
      <c r="T137" s="92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156</v>
      </c>
      <c r="AU137" s="17" t="s">
        <v>87</v>
      </c>
    </row>
    <row r="138" s="13" customFormat="1">
      <c r="A138" s="13"/>
      <c r="B138" s="244"/>
      <c r="C138" s="245"/>
      <c r="D138" s="246" t="s">
        <v>158</v>
      </c>
      <c r="E138" s="247" t="s">
        <v>1</v>
      </c>
      <c r="F138" s="248" t="s">
        <v>176</v>
      </c>
      <c r="G138" s="245"/>
      <c r="H138" s="249">
        <v>154.71000000000001</v>
      </c>
      <c r="I138" s="250"/>
      <c r="J138" s="245"/>
      <c r="K138" s="245"/>
      <c r="L138" s="251"/>
      <c r="M138" s="252"/>
      <c r="N138" s="253"/>
      <c r="O138" s="253"/>
      <c r="P138" s="253"/>
      <c r="Q138" s="253"/>
      <c r="R138" s="253"/>
      <c r="S138" s="253"/>
      <c r="T138" s="254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55" t="s">
        <v>158</v>
      </c>
      <c r="AU138" s="255" t="s">
        <v>87</v>
      </c>
      <c r="AV138" s="13" t="s">
        <v>87</v>
      </c>
      <c r="AW138" s="13" t="s">
        <v>34</v>
      </c>
      <c r="AX138" s="13" t="s">
        <v>83</v>
      </c>
      <c r="AY138" s="255" t="s">
        <v>148</v>
      </c>
    </row>
    <row r="139" s="2" customFormat="1" ht="37.8" customHeight="1">
      <c r="A139" s="38"/>
      <c r="B139" s="39"/>
      <c r="C139" s="226" t="s">
        <v>116</v>
      </c>
      <c r="D139" s="226" t="s">
        <v>150</v>
      </c>
      <c r="E139" s="227" t="s">
        <v>177</v>
      </c>
      <c r="F139" s="228" t="s">
        <v>178</v>
      </c>
      <c r="G139" s="229" t="s">
        <v>168</v>
      </c>
      <c r="H139" s="230">
        <v>107.134</v>
      </c>
      <c r="I139" s="231"/>
      <c r="J139" s="232">
        <f>ROUND(I139*H139,2)</f>
        <v>0</v>
      </c>
      <c r="K139" s="228" t="s">
        <v>154</v>
      </c>
      <c r="L139" s="44"/>
      <c r="M139" s="233" t="s">
        <v>1</v>
      </c>
      <c r="N139" s="234" t="s">
        <v>44</v>
      </c>
      <c r="O139" s="91"/>
      <c r="P139" s="235">
        <f>O139*H139</f>
        <v>0</v>
      </c>
      <c r="Q139" s="235">
        <v>0</v>
      </c>
      <c r="R139" s="235">
        <f>Q139*H139</f>
        <v>0</v>
      </c>
      <c r="S139" s="235">
        <v>0</v>
      </c>
      <c r="T139" s="236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37" t="s">
        <v>113</v>
      </c>
      <c r="AT139" s="237" t="s">
        <v>150</v>
      </c>
      <c r="AU139" s="237" t="s">
        <v>87</v>
      </c>
      <c r="AY139" s="17" t="s">
        <v>148</v>
      </c>
      <c r="BE139" s="238">
        <f>IF(N139="základní",J139,0)</f>
        <v>0</v>
      </c>
      <c r="BF139" s="238">
        <f>IF(N139="snížená",J139,0)</f>
        <v>0</v>
      </c>
      <c r="BG139" s="238">
        <f>IF(N139="zákl. přenesená",J139,0)</f>
        <v>0</v>
      </c>
      <c r="BH139" s="238">
        <f>IF(N139="sníž. přenesená",J139,0)</f>
        <v>0</v>
      </c>
      <c r="BI139" s="238">
        <f>IF(N139="nulová",J139,0)</f>
        <v>0</v>
      </c>
      <c r="BJ139" s="17" t="s">
        <v>83</v>
      </c>
      <c r="BK139" s="238">
        <f>ROUND(I139*H139,2)</f>
        <v>0</v>
      </c>
      <c r="BL139" s="17" t="s">
        <v>113</v>
      </c>
      <c r="BM139" s="237" t="s">
        <v>179</v>
      </c>
    </row>
    <row r="140" s="2" customFormat="1">
      <c r="A140" s="38"/>
      <c r="B140" s="39"/>
      <c r="C140" s="40"/>
      <c r="D140" s="239" t="s">
        <v>156</v>
      </c>
      <c r="E140" s="40"/>
      <c r="F140" s="240" t="s">
        <v>180</v>
      </c>
      <c r="G140" s="40"/>
      <c r="H140" s="40"/>
      <c r="I140" s="241"/>
      <c r="J140" s="40"/>
      <c r="K140" s="40"/>
      <c r="L140" s="44"/>
      <c r="M140" s="242"/>
      <c r="N140" s="243"/>
      <c r="O140" s="91"/>
      <c r="P140" s="91"/>
      <c r="Q140" s="91"/>
      <c r="R140" s="91"/>
      <c r="S140" s="91"/>
      <c r="T140" s="92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T140" s="17" t="s">
        <v>156</v>
      </c>
      <c r="AU140" s="17" t="s">
        <v>87</v>
      </c>
    </row>
    <row r="141" s="13" customFormat="1">
      <c r="A141" s="13"/>
      <c r="B141" s="244"/>
      <c r="C141" s="245"/>
      <c r="D141" s="246" t="s">
        <v>158</v>
      </c>
      <c r="E141" s="247" t="s">
        <v>1</v>
      </c>
      <c r="F141" s="248" t="s">
        <v>181</v>
      </c>
      <c r="G141" s="245"/>
      <c r="H141" s="249">
        <v>41.5</v>
      </c>
      <c r="I141" s="250"/>
      <c r="J141" s="245"/>
      <c r="K141" s="245"/>
      <c r="L141" s="251"/>
      <c r="M141" s="252"/>
      <c r="N141" s="253"/>
      <c r="O141" s="253"/>
      <c r="P141" s="253"/>
      <c r="Q141" s="253"/>
      <c r="R141" s="253"/>
      <c r="S141" s="253"/>
      <c r="T141" s="254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55" t="s">
        <v>158</v>
      </c>
      <c r="AU141" s="255" t="s">
        <v>87</v>
      </c>
      <c r="AV141" s="13" t="s">
        <v>87</v>
      </c>
      <c r="AW141" s="13" t="s">
        <v>34</v>
      </c>
      <c r="AX141" s="13" t="s">
        <v>79</v>
      </c>
      <c r="AY141" s="255" t="s">
        <v>148</v>
      </c>
    </row>
    <row r="142" s="13" customFormat="1">
      <c r="A142" s="13"/>
      <c r="B142" s="244"/>
      <c r="C142" s="245"/>
      <c r="D142" s="246" t="s">
        <v>158</v>
      </c>
      <c r="E142" s="247" t="s">
        <v>1</v>
      </c>
      <c r="F142" s="248" t="s">
        <v>182</v>
      </c>
      <c r="G142" s="245"/>
      <c r="H142" s="249">
        <v>65.634</v>
      </c>
      <c r="I142" s="250"/>
      <c r="J142" s="245"/>
      <c r="K142" s="245"/>
      <c r="L142" s="251"/>
      <c r="M142" s="252"/>
      <c r="N142" s="253"/>
      <c r="O142" s="253"/>
      <c r="P142" s="253"/>
      <c r="Q142" s="253"/>
      <c r="R142" s="253"/>
      <c r="S142" s="253"/>
      <c r="T142" s="254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55" t="s">
        <v>158</v>
      </c>
      <c r="AU142" s="255" t="s">
        <v>87</v>
      </c>
      <c r="AV142" s="13" t="s">
        <v>87</v>
      </c>
      <c r="AW142" s="13" t="s">
        <v>34</v>
      </c>
      <c r="AX142" s="13" t="s">
        <v>79</v>
      </c>
      <c r="AY142" s="255" t="s">
        <v>148</v>
      </c>
    </row>
    <row r="143" s="14" customFormat="1">
      <c r="A143" s="14"/>
      <c r="B143" s="256"/>
      <c r="C143" s="257"/>
      <c r="D143" s="246" t="s">
        <v>158</v>
      </c>
      <c r="E143" s="258" t="s">
        <v>1</v>
      </c>
      <c r="F143" s="259" t="s">
        <v>183</v>
      </c>
      <c r="G143" s="257"/>
      <c r="H143" s="260">
        <v>107.134</v>
      </c>
      <c r="I143" s="261"/>
      <c r="J143" s="257"/>
      <c r="K143" s="257"/>
      <c r="L143" s="262"/>
      <c r="M143" s="263"/>
      <c r="N143" s="264"/>
      <c r="O143" s="264"/>
      <c r="P143" s="264"/>
      <c r="Q143" s="264"/>
      <c r="R143" s="264"/>
      <c r="S143" s="264"/>
      <c r="T143" s="265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66" t="s">
        <v>158</v>
      </c>
      <c r="AU143" s="266" t="s">
        <v>87</v>
      </c>
      <c r="AV143" s="14" t="s">
        <v>113</v>
      </c>
      <c r="AW143" s="14" t="s">
        <v>34</v>
      </c>
      <c r="AX143" s="14" t="s">
        <v>83</v>
      </c>
      <c r="AY143" s="266" t="s">
        <v>148</v>
      </c>
    </row>
    <row r="144" s="2" customFormat="1" ht="24.15" customHeight="1">
      <c r="A144" s="38"/>
      <c r="B144" s="39"/>
      <c r="C144" s="226" t="s">
        <v>184</v>
      </c>
      <c r="D144" s="226" t="s">
        <v>150</v>
      </c>
      <c r="E144" s="227" t="s">
        <v>185</v>
      </c>
      <c r="F144" s="228" t="s">
        <v>186</v>
      </c>
      <c r="G144" s="229" t="s">
        <v>187</v>
      </c>
      <c r="H144" s="230">
        <v>100</v>
      </c>
      <c r="I144" s="231"/>
      <c r="J144" s="232">
        <f>ROUND(I144*H144,2)</f>
        <v>0</v>
      </c>
      <c r="K144" s="228" t="s">
        <v>154</v>
      </c>
      <c r="L144" s="44"/>
      <c r="M144" s="233" t="s">
        <v>1</v>
      </c>
      <c r="N144" s="234" t="s">
        <v>44</v>
      </c>
      <c r="O144" s="91"/>
      <c r="P144" s="235">
        <f>O144*H144</f>
        <v>0</v>
      </c>
      <c r="Q144" s="235">
        <v>3.0000000000000001E-05</v>
      </c>
      <c r="R144" s="235">
        <f>Q144*H144</f>
        <v>0.0030000000000000001</v>
      </c>
      <c r="S144" s="235">
        <v>0</v>
      </c>
      <c r="T144" s="236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37" t="s">
        <v>113</v>
      </c>
      <c r="AT144" s="237" t="s">
        <v>150</v>
      </c>
      <c r="AU144" s="237" t="s">
        <v>87</v>
      </c>
      <c r="AY144" s="17" t="s">
        <v>148</v>
      </c>
      <c r="BE144" s="238">
        <f>IF(N144="základní",J144,0)</f>
        <v>0</v>
      </c>
      <c r="BF144" s="238">
        <f>IF(N144="snížená",J144,0)</f>
        <v>0</v>
      </c>
      <c r="BG144" s="238">
        <f>IF(N144="zákl. přenesená",J144,0)</f>
        <v>0</v>
      </c>
      <c r="BH144" s="238">
        <f>IF(N144="sníž. přenesená",J144,0)</f>
        <v>0</v>
      </c>
      <c r="BI144" s="238">
        <f>IF(N144="nulová",J144,0)</f>
        <v>0</v>
      </c>
      <c r="BJ144" s="17" t="s">
        <v>83</v>
      </c>
      <c r="BK144" s="238">
        <f>ROUND(I144*H144,2)</f>
        <v>0</v>
      </c>
      <c r="BL144" s="17" t="s">
        <v>113</v>
      </c>
      <c r="BM144" s="237" t="s">
        <v>188</v>
      </c>
    </row>
    <row r="145" s="2" customFormat="1">
      <c r="A145" s="38"/>
      <c r="B145" s="39"/>
      <c r="C145" s="40"/>
      <c r="D145" s="239" t="s">
        <v>156</v>
      </c>
      <c r="E145" s="40"/>
      <c r="F145" s="240" t="s">
        <v>189</v>
      </c>
      <c r="G145" s="40"/>
      <c r="H145" s="40"/>
      <c r="I145" s="241"/>
      <c r="J145" s="40"/>
      <c r="K145" s="40"/>
      <c r="L145" s="44"/>
      <c r="M145" s="242"/>
      <c r="N145" s="243"/>
      <c r="O145" s="91"/>
      <c r="P145" s="91"/>
      <c r="Q145" s="91"/>
      <c r="R145" s="91"/>
      <c r="S145" s="91"/>
      <c r="T145" s="92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17" t="s">
        <v>156</v>
      </c>
      <c r="AU145" s="17" t="s">
        <v>87</v>
      </c>
    </row>
    <row r="146" s="13" customFormat="1">
      <c r="A146" s="13"/>
      <c r="B146" s="244"/>
      <c r="C146" s="245"/>
      <c r="D146" s="246" t="s">
        <v>158</v>
      </c>
      <c r="E146" s="247" t="s">
        <v>1</v>
      </c>
      <c r="F146" s="248" t="s">
        <v>190</v>
      </c>
      <c r="G146" s="245"/>
      <c r="H146" s="249">
        <v>100</v>
      </c>
      <c r="I146" s="250"/>
      <c r="J146" s="245"/>
      <c r="K146" s="245"/>
      <c r="L146" s="251"/>
      <c r="M146" s="252"/>
      <c r="N146" s="253"/>
      <c r="O146" s="253"/>
      <c r="P146" s="253"/>
      <c r="Q146" s="253"/>
      <c r="R146" s="253"/>
      <c r="S146" s="253"/>
      <c r="T146" s="254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55" t="s">
        <v>158</v>
      </c>
      <c r="AU146" s="255" t="s">
        <v>87</v>
      </c>
      <c r="AV146" s="13" t="s">
        <v>87</v>
      </c>
      <c r="AW146" s="13" t="s">
        <v>34</v>
      </c>
      <c r="AX146" s="13" t="s">
        <v>83</v>
      </c>
      <c r="AY146" s="255" t="s">
        <v>148</v>
      </c>
    </row>
    <row r="147" s="2" customFormat="1" ht="33" customHeight="1">
      <c r="A147" s="38"/>
      <c r="B147" s="39"/>
      <c r="C147" s="226" t="s">
        <v>191</v>
      </c>
      <c r="D147" s="226" t="s">
        <v>150</v>
      </c>
      <c r="E147" s="227" t="s">
        <v>192</v>
      </c>
      <c r="F147" s="228" t="s">
        <v>193</v>
      </c>
      <c r="G147" s="229" t="s">
        <v>168</v>
      </c>
      <c r="H147" s="230">
        <v>63.68</v>
      </c>
      <c r="I147" s="231"/>
      <c r="J147" s="232">
        <f>ROUND(I147*H147,2)</f>
        <v>0</v>
      </c>
      <c r="K147" s="228" t="s">
        <v>154</v>
      </c>
      <c r="L147" s="44"/>
      <c r="M147" s="233" t="s">
        <v>1</v>
      </c>
      <c r="N147" s="234" t="s">
        <v>44</v>
      </c>
      <c r="O147" s="91"/>
      <c r="P147" s="235">
        <f>O147*H147</f>
        <v>0</v>
      </c>
      <c r="Q147" s="235">
        <v>0</v>
      </c>
      <c r="R147" s="235">
        <f>Q147*H147</f>
        <v>0</v>
      </c>
      <c r="S147" s="235">
        <v>0</v>
      </c>
      <c r="T147" s="236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37" t="s">
        <v>113</v>
      </c>
      <c r="AT147" s="237" t="s">
        <v>150</v>
      </c>
      <c r="AU147" s="237" t="s">
        <v>87</v>
      </c>
      <c r="AY147" s="17" t="s">
        <v>148</v>
      </c>
      <c r="BE147" s="238">
        <f>IF(N147="základní",J147,0)</f>
        <v>0</v>
      </c>
      <c r="BF147" s="238">
        <f>IF(N147="snížená",J147,0)</f>
        <v>0</v>
      </c>
      <c r="BG147" s="238">
        <f>IF(N147="zákl. přenesená",J147,0)</f>
        <v>0</v>
      </c>
      <c r="BH147" s="238">
        <f>IF(N147="sníž. přenesená",J147,0)</f>
        <v>0</v>
      </c>
      <c r="BI147" s="238">
        <f>IF(N147="nulová",J147,0)</f>
        <v>0</v>
      </c>
      <c r="BJ147" s="17" t="s">
        <v>83</v>
      </c>
      <c r="BK147" s="238">
        <f>ROUND(I147*H147,2)</f>
        <v>0</v>
      </c>
      <c r="BL147" s="17" t="s">
        <v>113</v>
      </c>
      <c r="BM147" s="237" t="s">
        <v>194</v>
      </c>
    </row>
    <row r="148" s="2" customFormat="1">
      <c r="A148" s="38"/>
      <c r="B148" s="39"/>
      <c r="C148" s="40"/>
      <c r="D148" s="239" t="s">
        <v>156</v>
      </c>
      <c r="E148" s="40"/>
      <c r="F148" s="240" t="s">
        <v>195</v>
      </c>
      <c r="G148" s="40"/>
      <c r="H148" s="40"/>
      <c r="I148" s="241"/>
      <c r="J148" s="40"/>
      <c r="K148" s="40"/>
      <c r="L148" s="44"/>
      <c r="M148" s="242"/>
      <c r="N148" s="243"/>
      <c r="O148" s="91"/>
      <c r="P148" s="91"/>
      <c r="Q148" s="91"/>
      <c r="R148" s="91"/>
      <c r="S148" s="91"/>
      <c r="T148" s="92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T148" s="17" t="s">
        <v>156</v>
      </c>
      <c r="AU148" s="17" t="s">
        <v>87</v>
      </c>
    </row>
    <row r="149" s="13" customFormat="1">
      <c r="A149" s="13"/>
      <c r="B149" s="244"/>
      <c r="C149" s="245"/>
      <c r="D149" s="246" t="s">
        <v>158</v>
      </c>
      <c r="E149" s="247" t="s">
        <v>1</v>
      </c>
      <c r="F149" s="248" t="s">
        <v>196</v>
      </c>
      <c r="G149" s="245"/>
      <c r="H149" s="249">
        <v>63.68</v>
      </c>
      <c r="I149" s="250"/>
      <c r="J149" s="245"/>
      <c r="K149" s="245"/>
      <c r="L149" s="251"/>
      <c r="M149" s="252"/>
      <c r="N149" s="253"/>
      <c r="O149" s="253"/>
      <c r="P149" s="253"/>
      <c r="Q149" s="253"/>
      <c r="R149" s="253"/>
      <c r="S149" s="253"/>
      <c r="T149" s="254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55" t="s">
        <v>158</v>
      </c>
      <c r="AU149" s="255" t="s">
        <v>87</v>
      </c>
      <c r="AV149" s="13" t="s">
        <v>87</v>
      </c>
      <c r="AW149" s="13" t="s">
        <v>34</v>
      </c>
      <c r="AX149" s="13" t="s">
        <v>83</v>
      </c>
      <c r="AY149" s="255" t="s">
        <v>148</v>
      </c>
    </row>
    <row r="150" s="2" customFormat="1" ht="62.7" customHeight="1">
      <c r="A150" s="38"/>
      <c r="B150" s="39"/>
      <c r="C150" s="226" t="s">
        <v>197</v>
      </c>
      <c r="D150" s="226" t="s">
        <v>150</v>
      </c>
      <c r="E150" s="227" t="s">
        <v>198</v>
      </c>
      <c r="F150" s="228" t="s">
        <v>199</v>
      </c>
      <c r="G150" s="229" t="s">
        <v>168</v>
      </c>
      <c r="H150" s="230">
        <v>63.68</v>
      </c>
      <c r="I150" s="231"/>
      <c r="J150" s="232">
        <f>ROUND(I150*H150,2)</f>
        <v>0</v>
      </c>
      <c r="K150" s="228" t="s">
        <v>154</v>
      </c>
      <c r="L150" s="44"/>
      <c r="M150" s="233" t="s">
        <v>1</v>
      </c>
      <c r="N150" s="234" t="s">
        <v>44</v>
      </c>
      <c r="O150" s="91"/>
      <c r="P150" s="235">
        <f>O150*H150</f>
        <v>0</v>
      </c>
      <c r="Q150" s="235">
        <v>0</v>
      </c>
      <c r="R150" s="235">
        <f>Q150*H150</f>
        <v>0</v>
      </c>
      <c r="S150" s="235">
        <v>0</v>
      </c>
      <c r="T150" s="236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37" t="s">
        <v>113</v>
      </c>
      <c r="AT150" s="237" t="s">
        <v>150</v>
      </c>
      <c r="AU150" s="237" t="s">
        <v>87</v>
      </c>
      <c r="AY150" s="17" t="s">
        <v>148</v>
      </c>
      <c r="BE150" s="238">
        <f>IF(N150="základní",J150,0)</f>
        <v>0</v>
      </c>
      <c r="BF150" s="238">
        <f>IF(N150="snížená",J150,0)</f>
        <v>0</v>
      </c>
      <c r="BG150" s="238">
        <f>IF(N150="zákl. přenesená",J150,0)</f>
        <v>0</v>
      </c>
      <c r="BH150" s="238">
        <f>IF(N150="sníž. přenesená",J150,0)</f>
        <v>0</v>
      </c>
      <c r="BI150" s="238">
        <f>IF(N150="nulová",J150,0)</f>
        <v>0</v>
      </c>
      <c r="BJ150" s="17" t="s">
        <v>83</v>
      </c>
      <c r="BK150" s="238">
        <f>ROUND(I150*H150,2)</f>
        <v>0</v>
      </c>
      <c r="BL150" s="17" t="s">
        <v>113</v>
      </c>
      <c r="BM150" s="237" t="s">
        <v>200</v>
      </c>
    </row>
    <row r="151" s="2" customFormat="1">
      <c r="A151" s="38"/>
      <c r="B151" s="39"/>
      <c r="C151" s="40"/>
      <c r="D151" s="239" t="s">
        <v>156</v>
      </c>
      <c r="E151" s="40"/>
      <c r="F151" s="240" t="s">
        <v>201</v>
      </c>
      <c r="G151" s="40"/>
      <c r="H151" s="40"/>
      <c r="I151" s="241"/>
      <c r="J151" s="40"/>
      <c r="K151" s="40"/>
      <c r="L151" s="44"/>
      <c r="M151" s="242"/>
      <c r="N151" s="243"/>
      <c r="O151" s="91"/>
      <c r="P151" s="91"/>
      <c r="Q151" s="91"/>
      <c r="R151" s="91"/>
      <c r="S151" s="91"/>
      <c r="T151" s="92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T151" s="17" t="s">
        <v>156</v>
      </c>
      <c r="AU151" s="17" t="s">
        <v>87</v>
      </c>
    </row>
    <row r="152" s="13" customFormat="1">
      <c r="A152" s="13"/>
      <c r="B152" s="244"/>
      <c r="C152" s="245"/>
      <c r="D152" s="246" t="s">
        <v>158</v>
      </c>
      <c r="E152" s="247" t="s">
        <v>1</v>
      </c>
      <c r="F152" s="248" t="s">
        <v>196</v>
      </c>
      <c r="G152" s="245"/>
      <c r="H152" s="249">
        <v>63.68</v>
      </c>
      <c r="I152" s="250"/>
      <c r="J152" s="245"/>
      <c r="K152" s="245"/>
      <c r="L152" s="251"/>
      <c r="M152" s="252"/>
      <c r="N152" s="253"/>
      <c r="O152" s="253"/>
      <c r="P152" s="253"/>
      <c r="Q152" s="253"/>
      <c r="R152" s="253"/>
      <c r="S152" s="253"/>
      <c r="T152" s="254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55" t="s">
        <v>158</v>
      </c>
      <c r="AU152" s="255" t="s">
        <v>87</v>
      </c>
      <c r="AV152" s="13" t="s">
        <v>87</v>
      </c>
      <c r="AW152" s="13" t="s">
        <v>34</v>
      </c>
      <c r="AX152" s="13" t="s">
        <v>83</v>
      </c>
      <c r="AY152" s="255" t="s">
        <v>148</v>
      </c>
    </row>
    <row r="153" s="2" customFormat="1" ht="62.7" customHeight="1">
      <c r="A153" s="38"/>
      <c r="B153" s="39"/>
      <c r="C153" s="226" t="s">
        <v>202</v>
      </c>
      <c r="D153" s="226" t="s">
        <v>150</v>
      </c>
      <c r="E153" s="227" t="s">
        <v>203</v>
      </c>
      <c r="F153" s="228" t="s">
        <v>204</v>
      </c>
      <c r="G153" s="229" t="s">
        <v>168</v>
      </c>
      <c r="H153" s="230">
        <v>47.576000000000001</v>
      </c>
      <c r="I153" s="231"/>
      <c r="J153" s="232">
        <f>ROUND(I153*H153,2)</f>
        <v>0</v>
      </c>
      <c r="K153" s="228" t="s">
        <v>154</v>
      </c>
      <c r="L153" s="44"/>
      <c r="M153" s="233" t="s">
        <v>1</v>
      </c>
      <c r="N153" s="234" t="s">
        <v>44</v>
      </c>
      <c r="O153" s="91"/>
      <c r="P153" s="235">
        <f>O153*H153</f>
        <v>0</v>
      </c>
      <c r="Q153" s="235">
        <v>0</v>
      </c>
      <c r="R153" s="235">
        <f>Q153*H153</f>
        <v>0</v>
      </c>
      <c r="S153" s="235">
        <v>0</v>
      </c>
      <c r="T153" s="236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37" t="s">
        <v>113</v>
      </c>
      <c r="AT153" s="237" t="s">
        <v>150</v>
      </c>
      <c r="AU153" s="237" t="s">
        <v>87</v>
      </c>
      <c r="AY153" s="17" t="s">
        <v>148</v>
      </c>
      <c r="BE153" s="238">
        <f>IF(N153="základní",J153,0)</f>
        <v>0</v>
      </c>
      <c r="BF153" s="238">
        <f>IF(N153="snížená",J153,0)</f>
        <v>0</v>
      </c>
      <c r="BG153" s="238">
        <f>IF(N153="zákl. přenesená",J153,0)</f>
        <v>0</v>
      </c>
      <c r="BH153" s="238">
        <f>IF(N153="sníž. přenesená",J153,0)</f>
        <v>0</v>
      </c>
      <c r="BI153" s="238">
        <f>IF(N153="nulová",J153,0)</f>
        <v>0</v>
      </c>
      <c r="BJ153" s="17" t="s">
        <v>83</v>
      </c>
      <c r="BK153" s="238">
        <f>ROUND(I153*H153,2)</f>
        <v>0</v>
      </c>
      <c r="BL153" s="17" t="s">
        <v>113</v>
      </c>
      <c r="BM153" s="237" t="s">
        <v>205</v>
      </c>
    </row>
    <row r="154" s="2" customFormat="1">
      <c r="A154" s="38"/>
      <c r="B154" s="39"/>
      <c r="C154" s="40"/>
      <c r="D154" s="239" t="s">
        <v>156</v>
      </c>
      <c r="E154" s="40"/>
      <c r="F154" s="240" t="s">
        <v>206</v>
      </c>
      <c r="G154" s="40"/>
      <c r="H154" s="40"/>
      <c r="I154" s="241"/>
      <c r="J154" s="40"/>
      <c r="K154" s="40"/>
      <c r="L154" s="44"/>
      <c r="M154" s="242"/>
      <c r="N154" s="243"/>
      <c r="O154" s="91"/>
      <c r="P154" s="91"/>
      <c r="Q154" s="91"/>
      <c r="R154" s="91"/>
      <c r="S154" s="91"/>
      <c r="T154" s="92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7" t="s">
        <v>156</v>
      </c>
      <c r="AU154" s="17" t="s">
        <v>87</v>
      </c>
    </row>
    <row r="155" s="13" customFormat="1">
      <c r="A155" s="13"/>
      <c r="B155" s="244"/>
      <c r="C155" s="245"/>
      <c r="D155" s="246" t="s">
        <v>158</v>
      </c>
      <c r="E155" s="247" t="s">
        <v>1</v>
      </c>
      <c r="F155" s="248" t="s">
        <v>207</v>
      </c>
      <c r="G155" s="245"/>
      <c r="H155" s="249">
        <v>154.71000000000001</v>
      </c>
      <c r="I155" s="250"/>
      <c r="J155" s="245"/>
      <c r="K155" s="245"/>
      <c r="L155" s="251"/>
      <c r="M155" s="252"/>
      <c r="N155" s="253"/>
      <c r="O155" s="253"/>
      <c r="P155" s="253"/>
      <c r="Q155" s="253"/>
      <c r="R155" s="253"/>
      <c r="S155" s="253"/>
      <c r="T155" s="254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55" t="s">
        <v>158</v>
      </c>
      <c r="AU155" s="255" t="s">
        <v>87</v>
      </c>
      <c r="AV155" s="13" t="s">
        <v>87</v>
      </c>
      <c r="AW155" s="13" t="s">
        <v>34</v>
      </c>
      <c r="AX155" s="13" t="s">
        <v>79</v>
      </c>
      <c r="AY155" s="255" t="s">
        <v>148</v>
      </c>
    </row>
    <row r="156" s="13" customFormat="1">
      <c r="A156" s="13"/>
      <c r="B156" s="244"/>
      <c r="C156" s="245"/>
      <c r="D156" s="246" t="s">
        <v>158</v>
      </c>
      <c r="E156" s="247" t="s">
        <v>1</v>
      </c>
      <c r="F156" s="248" t="s">
        <v>208</v>
      </c>
      <c r="G156" s="245"/>
      <c r="H156" s="249">
        <v>-107.134</v>
      </c>
      <c r="I156" s="250"/>
      <c r="J156" s="245"/>
      <c r="K156" s="245"/>
      <c r="L156" s="251"/>
      <c r="M156" s="252"/>
      <c r="N156" s="253"/>
      <c r="O156" s="253"/>
      <c r="P156" s="253"/>
      <c r="Q156" s="253"/>
      <c r="R156" s="253"/>
      <c r="S156" s="253"/>
      <c r="T156" s="254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55" t="s">
        <v>158</v>
      </c>
      <c r="AU156" s="255" t="s">
        <v>87</v>
      </c>
      <c r="AV156" s="13" t="s">
        <v>87</v>
      </c>
      <c r="AW156" s="13" t="s">
        <v>34</v>
      </c>
      <c r="AX156" s="13" t="s">
        <v>79</v>
      </c>
      <c r="AY156" s="255" t="s">
        <v>148</v>
      </c>
    </row>
    <row r="157" s="14" customFormat="1">
      <c r="A157" s="14"/>
      <c r="B157" s="256"/>
      <c r="C157" s="257"/>
      <c r="D157" s="246" t="s">
        <v>158</v>
      </c>
      <c r="E157" s="258" t="s">
        <v>1</v>
      </c>
      <c r="F157" s="259" t="s">
        <v>183</v>
      </c>
      <c r="G157" s="257"/>
      <c r="H157" s="260">
        <v>47.576000000000001</v>
      </c>
      <c r="I157" s="261"/>
      <c r="J157" s="257"/>
      <c r="K157" s="257"/>
      <c r="L157" s="262"/>
      <c r="M157" s="263"/>
      <c r="N157" s="264"/>
      <c r="O157" s="264"/>
      <c r="P157" s="264"/>
      <c r="Q157" s="264"/>
      <c r="R157" s="264"/>
      <c r="S157" s="264"/>
      <c r="T157" s="265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66" t="s">
        <v>158</v>
      </c>
      <c r="AU157" s="266" t="s">
        <v>87</v>
      </c>
      <c r="AV157" s="14" t="s">
        <v>113</v>
      </c>
      <c r="AW157" s="14" t="s">
        <v>34</v>
      </c>
      <c r="AX157" s="14" t="s">
        <v>83</v>
      </c>
      <c r="AY157" s="266" t="s">
        <v>148</v>
      </c>
    </row>
    <row r="158" s="2" customFormat="1" ht="55.5" customHeight="1">
      <c r="A158" s="38"/>
      <c r="B158" s="39"/>
      <c r="C158" s="226" t="s">
        <v>209</v>
      </c>
      <c r="D158" s="226" t="s">
        <v>150</v>
      </c>
      <c r="E158" s="227" t="s">
        <v>210</v>
      </c>
      <c r="F158" s="228" t="s">
        <v>211</v>
      </c>
      <c r="G158" s="229" t="s">
        <v>212</v>
      </c>
      <c r="H158" s="230">
        <v>25</v>
      </c>
      <c r="I158" s="231"/>
      <c r="J158" s="232">
        <f>ROUND(I158*H158,2)</f>
        <v>0</v>
      </c>
      <c r="K158" s="228" t="s">
        <v>1</v>
      </c>
      <c r="L158" s="44"/>
      <c r="M158" s="233" t="s">
        <v>1</v>
      </c>
      <c r="N158" s="234" t="s">
        <v>44</v>
      </c>
      <c r="O158" s="91"/>
      <c r="P158" s="235">
        <f>O158*H158</f>
        <v>0</v>
      </c>
      <c r="Q158" s="235">
        <v>0</v>
      </c>
      <c r="R158" s="235">
        <f>Q158*H158</f>
        <v>0</v>
      </c>
      <c r="S158" s="235">
        <v>0</v>
      </c>
      <c r="T158" s="236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37" t="s">
        <v>113</v>
      </c>
      <c r="AT158" s="237" t="s">
        <v>150</v>
      </c>
      <c r="AU158" s="237" t="s">
        <v>87</v>
      </c>
      <c r="AY158" s="17" t="s">
        <v>148</v>
      </c>
      <c r="BE158" s="238">
        <f>IF(N158="základní",J158,0)</f>
        <v>0</v>
      </c>
      <c r="BF158" s="238">
        <f>IF(N158="snížená",J158,0)</f>
        <v>0</v>
      </c>
      <c r="BG158" s="238">
        <f>IF(N158="zákl. přenesená",J158,0)</f>
        <v>0</v>
      </c>
      <c r="BH158" s="238">
        <f>IF(N158="sníž. přenesená",J158,0)</f>
        <v>0</v>
      </c>
      <c r="BI158" s="238">
        <f>IF(N158="nulová",J158,0)</f>
        <v>0</v>
      </c>
      <c r="BJ158" s="17" t="s">
        <v>83</v>
      </c>
      <c r="BK158" s="238">
        <f>ROUND(I158*H158,2)</f>
        <v>0</v>
      </c>
      <c r="BL158" s="17" t="s">
        <v>113</v>
      </c>
      <c r="BM158" s="237" t="s">
        <v>213</v>
      </c>
    </row>
    <row r="159" s="2" customFormat="1">
      <c r="A159" s="38"/>
      <c r="B159" s="39"/>
      <c r="C159" s="40"/>
      <c r="D159" s="246" t="s">
        <v>214</v>
      </c>
      <c r="E159" s="40"/>
      <c r="F159" s="267" t="s">
        <v>215</v>
      </c>
      <c r="G159" s="40"/>
      <c r="H159" s="40"/>
      <c r="I159" s="241"/>
      <c r="J159" s="40"/>
      <c r="K159" s="40"/>
      <c r="L159" s="44"/>
      <c r="M159" s="242"/>
      <c r="N159" s="243"/>
      <c r="O159" s="91"/>
      <c r="P159" s="91"/>
      <c r="Q159" s="91"/>
      <c r="R159" s="91"/>
      <c r="S159" s="91"/>
      <c r="T159" s="92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T159" s="17" t="s">
        <v>214</v>
      </c>
      <c r="AU159" s="17" t="s">
        <v>87</v>
      </c>
    </row>
    <row r="160" s="15" customFormat="1">
      <c r="A160" s="15"/>
      <c r="B160" s="268"/>
      <c r="C160" s="269"/>
      <c r="D160" s="246" t="s">
        <v>158</v>
      </c>
      <c r="E160" s="270" t="s">
        <v>1</v>
      </c>
      <c r="F160" s="271" t="s">
        <v>216</v>
      </c>
      <c r="G160" s="269"/>
      <c r="H160" s="270" t="s">
        <v>1</v>
      </c>
      <c r="I160" s="272"/>
      <c r="J160" s="269"/>
      <c r="K160" s="269"/>
      <c r="L160" s="273"/>
      <c r="M160" s="274"/>
      <c r="N160" s="275"/>
      <c r="O160" s="275"/>
      <c r="P160" s="275"/>
      <c r="Q160" s="275"/>
      <c r="R160" s="275"/>
      <c r="S160" s="275"/>
      <c r="T160" s="276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T160" s="277" t="s">
        <v>158</v>
      </c>
      <c r="AU160" s="277" t="s">
        <v>87</v>
      </c>
      <c r="AV160" s="15" t="s">
        <v>83</v>
      </c>
      <c r="AW160" s="15" t="s">
        <v>34</v>
      </c>
      <c r="AX160" s="15" t="s">
        <v>79</v>
      </c>
      <c r="AY160" s="277" t="s">
        <v>148</v>
      </c>
    </row>
    <row r="161" s="15" customFormat="1">
      <c r="A161" s="15"/>
      <c r="B161" s="268"/>
      <c r="C161" s="269"/>
      <c r="D161" s="246" t="s">
        <v>158</v>
      </c>
      <c r="E161" s="270" t="s">
        <v>1</v>
      </c>
      <c r="F161" s="271" t="s">
        <v>217</v>
      </c>
      <c r="G161" s="269"/>
      <c r="H161" s="270" t="s">
        <v>1</v>
      </c>
      <c r="I161" s="272"/>
      <c r="J161" s="269"/>
      <c r="K161" s="269"/>
      <c r="L161" s="273"/>
      <c r="M161" s="274"/>
      <c r="N161" s="275"/>
      <c r="O161" s="275"/>
      <c r="P161" s="275"/>
      <c r="Q161" s="275"/>
      <c r="R161" s="275"/>
      <c r="S161" s="275"/>
      <c r="T161" s="276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T161" s="277" t="s">
        <v>158</v>
      </c>
      <c r="AU161" s="277" t="s">
        <v>87</v>
      </c>
      <c r="AV161" s="15" t="s">
        <v>83</v>
      </c>
      <c r="AW161" s="15" t="s">
        <v>34</v>
      </c>
      <c r="AX161" s="15" t="s">
        <v>79</v>
      </c>
      <c r="AY161" s="277" t="s">
        <v>148</v>
      </c>
    </row>
    <row r="162" s="13" customFormat="1">
      <c r="A162" s="13"/>
      <c r="B162" s="244"/>
      <c r="C162" s="245"/>
      <c r="D162" s="246" t="s">
        <v>158</v>
      </c>
      <c r="E162" s="247" t="s">
        <v>1</v>
      </c>
      <c r="F162" s="248" t="s">
        <v>218</v>
      </c>
      <c r="G162" s="245"/>
      <c r="H162" s="249">
        <v>25</v>
      </c>
      <c r="I162" s="250"/>
      <c r="J162" s="245"/>
      <c r="K162" s="245"/>
      <c r="L162" s="251"/>
      <c r="M162" s="252"/>
      <c r="N162" s="253"/>
      <c r="O162" s="253"/>
      <c r="P162" s="253"/>
      <c r="Q162" s="253"/>
      <c r="R162" s="253"/>
      <c r="S162" s="253"/>
      <c r="T162" s="254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55" t="s">
        <v>158</v>
      </c>
      <c r="AU162" s="255" t="s">
        <v>87</v>
      </c>
      <c r="AV162" s="13" t="s">
        <v>87</v>
      </c>
      <c r="AW162" s="13" t="s">
        <v>34</v>
      </c>
      <c r="AX162" s="13" t="s">
        <v>83</v>
      </c>
      <c r="AY162" s="255" t="s">
        <v>148</v>
      </c>
    </row>
    <row r="163" s="2" customFormat="1" ht="44.25" customHeight="1">
      <c r="A163" s="38"/>
      <c r="B163" s="39"/>
      <c r="C163" s="226" t="s">
        <v>219</v>
      </c>
      <c r="D163" s="226" t="s">
        <v>150</v>
      </c>
      <c r="E163" s="227" t="s">
        <v>220</v>
      </c>
      <c r="F163" s="228" t="s">
        <v>221</v>
      </c>
      <c r="G163" s="229" t="s">
        <v>222</v>
      </c>
      <c r="H163" s="230">
        <v>219.291</v>
      </c>
      <c r="I163" s="231"/>
      <c r="J163" s="232">
        <f>ROUND(I163*H163,2)</f>
        <v>0</v>
      </c>
      <c r="K163" s="228" t="s">
        <v>154</v>
      </c>
      <c r="L163" s="44"/>
      <c r="M163" s="233" t="s">
        <v>1</v>
      </c>
      <c r="N163" s="234" t="s">
        <v>44</v>
      </c>
      <c r="O163" s="91"/>
      <c r="P163" s="235">
        <f>O163*H163</f>
        <v>0</v>
      </c>
      <c r="Q163" s="235">
        <v>0</v>
      </c>
      <c r="R163" s="235">
        <f>Q163*H163</f>
        <v>0</v>
      </c>
      <c r="S163" s="235">
        <v>0</v>
      </c>
      <c r="T163" s="236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37" t="s">
        <v>113</v>
      </c>
      <c r="AT163" s="237" t="s">
        <v>150</v>
      </c>
      <c r="AU163" s="237" t="s">
        <v>87</v>
      </c>
      <c r="AY163" s="17" t="s">
        <v>148</v>
      </c>
      <c r="BE163" s="238">
        <f>IF(N163="základní",J163,0)</f>
        <v>0</v>
      </c>
      <c r="BF163" s="238">
        <f>IF(N163="snížená",J163,0)</f>
        <v>0</v>
      </c>
      <c r="BG163" s="238">
        <f>IF(N163="zákl. přenesená",J163,0)</f>
        <v>0</v>
      </c>
      <c r="BH163" s="238">
        <f>IF(N163="sníž. přenesená",J163,0)</f>
        <v>0</v>
      </c>
      <c r="BI163" s="238">
        <f>IF(N163="nulová",J163,0)</f>
        <v>0</v>
      </c>
      <c r="BJ163" s="17" t="s">
        <v>83</v>
      </c>
      <c r="BK163" s="238">
        <f>ROUND(I163*H163,2)</f>
        <v>0</v>
      </c>
      <c r="BL163" s="17" t="s">
        <v>113</v>
      </c>
      <c r="BM163" s="237" t="s">
        <v>223</v>
      </c>
    </row>
    <row r="164" s="2" customFormat="1">
      <c r="A164" s="38"/>
      <c r="B164" s="39"/>
      <c r="C164" s="40"/>
      <c r="D164" s="239" t="s">
        <v>156</v>
      </c>
      <c r="E164" s="40"/>
      <c r="F164" s="240" t="s">
        <v>224</v>
      </c>
      <c r="G164" s="40"/>
      <c r="H164" s="40"/>
      <c r="I164" s="241"/>
      <c r="J164" s="40"/>
      <c r="K164" s="40"/>
      <c r="L164" s="44"/>
      <c r="M164" s="242"/>
      <c r="N164" s="243"/>
      <c r="O164" s="91"/>
      <c r="P164" s="91"/>
      <c r="Q164" s="91"/>
      <c r="R164" s="91"/>
      <c r="S164" s="91"/>
      <c r="T164" s="92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T164" s="17" t="s">
        <v>156</v>
      </c>
      <c r="AU164" s="17" t="s">
        <v>87</v>
      </c>
    </row>
    <row r="165" s="13" customFormat="1">
      <c r="A165" s="13"/>
      <c r="B165" s="244"/>
      <c r="C165" s="245"/>
      <c r="D165" s="246" t="s">
        <v>158</v>
      </c>
      <c r="E165" s="247" t="s">
        <v>1</v>
      </c>
      <c r="F165" s="248" t="s">
        <v>225</v>
      </c>
      <c r="G165" s="245"/>
      <c r="H165" s="249">
        <v>114.624</v>
      </c>
      <c r="I165" s="250"/>
      <c r="J165" s="245"/>
      <c r="K165" s="245"/>
      <c r="L165" s="251"/>
      <c r="M165" s="252"/>
      <c r="N165" s="253"/>
      <c r="O165" s="253"/>
      <c r="P165" s="253"/>
      <c r="Q165" s="253"/>
      <c r="R165" s="253"/>
      <c r="S165" s="253"/>
      <c r="T165" s="254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55" t="s">
        <v>158</v>
      </c>
      <c r="AU165" s="255" t="s">
        <v>87</v>
      </c>
      <c r="AV165" s="13" t="s">
        <v>87</v>
      </c>
      <c r="AW165" s="13" t="s">
        <v>34</v>
      </c>
      <c r="AX165" s="13" t="s">
        <v>79</v>
      </c>
      <c r="AY165" s="255" t="s">
        <v>148</v>
      </c>
    </row>
    <row r="166" s="13" customFormat="1">
      <c r="A166" s="13"/>
      <c r="B166" s="244"/>
      <c r="C166" s="245"/>
      <c r="D166" s="246" t="s">
        <v>158</v>
      </c>
      <c r="E166" s="247" t="s">
        <v>1</v>
      </c>
      <c r="F166" s="248" t="s">
        <v>226</v>
      </c>
      <c r="G166" s="245"/>
      <c r="H166" s="249">
        <v>104.667</v>
      </c>
      <c r="I166" s="250"/>
      <c r="J166" s="245"/>
      <c r="K166" s="245"/>
      <c r="L166" s="251"/>
      <c r="M166" s="252"/>
      <c r="N166" s="253"/>
      <c r="O166" s="253"/>
      <c r="P166" s="253"/>
      <c r="Q166" s="253"/>
      <c r="R166" s="253"/>
      <c r="S166" s="253"/>
      <c r="T166" s="254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55" t="s">
        <v>158</v>
      </c>
      <c r="AU166" s="255" t="s">
        <v>87</v>
      </c>
      <c r="AV166" s="13" t="s">
        <v>87</v>
      </c>
      <c r="AW166" s="13" t="s">
        <v>34</v>
      </c>
      <c r="AX166" s="13" t="s">
        <v>79</v>
      </c>
      <c r="AY166" s="255" t="s">
        <v>148</v>
      </c>
    </row>
    <row r="167" s="14" customFormat="1">
      <c r="A167" s="14"/>
      <c r="B167" s="256"/>
      <c r="C167" s="257"/>
      <c r="D167" s="246" t="s">
        <v>158</v>
      </c>
      <c r="E167" s="258" t="s">
        <v>1</v>
      </c>
      <c r="F167" s="259" t="s">
        <v>183</v>
      </c>
      <c r="G167" s="257"/>
      <c r="H167" s="260">
        <v>219.291</v>
      </c>
      <c r="I167" s="261"/>
      <c r="J167" s="257"/>
      <c r="K167" s="257"/>
      <c r="L167" s="262"/>
      <c r="M167" s="263"/>
      <c r="N167" s="264"/>
      <c r="O167" s="264"/>
      <c r="P167" s="264"/>
      <c r="Q167" s="264"/>
      <c r="R167" s="264"/>
      <c r="S167" s="264"/>
      <c r="T167" s="265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66" t="s">
        <v>158</v>
      </c>
      <c r="AU167" s="266" t="s">
        <v>87</v>
      </c>
      <c r="AV167" s="14" t="s">
        <v>113</v>
      </c>
      <c r="AW167" s="14" t="s">
        <v>34</v>
      </c>
      <c r="AX167" s="14" t="s">
        <v>83</v>
      </c>
      <c r="AY167" s="266" t="s">
        <v>148</v>
      </c>
    </row>
    <row r="168" s="12" customFormat="1" ht="22.8" customHeight="1">
      <c r="A168" s="12"/>
      <c r="B168" s="210"/>
      <c r="C168" s="211"/>
      <c r="D168" s="212" t="s">
        <v>78</v>
      </c>
      <c r="E168" s="224" t="s">
        <v>113</v>
      </c>
      <c r="F168" s="224" t="s">
        <v>227</v>
      </c>
      <c r="G168" s="211"/>
      <c r="H168" s="211"/>
      <c r="I168" s="214"/>
      <c r="J168" s="225">
        <f>BK168</f>
        <v>0</v>
      </c>
      <c r="K168" s="211"/>
      <c r="L168" s="216"/>
      <c r="M168" s="217"/>
      <c r="N168" s="218"/>
      <c r="O168" s="218"/>
      <c r="P168" s="219">
        <f>SUM(P169:P177)</f>
        <v>0</v>
      </c>
      <c r="Q168" s="218"/>
      <c r="R168" s="219">
        <f>SUM(R169:R177)</f>
        <v>0</v>
      </c>
      <c r="S168" s="218"/>
      <c r="T168" s="220">
        <f>SUM(T169:T177)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221" t="s">
        <v>83</v>
      </c>
      <c r="AT168" s="222" t="s">
        <v>78</v>
      </c>
      <c r="AU168" s="222" t="s">
        <v>83</v>
      </c>
      <c r="AY168" s="221" t="s">
        <v>148</v>
      </c>
      <c r="BK168" s="223">
        <f>SUM(BK169:BK177)</f>
        <v>0</v>
      </c>
    </row>
    <row r="169" s="2" customFormat="1" ht="44.25" customHeight="1">
      <c r="A169" s="38"/>
      <c r="B169" s="39"/>
      <c r="C169" s="226" t="s">
        <v>228</v>
      </c>
      <c r="D169" s="226" t="s">
        <v>150</v>
      </c>
      <c r="E169" s="227" t="s">
        <v>229</v>
      </c>
      <c r="F169" s="228" t="s">
        <v>230</v>
      </c>
      <c r="G169" s="229" t="s">
        <v>168</v>
      </c>
      <c r="H169" s="230">
        <v>41.5</v>
      </c>
      <c r="I169" s="231"/>
      <c r="J169" s="232">
        <f>ROUND(I169*H169,2)</f>
        <v>0</v>
      </c>
      <c r="K169" s="228" t="s">
        <v>1</v>
      </c>
      <c r="L169" s="44"/>
      <c r="M169" s="233" t="s">
        <v>1</v>
      </c>
      <c r="N169" s="234" t="s">
        <v>44</v>
      </c>
      <c r="O169" s="91"/>
      <c r="P169" s="235">
        <f>O169*H169</f>
        <v>0</v>
      </c>
      <c r="Q169" s="235">
        <v>0</v>
      </c>
      <c r="R169" s="235">
        <f>Q169*H169</f>
        <v>0</v>
      </c>
      <c r="S169" s="235">
        <v>0</v>
      </c>
      <c r="T169" s="236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37" t="s">
        <v>113</v>
      </c>
      <c r="AT169" s="237" t="s">
        <v>150</v>
      </c>
      <c r="AU169" s="237" t="s">
        <v>87</v>
      </c>
      <c r="AY169" s="17" t="s">
        <v>148</v>
      </c>
      <c r="BE169" s="238">
        <f>IF(N169="základní",J169,0)</f>
        <v>0</v>
      </c>
      <c r="BF169" s="238">
        <f>IF(N169="snížená",J169,0)</f>
        <v>0</v>
      </c>
      <c r="BG169" s="238">
        <f>IF(N169="zákl. přenesená",J169,0)</f>
        <v>0</v>
      </c>
      <c r="BH169" s="238">
        <f>IF(N169="sníž. přenesená",J169,0)</f>
        <v>0</v>
      </c>
      <c r="BI169" s="238">
        <f>IF(N169="nulová",J169,0)</f>
        <v>0</v>
      </c>
      <c r="BJ169" s="17" t="s">
        <v>83</v>
      </c>
      <c r="BK169" s="238">
        <f>ROUND(I169*H169,2)</f>
        <v>0</v>
      </c>
      <c r="BL169" s="17" t="s">
        <v>113</v>
      </c>
      <c r="BM169" s="237" t="s">
        <v>231</v>
      </c>
    </row>
    <row r="170" s="13" customFormat="1">
      <c r="A170" s="13"/>
      <c r="B170" s="244"/>
      <c r="C170" s="245"/>
      <c r="D170" s="246" t="s">
        <v>158</v>
      </c>
      <c r="E170" s="247" t="s">
        <v>1</v>
      </c>
      <c r="F170" s="248" t="s">
        <v>232</v>
      </c>
      <c r="G170" s="245"/>
      <c r="H170" s="249">
        <v>41.5</v>
      </c>
      <c r="I170" s="250"/>
      <c r="J170" s="245"/>
      <c r="K170" s="245"/>
      <c r="L170" s="251"/>
      <c r="M170" s="252"/>
      <c r="N170" s="253"/>
      <c r="O170" s="253"/>
      <c r="P170" s="253"/>
      <c r="Q170" s="253"/>
      <c r="R170" s="253"/>
      <c r="S170" s="253"/>
      <c r="T170" s="254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55" t="s">
        <v>158</v>
      </c>
      <c r="AU170" s="255" t="s">
        <v>87</v>
      </c>
      <c r="AV170" s="13" t="s">
        <v>87</v>
      </c>
      <c r="AW170" s="13" t="s">
        <v>34</v>
      </c>
      <c r="AX170" s="13" t="s">
        <v>83</v>
      </c>
      <c r="AY170" s="255" t="s">
        <v>148</v>
      </c>
    </row>
    <row r="171" s="2" customFormat="1" ht="62.7" customHeight="1">
      <c r="A171" s="38"/>
      <c r="B171" s="39"/>
      <c r="C171" s="226" t="s">
        <v>233</v>
      </c>
      <c r="D171" s="226" t="s">
        <v>150</v>
      </c>
      <c r="E171" s="227" t="s">
        <v>234</v>
      </c>
      <c r="F171" s="228" t="s">
        <v>235</v>
      </c>
      <c r="G171" s="229" t="s">
        <v>168</v>
      </c>
      <c r="H171" s="230">
        <v>153.14599999999999</v>
      </c>
      <c r="I171" s="231"/>
      <c r="J171" s="232">
        <f>ROUND(I171*H171,2)</f>
        <v>0</v>
      </c>
      <c r="K171" s="228" t="s">
        <v>154</v>
      </c>
      <c r="L171" s="44"/>
      <c r="M171" s="233" t="s">
        <v>1</v>
      </c>
      <c r="N171" s="234" t="s">
        <v>44</v>
      </c>
      <c r="O171" s="91"/>
      <c r="P171" s="235">
        <f>O171*H171</f>
        <v>0</v>
      </c>
      <c r="Q171" s="235">
        <v>0</v>
      </c>
      <c r="R171" s="235">
        <f>Q171*H171</f>
        <v>0</v>
      </c>
      <c r="S171" s="235">
        <v>0</v>
      </c>
      <c r="T171" s="236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37" t="s">
        <v>113</v>
      </c>
      <c r="AT171" s="237" t="s">
        <v>150</v>
      </c>
      <c r="AU171" s="237" t="s">
        <v>87</v>
      </c>
      <c r="AY171" s="17" t="s">
        <v>148</v>
      </c>
      <c r="BE171" s="238">
        <f>IF(N171="základní",J171,0)</f>
        <v>0</v>
      </c>
      <c r="BF171" s="238">
        <f>IF(N171="snížená",J171,0)</f>
        <v>0</v>
      </c>
      <c r="BG171" s="238">
        <f>IF(N171="zákl. přenesená",J171,0)</f>
        <v>0</v>
      </c>
      <c r="BH171" s="238">
        <f>IF(N171="sníž. přenesená",J171,0)</f>
        <v>0</v>
      </c>
      <c r="BI171" s="238">
        <f>IF(N171="nulová",J171,0)</f>
        <v>0</v>
      </c>
      <c r="BJ171" s="17" t="s">
        <v>83</v>
      </c>
      <c r="BK171" s="238">
        <f>ROUND(I171*H171,2)</f>
        <v>0</v>
      </c>
      <c r="BL171" s="17" t="s">
        <v>113</v>
      </c>
      <c r="BM171" s="237" t="s">
        <v>236</v>
      </c>
    </row>
    <row r="172" s="2" customFormat="1">
      <c r="A172" s="38"/>
      <c r="B172" s="39"/>
      <c r="C172" s="40"/>
      <c r="D172" s="239" t="s">
        <v>156</v>
      </c>
      <c r="E172" s="40"/>
      <c r="F172" s="240" t="s">
        <v>237</v>
      </c>
      <c r="G172" s="40"/>
      <c r="H172" s="40"/>
      <c r="I172" s="241"/>
      <c r="J172" s="40"/>
      <c r="K172" s="40"/>
      <c r="L172" s="44"/>
      <c r="M172" s="242"/>
      <c r="N172" s="243"/>
      <c r="O172" s="91"/>
      <c r="P172" s="91"/>
      <c r="Q172" s="91"/>
      <c r="R172" s="91"/>
      <c r="S172" s="91"/>
      <c r="T172" s="92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T172" s="17" t="s">
        <v>156</v>
      </c>
      <c r="AU172" s="17" t="s">
        <v>87</v>
      </c>
    </row>
    <row r="173" s="13" customFormat="1">
      <c r="A173" s="13"/>
      <c r="B173" s="244"/>
      <c r="C173" s="245"/>
      <c r="D173" s="246" t="s">
        <v>158</v>
      </c>
      <c r="E173" s="247" t="s">
        <v>1</v>
      </c>
      <c r="F173" s="248" t="s">
        <v>238</v>
      </c>
      <c r="G173" s="245"/>
      <c r="H173" s="249">
        <v>218.78</v>
      </c>
      <c r="I173" s="250"/>
      <c r="J173" s="245"/>
      <c r="K173" s="245"/>
      <c r="L173" s="251"/>
      <c r="M173" s="252"/>
      <c r="N173" s="253"/>
      <c r="O173" s="253"/>
      <c r="P173" s="253"/>
      <c r="Q173" s="253"/>
      <c r="R173" s="253"/>
      <c r="S173" s="253"/>
      <c r="T173" s="254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55" t="s">
        <v>158</v>
      </c>
      <c r="AU173" s="255" t="s">
        <v>87</v>
      </c>
      <c r="AV173" s="13" t="s">
        <v>87</v>
      </c>
      <c r="AW173" s="13" t="s">
        <v>34</v>
      </c>
      <c r="AX173" s="13" t="s">
        <v>79</v>
      </c>
      <c r="AY173" s="255" t="s">
        <v>148</v>
      </c>
    </row>
    <row r="174" s="13" customFormat="1">
      <c r="A174" s="13"/>
      <c r="B174" s="244"/>
      <c r="C174" s="245"/>
      <c r="D174" s="246" t="s">
        <v>158</v>
      </c>
      <c r="E174" s="247" t="s">
        <v>1</v>
      </c>
      <c r="F174" s="248" t="s">
        <v>239</v>
      </c>
      <c r="G174" s="245"/>
      <c r="H174" s="249">
        <v>-65.634</v>
      </c>
      <c r="I174" s="250"/>
      <c r="J174" s="245"/>
      <c r="K174" s="245"/>
      <c r="L174" s="251"/>
      <c r="M174" s="252"/>
      <c r="N174" s="253"/>
      <c r="O174" s="253"/>
      <c r="P174" s="253"/>
      <c r="Q174" s="253"/>
      <c r="R174" s="253"/>
      <c r="S174" s="253"/>
      <c r="T174" s="254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55" t="s">
        <v>158</v>
      </c>
      <c r="AU174" s="255" t="s">
        <v>87</v>
      </c>
      <c r="AV174" s="13" t="s">
        <v>87</v>
      </c>
      <c r="AW174" s="13" t="s">
        <v>34</v>
      </c>
      <c r="AX174" s="13" t="s">
        <v>79</v>
      </c>
      <c r="AY174" s="255" t="s">
        <v>148</v>
      </c>
    </row>
    <row r="175" s="14" customFormat="1">
      <c r="A175" s="14"/>
      <c r="B175" s="256"/>
      <c r="C175" s="257"/>
      <c r="D175" s="246" t="s">
        <v>158</v>
      </c>
      <c r="E175" s="258" t="s">
        <v>1</v>
      </c>
      <c r="F175" s="259" t="s">
        <v>183</v>
      </c>
      <c r="G175" s="257"/>
      <c r="H175" s="260">
        <v>153.14599999999999</v>
      </c>
      <c r="I175" s="261"/>
      <c r="J175" s="257"/>
      <c r="K175" s="257"/>
      <c r="L175" s="262"/>
      <c r="M175" s="263"/>
      <c r="N175" s="264"/>
      <c r="O175" s="264"/>
      <c r="P175" s="264"/>
      <c r="Q175" s="264"/>
      <c r="R175" s="264"/>
      <c r="S175" s="264"/>
      <c r="T175" s="265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66" t="s">
        <v>158</v>
      </c>
      <c r="AU175" s="266" t="s">
        <v>87</v>
      </c>
      <c r="AV175" s="14" t="s">
        <v>113</v>
      </c>
      <c r="AW175" s="14" t="s">
        <v>34</v>
      </c>
      <c r="AX175" s="14" t="s">
        <v>83</v>
      </c>
      <c r="AY175" s="266" t="s">
        <v>148</v>
      </c>
    </row>
    <row r="176" s="2" customFormat="1" ht="62.7" customHeight="1">
      <c r="A176" s="38"/>
      <c r="B176" s="39"/>
      <c r="C176" s="226" t="s">
        <v>240</v>
      </c>
      <c r="D176" s="226" t="s">
        <v>150</v>
      </c>
      <c r="E176" s="227" t="s">
        <v>241</v>
      </c>
      <c r="F176" s="228" t="s">
        <v>235</v>
      </c>
      <c r="G176" s="229" t="s">
        <v>168</v>
      </c>
      <c r="H176" s="230">
        <v>65.634</v>
      </c>
      <c r="I176" s="231"/>
      <c r="J176" s="232">
        <f>ROUND(I176*H176,2)</f>
        <v>0</v>
      </c>
      <c r="K176" s="228" t="s">
        <v>1</v>
      </c>
      <c r="L176" s="44"/>
      <c r="M176" s="233" t="s">
        <v>1</v>
      </c>
      <c r="N176" s="234" t="s">
        <v>44</v>
      </c>
      <c r="O176" s="91"/>
      <c r="P176" s="235">
        <f>O176*H176</f>
        <v>0</v>
      </c>
      <c r="Q176" s="235">
        <v>0</v>
      </c>
      <c r="R176" s="235">
        <f>Q176*H176</f>
        <v>0</v>
      </c>
      <c r="S176" s="235">
        <v>0</v>
      </c>
      <c r="T176" s="236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37" t="s">
        <v>113</v>
      </c>
      <c r="AT176" s="237" t="s">
        <v>150</v>
      </c>
      <c r="AU176" s="237" t="s">
        <v>87</v>
      </c>
      <c r="AY176" s="17" t="s">
        <v>148</v>
      </c>
      <c r="BE176" s="238">
        <f>IF(N176="základní",J176,0)</f>
        <v>0</v>
      </c>
      <c r="BF176" s="238">
        <f>IF(N176="snížená",J176,0)</f>
        <v>0</v>
      </c>
      <c r="BG176" s="238">
        <f>IF(N176="zákl. přenesená",J176,0)</f>
        <v>0</v>
      </c>
      <c r="BH176" s="238">
        <f>IF(N176="sníž. přenesená",J176,0)</f>
        <v>0</v>
      </c>
      <c r="BI176" s="238">
        <f>IF(N176="nulová",J176,0)</f>
        <v>0</v>
      </c>
      <c r="BJ176" s="17" t="s">
        <v>83</v>
      </c>
      <c r="BK176" s="238">
        <f>ROUND(I176*H176,2)</f>
        <v>0</v>
      </c>
      <c r="BL176" s="17" t="s">
        <v>113</v>
      </c>
      <c r="BM176" s="237" t="s">
        <v>242</v>
      </c>
    </row>
    <row r="177" s="13" customFormat="1">
      <c r="A177" s="13"/>
      <c r="B177" s="244"/>
      <c r="C177" s="245"/>
      <c r="D177" s="246" t="s">
        <v>158</v>
      </c>
      <c r="E177" s="247" t="s">
        <v>1</v>
      </c>
      <c r="F177" s="248" t="s">
        <v>243</v>
      </c>
      <c r="G177" s="245"/>
      <c r="H177" s="249">
        <v>65.634</v>
      </c>
      <c r="I177" s="250"/>
      <c r="J177" s="245"/>
      <c r="K177" s="245"/>
      <c r="L177" s="251"/>
      <c r="M177" s="252"/>
      <c r="N177" s="253"/>
      <c r="O177" s="253"/>
      <c r="P177" s="253"/>
      <c r="Q177" s="253"/>
      <c r="R177" s="253"/>
      <c r="S177" s="253"/>
      <c r="T177" s="254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55" t="s">
        <v>158</v>
      </c>
      <c r="AU177" s="255" t="s">
        <v>87</v>
      </c>
      <c r="AV177" s="13" t="s">
        <v>87</v>
      </c>
      <c r="AW177" s="13" t="s">
        <v>34</v>
      </c>
      <c r="AX177" s="13" t="s">
        <v>83</v>
      </c>
      <c r="AY177" s="255" t="s">
        <v>148</v>
      </c>
    </row>
    <row r="178" s="12" customFormat="1" ht="22.8" customHeight="1">
      <c r="A178" s="12"/>
      <c r="B178" s="210"/>
      <c r="C178" s="211"/>
      <c r="D178" s="212" t="s">
        <v>78</v>
      </c>
      <c r="E178" s="224" t="s">
        <v>244</v>
      </c>
      <c r="F178" s="224" t="s">
        <v>245</v>
      </c>
      <c r="G178" s="211"/>
      <c r="H178" s="211"/>
      <c r="I178" s="214"/>
      <c r="J178" s="225">
        <f>BK178</f>
        <v>0</v>
      </c>
      <c r="K178" s="211"/>
      <c r="L178" s="216"/>
      <c r="M178" s="217"/>
      <c r="N178" s="218"/>
      <c r="O178" s="218"/>
      <c r="P178" s="219">
        <f>SUM(P179:P180)</f>
        <v>0</v>
      </c>
      <c r="Q178" s="218"/>
      <c r="R178" s="219">
        <f>SUM(R179:R180)</f>
        <v>0</v>
      </c>
      <c r="S178" s="218"/>
      <c r="T178" s="220">
        <f>SUM(T179:T180)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221" t="s">
        <v>83</v>
      </c>
      <c r="AT178" s="222" t="s">
        <v>78</v>
      </c>
      <c r="AU178" s="222" t="s">
        <v>83</v>
      </c>
      <c r="AY178" s="221" t="s">
        <v>148</v>
      </c>
      <c r="BK178" s="223">
        <f>SUM(BK179:BK180)</f>
        <v>0</v>
      </c>
    </row>
    <row r="179" s="2" customFormat="1" ht="33" customHeight="1">
      <c r="A179" s="38"/>
      <c r="B179" s="39"/>
      <c r="C179" s="226" t="s">
        <v>8</v>
      </c>
      <c r="D179" s="226" t="s">
        <v>150</v>
      </c>
      <c r="E179" s="227" t="s">
        <v>246</v>
      </c>
      <c r="F179" s="228" t="s">
        <v>247</v>
      </c>
      <c r="G179" s="229" t="s">
        <v>222</v>
      </c>
      <c r="H179" s="230">
        <v>0.0030000000000000001</v>
      </c>
      <c r="I179" s="231"/>
      <c r="J179" s="232">
        <f>ROUND(I179*H179,2)</f>
        <v>0</v>
      </c>
      <c r="K179" s="228" t="s">
        <v>154</v>
      </c>
      <c r="L179" s="44"/>
      <c r="M179" s="233" t="s">
        <v>1</v>
      </c>
      <c r="N179" s="234" t="s">
        <v>44</v>
      </c>
      <c r="O179" s="91"/>
      <c r="P179" s="235">
        <f>O179*H179</f>
        <v>0</v>
      </c>
      <c r="Q179" s="235">
        <v>0</v>
      </c>
      <c r="R179" s="235">
        <f>Q179*H179</f>
        <v>0</v>
      </c>
      <c r="S179" s="235">
        <v>0</v>
      </c>
      <c r="T179" s="236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37" t="s">
        <v>113</v>
      </c>
      <c r="AT179" s="237" t="s">
        <v>150</v>
      </c>
      <c r="AU179" s="237" t="s">
        <v>87</v>
      </c>
      <c r="AY179" s="17" t="s">
        <v>148</v>
      </c>
      <c r="BE179" s="238">
        <f>IF(N179="základní",J179,0)</f>
        <v>0</v>
      </c>
      <c r="BF179" s="238">
        <f>IF(N179="snížená",J179,0)</f>
        <v>0</v>
      </c>
      <c r="BG179" s="238">
        <f>IF(N179="zákl. přenesená",J179,0)</f>
        <v>0</v>
      </c>
      <c r="BH179" s="238">
        <f>IF(N179="sníž. přenesená",J179,0)</f>
        <v>0</v>
      </c>
      <c r="BI179" s="238">
        <f>IF(N179="nulová",J179,0)</f>
        <v>0</v>
      </c>
      <c r="BJ179" s="17" t="s">
        <v>83</v>
      </c>
      <c r="BK179" s="238">
        <f>ROUND(I179*H179,2)</f>
        <v>0</v>
      </c>
      <c r="BL179" s="17" t="s">
        <v>113</v>
      </c>
      <c r="BM179" s="237" t="s">
        <v>248</v>
      </c>
    </row>
    <row r="180" s="2" customFormat="1">
      <c r="A180" s="38"/>
      <c r="B180" s="39"/>
      <c r="C180" s="40"/>
      <c r="D180" s="239" t="s">
        <v>156</v>
      </c>
      <c r="E180" s="40"/>
      <c r="F180" s="240" t="s">
        <v>249</v>
      </c>
      <c r="G180" s="40"/>
      <c r="H180" s="40"/>
      <c r="I180" s="241"/>
      <c r="J180" s="40"/>
      <c r="K180" s="40"/>
      <c r="L180" s="44"/>
      <c r="M180" s="278"/>
      <c r="N180" s="279"/>
      <c r="O180" s="280"/>
      <c r="P180" s="280"/>
      <c r="Q180" s="280"/>
      <c r="R180" s="280"/>
      <c r="S180" s="280"/>
      <c r="T180" s="281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T180" s="17" t="s">
        <v>156</v>
      </c>
      <c r="AU180" s="17" t="s">
        <v>87</v>
      </c>
    </row>
    <row r="181" s="2" customFormat="1" ht="6.96" customHeight="1">
      <c r="A181" s="38"/>
      <c r="B181" s="66"/>
      <c r="C181" s="67"/>
      <c r="D181" s="67"/>
      <c r="E181" s="67"/>
      <c r="F181" s="67"/>
      <c r="G181" s="67"/>
      <c r="H181" s="67"/>
      <c r="I181" s="67"/>
      <c r="J181" s="67"/>
      <c r="K181" s="67"/>
      <c r="L181" s="44"/>
      <c r="M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</row>
  </sheetData>
  <sheetProtection sheet="1" autoFilter="0" formatColumns="0" formatRows="0" objects="1" scenarios="1" spinCount="100000" saltValue="faq/yShTMGZIKGHlouK/sVPlSy6di0qNg0VeYb1AkS5Rwe12DyqhG4hCk8TwzY2xo535nXUl/s55o/m0Bx5/RQ==" hashValue="N0uB4udFKJ3vaRFoHr5m8w7y1B+unPdTC4ZznIRM3OAKfJgEZNbtmNDN+TvQlxUxTl8xSC7PKqSvb9Ifzez4Tw==" algorithmName="SHA-512" password="CC35"/>
  <autoFilter ref="C123:K180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2:H112"/>
    <mergeCell ref="E114:H114"/>
    <mergeCell ref="E116:H116"/>
    <mergeCell ref="L2:V2"/>
  </mergeCells>
  <hyperlinks>
    <hyperlink ref="F128" r:id="rId1" display="https://podminky.urs.cz/item/CS_URS_2022_01/111251101"/>
    <hyperlink ref="F131" r:id="rId2" display="https://podminky.urs.cz/item/CS_URS_2022_01/112155115"/>
    <hyperlink ref="F134" r:id="rId3" display="https://podminky.urs.cz/item/CS_URS_2022_01/114203104"/>
    <hyperlink ref="F137" r:id="rId4" display="https://podminky.urs.cz/item/CS_URS_2022_01/114203301"/>
    <hyperlink ref="F140" r:id="rId5" display="https://podminky.urs.cz/item/CS_URS_2022_01/114203401"/>
    <hyperlink ref="F145" r:id="rId6" display="https://podminky.urs.cz/item/CS_URS_2022_01/115101201"/>
    <hyperlink ref="F148" r:id="rId7" display="https://podminky.urs.cz/item/CS_URS_2022_01/124153101"/>
    <hyperlink ref="F151" r:id="rId8" display="https://podminky.urs.cz/item/CS_URS_2022_01/162751114"/>
    <hyperlink ref="F154" r:id="rId9" display="https://podminky.urs.cz/item/CS_URS_2022_01/162751134"/>
    <hyperlink ref="F164" r:id="rId10" display="https://podminky.urs.cz/item/CS_URS_2022_01/171201231"/>
    <hyperlink ref="F172" r:id="rId11" display="https://podminky.urs.cz/item/CS_URS_2022_01/463211153"/>
    <hyperlink ref="F180" r:id="rId12" display="https://podminky.urs.cz/item/CS_URS_2022_01/998332011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3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95</v>
      </c>
    </row>
    <row r="3" s="1" customFormat="1" ht="6.96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20"/>
      <c r="AT3" s="17" t="s">
        <v>87</v>
      </c>
    </row>
    <row r="4" s="1" customFormat="1" ht="24.96" customHeight="1">
      <c r="B4" s="20"/>
      <c r="D4" s="148" t="s">
        <v>119</v>
      </c>
      <c r="L4" s="20"/>
      <c r="M4" s="149" t="s">
        <v>10</v>
      </c>
      <c r="AT4" s="17" t="s">
        <v>4</v>
      </c>
    </row>
    <row r="5" s="1" customFormat="1" ht="6.96" customHeight="1">
      <c r="B5" s="20"/>
      <c r="L5" s="20"/>
    </row>
    <row r="6" s="1" customFormat="1" ht="12" customHeight="1">
      <c r="B6" s="20"/>
      <c r="D6" s="150" t="s">
        <v>16</v>
      </c>
      <c r="L6" s="20"/>
    </row>
    <row r="7" s="1" customFormat="1" ht="16.5" customHeight="1">
      <c r="B7" s="20"/>
      <c r="E7" s="151" t="str">
        <f>'Rekapitulace stavby'!K6</f>
        <v>Divoká Orlice, Žamberk, oprava úpravy, ř. km 78,100 - 78,723</v>
      </c>
      <c r="F7" s="150"/>
      <c r="G7" s="150"/>
      <c r="H7" s="150"/>
      <c r="L7" s="20"/>
    </row>
    <row r="8" s="1" customFormat="1" ht="12" customHeight="1">
      <c r="B8" s="20"/>
      <c r="D8" s="150" t="s">
        <v>120</v>
      </c>
      <c r="L8" s="20"/>
    </row>
    <row r="9" s="2" customFormat="1" ht="16.5" customHeight="1">
      <c r="A9" s="38"/>
      <c r="B9" s="44"/>
      <c r="C9" s="38"/>
      <c r="D9" s="38"/>
      <c r="E9" s="151" t="s">
        <v>121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 ht="12" customHeight="1">
      <c r="A10" s="38"/>
      <c r="B10" s="44"/>
      <c r="C10" s="38"/>
      <c r="D10" s="150" t="s">
        <v>122</v>
      </c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6.5" customHeight="1">
      <c r="A11" s="38"/>
      <c r="B11" s="44"/>
      <c r="C11" s="38"/>
      <c r="D11" s="38"/>
      <c r="E11" s="152" t="s">
        <v>250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2" customHeight="1">
      <c r="A13" s="38"/>
      <c r="B13" s="44"/>
      <c r="C13" s="38"/>
      <c r="D13" s="150" t="s">
        <v>18</v>
      </c>
      <c r="E13" s="38"/>
      <c r="F13" s="141" t="s">
        <v>19</v>
      </c>
      <c r="G13" s="38"/>
      <c r="H13" s="38"/>
      <c r="I13" s="150" t="s">
        <v>20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50" t="s">
        <v>22</v>
      </c>
      <c r="E14" s="38"/>
      <c r="F14" s="141" t="s">
        <v>23</v>
      </c>
      <c r="G14" s="38"/>
      <c r="H14" s="38"/>
      <c r="I14" s="150" t="s">
        <v>24</v>
      </c>
      <c r="J14" s="153" t="str">
        <f>'Rekapitulace stavby'!AN8</f>
        <v>2. 5. 2022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12" customHeight="1">
      <c r="A16" s="38"/>
      <c r="B16" s="44"/>
      <c r="C16" s="38"/>
      <c r="D16" s="150" t="s">
        <v>26</v>
      </c>
      <c r="E16" s="38"/>
      <c r="F16" s="38"/>
      <c r="G16" s="38"/>
      <c r="H16" s="38"/>
      <c r="I16" s="150" t="s">
        <v>27</v>
      </c>
      <c r="J16" s="141" t="s">
        <v>1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8" customHeight="1">
      <c r="A17" s="38"/>
      <c r="B17" s="44"/>
      <c r="C17" s="38"/>
      <c r="D17" s="38"/>
      <c r="E17" s="141" t="s">
        <v>28</v>
      </c>
      <c r="F17" s="38"/>
      <c r="G17" s="38"/>
      <c r="H17" s="38"/>
      <c r="I17" s="150" t="s">
        <v>29</v>
      </c>
      <c r="J17" s="141" t="s">
        <v>1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6.96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12" customHeight="1">
      <c r="A19" s="38"/>
      <c r="B19" s="44"/>
      <c r="C19" s="38"/>
      <c r="D19" s="150" t="s">
        <v>30</v>
      </c>
      <c r="E19" s="38"/>
      <c r="F19" s="38"/>
      <c r="G19" s="38"/>
      <c r="H19" s="38"/>
      <c r="I19" s="150" t="s">
        <v>27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0" t="s">
        <v>29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6.96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12" customHeight="1">
      <c r="A22" s="38"/>
      <c r="B22" s="44"/>
      <c r="C22" s="38"/>
      <c r="D22" s="150" t="s">
        <v>32</v>
      </c>
      <c r="E22" s="38"/>
      <c r="F22" s="38"/>
      <c r="G22" s="38"/>
      <c r="H22" s="38"/>
      <c r="I22" s="150" t="s">
        <v>27</v>
      </c>
      <c r="J22" s="141" t="s">
        <v>1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8" customHeight="1">
      <c r="A23" s="38"/>
      <c r="B23" s="44"/>
      <c r="C23" s="38"/>
      <c r="D23" s="38"/>
      <c r="E23" s="141" t="s">
        <v>33</v>
      </c>
      <c r="F23" s="38"/>
      <c r="G23" s="38"/>
      <c r="H23" s="38"/>
      <c r="I23" s="150" t="s">
        <v>29</v>
      </c>
      <c r="J23" s="141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6.96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12" customHeight="1">
      <c r="A25" s="38"/>
      <c r="B25" s="44"/>
      <c r="C25" s="38"/>
      <c r="D25" s="150" t="s">
        <v>35</v>
      </c>
      <c r="E25" s="38"/>
      <c r="F25" s="38"/>
      <c r="G25" s="38"/>
      <c r="H25" s="38"/>
      <c r="I25" s="150" t="s">
        <v>27</v>
      </c>
      <c r="J25" s="141" t="s">
        <v>1</v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8" customHeight="1">
      <c r="A26" s="38"/>
      <c r="B26" s="44"/>
      <c r="C26" s="38"/>
      <c r="D26" s="38"/>
      <c r="E26" s="141" t="s">
        <v>36</v>
      </c>
      <c r="F26" s="38"/>
      <c r="G26" s="38"/>
      <c r="H26" s="38"/>
      <c r="I26" s="150" t="s">
        <v>29</v>
      </c>
      <c r="J26" s="141" t="s">
        <v>1</v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2" customFormat="1" ht="6.96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="2" customFormat="1" ht="12" customHeight="1">
      <c r="A28" s="38"/>
      <c r="B28" s="44"/>
      <c r="C28" s="38"/>
      <c r="D28" s="150" t="s">
        <v>37</v>
      </c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8" customFormat="1" ht="71.25" customHeight="1">
      <c r="A29" s="154"/>
      <c r="B29" s="155"/>
      <c r="C29" s="154"/>
      <c r="D29" s="154"/>
      <c r="E29" s="156" t="s">
        <v>38</v>
      </c>
      <c r="F29" s="156"/>
      <c r="G29" s="156"/>
      <c r="H29" s="156"/>
      <c r="I29" s="154"/>
      <c r="J29" s="154"/>
      <c r="K29" s="154"/>
      <c r="L29" s="157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</row>
    <row r="30" s="2" customFormat="1" ht="6.96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58"/>
      <c r="E31" s="158"/>
      <c r="F31" s="158"/>
      <c r="G31" s="158"/>
      <c r="H31" s="158"/>
      <c r="I31" s="158"/>
      <c r="J31" s="158"/>
      <c r="K31" s="15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25.44" customHeight="1">
      <c r="A32" s="38"/>
      <c r="B32" s="44"/>
      <c r="C32" s="38"/>
      <c r="D32" s="159" t="s">
        <v>39</v>
      </c>
      <c r="E32" s="38"/>
      <c r="F32" s="38"/>
      <c r="G32" s="38"/>
      <c r="H32" s="38"/>
      <c r="I32" s="38"/>
      <c r="J32" s="160">
        <f>ROUND(J124, 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6.96" customHeight="1">
      <c r="A33" s="38"/>
      <c r="B33" s="44"/>
      <c r="C33" s="38"/>
      <c r="D33" s="158"/>
      <c r="E33" s="158"/>
      <c r="F33" s="158"/>
      <c r="G33" s="158"/>
      <c r="H33" s="158"/>
      <c r="I33" s="158"/>
      <c r="J33" s="158"/>
      <c r="K33" s="15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38"/>
      <c r="F34" s="161" t="s">
        <v>41</v>
      </c>
      <c r="G34" s="38"/>
      <c r="H34" s="38"/>
      <c r="I34" s="161" t="s">
        <v>40</v>
      </c>
      <c r="J34" s="161" t="s">
        <v>42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="2" customFormat="1" ht="14.4" customHeight="1">
      <c r="A35" s="38"/>
      <c r="B35" s="44"/>
      <c r="C35" s="38"/>
      <c r="D35" s="162" t="s">
        <v>43</v>
      </c>
      <c r="E35" s="150" t="s">
        <v>44</v>
      </c>
      <c r="F35" s="163">
        <f>ROUND((SUM(BE124:BE175)),  2)</f>
        <v>0</v>
      </c>
      <c r="G35" s="38"/>
      <c r="H35" s="38"/>
      <c r="I35" s="164">
        <v>0.20999999999999999</v>
      </c>
      <c r="J35" s="163">
        <f>ROUND(((SUM(BE124:BE175))*I35),  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="2" customFormat="1" ht="14.4" customHeight="1">
      <c r="A36" s="38"/>
      <c r="B36" s="44"/>
      <c r="C36" s="38"/>
      <c r="D36" s="38"/>
      <c r="E36" s="150" t="s">
        <v>45</v>
      </c>
      <c r="F36" s="163">
        <f>ROUND((SUM(BF124:BF175)),  2)</f>
        <v>0</v>
      </c>
      <c r="G36" s="38"/>
      <c r="H36" s="38"/>
      <c r="I36" s="164">
        <v>0.14999999999999999</v>
      </c>
      <c r="J36" s="163">
        <f>ROUND(((SUM(BF124:BF175))*I36),  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50" t="s">
        <v>46</v>
      </c>
      <c r="F37" s="163">
        <f>ROUND((SUM(BG124:BG175)),  2)</f>
        <v>0</v>
      </c>
      <c r="G37" s="38"/>
      <c r="H37" s="38"/>
      <c r="I37" s="164">
        <v>0.20999999999999999</v>
      </c>
      <c r="J37" s="163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hidden="1" s="2" customFormat="1" ht="14.4" customHeight="1">
      <c r="A38" s="38"/>
      <c r="B38" s="44"/>
      <c r="C38" s="38"/>
      <c r="D38" s="38"/>
      <c r="E38" s="150" t="s">
        <v>47</v>
      </c>
      <c r="F38" s="163">
        <f>ROUND((SUM(BH124:BH175)),  2)</f>
        <v>0</v>
      </c>
      <c r="G38" s="38"/>
      <c r="H38" s="38"/>
      <c r="I38" s="164">
        <v>0.14999999999999999</v>
      </c>
      <c r="J38" s="163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hidden="1" s="2" customFormat="1" ht="14.4" customHeight="1">
      <c r="A39" s="38"/>
      <c r="B39" s="44"/>
      <c r="C39" s="38"/>
      <c r="D39" s="38"/>
      <c r="E39" s="150" t="s">
        <v>48</v>
      </c>
      <c r="F39" s="163">
        <f>ROUND((SUM(BI124:BI175)),  2)</f>
        <v>0</v>
      </c>
      <c r="G39" s="38"/>
      <c r="H39" s="38"/>
      <c r="I39" s="164">
        <v>0</v>
      </c>
      <c r="J39" s="163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6.96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2" customFormat="1" ht="25.44" customHeight="1">
      <c r="A41" s="38"/>
      <c r="B41" s="44"/>
      <c r="C41" s="165"/>
      <c r="D41" s="166" t="s">
        <v>49</v>
      </c>
      <c r="E41" s="167"/>
      <c r="F41" s="167"/>
      <c r="G41" s="168" t="s">
        <v>50</v>
      </c>
      <c r="H41" s="169" t="s">
        <v>51</v>
      </c>
      <c r="I41" s="167"/>
      <c r="J41" s="170">
        <f>SUM(J32:J39)</f>
        <v>0</v>
      </c>
      <c r="K41" s="171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="1" customFormat="1" ht="14.4" customHeight="1">
      <c r="B43" s="20"/>
      <c r="L43" s="20"/>
    </row>
    <row r="44" s="1" customFormat="1" ht="14.4" customHeight="1">
      <c r="B44" s="20"/>
      <c r="L44" s="20"/>
    </row>
    <row r="45" s="1" customFormat="1" ht="14.4" customHeight="1">
      <c r="B45" s="20"/>
      <c r="L45" s="20"/>
    </row>
    <row r="46" s="1" customFormat="1" ht="14.4" customHeight="1">
      <c r="B46" s="20"/>
      <c r="L46" s="20"/>
    </row>
    <row r="47" s="1" customFormat="1" ht="14.4" customHeight="1">
      <c r="B47" s="20"/>
      <c r="L47" s="20"/>
    </row>
    <row r="48" s="1" customFormat="1" ht="14.4" customHeight="1">
      <c r="B48" s="20"/>
      <c r="L48" s="20"/>
    </row>
    <row r="49" s="1" customFormat="1" ht="14.4" customHeight="1">
      <c r="B49" s="20"/>
      <c r="L49" s="20"/>
    </row>
    <row r="50" s="2" customFormat="1" ht="14.4" customHeight="1">
      <c r="B50" s="63"/>
      <c r="D50" s="172" t="s">
        <v>52</v>
      </c>
      <c r="E50" s="173"/>
      <c r="F50" s="173"/>
      <c r="G50" s="172" t="s">
        <v>53</v>
      </c>
      <c r="H50" s="173"/>
      <c r="I50" s="173"/>
      <c r="J50" s="173"/>
      <c r="K50" s="173"/>
      <c r="L50" s="63"/>
    </row>
    <row r="51">
      <c r="B51" s="20"/>
      <c r="L51" s="20"/>
    </row>
    <row r="52">
      <c r="B52" s="20"/>
      <c r="L52" s="20"/>
    </row>
    <row r="53">
      <c r="B53" s="20"/>
      <c r="L53" s="20"/>
    </row>
    <row r="54">
      <c r="B54" s="20"/>
      <c r="L54" s="20"/>
    </row>
    <row r="55">
      <c r="B55" s="20"/>
      <c r="L55" s="20"/>
    </row>
    <row r="56">
      <c r="B56" s="20"/>
      <c r="L56" s="20"/>
    </row>
    <row r="57">
      <c r="B57" s="20"/>
      <c r="L57" s="20"/>
    </row>
    <row r="58">
      <c r="B58" s="20"/>
      <c r="L58" s="20"/>
    </row>
    <row r="59">
      <c r="B59" s="20"/>
      <c r="L59" s="20"/>
    </row>
    <row r="60">
      <c r="B60" s="20"/>
      <c r="L60" s="20"/>
    </row>
    <row r="61" s="2" customFormat="1">
      <c r="A61" s="38"/>
      <c r="B61" s="44"/>
      <c r="C61" s="38"/>
      <c r="D61" s="174" t="s">
        <v>54</v>
      </c>
      <c r="E61" s="175"/>
      <c r="F61" s="176" t="s">
        <v>55</v>
      </c>
      <c r="G61" s="174" t="s">
        <v>54</v>
      </c>
      <c r="H61" s="175"/>
      <c r="I61" s="175"/>
      <c r="J61" s="177" t="s">
        <v>55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>
      <c r="B62" s="20"/>
      <c r="L62" s="20"/>
    </row>
    <row r="63">
      <c r="B63" s="20"/>
      <c r="L63" s="20"/>
    </row>
    <row r="64">
      <c r="B64" s="20"/>
      <c r="L64" s="20"/>
    </row>
    <row r="65" s="2" customFormat="1">
      <c r="A65" s="38"/>
      <c r="B65" s="44"/>
      <c r="C65" s="38"/>
      <c r="D65" s="172" t="s">
        <v>56</v>
      </c>
      <c r="E65" s="178"/>
      <c r="F65" s="178"/>
      <c r="G65" s="172" t="s">
        <v>57</v>
      </c>
      <c r="H65" s="178"/>
      <c r="I65" s="178"/>
      <c r="J65" s="178"/>
      <c r="K65" s="17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>
      <c r="B66" s="20"/>
      <c r="L66" s="20"/>
    </row>
    <row r="67">
      <c r="B67" s="20"/>
      <c r="L67" s="20"/>
    </row>
    <row r="68">
      <c r="B68" s="20"/>
      <c r="L68" s="20"/>
    </row>
    <row r="69">
      <c r="B69" s="20"/>
      <c r="L69" s="20"/>
    </row>
    <row r="70">
      <c r="B70" s="20"/>
      <c r="L70" s="20"/>
    </row>
    <row r="71">
      <c r="B71" s="20"/>
      <c r="L71" s="20"/>
    </row>
    <row r="72">
      <c r="B72" s="20"/>
      <c r="L72" s="20"/>
    </row>
    <row r="73">
      <c r="B73" s="20"/>
      <c r="L73" s="20"/>
    </row>
    <row r="74">
      <c r="B74" s="20"/>
      <c r="L74" s="20"/>
    </row>
    <row r="75">
      <c r="B75" s="20"/>
      <c r="L75" s="20"/>
    </row>
    <row r="76" s="2" customFormat="1">
      <c r="A76" s="38"/>
      <c r="B76" s="44"/>
      <c r="C76" s="38"/>
      <c r="D76" s="174" t="s">
        <v>54</v>
      </c>
      <c r="E76" s="175"/>
      <c r="F76" s="176" t="s">
        <v>55</v>
      </c>
      <c r="G76" s="174" t="s">
        <v>54</v>
      </c>
      <c r="H76" s="175"/>
      <c r="I76" s="175"/>
      <c r="J76" s="177" t="s">
        <v>55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4.4" customHeight="1">
      <c r="A77" s="38"/>
      <c r="B77" s="179"/>
      <c r="C77" s="180"/>
      <c r="D77" s="180"/>
      <c r="E77" s="180"/>
      <c r="F77" s="180"/>
      <c r="G77" s="180"/>
      <c r="H77" s="180"/>
      <c r="I77" s="180"/>
      <c r="J77" s="180"/>
      <c r="K77" s="180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="2" customFormat="1" ht="6.96" customHeight="1">
      <c r="A81" s="38"/>
      <c r="B81" s="181"/>
      <c r="C81" s="182"/>
      <c r="D81" s="182"/>
      <c r="E81" s="182"/>
      <c r="F81" s="182"/>
      <c r="G81" s="182"/>
      <c r="H81" s="182"/>
      <c r="I81" s="182"/>
      <c r="J81" s="182"/>
      <c r="K81" s="182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24.96" customHeight="1">
      <c r="A82" s="38"/>
      <c r="B82" s="39"/>
      <c r="C82" s="23" t="s">
        <v>124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16.5" customHeight="1">
      <c r="A85" s="38"/>
      <c r="B85" s="39"/>
      <c r="C85" s="40"/>
      <c r="D85" s="40"/>
      <c r="E85" s="183" t="str">
        <f>E7</f>
        <v>Divoká Orlice, Žamberk, oprava úpravy, ř. km 78,100 - 78,723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1" customFormat="1" ht="12" customHeight="1">
      <c r="B86" s="21"/>
      <c r="C86" s="32" t="s">
        <v>120</v>
      </c>
      <c r="D86" s="22"/>
      <c r="E86" s="22"/>
      <c r="F86" s="22"/>
      <c r="G86" s="22"/>
      <c r="H86" s="22"/>
      <c r="I86" s="22"/>
      <c r="J86" s="22"/>
      <c r="K86" s="22"/>
      <c r="L86" s="20"/>
    </row>
    <row r="87" s="2" customFormat="1" ht="16.5" customHeight="1">
      <c r="A87" s="38"/>
      <c r="B87" s="39"/>
      <c r="C87" s="40"/>
      <c r="D87" s="40"/>
      <c r="E87" s="183" t="s">
        <v>121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12" customHeight="1">
      <c r="A88" s="38"/>
      <c r="B88" s="39"/>
      <c r="C88" s="32" t="s">
        <v>122</v>
      </c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2" customFormat="1" ht="16.5" customHeight="1">
      <c r="A89" s="38"/>
      <c r="B89" s="39"/>
      <c r="C89" s="40"/>
      <c r="D89" s="40"/>
      <c r="E89" s="76" t="str">
        <f>E11</f>
        <v>1.2 - SO 1.2 Oprava kamenných patek LB nad lávkou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2" customFormat="1" ht="6.96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="2" customFormat="1" ht="12" customHeight="1">
      <c r="A91" s="38"/>
      <c r="B91" s="39"/>
      <c r="C91" s="32" t="s">
        <v>22</v>
      </c>
      <c r="D91" s="40"/>
      <c r="E91" s="40"/>
      <c r="F91" s="27" t="str">
        <f>F14</f>
        <v xml:space="preserve">k. ú. Žamberk </v>
      </c>
      <c r="G91" s="40"/>
      <c r="H91" s="40"/>
      <c r="I91" s="32" t="s">
        <v>24</v>
      </c>
      <c r="J91" s="79" t="str">
        <f>IF(J14="","",J14)</f>
        <v>2. 5. 2022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="2" customFormat="1" ht="6.96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="2" customFormat="1" ht="40.05" customHeight="1">
      <c r="A93" s="38"/>
      <c r="B93" s="39"/>
      <c r="C93" s="32" t="s">
        <v>26</v>
      </c>
      <c r="D93" s="40"/>
      <c r="E93" s="40"/>
      <c r="F93" s="27" t="str">
        <f>E17</f>
        <v>Povodí Labe,státní podnik,Víta Nejedlého 951/8,HK3</v>
      </c>
      <c r="G93" s="40"/>
      <c r="H93" s="40"/>
      <c r="I93" s="32" t="s">
        <v>32</v>
      </c>
      <c r="J93" s="36" t="str">
        <f>E23</f>
        <v>Multiaqua s.r.o.,Veverkova 1343, HK 2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="2" customFormat="1" ht="15.15" customHeight="1">
      <c r="A94" s="38"/>
      <c r="B94" s="39"/>
      <c r="C94" s="32" t="s">
        <v>30</v>
      </c>
      <c r="D94" s="40"/>
      <c r="E94" s="40"/>
      <c r="F94" s="27" t="str">
        <f>IF(E20="","",E20)</f>
        <v>Vyplň údaj</v>
      </c>
      <c r="G94" s="40"/>
      <c r="H94" s="40"/>
      <c r="I94" s="32" t="s">
        <v>35</v>
      </c>
      <c r="J94" s="36" t="str">
        <f>E26</f>
        <v>Ing. Pavel Romášek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="2" customFormat="1" ht="10.32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="2" customFormat="1" ht="29.28" customHeight="1">
      <c r="A96" s="38"/>
      <c r="B96" s="39"/>
      <c r="C96" s="184" t="s">
        <v>125</v>
      </c>
      <c r="D96" s="185"/>
      <c r="E96" s="185"/>
      <c r="F96" s="185"/>
      <c r="G96" s="185"/>
      <c r="H96" s="185"/>
      <c r="I96" s="185"/>
      <c r="J96" s="186" t="s">
        <v>126</v>
      </c>
      <c r="K96" s="185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="2" customFormat="1" ht="10.32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="2" customFormat="1" ht="22.8" customHeight="1">
      <c r="A98" s="38"/>
      <c r="B98" s="39"/>
      <c r="C98" s="187" t="s">
        <v>127</v>
      </c>
      <c r="D98" s="40"/>
      <c r="E98" s="40"/>
      <c r="F98" s="40"/>
      <c r="G98" s="40"/>
      <c r="H98" s="40"/>
      <c r="I98" s="40"/>
      <c r="J98" s="110">
        <f>J124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128</v>
      </c>
    </row>
    <row r="99" s="9" customFormat="1" ht="24.96" customHeight="1">
      <c r="A99" s="9"/>
      <c r="B99" s="188"/>
      <c r="C99" s="189"/>
      <c r="D99" s="190" t="s">
        <v>129</v>
      </c>
      <c r="E99" s="191"/>
      <c r="F99" s="191"/>
      <c r="G99" s="191"/>
      <c r="H99" s="191"/>
      <c r="I99" s="191"/>
      <c r="J99" s="192">
        <f>J125</f>
        <v>0</v>
      </c>
      <c r="K99" s="189"/>
      <c r="L99" s="193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0" customFormat="1" ht="19.92" customHeight="1">
      <c r="A100" s="10"/>
      <c r="B100" s="194"/>
      <c r="C100" s="133"/>
      <c r="D100" s="195" t="s">
        <v>130</v>
      </c>
      <c r="E100" s="196"/>
      <c r="F100" s="196"/>
      <c r="G100" s="196"/>
      <c r="H100" s="196"/>
      <c r="I100" s="196"/>
      <c r="J100" s="197">
        <f>J126</f>
        <v>0</v>
      </c>
      <c r="K100" s="133"/>
      <c r="L100" s="19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94"/>
      <c r="C101" s="133"/>
      <c r="D101" s="195" t="s">
        <v>131</v>
      </c>
      <c r="E101" s="196"/>
      <c r="F101" s="196"/>
      <c r="G101" s="196"/>
      <c r="H101" s="196"/>
      <c r="I101" s="196"/>
      <c r="J101" s="197">
        <f>J163</f>
        <v>0</v>
      </c>
      <c r="K101" s="133"/>
      <c r="L101" s="19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94"/>
      <c r="C102" s="133"/>
      <c r="D102" s="195" t="s">
        <v>132</v>
      </c>
      <c r="E102" s="196"/>
      <c r="F102" s="196"/>
      <c r="G102" s="196"/>
      <c r="H102" s="196"/>
      <c r="I102" s="196"/>
      <c r="J102" s="197">
        <f>J173</f>
        <v>0</v>
      </c>
      <c r="K102" s="133"/>
      <c r="L102" s="198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2" customFormat="1" ht="21.84" customHeight="1">
      <c r="A103" s="38"/>
      <c r="B103" s="39"/>
      <c r="C103" s="40"/>
      <c r="D103" s="40"/>
      <c r="E103" s="40"/>
      <c r="F103" s="40"/>
      <c r="G103" s="40"/>
      <c r="H103" s="40"/>
      <c r="I103" s="40"/>
      <c r="J103" s="40"/>
      <c r="K103" s="40"/>
      <c r="L103" s="63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4" s="2" customFormat="1" ht="6.96" customHeight="1">
      <c r="A104" s="38"/>
      <c r="B104" s="66"/>
      <c r="C104" s="67"/>
      <c r="D104" s="67"/>
      <c r="E104" s="67"/>
      <c r="F104" s="67"/>
      <c r="G104" s="67"/>
      <c r="H104" s="67"/>
      <c r="I104" s="67"/>
      <c r="J104" s="67"/>
      <c r="K104" s="67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8" s="2" customFormat="1" ht="6.96" customHeight="1">
      <c r="A108" s="38"/>
      <c r="B108" s="68"/>
      <c r="C108" s="69"/>
      <c r="D108" s="69"/>
      <c r="E108" s="69"/>
      <c r="F108" s="69"/>
      <c r="G108" s="69"/>
      <c r="H108" s="69"/>
      <c r="I108" s="69"/>
      <c r="J108" s="69"/>
      <c r="K108" s="69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="2" customFormat="1" ht="24.96" customHeight="1">
      <c r="A109" s="38"/>
      <c r="B109" s="39"/>
      <c r="C109" s="23" t="s">
        <v>133</v>
      </c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="2" customFormat="1" ht="6.96" customHeight="1">
      <c r="A110" s="38"/>
      <c r="B110" s="39"/>
      <c r="C110" s="40"/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="2" customFormat="1" ht="12" customHeight="1">
      <c r="A111" s="38"/>
      <c r="B111" s="39"/>
      <c r="C111" s="32" t="s">
        <v>16</v>
      </c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="2" customFormat="1" ht="16.5" customHeight="1">
      <c r="A112" s="38"/>
      <c r="B112" s="39"/>
      <c r="C112" s="40"/>
      <c r="D112" s="40"/>
      <c r="E112" s="183" t="str">
        <f>E7</f>
        <v>Divoká Orlice, Žamberk, oprava úpravy, ř. km 78,100 - 78,723</v>
      </c>
      <c r="F112" s="32"/>
      <c r="G112" s="32"/>
      <c r="H112" s="32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="1" customFormat="1" ht="12" customHeight="1">
      <c r="B113" s="21"/>
      <c r="C113" s="32" t="s">
        <v>120</v>
      </c>
      <c r="D113" s="22"/>
      <c r="E113" s="22"/>
      <c r="F113" s="22"/>
      <c r="G113" s="22"/>
      <c r="H113" s="22"/>
      <c r="I113" s="22"/>
      <c r="J113" s="22"/>
      <c r="K113" s="22"/>
      <c r="L113" s="20"/>
    </row>
    <row r="114" s="2" customFormat="1" ht="16.5" customHeight="1">
      <c r="A114" s="38"/>
      <c r="B114" s="39"/>
      <c r="C114" s="40"/>
      <c r="D114" s="40"/>
      <c r="E114" s="183" t="s">
        <v>121</v>
      </c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="2" customFormat="1" ht="12" customHeight="1">
      <c r="A115" s="38"/>
      <c r="B115" s="39"/>
      <c r="C115" s="32" t="s">
        <v>122</v>
      </c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="2" customFormat="1" ht="16.5" customHeight="1">
      <c r="A116" s="38"/>
      <c r="B116" s="39"/>
      <c r="C116" s="40"/>
      <c r="D116" s="40"/>
      <c r="E116" s="76" t="str">
        <f>E11</f>
        <v>1.2 - SO 1.2 Oprava kamenných patek LB nad lávkou</v>
      </c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="2" customFormat="1" ht="6.96" customHeight="1">
      <c r="A117" s="38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="2" customFormat="1" ht="12" customHeight="1">
      <c r="A118" s="38"/>
      <c r="B118" s="39"/>
      <c r="C118" s="32" t="s">
        <v>22</v>
      </c>
      <c r="D118" s="40"/>
      <c r="E118" s="40"/>
      <c r="F118" s="27" t="str">
        <f>F14</f>
        <v xml:space="preserve">k. ú. Žamberk </v>
      </c>
      <c r="G118" s="40"/>
      <c r="H118" s="40"/>
      <c r="I118" s="32" t="s">
        <v>24</v>
      </c>
      <c r="J118" s="79" t="str">
        <f>IF(J14="","",J14)</f>
        <v>2. 5. 2022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="2" customFormat="1" ht="6.96" customHeight="1">
      <c r="A119" s="38"/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="2" customFormat="1" ht="40.05" customHeight="1">
      <c r="A120" s="38"/>
      <c r="B120" s="39"/>
      <c r="C120" s="32" t="s">
        <v>26</v>
      </c>
      <c r="D120" s="40"/>
      <c r="E120" s="40"/>
      <c r="F120" s="27" t="str">
        <f>E17</f>
        <v>Povodí Labe,státní podnik,Víta Nejedlého 951/8,HK3</v>
      </c>
      <c r="G120" s="40"/>
      <c r="H120" s="40"/>
      <c r="I120" s="32" t="s">
        <v>32</v>
      </c>
      <c r="J120" s="36" t="str">
        <f>E23</f>
        <v>Multiaqua s.r.o.,Veverkova 1343, HK 2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="2" customFormat="1" ht="15.15" customHeight="1">
      <c r="A121" s="38"/>
      <c r="B121" s="39"/>
      <c r="C121" s="32" t="s">
        <v>30</v>
      </c>
      <c r="D121" s="40"/>
      <c r="E121" s="40"/>
      <c r="F121" s="27" t="str">
        <f>IF(E20="","",E20)</f>
        <v>Vyplň údaj</v>
      </c>
      <c r="G121" s="40"/>
      <c r="H121" s="40"/>
      <c r="I121" s="32" t="s">
        <v>35</v>
      </c>
      <c r="J121" s="36" t="str">
        <f>E26</f>
        <v>Ing. Pavel Romášek</v>
      </c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="2" customFormat="1" ht="10.32" customHeight="1">
      <c r="A122" s="38"/>
      <c r="B122" s="39"/>
      <c r="C122" s="40"/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="11" customFormat="1" ht="29.28" customHeight="1">
      <c r="A123" s="199"/>
      <c r="B123" s="200"/>
      <c r="C123" s="201" t="s">
        <v>134</v>
      </c>
      <c r="D123" s="202" t="s">
        <v>64</v>
      </c>
      <c r="E123" s="202" t="s">
        <v>60</v>
      </c>
      <c r="F123" s="202" t="s">
        <v>61</v>
      </c>
      <c r="G123" s="202" t="s">
        <v>135</v>
      </c>
      <c r="H123" s="202" t="s">
        <v>136</v>
      </c>
      <c r="I123" s="202" t="s">
        <v>137</v>
      </c>
      <c r="J123" s="202" t="s">
        <v>126</v>
      </c>
      <c r="K123" s="203" t="s">
        <v>138</v>
      </c>
      <c r="L123" s="204"/>
      <c r="M123" s="100" t="s">
        <v>1</v>
      </c>
      <c r="N123" s="101" t="s">
        <v>43</v>
      </c>
      <c r="O123" s="101" t="s">
        <v>139</v>
      </c>
      <c r="P123" s="101" t="s">
        <v>140</v>
      </c>
      <c r="Q123" s="101" t="s">
        <v>141</v>
      </c>
      <c r="R123" s="101" t="s">
        <v>142</v>
      </c>
      <c r="S123" s="101" t="s">
        <v>143</v>
      </c>
      <c r="T123" s="102" t="s">
        <v>144</v>
      </c>
      <c r="U123" s="199"/>
      <c r="V123" s="199"/>
      <c r="W123" s="199"/>
      <c r="X123" s="199"/>
      <c r="Y123" s="199"/>
      <c r="Z123" s="199"/>
      <c r="AA123" s="199"/>
      <c r="AB123" s="199"/>
      <c r="AC123" s="199"/>
      <c r="AD123" s="199"/>
      <c r="AE123" s="199"/>
    </row>
    <row r="124" s="2" customFormat="1" ht="22.8" customHeight="1">
      <c r="A124" s="38"/>
      <c r="B124" s="39"/>
      <c r="C124" s="107" t="s">
        <v>145</v>
      </c>
      <c r="D124" s="40"/>
      <c r="E124" s="40"/>
      <c r="F124" s="40"/>
      <c r="G124" s="40"/>
      <c r="H124" s="40"/>
      <c r="I124" s="40"/>
      <c r="J124" s="205">
        <f>BK124</f>
        <v>0</v>
      </c>
      <c r="K124" s="40"/>
      <c r="L124" s="44"/>
      <c r="M124" s="103"/>
      <c r="N124" s="206"/>
      <c r="O124" s="104"/>
      <c r="P124" s="207">
        <f>P125</f>
        <v>0</v>
      </c>
      <c r="Q124" s="104"/>
      <c r="R124" s="207">
        <f>R125</f>
        <v>0.0044400000000000004</v>
      </c>
      <c r="S124" s="104"/>
      <c r="T124" s="208">
        <f>T125</f>
        <v>323.55959999999999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7" t="s">
        <v>78</v>
      </c>
      <c r="AU124" s="17" t="s">
        <v>128</v>
      </c>
      <c r="BK124" s="209">
        <f>BK125</f>
        <v>0</v>
      </c>
    </row>
    <row r="125" s="12" customFormat="1" ht="25.92" customHeight="1">
      <c r="A125" s="12"/>
      <c r="B125" s="210"/>
      <c r="C125" s="211"/>
      <c r="D125" s="212" t="s">
        <v>78</v>
      </c>
      <c r="E125" s="213" t="s">
        <v>146</v>
      </c>
      <c r="F125" s="213" t="s">
        <v>147</v>
      </c>
      <c r="G125" s="211"/>
      <c r="H125" s="211"/>
      <c r="I125" s="214"/>
      <c r="J125" s="215">
        <f>BK125</f>
        <v>0</v>
      </c>
      <c r="K125" s="211"/>
      <c r="L125" s="216"/>
      <c r="M125" s="217"/>
      <c r="N125" s="218"/>
      <c r="O125" s="218"/>
      <c r="P125" s="219">
        <f>P126+P163+P173</f>
        <v>0</v>
      </c>
      <c r="Q125" s="218"/>
      <c r="R125" s="219">
        <f>R126+R163+R173</f>
        <v>0.0044400000000000004</v>
      </c>
      <c r="S125" s="218"/>
      <c r="T125" s="220">
        <f>T126+T163+T173</f>
        <v>323.55959999999999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21" t="s">
        <v>83</v>
      </c>
      <c r="AT125" s="222" t="s">
        <v>78</v>
      </c>
      <c r="AU125" s="222" t="s">
        <v>79</v>
      </c>
      <c r="AY125" s="221" t="s">
        <v>148</v>
      </c>
      <c r="BK125" s="223">
        <f>BK126+BK163+BK173</f>
        <v>0</v>
      </c>
    </row>
    <row r="126" s="12" customFormat="1" ht="22.8" customHeight="1">
      <c r="A126" s="12"/>
      <c r="B126" s="210"/>
      <c r="C126" s="211"/>
      <c r="D126" s="212" t="s">
        <v>78</v>
      </c>
      <c r="E126" s="224" t="s">
        <v>83</v>
      </c>
      <c r="F126" s="224" t="s">
        <v>149</v>
      </c>
      <c r="G126" s="211"/>
      <c r="H126" s="211"/>
      <c r="I126" s="214"/>
      <c r="J126" s="225">
        <f>BK126</f>
        <v>0</v>
      </c>
      <c r="K126" s="211"/>
      <c r="L126" s="216"/>
      <c r="M126" s="217"/>
      <c r="N126" s="218"/>
      <c r="O126" s="218"/>
      <c r="P126" s="219">
        <f>SUM(P127:P162)</f>
        <v>0</v>
      </c>
      <c r="Q126" s="218"/>
      <c r="R126" s="219">
        <f>SUM(R127:R162)</f>
        <v>0.0044400000000000004</v>
      </c>
      <c r="S126" s="218"/>
      <c r="T126" s="220">
        <f>SUM(T127:T162)</f>
        <v>323.55959999999999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21" t="s">
        <v>83</v>
      </c>
      <c r="AT126" s="222" t="s">
        <v>78</v>
      </c>
      <c r="AU126" s="222" t="s">
        <v>83</v>
      </c>
      <c r="AY126" s="221" t="s">
        <v>148</v>
      </c>
      <c r="BK126" s="223">
        <f>SUM(BK127:BK162)</f>
        <v>0</v>
      </c>
    </row>
    <row r="127" s="2" customFormat="1" ht="37.8" customHeight="1">
      <c r="A127" s="38"/>
      <c r="B127" s="39"/>
      <c r="C127" s="226" t="s">
        <v>83</v>
      </c>
      <c r="D127" s="226" t="s">
        <v>150</v>
      </c>
      <c r="E127" s="227" t="s">
        <v>166</v>
      </c>
      <c r="F127" s="228" t="s">
        <v>167</v>
      </c>
      <c r="G127" s="229" t="s">
        <v>168</v>
      </c>
      <c r="H127" s="230">
        <v>177.78</v>
      </c>
      <c r="I127" s="231"/>
      <c r="J127" s="232">
        <f>ROUND(I127*H127,2)</f>
        <v>0</v>
      </c>
      <c r="K127" s="228" t="s">
        <v>154</v>
      </c>
      <c r="L127" s="44"/>
      <c r="M127" s="233" t="s">
        <v>1</v>
      </c>
      <c r="N127" s="234" t="s">
        <v>44</v>
      </c>
      <c r="O127" s="91"/>
      <c r="P127" s="235">
        <f>O127*H127</f>
        <v>0</v>
      </c>
      <c r="Q127" s="235">
        <v>0</v>
      </c>
      <c r="R127" s="235">
        <f>Q127*H127</f>
        <v>0</v>
      </c>
      <c r="S127" s="235">
        <v>1.8200000000000001</v>
      </c>
      <c r="T127" s="236">
        <f>S127*H127</f>
        <v>323.55959999999999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37" t="s">
        <v>113</v>
      </c>
      <c r="AT127" s="237" t="s">
        <v>150</v>
      </c>
      <c r="AU127" s="237" t="s">
        <v>87</v>
      </c>
      <c r="AY127" s="17" t="s">
        <v>148</v>
      </c>
      <c r="BE127" s="238">
        <f>IF(N127="základní",J127,0)</f>
        <v>0</v>
      </c>
      <c r="BF127" s="238">
        <f>IF(N127="snížená",J127,0)</f>
        <v>0</v>
      </c>
      <c r="BG127" s="238">
        <f>IF(N127="zákl. přenesená",J127,0)</f>
        <v>0</v>
      </c>
      <c r="BH127" s="238">
        <f>IF(N127="sníž. přenesená",J127,0)</f>
        <v>0</v>
      </c>
      <c r="BI127" s="238">
        <f>IF(N127="nulová",J127,0)</f>
        <v>0</v>
      </c>
      <c r="BJ127" s="17" t="s">
        <v>83</v>
      </c>
      <c r="BK127" s="238">
        <f>ROUND(I127*H127,2)</f>
        <v>0</v>
      </c>
      <c r="BL127" s="17" t="s">
        <v>113</v>
      </c>
      <c r="BM127" s="237" t="s">
        <v>251</v>
      </c>
    </row>
    <row r="128" s="2" customFormat="1">
      <c r="A128" s="38"/>
      <c r="B128" s="39"/>
      <c r="C128" s="40"/>
      <c r="D128" s="239" t="s">
        <v>156</v>
      </c>
      <c r="E128" s="40"/>
      <c r="F128" s="240" t="s">
        <v>170</v>
      </c>
      <c r="G128" s="40"/>
      <c r="H128" s="40"/>
      <c r="I128" s="241"/>
      <c r="J128" s="40"/>
      <c r="K128" s="40"/>
      <c r="L128" s="44"/>
      <c r="M128" s="242"/>
      <c r="N128" s="243"/>
      <c r="O128" s="91"/>
      <c r="P128" s="91"/>
      <c r="Q128" s="91"/>
      <c r="R128" s="91"/>
      <c r="S128" s="91"/>
      <c r="T128" s="92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156</v>
      </c>
      <c r="AU128" s="17" t="s">
        <v>87</v>
      </c>
    </row>
    <row r="129" s="13" customFormat="1">
      <c r="A129" s="13"/>
      <c r="B129" s="244"/>
      <c r="C129" s="245"/>
      <c r="D129" s="246" t="s">
        <v>158</v>
      </c>
      <c r="E129" s="247" t="s">
        <v>1</v>
      </c>
      <c r="F129" s="248" t="s">
        <v>252</v>
      </c>
      <c r="G129" s="245"/>
      <c r="H129" s="249">
        <v>177.78</v>
      </c>
      <c r="I129" s="250"/>
      <c r="J129" s="245"/>
      <c r="K129" s="245"/>
      <c r="L129" s="251"/>
      <c r="M129" s="252"/>
      <c r="N129" s="253"/>
      <c r="O129" s="253"/>
      <c r="P129" s="253"/>
      <c r="Q129" s="253"/>
      <c r="R129" s="253"/>
      <c r="S129" s="253"/>
      <c r="T129" s="254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55" t="s">
        <v>158</v>
      </c>
      <c r="AU129" s="255" t="s">
        <v>87</v>
      </c>
      <c r="AV129" s="13" t="s">
        <v>87</v>
      </c>
      <c r="AW129" s="13" t="s">
        <v>34</v>
      </c>
      <c r="AX129" s="13" t="s">
        <v>83</v>
      </c>
      <c r="AY129" s="255" t="s">
        <v>148</v>
      </c>
    </row>
    <row r="130" s="2" customFormat="1" ht="49.05" customHeight="1">
      <c r="A130" s="38"/>
      <c r="B130" s="39"/>
      <c r="C130" s="226" t="s">
        <v>87</v>
      </c>
      <c r="D130" s="226" t="s">
        <v>150</v>
      </c>
      <c r="E130" s="227" t="s">
        <v>172</v>
      </c>
      <c r="F130" s="228" t="s">
        <v>173</v>
      </c>
      <c r="G130" s="229" t="s">
        <v>168</v>
      </c>
      <c r="H130" s="230">
        <v>177.78</v>
      </c>
      <c r="I130" s="231"/>
      <c r="J130" s="232">
        <f>ROUND(I130*H130,2)</f>
        <v>0</v>
      </c>
      <c r="K130" s="228" t="s">
        <v>154</v>
      </c>
      <c r="L130" s="44"/>
      <c r="M130" s="233" t="s">
        <v>1</v>
      </c>
      <c r="N130" s="234" t="s">
        <v>44</v>
      </c>
      <c r="O130" s="91"/>
      <c r="P130" s="235">
        <f>O130*H130</f>
        <v>0</v>
      </c>
      <c r="Q130" s="235">
        <v>0</v>
      </c>
      <c r="R130" s="235">
        <f>Q130*H130</f>
        <v>0</v>
      </c>
      <c r="S130" s="235">
        <v>0</v>
      </c>
      <c r="T130" s="236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37" t="s">
        <v>113</v>
      </c>
      <c r="AT130" s="237" t="s">
        <v>150</v>
      </c>
      <c r="AU130" s="237" t="s">
        <v>87</v>
      </c>
      <c r="AY130" s="17" t="s">
        <v>148</v>
      </c>
      <c r="BE130" s="238">
        <f>IF(N130="základní",J130,0)</f>
        <v>0</v>
      </c>
      <c r="BF130" s="238">
        <f>IF(N130="snížená",J130,0)</f>
        <v>0</v>
      </c>
      <c r="BG130" s="238">
        <f>IF(N130="zákl. přenesená",J130,0)</f>
        <v>0</v>
      </c>
      <c r="BH130" s="238">
        <f>IF(N130="sníž. přenesená",J130,0)</f>
        <v>0</v>
      </c>
      <c r="BI130" s="238">
        <f>IF(N130="nulová",J130,0)</f>
        <v>0</v>
      </c>
      <c r="BJ130" s="17" t="s">
        <v>83</v>
      </c>
      <c r="BK130" s="238">
        <f>ROUND(I130*H130,2)</f>
        <v>0</v>
      </c>
      <c r="BL130" s="17" t="s">
        <v>113</v>
      </c>
      <c r="BM130" s="237" t="s">
        <v>253</v>
      </c>
    </row>
    <row r="131" s="2" customFormat="1">
      <c r="A131" s="38"/>
      <c r="B131" s="39"/>
      <c r="C131" s="40"/>
      <c r="D131" s="239" t="s">
        <v>156</v>
      </c>
      <c r="E131" s="40"/>
      <c r="F131" s="240" t="s">
        <v>175</v>
      </c>
      <c r="G131" s="40"/>
      <c r="H131" s="40"/>
      <c r="I131" s="241"/>
      <c r="J131" s="40"/>
      <c r="K131" s="40"/>
      <c r="L131" s="44"/>
      <c r="M131" s="242"/>
      <c r="N131" s="243"/>
      <c r="O131" s="91"/>
      <c r="P131" s="91"/>
      <c r="Q131" s="91"/>
      <c r="R131" s="91"/>
      <c r="S131" s="91"/>
      <c r="T131" s="92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7" t="s">
        <v>156</v>
      </c>
      <c r="AU131" s="17" t="s">
        <v>87</v>
      </c>
    </row>
    <row r="132" s="13" customFormat="1">
      <c r="A132" s="13"/>
      <c r="B132" s="244"/>
      <c r="C132" s="245"/>
      <c r="D132" s="246" t="s">
        <v>158</v>
      </c>
      <c r="E132" s="247" t="s">
        <v>1</v>
      </c>
      <c r="F132" s="248" t="s">
        <v>254</v>
      </c>
      <c r="G132" s="245"/>
      <c r="H132" s="249">
        <v>177.78</v>
      </c>
      <c r="I132" s="250"/>
      <c r="J132" s="245"/>
      <c r="K132" s="245"/>
      <c r="L132" s="251"/>
      <c r="M132" s="252"/>
      <c r="N132" s="253"/>
      <c r="O132" s="253"/>
      <c r="P132" s="253"/>
      <c r="Q132" s="253"/>
      <c r="R132" s="253"/>
      <c r="S132" s="253"/>
      <c r="T132" s="254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55" t="s">
        <v>158</v>
      </c>
      <c r="AU132" s="255" t="s">
        <v>87</v>
      </c>
      <c r="AV132" s="13" t="s">
        <v>87</v>
      </c>
      <c r="AW132" s="13" t="s">
        <v>34</v>
      </c>
      <c r="AX132" s="13" t="s">
        <v>83</v>
      </c>
      <c r="AY132" s="255" t="s">
        <v>148</v>
      </c>
    </row>
    <row r="133" s="2" customFormat="1" ht="37.8" customHeight="1">
      <c r="A133" s="38"/>
      <c r="B133" s="39"/>
      <c r="C133" s="226" t="s">
        <v>110</v>
      </c>
      <c r="D133" s="226" t="s">
        <v>150</v>
      </c>
      <c r="E133" s="227" t="s">
        <v>177</v>
      </c>
      <c r="F133" s="228" t="s">
        <v>178</v>
      </c>
      <c r="G133" s="229" t="s">
        <v>168</v>
      </c>
      <c r="H133" s="230">
        <v>96.870000000000005</v>
      </c>
      <c r="I133" s="231"/>
      <c r="J133" s="232">
        <f>ROUND(I133*H133,2)</f>
        <v>0</v>
      </c>
      <c r="K133" s="228" t="s">
        <v>154</v>
      </c>
      <c r="L133" s="44"/>
      <c r="M133" s="233" t="s">
        <v>1</v>
      </c>
      <c r="N133" s="234" t="s">
        <v>44</v>
      </c>
      <c r="O133" s="91"/>
      <c r="P133" s="235">
        <f>O133*H133</f>
        <v>0</v>
      </c>
      <c r="Q133" s="235">
        <v>0</v>
      </c>
      <c r="R133" s="235">
        <f>Q133*H133</f>
        <v>0</v>
      </c>
      <c r="S133" s="235">
        <v>0</v>
      </c>
      <c r="T133" s="236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37" t="s">
        <v>113</v>
      </c>
      <c r="AT133" s="237" t="s">
        <v>150</v>
      </c>
      <c r="AU133" s="237" t="s">
        <v>87</v>
      </c>
      <c r="AY133" s="17" t="s">
        <v>148</v>
      </c>
      <c r="BE133" s="238">
        <f>IF(N133="základní",J133,0)</f>
        <v>0</v>
      </c>
      <c r="BF133" s="238">
        <f>IF(N133="snížená",J133,0)</f>
        <v>0</v>
      </c>
      <c r="BG133" s="238">
        <f>IF(N133="zákl. přenesená",J133,0)</f>
        <v>0</v>
      </c>
      <c r="BH133" s="238">
        <f>IF(N133="sníž. přenesená",J133,0)</f>
        <v>0</v>
      </c>
      <c r="BI133" s="238">
        <f>IF(N133="nulová",J133,0)</f>
        <v>0</v>
      </c>
      <c r="BJ133" s="17" t="s">
        <v>83</v>
      </c>
      <c r="BK133" s="238">
        <f>ROUND(I133*H133,2)</f>
        <v>0</v>
      </c>
      <c r="BL133" s="17" t="s">
        <v>113</v>
      </c>
      <c r="BM133" s="237" t="s">
        <v>255</v>
      </c>
    </row>
    <row r="134" s="2" customFormat="1">
      <c r="A134" s="38"/>
      <c r="B134" s="39"/>
      <c r="C134" s="40"/>
      <c r="D134" s="239" t="s">
        <v>156</v>
      </c>
      <c r="E134" s="40"/>
      <c r="F134" s="240" t="s">
        <v>180</v>
      </c>
      <c r="G134" s="40"/>
      <c r="H134" s="40"/>
      <c r="I134" s="241"/>
      <c r="J134" s="40"/>
      <c r="K134" s="40"/>
      <c r="L134" s="44"/>
      <c r="M134" s="242"/>
      <c r="N134" s="243"/>
      <c r="O134" s="91"/>
      <c r="P134" s="91"/>
      <c r="Q134" s="91"/>
      <c r="R134" s="91"/>
      <c r="S134" s="91"/>
      <c r="T134" s="92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7" t="s">
        <v>156</v>
      </c>
      <c r="AU134" s="17" t="s">
        <v>87</v>
      </c>
    </row>
    <row r="135" s="13" customFormat="1">
      <c r="A135" s="13"/>
      <c r="B135" s="244"/>
      <c r="C135" s="245"/>
      <c r="D135" s="246" t="s">
        <v>158</v>
      </c>
      <c r="E135" s="247" t="s">
        <v>1</v>
      </c>
      <c r="F135" s="248" t="s">
        <v>256</v>
      </c>
      <c r="G135" s="245"/>
      <c r="H135" s="249">
        <v>41.380000000000003</v>
      </c>
      <c r="I135" s="250"/>
      <c r="J135" s="245"/>
      <c r="K135" s="245"/>
      <c r="L135" s="251"/>
      <c r="M135" s="252"/>
      <c r="N135" s="253"/>
      <c r="O135" s="253"/>
      <c r="P135" s="253"/>
      <c r="Q135" s="253"/>
      <c r="R135" s="253"/>
      <c r="S135" s="253"/>
      <c r="T135" s="254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55" t="s">
        <v>158</v>
      </c>
      <c r="AU135" s="255" t="s">
        <v>87</v>
      </c>
      <c r="AV135" s="13" t="s">
        <v>87</v>
      </c>
      <c r="AW135" s="13" t="s">
        <v>34</v>
      </c>
      <c r="AX135" s="13" t="s">
        <v>79</v>
      </c>
      <c r="AY135" s="255" t="s">
        <v>148</v>
      </c>
    </row>
    <row r="136" s="13" customFormat="1">
      <c r="A136" s="13"/>
      <c r="B136" s="244"/>
      <c r="C136" s="245"/>
      <c r="D136" s="246" t="s">
        <v>158</v>
      </c>
      <c r="E136" s="247" t="s">
        <v>1</v>
      </c>
      <c r="F136" s="248" t="s">
        <v>257</v>
      </c>
      <c r="G136" s="245"/>
      <c r="H136" s="249">
        <v>55.490000000000002</v>
      </c>
      <c r="I136" s="250"/>
      <c r="J136" s="245"/>
      <c r="K136" s="245"/>
      <c r="L136" s="251"/>
      <c r="M136" s="252"/>
      <c r="N136" s="253"/>
      <c r="O136" s="253"/>
      <c r="P136" s="253"/>
      <c r="Q136" s="253"/>
      <c r="R136" s="253"/>
      <c r="S136" s="253"/>
      <c r="T136" s="254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55" t="s">
        <v>158</v>
      </c>
      <c r="AU136" s="255" t="s">
        <v>87</v>
      </c>
      <c r="AV136" s="13" t="s">
        <v>87</v>
      </c>
      <c r="AW136" s="13" t="s">
        <v>34</v>
      </c>
      <c r="AX136" s="13" t="s">
        <v>79</v>
      </c>
      <c r="AY136" s="255" t="s">
        <v>148</v>
      </c>
    </row>
    <row r="137" s="14" customFormat="1">
      <c r="A137" s="14"/>
      <c r="B137" s="256"/>
      <c r="C137" s="257"/>
      <c r="D137" s="246" t="s">
        <v>158</v>
      </c>
      <c r="E137" s="258" t="s">
        <v>1</v>
      </c>
      <c r="F137" s="259" t="s">
        <v>183</v>
      </c>
      <c r="G137" s="257"/>
      <c r="H137" s="260">
        <v>96.870000000000005</v>
      </c>
      <c r="I137" s="261"/>
      <c r="J137" s="257"/>
      <c r="K137" s="257"/>
      <c r="L137" s="262"/>
      <c r="M137" s="263"/>
      <c r="N137" s="264"/>
      <c r="O137" s="264"/>
      <c r="P137" s="264"/>
      <c r="Q137" s="264"/>
      <c r="R137" s="264"/>
      <c r="S137" s="264"/>
      <c r="T137" s="265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66" t="s">
        <v>158</v>
      </c>
      <c r="AU137" s="266" t="s">
        <v>87</v>
      </c>
      <c r="AV137" s="14" t="s">
        <v>113</v>
      </c>
      <c r="AW137" s="14" t="s">
        <v>34</v>
      </c>
      <c r="AX137" s="14" t="s">
        <v>83</v>
      </c>
      <c r="AY137" s="266" t="s">
        <v>148</v>
      </c>
    </row>
    <row r="138" s="2" customFormat="1" ht="24.15" customHeight="1">
      <c r="A138" s="38"/>
      <c r="B138" s="39"/>
      <c r="C138" s="226" t="s">
        <v>113</v>
      </c>
      <c r="D138" s="226" t="s">
        <v>150</v>
      </c>
      <c r="E138" s="227" t="s">
        <v>185</v>
      </c>
      <c r="F138" s="228" t="s">
        <v>186</v>
      </c>
      <c r="G138" s="229" t="s">
        <v>187</v>
      </c>
      <c r="H138" s="230">
        <v>148</v>
      </c>
      <c r="I138" s="231"/>
      <c r="J138" s="232">
        <f>ROUND(I138*H138,2)</f>
        <v>0</v>
      </c>
      <c r="K138" s="228" t="s">
        <v>154</v>
      </c>
      <c r="L138" s="44"/>
      <c r="M138" s="233" t="s">
        <v>1</v>
      </c>
      <c r="N138" s="234" t="s">
        <v>44</v>
      </c>
      <c r="O138" s="91"/>
      <c r="P138" s="235">
        <f>O138*H138</f>
        <v>0</v>
      </c>
      <c r="Q138" s="235">
        <v>3.0000000000000001E-05</v>
      </c>
      <c r="R138" s="235">
        <f>Q138*H138</f>
        <v>0.0044400000000000004</v>
      </c>
      <c r="S138" s="235">
        <v>0</v>
      </c>
      <c r="T138" s="236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37" t="s">
        <v>113</v>
      </c>
      <c r="AT138" s="237" t="s">
        <v>150</v>
      </c>
      <c r="AU138" s="237" t="s">
        <v>87</v>
      </c>
      <c r="AY138" s="17" t="s">
        <v>148</v>
      </c>
      <c r="BE138" s="238">
        <f>IF(N138="základní",J138,0)</f>
        <v>0</v>
      </c>
      <c r="BF138" s="238">
        <f>IF(N138="snížená",J138,0)</f>
        <v>0</v>
      </c>
      <c r="BG138" s="238">
        <f>IF(N138="zákl. přenesená",J138,0)</f>
        <v>0</v>
      </c>
      <c r="BH138" s="238">
        <f>IF(N138="sníž. přenesená",J138,0)</f>
        <v>0</v>
      </c>
      <c r="BI138" s="238">
        <f>IF(N138="nulová",J138,0)</f>
        <v>0</v>
      </c>
      <c r="BJ138" s="17" t="s">
        <v>83</v>
      </c>
      <c r="BK138" s="238">
        <f>ROUND(I138*H138,2)</f>
        <v>0</v>
      </c>
      <c r="BL138" s="17" t="s">
        <v>113</v>
      </c>
      <c r="BM138" s="237" t="s">
        <v>258</v>
      </c>
    </row>
    <row r="139" s="2" customFormat="1">
      <c r="A139" s="38"/>
      <c r="B139" s="39"/>
      <c r="C139" s="40"/>
      <c r="D139" s="239" t="s">
        <v>156</v>
      </c>
      <c r="E139" s="40"/>
      <c r="F139" s="240" t="s">
        <v>189</v>
      </c>
      <c r="G139" s="40"/>
      <c r="H139" s="40"/>
      <c r="I139" s="241"/>
      <c r="J139" s="40"/>
      <c r="K139" s="40"/>
      <c r="L139" s="44"/>
      <c r="M139" s="242"/>
      <c r="N139" s="243"/>
      <c r="O139" s="91"/>
      <c r="P139" s="91"/>
      <c r="Q139" s="91"/>
      <c r="R139" s="91"/>
      <c r="S139" s="91"/>
      <c r="T139" s="92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156</v>
      </c>
      <c r="AU139" s="17" t="s">
        <v>87</v>
      </c>
    </row>
    <row r="140" s="13" customFormat="1">
      <c r="A140" s="13"/>
      <c r="B140" s="244"/>
      <c r="C140" s="245"/>
      <c r="D140" s="246" t="s">
        <v>158</v>
      </c>
      <c r="E140" s="247" t="s">
        <v>1</v>
      </c>
      <c r="F140" s="248" t="s">
        <v>259</v>
      </c>
      <c r="G140" s="245"/>
      <c r="H140" s="249">
        <v>148</v>
      </c>
      <c r="I140" s="250"/>
      <c r="J140" s="245"/>
      <c r="K140" s="245"/>
      <c r="L140" s="251"/>
      <c r="M140" s="252"/>
      <c r="N140" s="253"/>
      <c r="O140" s="253"/>
      <c r="P140" s="253"/>
      <c r="Q140" s="253"/>
      <c r="R140" s="253"/>
      <c r="S140" s="253"/>
      <c r="T140" s="254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55" t="s">
        <v>158</v>
      </c>
      <c r="AU140" s="255" t="s">
        <v>87</v>
      </c>
      <c r="AV140" s="13" t="s">
        <v>87</v>
      </c>
      <c r="AW140" s="13" t="s">
        <v>34</v>
      </c>
      <c r="AX140" s="13" t="s">
        <v>83</v>
      </c>
      <c r="AY140" s="255" t="s">
        <v>148</v>
      </c>
    </row>
    <row r="141" s="2" customFormat="1" ht="33" customHeight="1">
      <c r="A141" s="38"/>
      <c r="B141" s="39"/>
      <c r="C141" s="226" t="s">
        <v>116</v>
      </c>
      <c r="D141" s="226" t="s">
        <v>150</v>
      </c>
      <c r="E141" s="227" t="s">
        <v>192</v>
      </c>
      <c r="F141" s="228" t="s">
        <v>193</v>
      </c>
      <c r="G141" s="229" t="s">
        <v>168</v>
      </c>
      <c r="H141" s="230">
        <v>62.340000000000003</v>
      </c>
      <c r="I141" s="231"/>
      <c r="J141" s="232">
        <f>ROUND(I141*H141,2)</f>
        <v>0</v>
      </c>
      <c r="K141" s="228" t="s">
        <v>154</v>
      </c>
      <c r="L141" s="44"/>
      <c r="M141" s="233" t="s">
        <v>1</v>
      </c>
      <c r="N141" s="234" t="s">
        <v>44</v>
      </c>
      <c r="O141" s="91"/>
      <c r="P141" s="235">
        <f>O141*H141</f>
        <v>0</v>
      </c>
      <c r="Q141" s="235">
        <v>0</v>
      </c>
      <c r="R141" s="235">
        <f>Q141*H141</f>
        <v>0</v>
      </c>
      <c r="S141" s="235">
        <v>0</v>
      </c>
      <c r="T141" s="236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37" t="s">
        <v>113</v>
      </c>
      <c r="AT141" s="237" t="s">
        <v>150</v>
      </c>
      <c r="AU141" s="237" t="s">
        <v>87</v>
      </c>
      <c r="AY141" s="17" t="s">
        <v>148</v>
      </c>
      <c r="BE141" s="238">
        <f>IF(N141="základní",J141,0)</f>
        <v>0</v>
      </c>
      <c r="BF141" s="238">
        <f>IF(N141="snížená",J141,0)</f>
        <v>0</v>
      </c>
      <c r="BG141" s="238">
        <f>IF(N141="zákl. přenesená",J141,0)</f>
        <v>0</v>
      </c>
      <c r="BH141" s="238">
        <f>IF(N141="sníž. přenesená",J141,0)</f>
        <v>0</v>
      </c>
      <c r="BI141" s="238">
        <f>IF(N141="nulová",J141,0)</f>
        <v>0</v>
      </c>
      <c r="BJ141" s="17" t="s">
        <v>83</v>
      </c>
      <c r="BK141" s="238">
        <f>ROUND(I141*H141,2)</f>
        <v>0</v>
      </c>
      <c r="BL141" s="17" t="s">
        <v>113</v>
      </c>
      <c r="BM141" s="237" t="s">
        <v>260</v>
      </c>
    </row>
    <row r="142" s="2" customFormat="1">
      <c r="A142" s="38"/>
      <c r="B142" s="39"/>
      <c r="C142" s="40"/>
      <c r="D142" s="239" t="s">
        <v>156</v>
      </c>
      <c r="E142" s="40"/>
      <c r="F142" s="240" t="s">
        <v>195</v>
      </c>
      <c r="G142" s="40"/>
      <c r="H142" s="40"/>
      <c r="I142" s="241"/>
      <c r="J142" s="40"/>
      <c r="K142" s="40"/>
      <c r="L142" s="44"/>
      <c r="M142" s="242"/>
      <c r="N142" s="243"/>
      <c r="O142" s="91"/>
      <c r="P142" s="91"/>
      <c r="Q142" s="91"/>
      <c r="R142" s="91"/>
      <c r="S142" s="91"/>
      <c r="T142" s="92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7" t="s">
        <v>156</v>
      </c>
      <c r="AU142" s="17" t="s">
        <v>87</v>
      </c>
    </row>
    <row r="143" s="13" customFormat="1">
      <c r="A143" s="13"/>
      <c r="B143" s="244"/>
      <c r="C143" s="245"/>
      <c r="D143" s="246" t="s">
        <v>158</v>
      </c>
      <c r="E143" s="247" t="s">
        <v>1</v>
      </c>
      <c r="F143" s="248" t="s">
        <v>261</v>
      </c>
      <c r="G143" s="245"/>
      <c r="H143" s="249">
        <v>62.340000000000003</v>
      </c>
      <c r="I143" s="250"/>
      <c r="J143" s="245"/>
      <c r="K143" s="245"/>
      <c r="L143" s="251"/>
      <c r="M143" s="252"/>
      <c r="N143" s="253"/>
      <c r="O143" s="253"/>
      <c r="P143" s="253"/>
      <c r="Q143" s="253"/>
      <c r="R143" s="253"/>
      <c r="S143" s="253"/>
      <c r="T143" s="254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55" t="s">
        <v>158</v>
      </c>
      <c r="AU143" s="255" t="s">
        <v>87</v>
      </c>
      <c r="AV143" s="13" t="s">
        <v>87</v>
      </c>
      <c r="AW143" s="13" t="s">
        <v>34</v>
      </c>
      <c r="AX143" s="13" t="s">
        <v>83</v>
      </c>
      <c r="AY143" s="255" t="s">
        <v>148</v>
      </c>
    </row>
    <row r="144" s="2" customFormat="1" ht="62.7" customHeight="1">
      <c r="A144" s="38"/>
      <c r="B144" s="39"/>
      <c r="C144" s="226" t="s">
        <v>184</v>
      </c>
      <c r="D144" s="226" t="s">
        <v>150</v>
      </c>
      <c r="E144" s="227" t="s">
        <v>198</v>
      </c>
      <c r="F144" s="228" t="s">
        <v>199</v>
      </c>
      <c r="G144" s="229" t="s">
        <v>168</v>
      </c>
      <c r="H144" s="230">
        <v>62.340000000000003</v>
      </c>
      <c r="I144" s="231"/>
      <c r="J144" s="232">
        <f>ROUND(I144*H144,2)</f>
        <v>0</v>
      </c>
      <c r="K144" s="228" t="s">
        <v>154</v>
      </c>
      <c r="L144" s="44"/>
      <c r="M144" s="233" t="s">
        <v>1</v>
      </c>
      <c r="N144" s="234" t="s">
        <v>44</v>
      </c>
      <c r="O144" s="91"/>
      <c r="P144" s="235">
        <f>O144*H144</f>
        <v>0</v>
      </c>
      <c r="Q144" s="235">
        <v>0</v>
      </c>
      <c r="R144" s="235">
        <f>Q144*H144</f>
        <v>0</v>
      </c>
      <c r="S144" s="235">
        <v>0</v>
      </c>
      <c r="T144" s="236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37" t="s">
        <v>113</v>
      </c>
      <c r="AT144" s="237" t="s">
        <v>150</v>
      </c>
      <c r="AU144" s="237" t="s">
        <v>87</v>
      </c>
      <c r="AY144" s="17" t="s">
        <v>148</v>
      </c>
      <c r="BE144" s="238">
        <f>IF(N144="základní",J144,0)</f>
        <v>0</v>
      </c>
      <c r="BF144" s="238">
        <f>IF(N144="snížená",J144,0)</f>
        <v>0</v>
      </c>
      <c r="BG144" s="238">
        <f>IF(N144="zákl. přenesená",J144,0)</f>
        <v>0</v>
      </c>
      <c r="BH144" s="238">
        <f>IF(N144="sníž. přenesená",J144,0)</f>
        <v>0</v>
      </c>
      <c r="BI144" s="238">
        <f>IF(N144="nulová",J144,0)</f>
        <v>0</v>
      </c>
      <c r="BJ144" s="17" t="s">
        <v>83</v>
      </c>
      <c r="BK144" s="238">
        <f>ROUND(I144*H144,2)</f>
        <v>0</v>
      </c>
      <c r="BL144" s="17" t="s">
        <v>113</v>
      </c>
      <c r="BM144" s="237" t="s">
        <v>262</v>
      </c>
    </row>
    <row r="145" s="2" customFormat="1">
      <c r="A145" s="38"/>
      <c r="B145" s="39"/>
      <c r="C145" s="40"/>
      <c r="D145" s="239" t="s">
        <v>156</v>
      </c>
      <c r="E145" s="40"/>
      <c r="F145" s="240" t="s">
        <v>201</v>
      </c>
      <c r="G145" s="40"/>
      <c r="H145" s="40"/>
      <c r="I145" s="241"/>
      <c r="J145" s="40"/>
      <c r="K145" s="40"/>
      <c r="L145" s="44"/>
      <c r="M145" s="242"/>
      <c r="N145" s="243"/>
      <c r="O145" s="91"/>
      <c r="P145" s="91"/>
      <c r="Q145" s="91"/>
      <c r="R145" s="91"/>
      <c r="S145" s="91"/>
      <c r="T145" s="92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17" t="s">
        <v>156</v>
      </c>
      <c r="AU145" s="17" t="s">
        <v>87</v>
      </c>
    </row>
    <row r="146" s="13" customFormat="1">
      <c r="A146" s="13"/>
      <c r="B146" s="244"/>
      <c r="C146" s="245"/>
      <c r="D146" s="246" t="s">
        <v>158</v>
      </c>
      <c r="E146" s="247" t="s">
        <v>1</v>
      </c>
      <c r="F146" s="248" t="s">
        <v>263</v>
      </c>
      <c r="G146" s="245"/>
      <c r="H146" s="249">
        <v>62.340000000000003</v>
      </c>
      <c r="I146" s="250"/>
      <c r="J146" s="245"/>
      <c r="K146" s="245"/>
      <c r="L146" s="251"/>
      <c r="M146" s="252"/>
      <c r="N146" s="253"/>
      <c r="O146" s="253"/>
      <c r="P146" s="253"/>
      <c r="Q146" s="253"/>
      <c r="R146" s="253"/>
      <c r="S146" s="253"/>
      <c r="T146" s="254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55" t="s">
        <v>158</v>
      </c>
      <c r="AU146" s="255" t="s">
        <v>87</v>
      </c>
      <c r="AV146" s="13" t="s">
        <v>87</v>
      </c>
      <c r="AW146" s="13" t="s">
        <v>34</v>
      </c>
      <c r="AX146" s="13" t="s">
        <v>83</v>
      </c>
      <c r="AY146" s="255" t="s">
        <v>148</v>
      </c>
    </row>
    <row r="147" s="2" customFormat="1" ht="62.7" customHeight="1">
      <c r="A147" s="38"/>
      <c r="B147" s="39"/>
      <c r="C147" s="226" t="s">
        <v>191</v>
      </c>
      <c r="D147" s="226" t="s">
        <v>150</v>
      </c>
      <c r="E147" s="227" t="s">
        <v>203</v>
      </c>
      <c r="F147" s="228" t="s">
        <v>204</v>
      </c>
      <c r="G147" s="229" t="s">
        <v>168</v>
      </c>
      <c r="H147" s="230">
        <v>80.909999999999997</v>
      </c>
      <c r="I147" s="231"/>
      <c r="J147" s="232">
        <f>ROUND(I147*H147,2)</f>
        <v>0</v>
      </c>
      <c r="K147" s="228" t="s">
        <v>154</v>
      </c>
      <c r="L147" s="44"/>
      <c r="M147" s="233" t="s">
        <v>1</v>
      </c>
      <c r="N147" s="234" t="s">
        <v>44</v>
      </c>
      <c r="O147" s="91"/>
      <c r="P147" s="235">
        <f>O147*H147</f>
        <v>0</v>
      </c>
      <c r="Q147" s="235">
        <v>0</v>
      </c>
      <c r="R147" s="235">
        <f>Q147*H147</f>
        <v>0</v>
      </c>
      <c r="S147" s="235">
        <v>0</v>
      </c>
      <c r="T147" s="236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37" t="s">
        <v>113</v>
      </c>
      <c r="AT147" s="237" t="s">
        <v>150</v>
      </c>
      <c r="AU147" s="237" t="s">
        <v>87</v>
      </c>
      <c r="AY147" s="17" t="s">
        <v>148</v>
      </c>
      <c r="BE147" s="238">
        <f>IF(N147="základní",J147,0)</f>
        <v>0</v>
      </c>
      <c r="BF147" s="238">
        <f>IF(N147="snížená",J147,0)</f>
        <v>0</v>
      </c>
      <c r="BG147" s="238">
        <f>IF(N147="zákl. přenesená",J147,0)</f>
        <v>0</v>
      </c>
      <c r="BH147" s="238">
        <f>IF(N147="sníž. přenesená",J147,0)</f>
        <v>0</v>
      </c>
      <c r="BI147" s="238">
        <f>IF(N147="nulová",J147,0)</f>
        <v>0</v>
      </c>
      <c r="BJ147" s="17" t="s">
        <v>83</v>
      </c>
      <c r="BK147" s="238">
        <f>ROUND(I147*H147,2)</f>
        <v>0</v>
      </c>
      <c r="BL147" s="17" t="s">
        <v>113</v>
      </c>
      <c r="BM147" s="237" t="s">
        <v>264</v>
      </c>
    </row>
    <row r="148" s="2" customFormat="1">
      <c r="A148" s="38"/>
      <c r="B148" s="39"/>
      <c r="C148" s="40"/>
      <c r="D148" s="239" t="s">
        <v>156</v>
      </c>
      <c r="E148" s="40"/>
      <c r="F148" s="240" t="s">
        <v>206</v>
      </c>
      <c r="G148" s="40"/>
      <c r="H148" s="40"/>
      <c r="I148" s="241"/>
      <c r="J148" s="40"/>
      <c r="K148" s="40"/>
      <c r="L148" s="44"/>
      <c r="M148" s="242"/>
      <c r="N148" s="243"/>
      <c r="O148" s="91"/>
      <c r="P148" s="91"/>
      <c r="Q148" s="91"/>
      <c r="R148" s="91"/>
      <c r="S148" s="91"/>
      <c r="T148" s="92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T148" s="17" t="s">
        <v>156</v>
      </c>
      <c r="AU148" s="17" t="s">
        <v>87</v>
      </c>
    </row>
    <row r="149" s="13" customFormat="1">
      <c r="A149" s="13"/>
      <c r="B149" s="244"/>
      <c r="C149" s="245"/>
      <c r="D149" s="246" t="s">
        <v>158</v>
      </c>
      <c r="E149" s="247" t="s">
        <v>1</v>
      </c>
      <c r="F149" s="248" t="s">
        <v>265</v>
      </c>
      <c r="G149" s="245"/>
      <c r="H149" s="249">
        <v>177.78</v>
      </c>
      <c r="I149" s="250"/>
      <c r="J149" s="245"/>
      <c r="K149" s="245"/>
      <c r="L149" s="251"/>
      <c r="M149" s="252"/>
      <c r="N149" s="253"/>
      <c r="O149" s="253"/>
      <c r="P149" s="253"/>
      <c r="Q149" s="253"/>
      <c r="R149" s="253"/>
      <c r="S149" s="253"/>
      <c r="T149" s="254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55" t="s">
        <v>158</v>
      </c>
      <c r="AU149" s="255" t="s">
        <v>87</v>
      </c>
      <c r="AV149" s="13" t="s">
        <v>87</v>
      </c>
      <c r="AW149" s="13" t="s">
        <v>34</v>
      </c>
      <c r="AX149" s="13" t="s">
        <v>79</v>
      </c>
      <c r="AY149" s="255" t="s">
        <v>148</v>
      </c>
    </row>
    <row r="150" s="13" customFormat="1">
      <c r="A150" s="13"/>
      <c r="B150" s="244"/>
      <c r="C150" s="245"/>
      <c r="D150" s="246" t="s">
        <v>158</v>
      </c>
      <c r="E150" s="247" t="s">
        <v>1</v>
      </c>
      <c r="F150" s="248" t="s">
        <v>266</v>
      </c>
      <c r="G150" s="245"/>
      <c r="H150" s="249">
        <v>-41.380000000000003</v>
      </c>
      <c r="I150" s="250"/>
      <c r="J150" s="245"/>
      <c r="K150" s="245"/>
      <c r="L150" s="251"/>
      <c r="M150" s="252"/>
      <c r="N150" s="253"/>
      <c r="O150" s="253"/>
      <c r="P150" s="253"/>
      <c r="Q150" s="253"/>
      <c r="R150" s="253"/>
      <c r="S150" s="253"/>
      <c r="T150" s="254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55" t="s">
        <v>158</v>
      </c>
      <c r="AU150" s="255" t="s">
        <v>87</v>
      </c>
      <c r="AV150" s="13" t="s">
        <v>87</v>
      </c>
      <c r="AW150" s="13" t="s">
        <v>34</v>
      </c>
      <c r="AX150" s="13" t="s">
        <v>79</v>
      </c>
      <c r="AY150" s="255" t="s">
        <v>148</v>
      </c>
    </row>
    <row r="151" s="13" customFormat="1">
      <c r="A151" s="13"/>
      <c r="B151" s="244"/>
      <c r="C151" s="245"/>
      <c r="D151" s="246" t="s">
        <v>158</v>
      </c>
      <c r="E151" s="247" t="s">
        <v>1</v>
      </c>
      <c r="F151" s="248" t="s">
        <v>267</v>
      </c>
      <c r="G151" s="245"/>
      <c r="H151" s="249">
        <v>-55.490000000000002</v>
      </c>
      <c r="I151" s="250"/>
      <c r="J151" s="245"/>
      <c r="K151" s="245"/>
      <c r="L151" s="251"/>
      <c r="M151" s="252"/>
      <c r="N151" s="253"/>
      <c r="O151" s="253"/>
      <c r="P151" s="253"/>
      <c r="Q151" s="253"/>
      <c r="R151" s="253"/>
      <c r="S151" s="253"/>
      <c r="T151" s="254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55" t="s">
        <v>158</v>
      </c>
      <c r="AU151" s="255" t="s">
        <v>87</v>
      </c>
      <c r="AV151" s="13" t="s">
        <v>87</v>
      </c>
      <c r="AW151" s="13" t="s">
        <v>34</v>
      </c>
      <c r="AX151" s="13" t="s">
        <v>79</v>
      </c>
      <c r="AY151" s="255" t="s">
        <v>148</v>
      </c>
    </row>
    <row r="152" s="14" customFormat="1">
      <c r="A152" s="14"/>
      <c r="B152" s="256"/>
      <c r="C152" s="257"/>
      <c r="D152" s="246" t="s">
        <v>158</v>
      </c>
      <c r="E152" s="258" t="s">
        <v>1</v>
      </c>
      <c r="F152" s="259" t="s">
        <v>183</v>
      </c>
      <c r="G152" s="257"/>
      <c r="H152" s="260">
        <v>80.909999999999997</v>
      </c>
      <c r="I152" s="261"/>
      <c r="J152" s="257"/>
      <c r="K152" s="257"/>
      <c r="L152" s="262"/>
      <c r="M152" s="263"/>
      <c r="N152" s="264"/>
      <c r="O152" s="264"/>
      <c r="P152" s="264"/>
      <c r="Q152" s="264"/>
      <c r="R152" s="264"/>
      <c r="S152" s="264"/>
      <c r="T152" s="265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66" t="s">
        <v>158</v>
      </c>
      <c r="AU152" s="266" t="s">
        <v>87</v>
      </c>
      <c r="AV152" s="14" t="s">
        <v>113</v>
      </c>
      <c r="AW152" s="14" t="s">
        <v>34</v>
      </c>
      <c r="AX152" s="14" t="s">
        <v>83</v>
      </c>
      <c r="AY152" s="266" t="s">
        <v>148</v>
      </c>
    </row>
    <row r="153" s="2" customFormat="1" ht="55.5" customHeight="1">
      <c r="A153" s="38"/>
      <c r="B153" s="39"/>
      <c r="C153" s="226" t="s">
        <v>197</v>
      </c>
      <c r="D153" s="226" t="s">
        <v>150</v>
      </c>
      <c r="E153" s="227" t="s">
        <v>210</v>
      </c>
      <c r="F153" s="228" t="s">
        <v>211</v>
      </c>
      <c r="G153" s="229" t="s">
        <v>212</v>
      </c>
      <c r="H153" s="230">
        <v>37</v>
      </c>
      <c r="I153" s="231"/>
      <c r="J153" s="232">
        <f>ROUND(I153*H153,2)</f>
        <v>0</v>
      </c>
      <c r="K153" s="228" t="s">
        <v>1</v>
      </c>
      <c r="L153" s="44"/>
      <c r="M153" s="233" t="s">
        <v>1</v>
      </c>
      <c r="N153" s="234" t="s">
        <v>44</v>
      </c>
      <c r="O153" s="91"/>
      <c r="P153" s="235">
        <f>O153*H153</f>
        <v>0</v>
      </c>
      <c r="Q153" s="235">
        <v>0</v>
      </c>
      <c r="R153" s="235">
        <f>Q153*H153</f>
        <v>0</v>
      </c>
      <c r="S153" s="235">
        <v>0</v>
      </c>
      <c r="T153" s="236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37" t="s">
        <v>113</v>
      </c>
      <c r="AT153" s="237" t="s">
        <v>150</v>
      </c>
      <c r="AU153" s="237" t="s">
        <v>87</v>
      </c>
      <c r="AY153" s="17" t="s">
        <v>148</v>
      </c>
      <c r="BE153" s="238">
        <f>IF(N153="základní",J153,0)</f>
        <v>0</v>
      </c>
      <c r="BF153" s="238">
        <f>IF(N153="snížená",J153,0)</f>
        <v>0</v>
      </c>
      <c r="BG153" s="238">
        <f>IF(N153="zákl. přenesená",J153,0)</f>
        <v>0</v>
      </c>
      <c r="BH153" s="238">
        <f>IF(N153="sníž. přenesená",J153,0)</f>
        <v>0</v>
      </c>
      <c r="BI153" s="238">
        <f>IF(N153="nulová",J153,0)</f>
        <v>0</v>
      </c>
      <c r="BJ153" s="17" t="s">
        <v>83</v>
      </c>
      <c r="BK153" s="238">
        <f>ROUND(I153*H153,2)</f>
        <v>0</v>
      </c>
      <c r="BL153" s="17" t="s">
        <v>113</v>
      </c>
      <c r="BM153" s="237" t="s">
        <v>268</v>
      </c>
    </row>
    <row r="154" s="2" customFormat="1">
      <c r="A154" s="38"/>
      <c r="B154" s="39"/>
      <c r="C154" s="40"/>
      <c r="D154" s="246" t="s">
        <v>214</v>
      </c>
      <c r="E154" s="40"/>
      <c r="F154" s="267" t="s">
        <v>215</v>
      </c>
      <c r="G154" s="40"/>
      <c r="H154" s="40"/>
      <c r="I154" s="241"/>
      <c r="J154" s="40"/>
      <c r="K154" s="40"/>
      <c r="L154" s="44"/>
      <c r="M154" s="242"/>
      <c r="N154" s="243"/>
      <c r="O154" s="91"/>
      <c r="P154" s="91"/>
      <c r="Q154" s="91"/>
      <c r="R154" s="91"/>
      <c r="S154" s="91"/>
      <c r="T154" s="92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7" t="s">
        <v>214</v>
      </c>
      <c r="AU154" s="17" t="s">
        <v>87</v>
      </c>
    </row>
    <row r="155" s="15" customFormat="1">
      <c r="A155" s="15"/>
      <c r="B155" s="268"/>
      <c r="C155" s="269"/>
      <c r="D155" s="246" t="s">
        <v>158</v>
      </c>
      <c r="E155" s="270" t="s">
        <v>1</v>
      </c>
      <c r="F155" s="271" t="s">
        <v>269</v>
      </c>
      <c r="G155" s="269"/>
      <c r="H155" s="270" t="s">
        <v>1</v>
      </c>
      <c r="I155" s="272"/>
      <c r="J155" s="269"/>
      <c r="K155" s="269"/>
      <c r="L155" s="273"/>
      <c r="M155" s="274"/>
      <c r="N155" s="275"/>
      <c r="O155" s="275"/>
      <c r="P155" s="275"/>
      <c r="Q155" s="275"/>
      <c r="R155" s="275"/>
      <c r="S155" s="275"/>
      <c r="T155" s="276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T155" s="277" t="s">
        <v>158</v>
      </c>
      <c r="AU155" s="277" t="s">
        <v>87</v>
      </c>
      <c r="AV155" s="15" t="s">
        <v>83</v>
      </c>
      <c r="AW155" s="15" t="s">
        <v>34</v>
      </c>
      <c r="AX155" s="15" t="s">
        <v>79</v>
      </c>
      <c r="AY155" s="277" t="s">
        <v>148</v>
      </c>
    </row>
    <row r="156" s="15" customFormat="1">
      <c r="A156" s="15"/>
      <c r="B156" s="268"/>
      <c r="C156" s="269"/>
      <c r="D156" s="246" t="s">
        <v>158</v>
      </c>
      <c r="E156" s="270" t="s">
        <v>1</v>
      </c>
      <c r="F156" s="271" t="s">
        <v>217</v>
      </c>
      <c r="G156" s="269"/>
      <c r="H156" s="270" t="s">
        <v>1</v>
      </c>
      <c r="I156" s="272"/>
      <c r="J156" s="269"/>
      <c r="K156" s="269"/>
      <c r="L156" s="273"/>
      <c r="M156" s="274"/>
      <c r="N156" s="275"/>
      <c r="O156" s="275"/>
      <c r="P156" s="275"/>
      <c r="Q156" s="275"/>
      <c r="R156" s="275"/>
      <c r="S156" s="275"/>
      <c r="T156" s="276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T156" s="277" t="s">
        <v>158</v>
      </c>
      <c r="AU156" s="277" t="s">
        <v>87</v>
      </c>
      <c r="AV156" s="15" t="s">
        <v>83</v>
      </c>
      <c r="AW156" s="15" t="s">
        <v>34</v>
      </c>
      <c r="AX156" s="15" t="s">
        <v>79</v>
      </c>
      <c r="AY156" s="277" t="s">
        <v>148</v>
      </c>
    </row>
    <row r="157" s="13" customFormat="1">
      <c r="A157" s="13"/>
      <c r="B157" s="244"/>
      <c r="C157" s="245"/>
      <c r="D157" s="246" t="s">
        <v>158</v>
      </c>
      <c r="E157" s="247" t="s">
        <v>1</v>
      </c>
      <c r="F157" s="248" t="s">
        <v>270</v>
      </c>
      <c r="G157" s="245"/>
      <c r="H157" s="249">
        <v>37</v>
      </c>
      <c r="I157" s="250"/>
      <c r="J157" s="245"/>
      <c r="K157" s="245"/>
      <c r="L157" s="251"/>
      <c r="M157" s="252"/>
      <c r="N157" s="253"/>
      <c r="O157" s="253"/>
      <c r="P157" s="253"/>
      <c r="Q157" s="253"/>
      <c r="R157" s="253"/>
      <c r="S157" s="253"/>
      <c r="T157" s="254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55" t="s">
        <v>158</v>
      </c>
      <c r="AU157" s="255" t="s">
        <v>87</v>
      </c>
      <c r="AV157" s="13" t="s">
        <v>87</v>
      </c>
      <c r="AW157" s="13" t="s">
        <v>34</v>
      </c>
      <c r="AX157" s="13" t="s">
        <v>83</v>
      </c>
      <c r="AY157" s="255" t="s">
        <v>148</v>
      </c>
    </row>
    <row r="158" s="2" customFormat="1" ht="44.25" customHeight="1">
      <c r="A158" s="38"/>
      <c r="B158" s="39"/>
      <c r="C158" s="226" t="s">
        <v>202</v>
      </c>
      <c r="D158" s="226" t="s">
        <v>150</v>
      </c>
      <c r="E158" s="227" t="s">
        <v>220</v>
      </c>
      <c r="F158" s="228" t="s">
        <v>221</v>
      </c>
      <c r="G158" s="229" t="s">
        <v>222</v>
      </c>
      <c r="H158" s="230">
        <v>290.214</v>
      </c>
      <c r="I158" s="231"/>
      <c r="J158" s="232">
        <f>ROUND(I158*H158,2)</f>
        <v>0</v>
      </c>
      <c r="K158" s="228" t="s">
        <v>154</v>
      </c>
      <c r="L158" s="44"/>
      <c r="M158" s="233" t="s">
        <v>1</v>
      </c>
      <c r="N158" s="234" t="s">
        <v>44</v>
      </c>
      <c r="O158" s="91"/>
      <c r="P158" s="235">
        <f>O158*H158</f>
        <v>0</v>
      </c>
      <c r="Q158" s="235">
        <v>0</v>
      </c>
      <c r="R158" s="235">
        <f>Q158*H158</f>
        <v>0</v>
      </c>
      <c r="S158" s="235">
        <v>0</v>
      </c>
      <c r="T158" s="236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37" t="s">
        <v>113</v>
      </c>
      <c r="AT158" s="237" t="s">
        <v>150</v>
      </c>
      <c r="AU158" s="237" t="s">
        <v>87</v>
      </c>
      <c r="AY158" s="17" t="s">
        <v>148</v>
      </c>
      <c r="BE158" s="238">
        <f>IF(N158="základní",J158,0)</f>
        <v>0</v>
      </c>
      <c r="BF158" s="238">
        <f>IF(N158="snížená",J158,0)</f>
        <v>0</v>
      </c>
      <c r="BG158" s="238">
        <f>IF(N158="zákl. přenesená",J158,0)</f>
        <v>0</v>
      </c>
      <c r="BH158" s="238">
        <f>IF(N158="sníž. přenesená",J158,0)</f>
        <v>0</v>
      </c>
      <c r="BI158" s="238">
        <f>IF(N158="nulová",J158,0)</f>
        <v>0</v>
      </c>
      <c r="BJ158" s="17" t="s">
        <v>83</v>
      </c>
      <c r="BK158" s="238">
        <f>ROUND(I158*H158,2)</f>
        <v>0</v>
      </c>
      <c r="BL158" s="17" t="s">
        <v>113</v>
      </c>
      <c r="BM158" s="237" t="s">
        <v>271</v>
      </c>
    </row>
    <row r="159" s="2" customFormat="1">
      <c r="A159" s="38"/>
      <c r="B159" s="39"/>
      <c r="C159" s="40"/>
      <c r="D159" s="239" t="s">
        <v>156</v>
      </c>
      <c r="E159" s="40"/>
      <c r="F159" s="240" t="s">
        <v>224</v>
      </c>
      <c r="G159" s="40"/>
      <c r="H159" s="40"/>
      <c r="I159" s="241"/>
      <c r="J159" s="40"/>
      <c r="K159" s="40"/>
      <c r="L159" s="44"/>
      <c r="M159" s="242"/>
      <c r="N159" s="243"/>
      <c r="O159" s="91"/>
      <c r="P159" s="91"/>
      <c r="Q159" s="91"/>
      <c r="R159" s="91"/>
      <c r="S159" s="91"/>
      <c r="T159" s="92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T159" s="17" t="s">
        <v>156</v>
      </c>
      <c r="AU159" s="17" t="s">
        <v>87</v>
      </c>
    </row>
    <row r="160" s="13" customFormat="1">
      <c r="A160" s="13"/>
      <c r="B160" s="244"/>
      <c r="C160" s="245"/>
      <c r="D160" s="246" t="s">
        <v>158</v>
      </c>
      <c r="E160" s="247" t="s">
        <v>1</v>
      </c>
      <c r="F160" s="248" t="s">
        <v>272</v>
      </c>
      <c r="G160" s="245"/>
      <c r="H160" s="249">
        <v>112.212</v>
      </c>
      <c r="I160" s="250"/>
      <c r="J160" s="245"/>
      <c r="K160" s="245"/>
      <c r="L160" s="251"/>
      <c r="M160" s="252"/>
      <c r="N160" s="253"/>
      <c r="O160" s="253"/>
      <c r="P160" s="253"/>
      <c r="Q160" s="253"/>
      <c r="R160" s="253"/>
      <c r="S160" s="253"/>
      <c r="T160" s="254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55" t="s">
        <v>158</v>
      </c>
      <c r="AU160" s="255" t="s">
        <v>87</v>
      </c>
      <c r="AV160" s="13" t="s">
        <v>87</v>
      </c>
      <c r="AW160" s="13" t="s">
        <v>34</v>
      </c>
      <c r="AX160" s="13" t="s">
        <v>79</v>
      </c>
      <c r="AY160" s="255" t="s">
        <v>148</v>
      </c>
    </row>
    <row r="161" s="13" customFormat="1">
      <c r="A161" s="13"/>
      <c r="B161" s="244"/>
      <c r="C161" s="245"/>
      <c r="D161" s="246" t="s">
        <v>158</v>
      </c>
      <c r="E161" s="247" t="s">
        <v>1</v>
      </c>
      <c r="F161" s="248" t="s">
        <v>273</v>
      </c>
      <c r="G161" s="245"/>
      <c r="H161" s="249">
        <v>178.00200000000001</v>
      </c>
      <c r="I161" s="250"/>
      <c r="J161" s="245"/>
      <c r="K161" s="245"/>
      <c r="L161" s="251"/>
      <c r="M161" s="252"/>
      <c r="N161" s="253"/>
      <c r="O161" s="253"/>
      <c r="P161" s="253"/>
      <c r="Q161" s="253"/>
      <c r="R161" s="253"/>
      <c r="S161" s="253"/>
      <c r="T161" s="254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55" t="s">
        <v>158</v>
      </c>
      <c r="AU161" s="255" t="s">
        <v>87</v>
      </c>
      <c r="AV161" s="13" t="s">
        <v>87</v>
      </c>
      <c r="AW161" s="13" t="s">
        <v>34</v>
      </c>
      <c r="AX161" s="13" t="s">
        <v>79</v>
      </c>
      <c r="AY161" s="255" t="s">
        <v>148</v>
      </c>
    </row>
    <row r="162" s="14" customFormat="1">
      <c r="A162" s="14"/>
      <c r="B162" s="256"/>
      <c r="C162" s="257"/>
      <c r="D162" s="246" t="s">
        <v>158</v>
      </c>
      <c r="E162" s="258" t="s">
        <v>1</v>
      </c>
      <c r="F162" s="259" t="s">
        <v>183</v>
      </c>
      <c r="G162" s="257"/>
      <c r="H162" s="260">
        <v>290.214</v>
      </c>
      <c r="I162" s="261"/>
      <c r="J162" s="257"/>
      <c r="K162" s="257"/>
      <c r="L162" s="262"/>
      <c r="M162" s="263"/>
      <c r="N162" s="264"/>
      <c r="O162" s="264"/>
      <c r="P162" s="264"/>
      <c r="Q162" s="264"/>
      <c r="R162" s="264"/>
      <c r="S162" s="264"/>
      <c r="T162" s="265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66" t="s">
        <v>158</v>
      </c>
      <c r="AU162" s="266" t="s">
        <v>87</v>
      </c>
      <c r="AV162" s="14" t="s">
        <v>113</v>
      </c>
      <c r="AW162" s="14" t="s">
        <v>34</v>
      </c>
      <c r="AX162" s="14" t="s">
        <v>83</v>
      </c>
      <c r="AY162" s="266" t="s">
        <v>148</v>
      </c>
    </row>
    <row r="163" s="12" customFormat="1" ht="22.8" customHeight="1">
      <c r="A163" s="12"/>
      <c r="B163" s="210"/>
      <c r="C163" s="211"/>
      <c r="D163" s="212" t="s">
        <v>78</v>
      </c>
      <c r="E163" s="224" t="s">
        <v>113</v>
      </c>
      <c r="F163" s="224" t="s">
        <v>227</v>
      </c>
      <c r="G163" s="211"/>
      <c r="H163" s="211"/>
      <c r="I163" s="214"/>
      <c r="J163" s="225">
        <f>BK163</f>
        <v>0</v>
      </c>
      <c r="K163" s="211"/>
      <c r="L163" s="216"/>
      <c r="M163" s="217"/>
      <c r="N163" s="218"/>
      <c r="O163" s="218"/>
      <c r="P163" s="219">
        <f>SUM(P164:P172)</f>
        <v>0</v>
      </c>
      <c r="Q163" s="218"/>
      <c r="R163" s="219">
        <f>SUM(R164:R172)</f>
        <v>0</v>
      </c>
      <c r="S163" s="218"/>
      <c r="T163" s="220">
        <f>SUM(T164:T172)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21" t="s">
        <v>83</v>
      </c>
      <c r="AT163" s="222" t="s">
        <v>78</v>
      </c>
      <c r="AU163" s="222" t="s">
        <v>83</v>
      </c>
      <c r="AY163" s="221" t="s">
        <v>148</v>
      </c>
      <c r="BK163" s="223">
        <f>SUM(BK164:BK172)</f>
        <v>0</v>
      </c>
    </row>
    <row r="164" s="2" customFormat="1" ht="44.25" customHeight="1">
      <c r="A164" s="38"/>
      <c r="B164" s="39"/>
      <c r="C164" s="226" t="s">
        <v>209</v>
      </c>
      <c r="D164" s="226" t="s">
        <v>150</v>
      </c>
      <c r="E164" s="227" t="s">
        <v>229</v>
      </c>
      <c r="F164" s="228" t="s">
        <v>230</v>
      </c>
      <c r="G164" s="229" t="s">
        <v>168</v>
      </c>
      <c r="H164" s="230">
        <v>41.380000000000003</v>
      </c>
      <c r="I164" s="231"/>
      <c r="J164" s="232">
        <f>ROUND(I164*H164,2)</f>
        <v>0</v>
      </c>
      <c r="K164" s="228" t="s">
        <v>1</v>
      </c>
      <c r="L164" s="44"/>
      <c r="M164" s="233" t="s">
        <v>1</v>
      </c>
      <c r="N164" s="234" t="s">
        <v>44</v>
      </c>
      <c r="O164" s="91"/>
      <c r="P164" s="235">
        <f>O164*H164</f>
        <v>0</v>
      </c>
      <c r="Q164" s="235">
        <v>0</v>
      </c>
      <c r="R164" s="235">
        <f>Q164*H164</f>
        <v>0</v>
      </c>
      <c r="S164" s="235">
        <v>0</v>
      </c>
      <c r="T164" s="236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37" t="s">
        <v>113</v>
      </c>
      <c r="AT164" s="237" t="s">
        <v>150</v>
      </c>
      <c r="AU164" s="237" t="s">
        <v>87</v>
      </c>
      <c r="AY164" s="17" t="s">
        <v>148</v>
      </c>
      <c r="BE164" s="238">
        <f>IF(N164="základní",J164,0)</f>
        <v>0</v>
      </c>
      <c r="BF164" s="238">
        <f>IF(N164="snížená",J164,0)</f>
        <v>0</v>
      </c>
      <c r="BG164" s="238">
        <f>IF(N164="zákl. přenesená",J164,0)</f>
        <v>0</v>
      </c>
      <c r="BH164" s="238">
        <f>IF(N164="sníž. přenesená",J164,0)</f>
        <v>0</v>
      </c>
      <c r="BI164" s="238">
        <f>IF(N164="nulová",J164,0)</f>
        <v>0</v>
      </c>
      <c r="BJ164" s="17" t="s">
        <v>83</v>
      </c>
      <c r="BK164" s="238">
        <f>ROUND(I164*H164,2)</f>
        <v>0</v>
      </c>
      <c r="BL164" s="17" t="s">
        <v>113</v>
      </c>
      <c r="BM164" s="237" t="s">
        <v>274</v>
      </c>
    </row>
    <row r="165" s="13" customFormat="1">
      <c r="A165" s="13"/>
      <c r="B165" s="244"/>
      <c r="C165" s="245"/>
      <c r="D165" s="246" t="s">
        <v>158</v>
      </c>
      <c r="E165" s="247" t="s">
        <v>1</v>
      </c>
      <c r="F165" s="248" t="s">
        <v>275</v>
      </c>
      <c r="G165" s="245"/>
      <c r="H165" s="249">
        <v>41.380000000000003</v>
      </c>
      <c r="I165" s="250"/>
      <c r="J165" s="245"/>
      <c r="K165" s="245"/>
      <c r="L165" s="251"/>
      <c r="M165" s="252"/>
      <c r="N165" s="253"/>
      <c r="O165" s="253"/>
      <c r="P165" s="253"/>
      <c r="Q165" s="253"/>
      <c r="R165" s="253"/>
      <c r="S165" s="253"/>
      <c r="T165" s="254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55" t="s">
        <v>158</v>
      </c>
      <c r="AU165" s="255" t="s">
        <v>87</v>
      </c>
      <c r="AV165" s="13" t="s">
        <v>87</v>
      </c>
      <c r="AW165" s="13" t="s">
        <v>34</v>
      </c>
      <c r="AX165" s="13" t="s">
        <v>83</v>
      </c>
      <c r="AY165" s="255" t="s">
        <v>148</v>
      </c>
    </row>
    <row r="166" s="2" customFormat="1" ht="62.7" customHeight="1">
      <c r="A166" s="38"/>
      <c r="B166" s="39"/>
      <c r="C166" s="226" t="s">
        <v>219</v>
      </c>
      <c r="D166" s="226" t="s">
        <v>150</v>
      </c>
      <c r="E166" s="227" t="s">
        <v>234</v>
      </c>
      <c r="F166" s="228" t="s">
        <v>235</v>
      </c>
      <c r="G166" s="229" t="s">
        <v>168</v>
      </c>
      <c r="H166" s="230">
        <v>129.47200000000001</v>
      </c>
      <c r="I166" s="231"/>
      <c r="J166" s="232">
        <f>ROUND(I166*H166,2)</f>
        <v>0</v>
      </c>
      <c r="K166" s="228" t="s">
        <v>154</v>
      </c>
      <c r="L166" s="44"/>
      <c r="M166" s="233" t="s">
        <v>1</v>
      </c>
      <c r="N166" s="234" t="s">
        <v>44</v>
      </c>
      <c r="O166" s="91"/>
      <c r="P166" s="235">
        <f>O166*H166</f>
        <v>0</v>
      </c>
      <c r="Q166" s="235">
        <v>0</v>
      </c>
      <c r="R166" s="235">
        <f>Q166*H166</f>
        <v>0</v>
      </c>
      <c r="S166" s="235">
        <v>0</v>
      </c>
      <c r="T166" s="236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37" t="s">
        <v>113</v>
      </c>
      <c r="AT166" s="237" t="s">
        <v>150</v>
      </c>
      <c r="AU166" s="237" t="s">
        <v>87</v>
      </c>
      <c r="AY166" s="17" t="s">
        <v>148</v>
      </c>
      <c r="BE166" s="238">
        <f>IF(N166="základní",J166,0)</f>
        <v>0</v>
      </c>
      <c r="BF166" s="238">
        <f>IF(N166="snížená",J166,0)</f>
        <v>0</v>
      </c>
      <c r="BG166" s="238">
        <f>IF(N166="zákl. přenesená",J166,0)</f>
        <v>0</v>
      </c>
      <c r="BH166" s="238">
        <f>IF(N166="sníž. přenesená",J166,0)</f>
        <v>0</v>
      </c>
      <c r="BI166" s="238">
        <f>IF(N166="nulová",J166,0)</f>
        <v>0</v>
      </c>
      <c r="BJ166" s="17" t="s">
        <v>83</v>
      </c>
      <c r="BK166" s="238">
        <f>ROUND(I166*H166,2)</f>
        <v>0</v>
      </c>
      <c r="BL166" s="17" t="s">
        <v>113</v>
      </c>
      <c r="BM166" s="237" t="s">
        <v>276</v>
      </c>
    </row>
    <row r="167" s="2" customFormat="1">
      <c r="A167" s="38"/>
      <c r="B167" s="39"/>
      <c r="C167" s="40"/>
      <c r="D167" s="239" t="s">
        <v>156</v>
      </c>
      <c r="E167" s="40"/>
      <c r="F167" s="240" t="s">
        <v>237</v>
      </c>
      <c r="G167" s="40"/>
      <c r="H167" s="40"/>
      <c r="I167" s="241"/>
      <c r="J167" s="40"/>
      <c r="K167" s="40"/>
      <c r="L167" s="44"/>
      <c r="M167" s="242"/>
      <c r="N167" s="243"/>
      <c r="O167" s="91"/>
      <c r="P167" s="91"/>
      <c r="Q167" s="91"/>
      <c r="R167" s="91"/>
      <c r="S167" s="91"/>
      <c r="T167" s="92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T167" s="17" t="s">
        <v>156</v>
      </c>
      <c r="AU167" s="17" t="s">
        <v>87</v>
      </c>
    </row>
    <row r="168" s="13" customFormat="1">
      <c r="A168" s="13"/>
      <c r="B168" s="244"/>
      <c r="C168" s="245"/>
      <c r="D168" s="246" t="s">
        <v>158</v>
      </c>
      <c r="E168" s="247" t="s">
        <v>1</v>
      </c>
      <c r="F168" s="248" t="s">
        <v>277</v>
      </c>
      <c r="G168" s="245"/>
      <c r="H168" s="249">
        <v>184.96000000000001</v>
      </c>
      <c r="I168" s="250"/>
      <c r="J168" s="245"/>
      <c r="K168" s="245"/>
      <c r="L168" s="251"/>
      <c r="M168" s="252"/>
      <c r="N168" s="253"/>
      <c r="O168" s="253"/>
      <c r="P168" s="253"/>
      <c r="Q168" s="253"/>
      <c r="R168" s="253"/>
      <c r="S168" s="253"/>
      <c r="T168" s="254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55" t="s">
        <v>158</v>
      </c>
      <c r="AU168" s="255" t="s">
        <v>87</v>
      </c>
      <c r="AV168" s="13" t="s">
        <v>87</v>
      </c>
      <c r="AW168" s="13" t="s">
        <v>34</v>
      </c>
      <c r="AX168" s="13" t="s">
        <v>79</v>
      </c>
      <c r="AY168" s="255" t="s">
        <v>148</v>
      </c>
    </row>
    <row r="169" s="13" customFormat="1">
      <c r="A169" s="13"/>
      <c r="B169" s="244"/>
      <c r="C169" s="245"/>
      <c r="D169" s="246" t="s">
        <v>158</v>
      </c>
      <c r="E169" s="247" t="s">
        <v>1</v>
      </c>
      <c r="F169" s="248" t="s">
        <v>278</v>
      </c>
      <c r="G169" s="245"/>
      <c r="H169" s="249">
        <v>-55.488</v>
      </c>
      <c r="I169" s="250"/>
      <c r="J169" s="245"/>
      <c r="K169" s="245"/>
      <c r="L169" s="251"/>
      <c r="M169" s="252"/>
      <c r="N169" s="253"/>
      <c r="O169" s="253"/>
      <c r="P169" s="253"/>
      <c r="Q169" s="253"/>
      <c r="R169" s="253"/>
      <c r="S169" s="253"/>
      <c r="T169" s="254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55" t="s">
        <v>158</v>
      </c>
      <c r="AU169" s="255" t="s">
        <v>87</v>
      </c>
      <c r="AV169" s="13" t="s">
        <v>87</v>
      </c>
      <c r="AW169" s="13" t="s">
        <v>34</v>
      </c>
      <c r="AX169" s="13" t="s">
        <v>79</v>
      </c>
      <c r="AY169" s="255" t="s">
        <v>148</v>
      </c>
    </row>
    <row r="170" s="14" customFormat="1">
      <c r="A170" s="14"/>
      <c r="B170" s="256"/>
      <c r="C170" s="257"/>
      <c r="D170" s="246" t="s">
        <v>158</v>
      </c>
      <c r="E170" s="258" t="s">
        <v>1</v>
      </c>
      <c r="F170" s="259" t="s">
        <v>183</v>
      </c>
      <c r="G170" s="257"/>
      <c r="H170" s="260">
        <v>129.47200000000001</v>
      </c>
      <c r="I170" s="261"/>
      <c r="J170" s="257"/>
      <c r="K170" s="257"/>
      <c r="L170" s="262"/>
      <c r="M170" s="263"/>
      <c r="N170" s="264"/>
      <c r="O170" s="264"/>
      <c r="P170" s="264"/>
      <c r="Q170" s="264"/>
      <c r="R170" s="264"/>
      <c r="S170" s="264"/>
      <c r="T170" s="265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66" t="s">
        <v>158</v>
      </c>
      <c r="AU170" s="266" t="s">
        <v>87</v>
      </c>
      <c r="AV170" s="14" t="s">
        <v>113</v>
      </c>
      <c r="AW170" s="14" t="s">
        <v>34</v>
      </c>
      <c r="AX170" s="14" t="s">
        <v>83</v>
      </c>
      <c r="AY170" s="266" t="s">
        <v>148</v>
      </c>
    </row>
    <row r="171" s="2" customFormat="1" ht="62.7" customHeight="1">
      <c r="A171" s="38"/>
      <c r="B171" s="39"/>
      <c r="C171" s="226" t="s">
        <v>228</v>
      </c>
      <c r="D171" s="226" t="s">
        <v>150</v>
      </c>
      <c r="E171" s="227" t="s">
        <v>241</v>
      </c>
      <c r="F171" s="228" t="s">
        <v>235</v>
      </c>
      <c r="G171" s="229" t="s">
        <v>168</v>
      </c>
      <c r="H171" s="230">
        <v>55.488</v>
      </c>
      <c r="I171" s="231"/>
      <c r="J171" s="232">
        <f>ROUND(I171*H171,2)</f>
        <v>0</v>
      </c>
      <c r="K171" s="228" t="s">
        <v>1</v>
      </c>
      <c r="L171" s="44"/>
      <c r="M171" s="233" t="s">
        <v>1</v>
      </c>
      <c r="N171" s="234" t="s">
        <v>44</v>
      </c>
      <c r="O171" s="91"/>
      <c r="P171" s="235">
        <f>O171*H171</f>
        <v>0</v>
      </c>
      <c r="Q171" s="235">
        <v>0</v>
      </c>
      <c r="R171" s="235">
        <f>Q171*H171</f>
        <v>0</v>
      </c>
      <c r="S171" s="235">
        <v>0</v>
      </c>
      <c r="T171" s="236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37" t="s">
        <v>113</v>
      </c>
      <c r="AT171" s="237" t="s">
        <v>150</v>
      </c>
      <c r="AU171" s="237" t="s">
        <v>87</v>
      </c>
      <c r="AY171" s="17" t="s">
        <v>148</v>
      </c>
      <c r="BE171" s="238">
        <f>IF(N171="základní",J171,0)</f>
        <v>0</v>
      </c>
      <c r="BF171" s="238">
        <f>IF(N171="snížená",J171,0)</f>
        <v>0</v>
      </c>
      <c r="BG171" s="238">
        <f>IF(N171="zákl. přenesená",J171,0)</f>
        <v>0</v>
      </c>
      <c r="BH171" s="238">
        <f>IF(N171="sníž. přenesená",J171,0)</f>
        <v>0</v>
      </c>
      <c r="BI171" s="238">
        <f>IF(N171="nulová",J171,0)</f>
        <v>0</v>
      </c>
      <c r="BJ171" s="17" t="s">
        <v>83</v>
      </c>
      <c r="BK171" s="238">
        <f>ROUND(I171*H171,2)</f>
        <v>0</v>
      </c>
      <c r="BL171" s="17" t="s">
        <v>113</v>
      </c>
      <c r="BM171" s="237" t="s">
        <v>279</v>
      </c>
    </row>
    <row r="172" s="13" customFormat="1">
      <c r="A172" s="13"/>
      <c r="B172" s="244"/>
      <c r="C172" s="245"/>
      <c r="D172" s="246" t="s">
        <v>158</v>
      </c>
      <c r="E172" s="247" t="s">
        <v>1</v>
      </c>
      <c r="F172" s="248" t="s">
        <v>280</v>
      </c>
      <c r="G172" s="245"/>
      <c r="H172" s="249">
        <v>55.488</v>
      </c>
      <c r="I172" s="250"/>
      <c r="J172" s="245"/>
      <c r="K172" s="245"/>
      <c r="L172" s="251"/>
      <c r="M172" s="252"/>
      <c r="N172" s="253"/>
      <c r="O172" s="253"/>
      <c r="P172" s="253"/>
      <c r="Q172" s="253"/>
      <c r="R172" s="253"/>
      <c r="S172" s="253"/>
      <c r="T172" s="254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55" t="s">
        <v>158</v>
      </c>
      <c r="AU172" s="255" t="s">
        <v>87</v>
      </c>
      <c r="AV172" s="13" t="s">
        <v>87</v>
      </c>
      <c r="AW172" s="13" t="s">
        <v>34</v>
      </c>
      <c r="AX172" s="13" t="s">
        <v>83</v>
      </c>
      <c r="AY172" s="255" t="s">
        <v>148</v>
      </c>
    </row>
    <row r="173" s="12" customFormat="1" ht="22.8" customHeight="1">
      <c r="A173" s="12"/>
      <c r="B173" s="210"/>
      <c r="C173" s="211"/>
      <c r="D173" s="212" t="s">
        <v>78</v>
      </c>
      <c r="E173" s="224" t="s">
        <v>244</v>
      </c>
      <c r="F173" s="224" t="s">
        <v>245</v>
      </c>
      <c r="G173" s="211"/>
      <c r="H173" s="211"/>
      <c r="I173" s="214"/>
      <c r="J173" s="225">
        <f>BK173</f>
        <v>0</v>
      </c>
      <c r="K173" s="211"/>
      <c r="L173" s="216"/>
      <c r="M173" s="217"/>
      <c r="N173" s="218"/>
      <c r="O173" s="218"/>
      <c r="P173" s="219">
        <f>SUM(P174:P175)</f>
        <v>0</v>
      </c>
      <c r="Q173" s="218"/>
      <c r="R173" s="219">
        <f>SUM(R174:R175)</f>
        <v>0</v>
      </c>
      <c r="S173" s="218"/>
      <c r="T173" s="220">
        <f>SUM(T174:T175)</f>
        <v>0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R173" s="221" t="s">
        <v>83</v>
      </c>
      <c r="AT173" s="222" t="s">
        <v>78</v>
      </c>
      <c r="AU173" s="222" t="s">
        <v>83</v>
      </c>
      <c r="AY173" s="221" t="s">
        <v>148</v>
      </c>
      <c r="BK173" s="223">
        <f>SUM(BK174:BK175)</f>
        <v>0</v>
      </c>
    </row>
    <row r="174" s="2" customFormat="1" ht="33" customHeight="1">
      <c r="A174" s="38"/>
      <c r="B174" s="39"/>
      <c r="C174" s="226" t="s">
        <v>233</v>
      </c>
      <c r="D174" s="226" t="s">
        <v>150</v>
      </c>
      <c r="E174" s="227" t="s">
        <v>246</v>
      </c>
      <c r="F174" s="228" t="s">
        <v>247</v>
      </c>
      <c r="G174" s="229" t="s">
        <v>222</v>
      </c>
      <c r="H174" s="230">
        <v>0.0040000000000000001</v>
      </c>
      <c r="I174" s="231"/>
      <c r="J174" s="232">
        <f>ROUND(I174*H174,2)</f>
        <v>0</v>
      </c>
      <c r="K174" s="228" t="s">
        <v>154</v>
      </c>
      <c r="L174" s="44"/>
      <c r="M174" s="233" t="s">
        <v>1</v>
      </c>
      <c r="N174" s="234" t="s">
        <v>44</v>
      </c>
      <c r="O174" s="91"/>
      <c r="P174" s="235">
        <f>O174*H174</f>
        <v>0</v>
      </c>
      <c r="Q174" s="235">
        <v>0</v>
      </c>
      <c r="R174" s="235">
        <f>Q174*H174</f>
        <v>0</v>
      </c>
      <c r="S174" s="235">
        <v>0</v>
      </c>
      <c r="T174" s="236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37" t="s">
        <v>113</v>
      </c>
      <c r="AT174" s="237" t="s">
        <v>150</v>
      </c>
      <c r="AU174" s="237" t="s">
        <v>87</v>
      </c>
      <c r="AY174" s="17" t="s">
        <v>148</v>
      </c>
      <c r="BE174" s="238">
        <f>IF(N174="základní",J174,0)</f>
        <v>0</v>
      </c>
      <c r="BF174" s="238">
        <f>IF(N174="snížená",J174,0)</f>
        <v>0</v>
      </c>
      <c r="BG174" s="238">
        <f>IF(N174="zákl. přenesená",J174,0)</f>
        <v>0</v>
      </c>
      <c r="BH174" s="238">
        <f>IF(N174="sníž. přenesená",J174,0)</f>
        <v>0</v>
      </c>
      <c r="BI174" s="238">
        <f>IF(N174="nulová",J174,0)</f>
        <v>0</v>
      </c>
      <c r="BJ174" s="17" t="s">
        <v>83</v>
      </c>
      <c r="BK174" s="238">
        <f>ROUND(I174*H174,2)</f>
        <v>0</v>
      </c>
      <c r="BL174" s="17" t="s">
        <v>113</v>
      </c>
      <c r="BM174" s="237" t="s">
        <v>281</v>
      </c>
    </row>
    <row r="175" s="2" customFormat="1">
      <c r="A175" s="38"/>
      <c r="B175" s="39"/>
      <c r="C175" s="40"/>
      <c r="D175" s="239" t="s">
        <v>156</v>
      </c>
      <c r="E175" s="40"/>
      <c r="F175" s="240" t="s">
        <v>249</v>
      </c>
      <c r="G175" s="40"/>
      <c r="H175" s="40"/>
      <c r="I175" s="241"/>
      <c r="J175" s="40"/>
      <c r="K175" s="40"/>
      <c r="L175" s="44"/>
      <c r="M175" s="278"/>
      <c r="N175" s="279"/>
      <c r="O175" s="280"/>
      <c r="P175" s="280"/>
      <c r="Q175" s="280"/>
      <c r="R175" s="280"/>
      <c r="S175" s="280"/>
      <c r="T175" s="281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T175" s="17" t="s">
        <v>156</v>
      </c>
      <c r="AU175" s="17" t="s">
        <v>87</v>
      </c>
    </row>
    <row r="176" s="2" customFormat="1" ht="6.96" customHeight="1">
      <c r="A176" s="38"/>
      <c r="B176" s="66"/>
      <c r="C176" s="67"/>
      <c r="D176" s="67"/>
      <c r="E176" s="67"/>
      <c r="F176" s="67"/>
      <c r="G176" s="67"/>
      <c r="H176" s="67"/>
      <c r="I176" s="67"/>
      <c r="J176" s="67"/>
      <c r="K176" s="67"/>
      <c r="L176" s="44"/>
      <c r="M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</row>
  </sheetData>
  <sheetProtection sheet="1" autoFilter="0" formatColumns="0" formatRows="0" objects="1" scenarios="1" spinCount="100000" saltValue="gmWNFF0GiI4QZnJ4L3mu3pYpt0+sYh9qwiO+mb7vSMtmDNsjYfeA3eNNbyH9yHHFc0954Kr2y31A/GxgS8errw==" hashValue="WVnsYL/0vIItVNVhQY46ZHZxXMX+SsxA3waTz9uxBTvskdoNYxE49lUnLOyGqA1YTpOZ5nV/8YWFRsBSl6bV3A==" algorithmName="SHA-512" password="CC35"/>
  <autoFilter ref="C123:K175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2:H112"/>
    <mergeCell ref="E114:H114"/>
    <mergeCell ref="E116:H116"/>
    <mergeCell ref="L2:V2"/>
  </mergeCells>
  <hyperlinks>
    <hyperlink ref="F128" r:id="rId1" display="https://podminky.urs.cz/item/CS_URS_2022_01/114203104"/>
    <hyperlink ref="F131" r:id="rId2" display="https://podminky.urs.cz/item/CS_URS_2022_01/114203301"/>
    <hyperlink ref="F134" r:id="rId3" display="https://podminky.urs.cz/item/CS_URS_2022_01/114203401"/>
    <hyperlink ref="F139" r:id="rId4" display="https://podminky.urs.cz/item/CS_URS_2022_01/115101201"/>
    <hyperlink ref="F142" r:id="rId5" display="https://podminky.urs.cz/item/CS_URS_2022_01/124153101"/>
    <hyperlink ref="F145" r:id="rId6" display="https://podminky.urs.cz/item/CS_URS_2022_01/162751114"/>
    <hyperlink ref="F148" r:id="rId7" display="https://podminky.urs.cz/item/CS_URS_2022_01/162751134"/>
    <hyperlink ref="F159" r:id="rId8" display="https://podminky.urs.cz/item/CS_URS_2022_01/171201231"/>
    <hyperlink ref="F167" r:id="rId9" display="https://podminky.urs.cz/item/CS_URS_2022_01/463211153"/>
    <hyperlink ref="F175" r:id="rId10" display="https://podminky.urs.cz/item/CS_URS_2022_01/998332011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98</v>
      </c>
    </row>
    <row r="3" s="1" customFormat="1" ht="6.96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20"/>
      <c r="AT3" s="17" t="s">
        <v>87</v>
      </c>
    </row>
    <row r="4" s="1" customFormat="1" ht="24.96" customHeight="1">
      <c r="B4" s="20"/>
      <c r="D4" s="148" t="s">
        <v>119</v>
      </c>
      <c r="L4" s="20"/>
      <c r="M4" s="149" t="s">
        <v>10</v>
      </c>
      <c r="AT4" s="17" t="s">
        <v>4</v>
      </c>
    </row>
    <row r="5" s="1" customFormat="1" ht="6.96" customHeight="1">
      <c r="B5" s="20"/>
      <c r="L5" s="20"/>
    </row>
    <row r="6" s="1" customFormat="1" ht="12" customHeight="1">
      <c r="B6" s="20"/>
      <c r="D6" s="150" t="s">
        <v>16</v>
      </c>
      <c r="L6" s="20"/>
    </row>
    <row r="7" s="1" customFormat="1" ht="16.5" customHeight="1">
      <c r="B7" s="20"/>
      <c r="E7" s="151" t="str">
        <f>'Rekapitulace stavby'!K6</f>
        <v>Divoká Orlice, Žamberk, oprava úpravy, ř. km 78,100 - 78,723</v>
      </c>
      <c r="F7" s="150"/>
      <c r="G7" s="150"/>
      <c r="H7" s="150"/>
      <c r="L7" s="20"/>
    </row>
    <row r="8" s="1" customFormat="1" ht="12" customHeight="1">
      <c r="B8" s="20"/>
      <c r="D8" s="150" t="s">
        <v>120</v>
      </c>
      <c r="L8" s="20"/>
    </row>
    <row r="9" s="2" customFormat="1" ht="16.5" customHeight="1">
      <c r="A9" s="38"/>
      <c r="B9" s="44"/>
      <c r="C9" s="38"/>
      <c r="D9" s="38"/>
      <c r="E9" s="151" t="s">
        <v>121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 ht="12" customHeight="1">
      <c r="A10" s="38"/>
      <c r="B10" s="44"/>
      <c r="C10" s="38"/>
      <c r="D10" s="150" t="s">
        <v>122</v>
      </c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6.5" customHeight="1">
      <c r="A11" s="38"/>
      <c r="B11" s="44"/>
      <c r="C11" s="38"/>
      <c r="D11" s="38"/>
      <c r="E11" s="152" t="s">
        <v>282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2" customHeight="1">
      <c r="A13" s="38"/>
      <c r="B13" s="44"/>
      <c r="C13" s="38"/>
      <c r="D13" s="150" t="s">
        <v>18</v>
      </c>
      <c r="E13" s="38"/>
      <c r="F13" s="141" t="s">
        <v>19</v>
      </c>
      <c r="G13" s="38"/>
      <c r="H13" s="38"/>
      <c r="I13" s="150" t="s">
        <v>20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50" t="s">
        <v>22</v>
      </c>
      <c r="E14" s="38"/>
      <c r="F14" s="141" t="s">
        <v>23</v>
      </c>
      <c r="G14" s="38"/>
      <c r="H14" s="38"/>
      <c r="I14" s="150" t="s">
        <v>24</v>
      </c>
      <c r="J14" s="153" t="str">
        <f>'Rekapitulace stavby'!AN8</f>
        <v>2. 5. 2022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12" customHeight="1">
      <c r="A16" s="38"/>
      <c r="B16" s="44"/>
      <c r="C16" s="38"/>
      <c r="D16" s="150" t="s">
        <v>26</v>
      </c>
      <c r="E16" s="38"/>
      <c r="F16" s="38"/>
      <c r="G16" s="38"/>
      <c r="H16" s="38"/>
      <c r="I16" s="150" t="s">
        <v>27</v>
      </c>
      <c r="J16" s="141" t="s">
        <v>1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8" customHeight="1">
      <c r="A17" s="38"/>
      <c r="B17" s="44"/>
      <c r="C17" s="38"/>
      <c r="D17" s="38"/>
      <c r="E17" s="141" t="s">
        <v>28</v>
      </c>
      <c r="F17" s="38"/>
      <c r="G17" s="38"/>
      <c r="H17" s="38"/>
      <c r="I17" s="150" t="s">
        <v>29</v>
      </c>
      <c r="J17" s="141" t="s">
        <v>1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6.96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12" customHeight="1">
      <c r="A19" s="38"/>
      <c r="B19" s="44"/>
      <c r="C19" s="38"/>
      <c r="D19" s="150" t="s">
        <v>30</v>
      </c>
      <c r="E19" s="38"/>
      <c r="F19" s="38"/>
      <c r="G19" s="38"/>
      <c r="H19" s="38"/>
      <c r="I19" s="150" t="s">
        <v>27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0" t="s">
        <v>29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6.96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12" customHeight="1">
      <c r="A22" s="38"/>
      <c r="B22" s="44"/>
      <c r="C22" s="38"/>
      <c r="D22" s="150" t="s">
        <v>32</v>
      </c>
      <c r="E22" s="38"/>
      <c r="F22" s="38"/>
      <c r="G22" s="38"/>
      <c r="H22" s="38"/>
      <c r="I22" s="150" t="s">
        <v>27</v>
      </c>
      <c r="J22" s="141" t="s">
        <v>1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8" customHeight="1">
      <c r="A23" s="38"/>
      <c r="B23" s="44"/>
      <c r="C23" s="38"/>
      <c r="D23" s="38"/>
      <c r="E23" s="141" t="s">
        <v>33</v>
      </c>
      <c r="F23" s="38"/>
      <c r="G23" s="38"/>
      <c r="H23" s="38"/>
      <c r="I23" s="150" t="s">
        <v>29</v>
      </c>
      <c r="J23" s="141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6.96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12" customHeight="1">
      <c r="A25" s="38"/>
      <c r="B25" s="44"/>
      <c r="C25" s="38"/>
      <c r="D25" s="150" t="s">
        <v>35</v>
      </c>
      <c r="E25" s="38"/>
      <c r="F25" s="38"/>
      <c r="G25" s="38"/>
      <c r="H25" s="38"/>
      <c r="I25" s="150" t="s">
        <v>27</v>
      </c>
      <c r="J25" s="141" t="s">
        <v>1</v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8" customHeight="1">
      <c r="A26" s="38"/>
      <c r="B26" s="44"/>
      <c r="C26" s="38"/>
      <c r="D26" s="38"/>
      <c r="E26" s="141" t="s">
        <v>36</v>
      </c>
      <c r="F26" s="38"/>
      <c r="G26" s="38"/>
      <c r="H26" s="38"/>
      <c r="I26" s="150" t="s">
        <v>29</v>
      </c>
      <c r="J26" s="141" t="s">
        <v>1</v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2" customFormat="1" ht="6.96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="2" customFormat="1" ht="12" customHeight="1">
      <c r="A28" s="38"/>
      <c r="B28" s="44"/>
      <c r="C28" s="38"/>
      <c r="D28" s="150" t="s">
        <v>37</v>
      </c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8" customFormat="1" ht="71.25" customHeight="1">
      <c r="A29" s="154"/>
      <c r="B29" s="155"/>
      <c r="C29" s="154"/>
      <c r="D29" s="154"/>
      <c r="E29" s="156" t="s">
        <v>38</v>
      </c>
      <c r="F29" s="156"/>
      <c r="G29" s="156"/>
      <c r="H29" s="156"/>
      <c r="I29" s="154"/>
      <c r="J29" s="154"/>
      <c r="K29" s="154"/>
      <c r="L29" s="157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</row>
    <row r="30" s="2" customFormat="1" ht="6.96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58"/>
      <c r="E31" s="158"/>
      <c r="F31" s="158"/>
      <c r="G31" s="158"/>
      <c r="H31" s="158"/>
      <c r="I31" s="158"/>
      <c r="J31" s="158"/>
      <c r="K31" s="15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25.44" customHeight="1">
      <c r="A32" s="38"/>
      <c r="B32" s="44"/>
      <c r="C32" s="38"/>
      <c r="D32" s="159" t="s">
        <v>39</v>
      </c>
      <c r="E32" s="38"/>
      <c r="F32" s="38"/>
      <c r="G32" s="38"/>
      <c r="H32" s="38"/>
      <c r="I32" s="38"/>
      <c r="J32" s="160">
        <f>ROUND(J124, 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6.96" customHeight="1">
      <c r="A33" s="38"/>
      <c r="B33" s="44"/>
      <c r="C33" s="38"/>
      <c r="D33" s="158"/>
      <c r="E33" s="158"/>
      <c r="F33" s="158"/>
      <c r="G33" s="158"/>
      <c r="H33" s="158"/>
      <c r="I33" s="158"/>
      <c r="J33" s="158"/>
      <c r="K33" s="15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38"/>
      <c r="F34" s="161" t="s">
        <v>41</v>
      </c>
      <c r="G34" s="38"/>
      <c r="H34" s="38"/>
      <c r="I34" s="161" t="s">
        <v>40</v>
      </c>
      <c r="J34" s="161" t="s">
        <v>42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="2" customFormat="1" ht="14.4" customHeight="1">
      <c r="A35" s="38"/>
      <c r="B35" s="44"/>
      <c r="C35" s="38"/>
      <c r="D35" s="162" t="s">
        <v>43</v>
      </c>
      <c r="E35" s="150" t="s">
        <v>44</v>
      </c>
      <c r="F35" s="163">
        <f>ROUND((SUM(BE124:BE194)),  2)</f>
        <v>0</v>
      </c>
      <c r="G35" s="38"/>
      <c r="H35" s="38"/>
      <c r="I35" s="164">
        <v>0.20999999999999999</v>
      </c>
      <c r="J35" s="163">
        <f>ROUND(((SUM(BE124:BE194))*I35),  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="2" customFormat="1" ht="14.4" customHeight="1">
      <c r="A36" s="38"/>
      <c r="B36" s="44"/>
      <c r="C36" s="38"/>
      <c r="D36" s="38"/>
      <c r="E36" s="150" t="s">
        <v>45</v>
      </c>
      <c r="F36" s="163">
        <f>ROUND((SUM(BF124:BF194)),  2)</f>
        <v>0</v>
      </c>
      <c r="G36" s="38"/>
      <c r="H36" s="38"/>
      <c r="I36" s="164">
        <v>0.14999999999999999</v>
      </c>
      <c r="J36" s="163">
        <f>ROUND(((SUM(BF124:BF194))*I36),  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50" t="s">
        <v>46</v>
      </c>
      <c r="F37" s="163">
        <f>ROUND((SUM(BG124:BG194)),  2)</f>
        <v>0</v>
      </c>
      <c r="G37" s="38"/>
      <c r="H37" s="38"/>
      <c r="I37" s="164">
        <v>0.20999999999999999</v>
      </c>
      <c r="J37" s="163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hidden="1" s="2" customFormat="1" ht="14.4" customHeight="1">
      <c r="A38" s="38"/>
      <c r="B38" s="44"/>
      <c r="C38" s="38"/>
      <c r="D38" s="38"/>
      <c r="E38" s="150" t="s">
        <v>47</v>
      </c>
      <c r="F38" s="163">
        <f>ROUND((SUM(BH124:BH194)),  2)</f>
        <v>0</v>
      </c>
      <c r="G38" s="38"/>
      <c r="H38" s="38"/>
      <c r="I38" s="164">
        <v>0.14999999999999999</v>
      </c>
      <c r="J38" s="163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hidden="1" s="2" customFormat="1" ht="14.4" customHeight="1">
      <c r="A39" s="38"/>
      <c r="B39" s="44"/>
      <c r="C39" s="38"/>
      <c r="D39" s="38"/>
      <c r="E39" s="150" t="s">
        <v>48</v>
      </c>
      <c r="F39" s="163">
        <f>ROUND((SUM(BI124:BI194)),  2)</f>
        <v>0</v>
      </c>
      <c r="G39" s="38"/>
      <c r="H39" s="38"/>
      <c r="I39" s="164">
        <v>0</v>
      </c>
      <c r="J39" s="163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6.96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2" customFormat="1" ht="25.44" customHeight="1">
      <c r="A41" s="38"/>
      <c r="B41" s="44"/>
      <c r="C41" s="165"/>
      <c r="D41" s="166" t="s">
        <v>49</v>
      </c>
      <c r="E41" s="167"/>
      <c r="F41" s="167"/>
      <c r="G41" s="168" t="s">
        <v>50</v>
      </c>
      <c r="H41" s="169" t="s">
        <v>51</v>
      </c>
      <c r="I41" s="167"/>
      <c r="J41" s="170">
        <f>SUM(J32:J39)</f>
        <v>0</v>
      </c>
      <c r="K41" s="171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="1" customFormat="1" ht="14.4" customHeight="1">
      <c r="B43" s="20"/>
      <c r="L43" s="20"/>
    </row>
    <row r="44" s="1" customFormat="1" ht="14.4" customHeight="1">
      <c r="B44" s="20"/>
      <c r="L44" s="20"/>
    </row>
    <row r="45" s="1" customFormat="1" ht="14.4" customHeight="1">
      <c r="B45" s="20"/>
      <c r="L45" s="20"/>
    </row>
    <row r="46" s="1" customFormat="1" ht="14.4" customHeight="1">
      <c r="B46" s="20"/>
      <c r="L46" s="20"/>
    </row>
    <row r="47" s="1" customFormat="1" ht="14.4" customHeight="1">
      <c r="B47" s="20"/>
      <c r="L47" s="20"/>
    </row>
    <row r="48" s="1" customFormat="1" ht="14.4" customHeight="1">
      <c r="B48" s="20"/>
      <c r="L48" s="20"/>
    </row>
    <row r="49" s="1" customFormat="1" ht="14.4" customHeight="1">
      <c r="B49" s="20"/>
      <c r="L49" s="20"/>
    </row>
    <row r="50" s="2" customFormat="1" ht="14.4" customHeight="1">
      <c r="B50" s="63"/>
      <c r="D50" s="172" t="s">
        <v>52</v>
      </c>
      <c r="E50" s="173"/>
      <c r="F50" s="173"/>
      <c r="G50" s="172" t="s">
        <v>53</v>
      </c>
      <c r="H50" s="173"/>
      <c r="I50" s="173"/>
      <c r="J50" s="173"/>
      <c r="K50" s="173"/>
      <c r="L50" s="63"/>
    </row>
    <row r="51">
      <c r="B51" s="20"/>
      <c r="L51" s="20"/>
    </row>
    <row r="52">
      <c r="B52" s="20"/>
      <c r="L52" s="20"/>
    </row>
    <row r="53">
      <c r="B53" s="20"/>
      <c r="L53" s="20"/>
    </row>
    <row r="54">
      <c r="B54" s="20"/>
      <c r="L54" s="20"/>
    </row>
    <row r="55">
      <c r="B55" s="20"/>
      <c r="L55" s="20"/>
    </row>
    <row r="56">
      <c r="B56" s="20"/>
      <c r="L56" s="20"/>
    </row>
    <row r="57">
      <c r="B57" s="20"/>
      <c r="L57" s="20"/>
    </row>
    <row r="58">
      <c r="B58" s="20"/>
      <c r="L58" s="20"/>
    </row>
    <row r="59">
      <c r="B59" s="20"/>
      <c r="L59" s="20"/>
    </row>
    <row r="60">
      <c r="B60" s="20"/>
      <c r="L60" s="20"/>
    </row>
    <row r="61" s="2" customFormat="1">
      <c r="A61" s="38"/>
      <c r="B61" s="44"/>
      <c r="C61" s="38"/>
      <c r="D61" s="174" t="s">
        <v>54</v>
      </c>
      <c r="E61" s="175"/>
      <c r="F61" s="176" t="s">
        <v>55</v>
      </c>
      <c r="G61" s="174" t="s">
        <v>54</v>
      </c>
      <c r="H61" s="175"/>
      <c r="I61" s="175"/>
      <c r="J61" s="177" t="s">
        <v>55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>
      <c r="B62" s="20"/>
      <c r="L62" s="20"/>
    </row>
    <row r="63">
      <c r="B63" s="20"/>
      <c r="L63" s="20"/>
    </row>
    <row r="64">
      <c r="B64" s="20"/>
      <c r="L64" s="20"/>
    </row>
    <row r="65" s="2" customFormat="1">
      <c r="A65" s="38"/>
      <c r="B65" s="44"/>
      <c r="C65" s="38"/>
      <c r="D65" s="172" t="s">
        <v>56</v>
      </c>
      <c r="E65" s="178"/>
      <c r="F65" s="178"/>
      <c r="G65" s="172" t="s">
        <v>57</v>
      </c>
      <c r="H65" s="178"/>
      <c r="I65" s="178"/>
      <c r="J65" s="178"/>
      <c r="K65" s="17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>
      <c r="B66" s="20"/>
      <c r="L66" s="20"/>
    </row>
    <row r="67">
      <c r="B67" s="20"/>
      <c r="L67" s="20"/>
    </row>
    <row r="68">
      <c r="B68" s="20"/>
      <c r="L68" s="20"/>
    </row>
    <row r="69">
      <c r="B69" s="20"/>
      <c r="L69" s="20"/>
    </row>
    <row r="70">
      <c r="B70" s="20"/>
      <c r="L70" s="20"/>
    </row>
    <row r="71">
      <c r="B71" s="20"/>
      <c r="L71" s="20"/>
    </row>
    <row r="72">
      <c r="B72" s="20"/>
      <c r="L72" s="20"/>
    </row>
    <row r="73">
      <c r="B73" s="20"/>
      <c r="L73" s="20"/>
    </row>
    <row r="74">
      <c r="B74" s="20"/>
      <c r="L74" s="20"/>
    </row>
    <row r="75">
      <c r="B75" s="20"/>
      <c r="L75" s="20"/>
    </row>
    <row r="76" s="2" customFormat="1">
      <c r="A76" s="38"/>
      <c r="B76" s="44"/>
      <c r="C76" s="38"/>
      <c r="D76" s="174" t="s">
        <v>54</v>
      </c>
      <c r="E76" s="175"/>
      <c r="F76" s="176" t="s">
        <v>55</v>
      </c>
      <c r="G76" s="174" t="s">
        <v>54</v>
      </c>
      <c r="H76" s="175"/>
      <c r="I76" s="175"/>
      <c r="J76" s="177" t="s">
        <v>55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4.4" customHeight="1">
      <c r="A77" s="38"/>
      <c r="B77" s="179"/>
      <c r="C77" s="180"/>
      <c r="D77" s="180"/>
      <c r="E77" s="180"/>
      <c r="F77" s="180"/>
      <c r="G77" s="180"/>
      <c r="H77" s="180"/>
      <c r="I77" s="180"/>
      <c r="J77" s="180"/>
      <c r="K77" s="180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="2" customFormat="1" ht="6.96" customHeight="1">
      <c r="A81" s="38"/>
      <c r="B81" s="181"/>
      <c r="C81" s="182"/>
      <c r="D81" s="182"/>
      <c r="E81" s="182"/>
      <c r="F81" s="182"/>
      <c r="G81" s="182"/>
      <c r="H81" s="182"/>
      <c r="I81" s="182"/>
      <c r="J81" s="182"/>
      <c r="K81" s="182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24.96" customHeight="1">
      <c r="A82" s="38"/>
      <c r="B82" s="39"/>
      <c r="C82" s="23" t="s">
        <v>124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16.5" customHeight="1">
      <c r="A85" s="38"/>
      <c r="B85" s="39"/>
      <c r="C85" s="40"/>
      <c r="D85" s="40"/>
      <c r="E85" s="183" t="str">
        <f>E7</f>
        <v>Divoká Orlice, Žamberk, oprava úpravy, ř. km 78,100 - 78,723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1" customFormat="1" ht="12" customHeight="1">
      <c r="B86" s="21"/>
      <c r="C86" s="32" t="s">
        <v>120</v>
      </c>
      <c r="D86" s="22"/>
      <c r="E86" s="22"/>
      <c r="F86" s="22"/>
      <c r="G86" s="22"/>
      <c r="H86" s="22"/>
      <c r="I86" s="22"/>
      <c r="J86" s="22"/>
      <c r="K86" s="22"/>
      <c r="L86" s="20"/>
    </row>
    <row r="87" s="2" customFormat="1" ht="16.5" customHeight="1">
      <c r="A87" s="38"/>
      <c r="B87" s="39"/>
      <c r="C87" s="40"/>
      <c r="D87" s="40"/>
      <c r="E87" s="183" t="s">
        <v>121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12" customHeight="1">
      <c r="A88" s="38"/>
      <c r="B88" s="39"/>
      <c r="C88" s="32" t="s">
        <v>122</v>
      </c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2" customFormat="1" ht="16.5" customHeight="1">
      <c r="A89" s="38"/>
      <c r="B89" s="39"/>
      <c r="C89" s="40"/>
      <c r="D89" s="40"/>
      <c r="E89" s="76" t="str">
        <f>E11</f>
        <v>1.5 - SO 1.5 Oprava kamenných patek PB, P1 a P12-17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2" customFormat="1" ht="6.96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="2" customFormat="1" ht="12" customHeight="1">
      <c r="A91" s="38"/>
      <c r="B91" s="39"/>
      <c r="C91" s="32" t="s">
        <v>22</v>
      </c>
      <c r="D91" s="40"/>
      <c r="E91" s="40"/>
      <c r="F91" s="27" t="str">
        <f>F14</f>
        <v xml:space="preserve">k. ú. Žamberk </v>
      </c>
      <c r="G91" s="40"/>
      <c r="H91" s="40"/>
      <c r="I91" s="32" t="s">
        <v>24</v>
      </c>
      <c r="J91" s="79" t="str">
        <f>IF(J14="","",J14)</f>
        <v>2. 5. 2022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="2" customFormat="1" ht="6.96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="2" customFormat="1" ht="40.05" customHeight="1">
      <c r="A93" s="38"/>
      <c r="B93" s="39"/>
      <c r="C93" s="32" t="s">
        <v>26</v>
      </c>
      <c r="D93" s="40"/>
      <c r="E93" s="40"/>
      <c r="F93" s="27" t="str">
        <f>E17</f>
        <v>Povodí Labe,státní podnik,Víta Nejedlého 951/8,HK3</v>
      </c>
      <c r="G93" s="40"/>
      <c r="H93" s="40"/>
      <c r="I93" s="32" t="s">
        <v>32</v>
      </c>
      <c r="J93" s="36" t="str">
        <f>E23</f>
        <v>Multiaqua s.r.o.,Veverkova 1343, HK 2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="2" customFormat="1" ht="15.15" customHeight="1">
      <c r="A94" s="38"/>
      <c r="B94" s="39"/>
      <c r="C94" s="32" t="s">
        <v>30</v>
      </c>
      <c r="D94" s="40"/>
      <c r="E94" s="40"/>
      <c r="F94" s="27" t="str">
        <f>IF(E20="","",E20)</f>
        <v>Vyplň údaj</v>
      </c>
      <c r="G94" s="40"/>
      <c r="H94" s="40"/>
      <c r="I94" s="32" t="s">
        <v>35</v>
      </c>
      <c r="J94" s="36" t="str">
        <f>E26</f>
        <v>Ing. Pavel Romášek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="2" customFormat="1" ht="10.32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="2" customFormat="1" ht="29.28" customHeight="1">
      <c r="A96" s="38"/>
      <c r="B96" s="39"/>
      <c r="C96" s="184" t="s">
        <v>125</v>
      </c>
      <c r="D96" s="185"/>
      <c r="E96" s="185"/>
      <c r="F96" s="185"/>
      <c r="G96" s="185"/>
      <c r="H96" s="185"/>
      <c r="I96" s="185"/>
      <c r="J96" s="186" t="s">
        <v>126</v>
      </c>
      <c r="K96" s="185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="2" customFormat="1" ht="10.32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="2" customFormat="1" ht="22.8" customHeight="1">
      <c r="A98" s="38"/>
      <c r="B98" s="39"/>
      <c r="C98" s="187" t="s">
        <v>127</v>
      </c>
      <c r="D98" s="40"/>
      <c r="E98" s="40"/>
      <c r="F98" s="40"/>
      <c r="G98" s="40"/>
      <c r="H98" s="40"/>
      <c r="I98" s="40"/>
      <c r="J98" s="110">
        <f>J124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128</v>
      </c>
    </row>
    <row r="99" s="9" customFormat="1" ht="24.96" customHeight="1">
      <c r="A99" s="9"/>
      <c r="B99" s="188"/>
      <c r="C99" s="189"/>
      <c r="D99" s="190" t="s">
        <v>129</v>
      </c>
      <c r="E99" s="191"/>
      <c r="F99" s="191"/>
      <c r="G99" s="191"/>
      <c r="H99" s="191"/>
      <c r="I99" s="191"/>
      <c r="J99" s="192">
        <f>J125</f>
        <v>0</v>
      </c>
      <c r="K99" s="189"/>
      <c r="L99" s="193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0" customFormat="1" ht="19.92" customHeight="1">
      <c r="A100" s="10"/>
      <c r="B100" s="194"/>
      <c r="C100" s="133"/>
      <c r="D100" s="195" t="s">
        <v>130</v>
      </c>
      <c r="E100" s="196"/>
      <c r="F100" s="196"/>
      <c r="G100" s="196"/>
      <c r="H100" s="196"/>
      <c r="I100" s="196"/>
      <c r="J100" s="197">
        <f>J126</f>
        <v>0</v>
      </c>
      <c r="K100" s="133"/>
      <c r="L100" s="19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94"/>
      <c r="C101" s="133"/>
      <c r="D101" s="195" t="s">
        <v>131</v>
      </c>
      <c r="E101" s="196"/>
      <c r="F101" s="196"/>
      <c r="G101" s="196"/>
      <c r="H101" s="196"/>
      <c r="I101" s="196"/>
      <c r="J101" s="197">
        <f>J182</f>
        <v>0</v>
      </c>
      <c r="K101" s="133"/>
      <c r="L101" s="19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94"/>
      <c r="C102" s="133"/>
      <c r="D102" s="195" t="s">
        <v>132</v>
      </c>
      <c r="E102" s="196"/>
      <c r="F102" s="196"/>
      <c r="G102" s="196"/>
      <c r="H102" s="196"/>
      <c r="I102" s="196"/>
      <c r="J102" s="197">
        <f>J192</f>
        <v>0</v>
      </c>
      <c r="K102" s="133"/>
      <c r="L102" s="198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2" customFormat="1" ht="21.84" customHeight="1">
      <c r="A103" s="38"/>
      <c r="B103" s="39"/>
      <c r="C103" s="40"/>
      <c r="D103" s="40"/>
      <c r="E103" s="40"/>
      <c r="F103" s="40"/>
      <c r="G103" s="40"/>
      <c r="H103" s="40"/>
      <c r="I103" s="40"/>
      <c r="J103" s="40"/>
      <c r="K103" s="40"/>
      <c r="L103" s="63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4" s="2" customFormat="1" ht="6.96" customHeight="1">
      <c r="A104" s="38"/>
      <c r="B104" s="66"/>
      <c r="C104" s="67"/>
      <c r="D104" s="67"/>
      <c r="E104" s="67"/>
      <c r="F104" s="67"/>
      <c r="G104" s="67"/>
      <c r="H104" s="67"/>
      <c r="I104" s="67"/>
      <c r="J104" s="67"/>
      <c r="K104" s="67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8" s="2" customFormat="1" ht="6.96" customHeight="1">
      <c r="A108" s="38"/>
      <c r="B108" s="68"/>
      <c r="C108" s="69"/>
      <c r="D108" s="69"/>
      <c r="E108" s="69"/>
      <c r="F108" s="69"/>
      <c r="G108" s="69"/>
      <c r="H108" s="69"/>
      <c r="I108" s="69"/>
      <c r="J108" s="69"/>
      <c r="K108" s="69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="2" customFormat="1" ht="24.96" customHeight="1">
      <c r="A109" s="38"/>
      <c r="B109" s="39"/>
      <c r="C109" s="23" t="s">
        <v>133</v>
      </c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="2" customFormat="1" ht="6.96" customHeight="1">
      <c r="A110" s="38"/>
      <c r="B110" s="39"/>
      <c r="C110" s="40"/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="2" customFormat="1" ht="12" customHeight="1">
      <c r="A111" s="38"/>
      <c r="B111" s="39"/>
      <c r="C111" s="32" t="s">
        <v>16</v>
      </c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="2" customFormat="1" ht="16.5" customHeight="1">
      <c r="A112" s="38"/>
      <c r="B112" s="39"/>
      <c r="C112" s="40"/>
      <c r="D112" s="40"/>
      <c r="E112" s="183" t="str">
        <f>E7</f>
        <v>Divoká Orlice, Žamberk, oprava úpravy, ř. km 78,100 - 78,723</v>
      </c>
      <c r="F112" s="32"/>
      <c r="G112" s="32"/>
      <c r="H112" s="32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="1" customFormat="1" ht="12" customHeight="1">
      <c r="B113" s="21"/>
      <c r="C113" s="32" t="s">
        <v>120</v>
      </c>
      <c r="D113" s="22"/>
      <c r="E113" s="22"/>
      <c r="F113" s="22"/>
      <c r="G113" s="22"/>
      <c r="H113" s="22"/>
      <c r="I113" s="22"/>
      <c r="J113" s="22"/>
      <c r="K113" s="22"/>
      <c r="L113" s="20"/>
    </row>
    <row r="114" s="2" customFormat="1" ht="16.5" customHeight="1">
      <c r="A114" s="38"/>
      <c r="B114" s="39"/>
      <c r="C114" s="40"/>
      <c r="D114" s="40"/>
      <c r="E114" s="183" t="s">
        <v>121</v>
      </c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="2" customFormat="1" ht="12" customHeight="1">
      <c r="A115" s="38"/>
      <c r="B115" s="39"/>
      <c r="C115" s="32" t="s">
        <v>122</v>
      </c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="2" customFormat="1" ht="16.5" customHeight="1">
      <c r="A116" s="38"/>
      <c r="B116" s="39"/>
      <c r="C116" s="40"/>
      <c r="D116" s="40"/>
      <c r="E116" s="76" t="str">
        <f>E11</f>
        <v>1.5 - SO 1.5 Oprava kamenných patek PB, P1 a P12-17</v>
      </c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="2" customFormat="1" ht="6.96" customHeight="1">
      <c r="A117" s="38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="2" customFormat="1" ht="12" customHeight="1">
      <c r="A118" s="38"/>
      <c r="B118" s="39"/>
      <c r="C118" s="32" t="s">
        <v>22</v>
      </c>
      <c r="D118" s="40"/>
      <c r="E118" s="40"/>
      <c r="F118" s="27" t="str">
        <f>F14</f>
        <v xml:space="preserve">k. ú. Žamberk </v>
      </c>
      <c r="G118" s="40"/>
      <c r="H118" s="40"/>
      <c r="I118" s="32" t="s">
        <v>24</v>
      </c>
      <c r="J118" s="79" t="str">
        <f>IF(J14="","",J14)</f>
        <v>2. 5. 2022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="2" customFormat="1" ht="6.96" customHeight="1">
      <c r="A119" s="38"/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="2" customFormat="1" ht="40.05" customHeight="1">
      <c r="A120" s="38"/>
      <c r="B120" s="39"/>
      <c r="C120" s="32" t="s">
        <v>26</v>
      </c>
      <c r="D120" s="40"/>
      <c r="E120" s="40"/>
      <c r="F120" s="27" t="str">
        <f>E17</f>
        <v>Povodí Labe,státní podnik,Víta Nejedlého 951/8,HK3</v>
      </c>
      <c r="G120" s="40"/>
      <c r="H120" s="40"/>
      <c r="I120" s="32" t="s">
        <v>32</v>
      </c>
      <c r="J120" s="36" t="str">
        <f>E23</f>
        <v>Multiaqua s.r.o.,Veverkova 1343, HK 2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="2" customFormat="1" ht="15.15" customHeight="1">
      <c r="A121" s="38"/>
      <c r="B121" s="39"/>
      <c r="C121" s="32" t="s">
        <v>30</v>
      </c>
      <c r="D121" s="40"/>
      <c r="E121" s="40"/>
      <c r="F121" s="27" t="str">
        <f>IF(E20="","",E20)</f>
        <v>Vyplň údaj</v>
      </c>
      <c r="G121" s="40"/>
      <c r="H121" s="40"/>
      <c r="I121" s="32" t="s">
        <v>35</v>
      </c>
      <c r="J121" s="36" t="str">
        <f>E26</f>
        <v>Ing. Pavel Romášek</v>
      </c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="2" customFormat="1" ht="10.32" customHeight="1">
      <c r="A122" s="38"/>
      <c r="B122" s="39"/>
      <c r="C122" s="40"/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="11" customFormat="1" ht="29.28" customHeight="1">
      <c r="A123" s="199"/>
      <c r="B123" s="200"/>
      <c r="C123" s="201" t="s">
        <v>134</v>
      </c>
      <c r="D123" s="202" t="s">
        <v>64</v>
      </c>
      <c r="E123" s="202" t="s">
        <v>60</v>
      </c>
      <c r="F123" s="202" t="s">
        <v>61</v>
      </c>
      <c r="G123" s="202" t="s">
        <v>135</v>
      </c>
      <c r="H123" s="202" t="s">
        <v>136</v>
      </c>
      <c r="I123" s="202" t="s">
        <v>137</v>
      </c>
      <c r="J123" s="202" t="s">
        <v>126</v>
      </c>
      <c r="K123" s="203" t="s">
        <v>138</v>
      </c>
      <c r="L123" s="204"/>
      <c r="M123" s="100" t="s">
        <v>1</v>
      </c>
      <c r="N123" s="101" t="s">
        <v>43</v>
      </c>
      <c r="O123" s="101" t="s">
        <v>139</v>
      </c>
      <c r="P123" s="101" t="s">
        <v>140</v>
      </c>
      <c r="Q123" s="101" t="s">
        <v>141</v>
      </c>
      <c r="R123" s="101" t="s">
        <v>142</v>
      </c>
      <c r="S123" s="101" t="s">
        <v>143</v>
      </c>
      <c r="T123" s="102" t="s">
        <v>144</v>
      </c>
      <c r="U123" s="199"/>
      <c r="V123" s="199"/>
      <c r="W123" s="199"/>
      <c r="X123" s="199"/>
      <c r="Y123" s="199"/>
      <c r="Z123" s="199"/>
      <c r="AA123" s="199"/>
      <c r="AB123" s="199"/>
      <c r="AC123" s="199"/>
      <c r="AD123" s="199"/>
      <c r="AE123" s="199"/>
    </row>
    <row r="124" s="2" customFormat="1" ht="22.8" customHeight="1">
      <c r="A124" s="38"/>
      <c r="B124" s="39"/>
      <c r="C124" s="107" t="s">
        <v>145</v>
      </c>
      <c r="D124" s="40"/>
      <c r="E124" s="40"/>
      <c r="F124" s="40"/>
      <c r="G124" s="40"/>
      <c r="H124" s="40"/>
      <c r="I124" s="40"/>
      <c r="J124" s="205">
        <f>BK124</f>
        <v>0</v>
      </c>
      <c r="K124" s="40"/>
      <c r="L124" s="44"/>
      <c r="M124" s="103"/>
      <c r="N124" s="206"/>
      <c r="O124" s="104"/>
      <c r="P124" s="207">
        <f>P125</f>
        <v>0</v>
      </c>
      <c r="Q124" s="104"/>
      <c r="R124" s="207">
        <f>R125</f>
        <v>0.0038730000000000001</v>
      </c>
      <c r="S124" s="104"/>
      <c r="T124" s="208">
        <f>T125</f>
        <v>117.35360000000001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7" t="s">
        <v>78</v>
      </c>
      <c r="AU124" s="17" t="s">
        <v>128</v>
      </c>
      <c r="BK124" s="209">
        <f>BK125</f>
        <v>0</v>
      </c>
    </row>
    <row r="125" s="12" customFormat="1" ht="25.92" customHeight="1">
      <c r="A125" s="12"/>
      <c r="B125" s="210"/>
      <c r="C125" s="211"/>
      <c r="D125" s="212" t="s">
        <v>78</v>
      </c>
      <c r="E125" s="213" t="s">
        <v>146</v>
      </c>
      <c r="F125" s="213" t="s">
        <v>147</v>
      </c>
      <c r="G125" s="211"/>
      <c r="H125" s="211"/>
      <c r="I125" s="214"/>
      <c r="J125" s="215">
        <f>BK125</f>
        <v>0</v>
      </c>
      <c r="K125" s="211"/>
      <c r="L125" s="216"/>
      <c r="M125" s="217"/>
      <c r="N125" s="218"/>
      <c r="O125" s="218"/>
      <c r="P125" s="219">
        <f>P126+P182+P192</f>
        <v>0</v>
      </c>
      <c r="Q125" s="218"/>
      <c r="R125" s="219">
        <f>R126+R182+R192</f>
        <v>0.0038730000000000001</v>
      </c>
      <c r="S125" s="218"/>
      <c r="T125" s="220">
        <f>T126+T182+T192</f>
        <v>117.35360000000001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21" t="s">
        <v>83</v>
      </c>
      <c r="AT125" s="222" t="s">
        <v>78</v>
      </c>
      <c r="AU125" s="222" t="s">
        <v>79</v>
      </c>
      <c r="AY125" s="221" t="s">
        <v>148</v>
      </c>
      <c r="BK125" s="223">
        <f>BK126+BK182+BK192</f>
        <v>0</v>
      </c>
    </row>
    <row r="126" s="12" customFormat="1" ht="22.8" customHeight="1">
      <c r="A126" s="12"/>
      <c r="B126" s="210"/>
      <c r="C126" s="211"/>
      <c r="D126" s="212" t="s">
        <v>78</v>
      </c>
      <c r="E126" s="224" t="s">
        <v>83</v>
      </c>
      <c r="F126" s="224" t="s">
        <v>149</v>
      </c>
      <c r="G126" s="211"/>
      <c r="H126" s="211"/>
      <c r="I126" s="214"/>
      <c r="J126" s="225">
        <f>BK126</f>
        <v>0</v>
      </c>
      <c r="K126" s="211"/>
      <c r="L126" s="216"/>
      <c r="M126" s="217"/>
      <c r="N126" s="218"/>
      <c r="O126" s="218"/>
      <c r="P126" s="219">
        <f>SUM(P127:P181)</f>
        <v>0</v>
      </c>
      <c r="Q126" s="218"/>
      <c r="R126" s="219">
        <f>SUM(R127:R181)</f>
        <v>0.0038730000000000001</v>
      </c>
      <c r="S126" s="218"/>
      <c r="T126" s="220">
        <f>SUM(T127:T181)</f>
        <v>117.35360000000001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21" t="s">
        <v>83</v>
      </c>
      <c r="AT126" s="222" t="s">
        <v>78</v>
      </c>
      <c r="AU126" s="222" t="s">
        <v>83</v>
      </c>
      <c r="AY126" s="221" t="s">
        <v>148</v>
      </c>
      <c r="BK126" s="223">
        <f>SUM(BK127:BK181)</f>
        <v>0</v>
      </c>
    </row>
    <row r="127" s="2" customFormat="1" ht="24.15" customHeight="1">
      <c r="A127" s="38"/>
      <c r="B127" s="39"/>
      <c r="C127" s="226" t="s">
        <v>83</v>
      </c>
      <c r="D127" s="226" t="s">
        <v>150</v>
      </c>
      <c r="E127" s="227" t="s">
        <v>283</v>
      </c>
      <c r="F127" s="228" t="s">
        <v>284</v>
      </c>
      <c r="G127" s="229" t="s">
        <v>285</v>
      </c>
      <c r="H127" s="230">
        <v>0.10000000000000001</v>
      </c>
      <c r="I127" s="231"/>
      <c r="J127" s="232">
        <f>ROUND(I127*H127,2)</f>
        <v>0</v>
      </c>
      <c r="K127" s="228" t="s">
        <v>154</v>
      </c>
      <c r="L127" s="44"/>
      <c r="M127" s="233" t="s">
        <v>1</v>
      </c>
      <c r="N127" s="234" t="s">
        <v>44</v>
      </c>
      <c r="O127" s="91"/>
      <c r="P127" s="235">
        <f>O127*H127</f>
        <v>0</v>
      </c>
      <c r="Q127" s="235">
        <v>0</v>
      </c>
      <c r="R127" s="235">
        <f>Q127*H127</f>
        <v>0</v>
      </c>
      <c r="S127" s="235">
        <v>0</v>
      </c>
      <c r="T127" s="236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37" t="s">
        <v>113</v>
      </c>
      <c r="AT127" s="237" t="s">
        <v>150</v>
      </c>
      <c r="AU127" s="237" t="s">
        <v>87</v>
      </c>
      <c r="AY127" s="17" t="s">
        <v>148</v>
      </c>
      <c r="BE127" s="238">
        <f>IF(N127="základní",J127,0)</f>
        <v>0</v>
      </c>
      <c r="BF127" s="238">
        <f>IF(N127="snížená",J127,0)</f>
        <v>0</v>
      </c>
      <c r="BG127" s="238">
        <f>IF(N127="zákl. přenesená",J127,0)</f>
        <v>0</v>
      </c>
      <c r="BH127" s="238">
        <f>IF(N127="sníž. přenesená",J127,0)</f>
        <v>0</v>
      </c>
      <c r="BI127" s="238">
        <f>IF(N127="nulová",J127,0)</f>
        <v>0</v>
      </c>
      <c r="BJ127" s="17" t="s">
        <v>83</v>
      </c>
      <c r="BK127" s="238">
        <f>ROUND(I127*H127,2)</f>
        <v>0</v>
      </c>
      <c r="BL127" s="17" t="s">
        <v>113</v>
      </c>
      <c r="BM127" s="237" t="s">
        <v>286</v>
      </c>
    </row>
    <row r="128" s="2" customFormat="1">
      <c r="A128" s="38"/>
      <c r="B128" s="39"/>
      <c r="C128" s="40"/>
      <c r="D128" s="239" t="s">
        <v>156</v>
      </c>
      <c r="E128" s="40"/>
      <c r="F128" s="240" t="s">
        <v>287</v>
      </c>
      <c r="G128" s="40"/>
      <c r="H128" s="40"/>
      <c r="I128" s="241"/>
      <c r="J128" s="40"/>
      <c r="K128" s="40"/>
      <c r="L128" s="44"/>
      <c r="M128" s="242"/>
      <c r="N128" s="243"/>
      <c r="O128" s="91"/>
      <c r="P128" s="91"/>
      <c r="Q128" s="91"/>
      <c r="R128" s="91"/>
      <c r="S128" s="91"/>
      <c r="T128" s="92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156</v>
      </c>
      <c r="AU128" s="17" t="s">
        <v>87</v>
      </c>
    </row>
    <row r="129" s="13" customFormat="1">
      <c r="A129" s="13"/>
      <c r="B129" s="244"/>
      <c r="C129" s="245"/>
      <c r="D129" s="246" t="s">
        <v>158</v>
      </c>
      <c r="E129" s="247" t="s">
        <v>1</v>
      </c>
      <c r="F129" s="248" t="s">
        <v>288</v>
      </c>
      <c r="G129" s="245"/>
      <c r="H129" s="249">
        <v>0.10000000000000001</v>
      </c>
      <c r="I129" s="250"/>
      <c r="J129" s="245"/>
      <c r="K129" s="245"/>
      <c r="L129" s="251"/>
      <c r="M129" s="252"/>
      <c r="N129" s="253"/>
      <c r="O129" s="253"/>
      <c r="P129" s="253"/>
      <c r="Q129" s="253"/>
      <c r="R129" s="253"/>
      <c r="S129" s="253"/>
      <c r="T129" s="254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55" t="s">
        <v>158</v>
      </c>
      <c r="AU129" s="255" t="s">
        <v>87</v>
      </c>
      <c r="AV129" s="13" t="s">
        <v>87</v>
      </c>
      <c r="AW129" s="13" t="s">
        <v>34</v>
      </c>
      <c r="AX129" s="13" t="s">
        <v>83</v>
      </c>
      <c r="AY129" s="255" t="s">
        <v>148</v>
      </c>
    </row>
    <row r="130" s="2" customFormat="1" ht="37.8" customHeight="1">
      <c r="A130" s="38"/>
      <c r="B130" s="39"/>
      <c r="C130" s="226" t="s">
        <v>87</v>
      </c>
      <c r="D130" s="226" t="s">
        <v>150</v>
      </c>
      <c r="E130" s="227" t="s">
        <v>166</v>
      </c>
      <c r="F130" s="228" t="s">
        <v>167</v>
      </c>
      <c r="G130" s="229" t="s">
        <v>168</v>
      </c>
      <c r="H130" s="230">
        <v>64.480000000000004</v>
      </c>
      <c r="I130" s="231"/>
      <c r="J130" s="232">
        <f>ROUND(I130*H130,2)</f>
        <v>0</v>
      </c>
      <c r="K130" s="228" t="s">
        <v>154</v>
      </c>
      <c r="L130" s="44"/>
      <c r="M130" s="233" t="s">
        <v>1</v>
      </c>
      <c r="N130" s="234" t="s">
        <v>44</v>
      </c>
      <c r="O130" s="91"/>
      <c r="P130" s="235">
        <f>O130*H130</f>
        <v>0</v>
      </c>
      <c r="Q130" s="235">
        <v>0</v>
      </c>
      <c r="R130" s="235">
        <f>Q130*H130</f>
        <v>0</v>
      </c>
      <c r="S130" s="235">
        <v>1.8200000000000001</v>
      </c>
      <c r="T130" s="236">
        <f>S130*H130</f>
        <v>117.35360000000001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37" t="s">
        <v>113</v>
      </c>
      <c r="AT130" s="237" t="s">
        <v>150</v>
      </c>
      <c r="AU130" s="237" t="s">
        <v>87</v>
      </c>
      <c r="AY130" s="17" t="s">
        <v>148</v>
      </c>
      <c r="BE130" s="238">
        <f>IF(N130="základní",J130,0)</f>
        <v>0</v>
      </c>
      <c r="BF130" s="238">
        <f>IF(N130="snížená",J130,0)</f>
        <v>0</v>
      </c>
      <c r="BG130" s="238">
        <f>IF(N130="zákl. přenesená",J130,0)</f>
        <v>0</v>
      </c>
      <c r="BH130" s="238">
        <f>IF(N130="sníž. přenesená",J130,0)</f>
        <v>0</v>
      </c>
      <c r="BI130" s="238">
        <f>IF(N130="nulová",J130,0)</f>
        <v>0</v>
      </c>
      <c r="BJ130" s="17" t="s">
        <v>83</v>
      </c>
      <c r="BK130" s="238">
        <f>ROUND(I130*H130,2)</f>
        <v>0</v>
      </c>
      <c r="BL130" s="17" t="s">
        <v>113</v>
      </c>
      <c r="BM130" s="237" t="s">
        <v>289</v>
      </c>
    </row>
    <row r="131" s="2" customFormat="1">
      <c r="A131" s="38"/>
      <c r="B131" s="39"/>
      <c r="C131" s="40"/>
      <c r="D131" s="239" t="s">
        <v>156</v>
      </c>
      <c r="E131" s="40"/>
      <c r="F131" s="240" t="s">
        <v>170</v>
      </c>
      <c r="G131" s="40"/>
      <c r="H131" s="40"/>
      <c r="I131" s="241"/>
      <c r="J131" s="40"/>
      <c r="K131" s="40"/>
      <c r="L131" s="44"/>
      <c r="M131" s="242"/>
      <c r="N131" s="243"/>
      <c r="O131" s="91"/>
      <c r="P131" s="91"/>
      <c r="Q131" s="91"/>
      <c r="R131" s="91"/>
      <c r="S131" s="91"/>
      <c r="T131" s="92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7" t="s">
        <v>156</v>
      </c>
      <c r="AU131" s="17" t="s">
        <v>87</v>
      </c>
    </row>
    <row r="132" s="13" customFormat="1">
      <c r="A132" s="13"/>
      <c r="B132" s="244"/>
      <c r="C132" s="245"/>
      <c r="D132" s="246" t="s">
        <v>158</v>
      </c>
      <c r="E132" s="247" t="s">
        <v>1</v>
      </c>
      <c r="F132" s="248" t="s">
        <v>290</v>
      </c>
      <c r="G132" s="245"/>
      <c r="H132" s="249">
        <v>64.480000000000004</v>
      </c>
      <c r="I132" s="250"/>
      <c r="J132" s="245"/>
      <c r="K132" s="245"/>
      <c r="L132" s="251"/>
      <c r="M132" s="252"/>
      <c r="N132" s="253"/>
      <c r="O132" s="253"/>
      <c r="P132" s="253"/>
      <c r="Q132" s="253"/>
      <c r="R132" s="253"/>
      <c r="S132" s="253"/>
      <c r="T132" s="254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55" t="s">
        <v>158</v>
      </c>
      <c r="AU132" s="255" t="s">
        <v>87</v>
      </c>
      <c r="AV132" s="13" t="s">
        <v>87</v>
      </c>
      <c r="AW132" s="13" t="s">
        <v>34</v>
      </c>
      <c r="AX132" s="13" t="s">
        <v>83</v>
      </c>
      <c r="AY132" s="255" t="s">
        <v>148</v>
      </c>
    </row>
    <row r="133" s="2" customFormat="1" ht="49.05" customHeight="1">
      <c r="A133" s="38"/>
      <c r="B133" s="39"/>
      <c r="C133" s="226" t="s">
        <v>110</v>
      </c>
      <c r="D133" s="226" t="s">
        <v>150</v>
      </c>
      <c r="E133" s="227" t="s">
        <v>172</v>
      </c>
      <c r="F133" s="228" t="s">
        <v>173</v>
      </c>
      <c r="G133" s="229" t="s">
        <v>168</v>
      </c>
      <c r="H133" s="230">
        <v>64.480000000000004</v>
      </c>
      <c r="I133" s="231"/>
      <c r="J133" s="232">
        <f>ROUND(I133*H133,2)</f>
        <v>0</v>
      </c>
      <c r="K133" s="228" t="s">
        <v>154</v>
      </c>
      <c r="L133" s="44"/>
      <c r="M133" s="233" t="s">
        <v>1</v>
      </c>
      <c r="N133" s="234" t="s">
        <v>44</v>
      </c>
      <c r="O133" s="91"/>
      <c r="P133" s="235">
        <f>O133*H133</f>
        <v>0</v>
      </c>
      <c r="Q133" s="235">
        <v>0</v>
      </c>
      <c r="R133" s="235">
        <f>Q133*H133</f>
        <v>0</v>
      </c>
      <c r="S133" s="235">
        <v>0</v>
      </c>
      <c r="T133" s="236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37" t="s">
        <v>113</v>
      </c>
      <c r="AT133" s="237" t="s">
        <v>150</v>
      </c>
      <c r="AU133" s="237" t="s">
        <v>87</v>
      </c>
      <c r="AY133" s="17" t="s">
        <v>148</v>
      </c>
      <c r="BE133" s="238">
        <f>IF(N133="základní",J133,0)</f>
        <v>0</v>
      </c>
      <c r="BF133" s="238">
        <f>IF(N133="snížená",J133,0)</f>
        <v>0</v>
      </c>
      <c r="BG133" s="238">
        <f>IF(N133="zákl. přenesená",J133,0)</f>
        <v>0</v>
      </c>
      <c r="BH133" s="238">
        <f>IF(N133="sníž. přenesená",J133,0)</f>
        <v>0</v>
      </c>
      <c r="BI133" s="238">
        <f>IF(N133="nulová",J133,0)</f>
        <v>0</v>
      </c>
      <c r="BJ133" s="17" t="s">
        <v>83</v>
      </c>
      <c r="BK133" s="238">
        <f>ROUND(I133*H133,2)</f>
        <v>0</v>
      </c>
      <c r="BL133" s="17" t="s">
        <v>113</v>
      </c>
      <c r="BM133" s="237" t="s">
        <v>291</v>
      </c>
    </row>
    <row r="134" s="2" customFormat="1">
      <c r="A134" s="38"/>
      <c r="B134" s="39"/>
      <c r="C134" s="40"/>
      <c r="D134" s="239" t="s">
        <v>156</v>
      </c>
      <c r="E134" s="40"/>
      <c r="F134" s="240" t="s">
        <v>175</v>
      </c>
      <c r="G134" s="40"/>
      <c r="H134" s="40"/>
      <c r="I134" s="241"/>
      <c r="J134" s="40"/>
      <c r="K134" s="40"/>
      <c r="L134" s="44"/>
      <c r="M134" s="242"/>
      <c r="N134" s="243"/>
      <c r="O134" s="91"/>
      <c r="P134" s="91"/>
      <c r="Q134" s="91"/>
      <c r="R134" s="91"/>
      <c r="S134" s="91"/>
      <c r="T134" s="92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7" t="s">
        <v>156</v>
      </c>
      <c r="AU134" s="17" t="s">
        <v>87</v>
      </c>
    </row>
    <row r="135" s="13" customFormat="1">
      <c r="A135" s="13"/>
      <c r="B135" s="244"/>
      <c r="C135" s="245"/>
      <c r="D135" s="246" t="s">
        <v>158</v>
      </c>
      <c r="E135" s="247" t="s">
        <v>1</v>
      </c>
      <c r="F135" s="248" t="s">
        <v>292</v>
      </c>
      <c r="G135" s="245"/>
      <c r="H135" s="249">
        <v>64.480000000000004</v>
      </c>
      <c r="I135" s="250"/>
      <c r="J135" s="245"/>
      <c r="K135" s="245"/>
      <c r="L135" s="251"/>
      <c r="M135" s="252"/>
      <c r="N135" s="253"/>
      <c r="O135" s="253"/>
      <c r="P135" s="253"/>
      <c r="Q135" s="253"/>
      <c r="R135" s="253"/>
      <c r="S135" s="253"/>
      <c r="T135" s="254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55" t="s">
        <v>158</v>
      </c>
      <c r="AU135" s="255" t="s">
        <v>87</v>
      </c>
      <c r="AV135" s="13" t="s">
        <v>87</v>
      </c>
      <c r="AW135" s="13" t="s">
        <v>34</v>
      </c>
      <c r="AX135" s="13" t="s">
        <v>83</v>
      </c>
      <c r="AY135" s="255" t="s">
        <v>148</v>
      </c>
    </row>
    <row r="136" s="2" customFormat="1" ht="37.8" customHeight="1">
      <c r="A136" s="38"/>
      <c r="B136" s="39"/>
      <c r="C136" s="226" t="s">
        <v>113</v>
      </c>
      <c r="D136" s="226" t="s">
        <v>150</v>
      </c>
      <c r="E136" s="227" t="s">
        <v>177</v>
      </c>
      <c r="F136" s="228" t="s">
        <v>178</v>
      </c>
      <c r="G136" s="229" t="s">
        <v>168</v>
      </c>
      <c r="H136" s="230">
        <v>32.990000000000002</v>
      </c>
      <c r="I136" s="231"/>
      <c r="J136" s="232">
        <f>ROUND(I136*H136,2)</f>
        <v>0</v>
      </c>
      <c r="K136" s="228" t="s">
        <v>154</v>
      </c>
      <c r="L136" s="44"/>
      <c r="M136" s="233" t="s">
        <v>1</v>
      </c>
      <c r="N136" s="234" t="s">
        <v>44</v>
      </c>
      <c r="O136" s="91"/>
      <c r="P136" s="235">
        <f>O136*H136</f>
        <v>0</v>
      </c>
      <c r="Q136" s="235">
        <v>0</v>
      </c>
      <c r="R136" s="235">
        <f>Q136*H136</f>
        <v>0</v>
      </c>
      <c r="S136" s="235">
        <v>0</v>
      </c>
      <c r="T136" s="236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37" t="s">
        <v>113</v>
      </c>
      <c r="AT136" s="237" t="s">
        <v>150</v>
      </c>
      <c r="AU136" s="237" t="s">
        <v>87</v>
      </c>
      <c r="AY136" s="17" t="s">
        <v>148</v>
      </c>
      <c r="BE136" s="238">
        <f>IF(N136="základní",J136,0)</f>
        <v>0</v>
      </c>
      <c r="BF136" s="238">
        <f>IF(N136="snížená",J136,0)</f>
        <v>0</v>
      </c>
      <c r="BG136" s="238">
        <f>IF(N136="zákl. přenesená",J136,0)</f>
        <v>0</v>
      </c>
      <c r="BH136" s="238">
        <f>IF(N136="sníž. přenesená",J136,0)</f>
        <v>0</v>
      </c>
      <c r="BI136" s="238">
        <f>IF(N136="nulová",J136,0)</f>
        <v>0</v>
      </c>
      <c r="BJ136" s="17" t="s">
        <v>83</v>
      </c>
      <c r="BK136" s="238">
        <f>ROUND(I136*H136,2)</f>
        <v>0</v>
      </c>
      <c r="BL136" s="17" t="s">
        <v>113</v>
      </c>
      <c r="BM136" s="237" t="s">
        <v>293</v>
      </c>
    </row>
    <row r="137" s="2" customFormat="1">
      <c r="A137" s="38"/>
      <c r="B137" s="39"/>
      <c r="C137" s="40"/>
      <c r="D137" s="239" t="s">
        <v>156</v>
      </c>
      <c r="E137" s="40"/>
      <c r="F137" s="240" t="s">
        <v>180</v>
      </c>
      <c r="G137" s="40"/>
      <c r="H137" s="40"/>
      <c r="I137" s="241"/>
      <c r="J137" s="40"/>
      <c r="K137" s="40"/>
      <c r="L137" s="44"/>
      <c r="M137" s="242"/>
      <c r="N137" s="243"/>
      <c r="O137" s="91"/>
      <c r="P137" s="91"/>
      <c r="Q137" s="91"/>
      <c r="R137" s="91"/>
      <c r="S137" s="91"/>
      <c r="T137" s="92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156</v>
      </c>
      <c r="AU137" s="17" t="s">
        <v>87</v>
      </c>
    </row>
    <row r="138" s="13" customFormat="1">
      <c r="A138" s="13"/>
      <c r="B138" s="244"/>
      <c r="C138" s="245"/>
      <c r="D138" s="246" t="s">
        <v>158</v>
      </c>
      <c r="E138" s="247" t="s">
        <v>1</v>
      </c>
      <c r="F138" s="248" t="s">
        <v>294</v>
      </c>
      <c r="G138" s="245"/>
      <c r="H138" s="249">
        <v>13.92</v>
      </c>
      <c r="I138" s="250"/>
      <c r="J138" s="245"/>
      <c r="K138" s="245"/>
      <c r="L138" s="251"/>
      <c r="M138" s="252"/>
      <c r="N138" s="253"/>
      <c r="O138" s="253"/>
      <c r="P138" s="253"/>
      <c r="Q138" s="253"/>
      <c r="R138" s="253"/>
      <c r="S138" s="253"/>
      <c r="T138" s="254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55" t="s">
        <v>158</v>
      </c>
      <c r="AU138" s="255" t="s">
        <v>87</v>
      </c>
      <c r="AV138" s="13" t="s">
        <v>87</v>
      </c>
      <c r="AW138" s="13" t="s">
        <v>34</v>
      </c>
      <c r="AX138" s="13" t="s">
        <v>79</v>
      </c>
      <c r="AY138" s="255" t="s">
        <v>148</v>
      </c>
    </row>
    <row r="139" s="13" customFormat="1">
      <c r="A139" s="13"/>
      <c r="B139" s="244"/>
      <c r="C139" s="245"/>
      <c r="D139" s="246" t="s">
        <v>158</v>
      </c>
      <c r="E139" s="247" t="s">
        <v>1</v>
      </c>
      <c r="F139" s="248" t="s">
        <v>295</v>
      </c>
      <c r="G139" s="245"/>
      <c r="H139" s="249">
        <v>19.07</v>
      </c>
      <c r="I139" s="250"/>
      <c r="J139" s="245"/>
      <c r="K139" s="245"/>
      <c r="L139" s="251"/>
      <c r="M139" s="252"/>
      <c r="N139" s="253"/>
      <c r="O139" s="253"/>
      <c r="P139" s="253"/>
      <c r="Q139" s="253"/>
      <c r="R139" s="253"/>
      <c r="S139" s="253"/>
      <c r="T139" s="254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55" t="s">
        <v>158</v>
      </c>
      <c r="AU139" s="255" t="s">
        <v>87</v>
      </c>
      <c r="AV139" s="13" t="s">
        <v>87</v>
      </c>
      <c r="AW139" s="13" t="s">
        <v>34</v>
      </c>
      <c r="AX139" s="13" t="s">
        <v>79</v>
      </c>
      <c r="AY139" s="255" t="s">
        <v>148</v>
      </c>
    </row>
    <row r="140" s="14" customFormat="1">
      <c r="A140" s="14"/>
      <c r="B140" s="256"/>
      <c r="C140" s="257"/>
      <c r="D140" s="246" t="s">
        <v>158</v>
      </c>
      <c r="E140" s="258" t="s">
        <v>1</v>
      </c>
      <c r="F140" s="259" t="s">
        <v>183</v>
      </c>
      <c r="G140" s="257"/>
      <c r="H140" s="260">
        <v>32.990000000000002</v>
      </c>
      <c r="I140" s="261"/>
      <c r="J140" s="257"/>
      <c r="K140" s="257"/>
      <c r="L140" s="262"/>
      <c r="M140" s="263"/>
      <c r="N140" s="264"/>
      <c r="O140" s="264"/>
      <c r="P140" s="264"/>
      <c r="Q140" s="264"/>
      <c r="R140" s="264"/>
      <c r="S140" s="264"/>
      <c r="T140" s="265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66" t="s">
        <v>158</v>
      </c>
      <c r="AU140" s="266" t="s">
        <v>87</v>
      </c>
      <c r="AV140" s="14" t="s">
        <v>113</v>
      </c>
      <c r="AW140" s="14" t="s">
        <v>34</v>
      </c>
      <c r="AX140" s="14" t="s">
        <v>83</v>
      </c>
      <c r="AY140" s="266" t="s">
        <v>148</v>
      </c>
    </row>
    <row r="141" s="2" customFormat="1" ht="24.15" customHeight="1">
      <c r="A141" s="38"/>
      <c r="B141" s="39"/>
      <c r="C141" s="226" t="s">
        <v>116</v>
      </c>
      <c r="D141" s="226" t="s">
        <v>150</v>
      </c>
      <c r="E141" s="227" t="s">
        <v>185</v>
      </c>
      <c r="F141" s="228" t="s">
        <v>186</v>
      </c>
      <c r="G141" s="229" t="s">
        <v>187</v>
      </c>
      <c r="H141" s="230">
        <v>24</v>
      </c>
      <c r="I141" s="231"/>
      <c r="J141" s="232">
        <f>ROUND(I141*H141,2)</f>
        <v>0</v>
      </c>
      <c r="K141" s="228" t="s">
        <v>154</v>
      </c>
      <c r="L141" s="44"/>
      <c r="M141" s="233" t="s">
        <v>1</v>
      </c>
      <c r="N141" s="234" t="s">
        <v>44</v>
      </c>
      <c r="O141" s="91"/>
      <c r="P141" s="235">
        <f>O141*H141</f>
        <v>0</v>
      </c>
      <c r="Q141" s="235">
        <v>3.0000000000000001E-05</v>
      </c>
      <c r="R141" s="235">
        <f>Q141*H141</f>
        <v>0.00072000000000000005</v>
      </c>
      <c r="S141" s="235">
        <v>0</v>
      </c>
      <c r="T141" s="236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37" t="s">
        <v>113</v>
      </c>
      <c r="AT141" s="237" t="s">
        <v>150</v>
      </c>
      <c r="AU141" s="237" t="s">
        <v>87</v>
      </c>
      <c r="AY141" s="17" t="s">
        <v>148</v>
      </c>
      <c r="BE141" s="238">
        <f>IF(N141="základní",J141,0)</f>
        <v>0</v>
      </c>
      <c r="BF141" s="238">
        <f>IF(N141="snížená",J141,0)</f>
        <v>0</v>
      </c>
      <c r="BG141" s="238">
        <f>IF(N141="zákl. přenesená",J141,0)</f>
        <v>0</v>
      </c>
      <c r="BH141" s="238">
        <f>IF(N141="sníž. přenesená",J141,0)</f>
        <v>0</v>
      </c>
      <c r="BI141" s="238">
        <f>IF(N141="nulová",J141,0)</f>
        <v>0</v>
      </c>
      <c r="BJ141" s="17" t="s">
        <v>83</v>
      </c>
      <c r="BK141" s="238">
        <f>ROUND(I141*H141,2)</f>
        <v>0</v>
      </c>
      <c r="BL141" s="17" t="s">
        <v>113</v>
      </c>
      <c r="BM141" s="237" t="s">
        <v>296</v>
      </c>
    </row>
    <row r="142" s="2" customFormat="1">
      <c r="A142" s="38"/>
      <c r="B142" s="39"/>
      <c r="C142" s="40"/>
      <c r="D142" s="239" t="s">
        <v>156</v>
      </c>
      <c r="E142" s="40"/>
      <c r="F142" s="240" t="s">
        <v>189</v>
      </c>
      <c r="G142" s="40"/>
      <c r="H142" s="40"/>
      <c r="I142" s="241"/>
      <c r="J142" s="40"/>
      <c r="K142" s="40"/>
      <c r="L142" s="44"/>
      <c r="M142" s="242"/>
      <c r="N142" s="243"/>
      <c r="O142" s="91"/>
      <c r="P142" s="91"/>
      <c r="Q142" s="91"/>
      <c r="R142" s="91"/>
      <c r="S142" s="91"/>
      <c r="T142" s="92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7" t="s">
        <v>156</v>
      </c>
      <c r="AU142" s="17" t="s">
        <v>87</v>
      </c>
    </row>
    <row r="143" s="13" customFormat="1">
      <c r="A143" s="13"/>
      <c r="B143" s="244"/>
      <c r="C143" s="245"/>
      <c r="D143" s="246" t="s">
        <v>158</v>
      </c>
      <c r="E143" s="247" t="s">
        <v>1</v>
      </c>
      <c r="F143" s="248" t="s">
        <v>297</v>
      </c>
      <c r="G143" s="245"/>
      <c r="H143" s="249">
        <v>24</v>
      </c>
      <c r="I143" s="250"/>
      <c r="J143" s="245"/>
      <c r="K143" s="245"/>
      <c r="L143" s="251"/>
      <c r="M143" s="252"/>
      <c r="N143" s="253"/>
      <c r="O143" s="253"/>
      <c r="P143" s="253"/>
      <c r="Q143" s="253"/>
      <c r="R143" s="253"/>
      <c r="S143" s="253"/>
      <c r="T143" s="254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55" t="s">
        <v>158</v>
      </c>
      <c r="AU143" s="255" t="s">
        <v>87</v>
      </c>
      <c r="AV143" s="13" t="s">
        <v>87</v>
      </c>
      <c r="AW143" s="13" t="s">
        <v>34</v>
      </c>
      <c r="AX143" s="13" t="s">
        <v>83</v>
      </c>
      <c r="AY143" s="255" t="s">
        <v>148</v>
      </c>
    </row>
    <row r="144" s="2" customFormat="1" ht="33" customHeight="1">
      <c r="A144" s="38"/>
      <c r="B144" s="39"/>
      <c r="C144" s="226" t="s">
        <v>184</v>
      </c>
      <c r="D144" s="226" t="s">
        <v>150</v>
      </c>
      <c r="E144" s="227" t="s">
        <v>192</v>
      </c>
      <c r="F144" s="228" t="s">
        <v>193</v>
      </c>
      <c r="G144" s="229" t="s">
        <v>168</v>
      </c>
      <c r="H144" s="230">
        <v>180.19</v>
      </c>
      <c r="I144" s="231"/>
      <c r="J144" s="232">
        <f>ROUND(I144*H144,2)</f>
        <v>0</v>
      </c>
      <c r="K144" s="228" t="s">
        <v>154</v>
      </c>
      <c r="L144" s="44"/>
      <c r="M144" s="233" t="s">
        <v>1</v>
      </c>
      <c r="N144" s="234" t="s">
        <v>44</v>
      </c>
      <c r="O144" s="91"/>
      <c r="P144" s="235">
        <f>O144*H144</f>
        <v>0</v>
      </c>
      <c r="Q144" s="235">
        <v>0</v>
      </c>
      <c r="R144" s="235">
        <f>Q144*H144</f>
        <v>0</v>
      </c>
      <c r="S144" s="235">
        <v>0</v>
      </c>
      <c r="T144" s="236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37" t="s">
        <v>113</v>
      </c>
      <c r="AT144" s="237" t="s">
        <v>150</v>
      </c>
      <c r="AU144" s="237" t="s">
        <v>87</v>
      </c>
      <c r="AY144" s="17" t="s">
        <v>148</v>
      </c>
      <c r="BE144" s="238">
        <f>IF(N144="základní",J144,0)</f>
        <v>0</v>
      </c>
      <c r="BF144" s="238">
        <f>IF(N144="snížená",J144,0)</f>
        <v>0</v>
      </c>
      <c r="BG144" s="238">
        <f>IF(N144="zákl. přenesená",J144,0)</f>
        <v>0</v>
      </c>
      <c r="BH144" s="238">
        <f>IF(N144="sníž. přenesená",J144,0)</f>
        <v>0</v>
      </c>
      <c r="BI144" s="238">
        <f>IF(N144="nulová",J144,0)</f>
        <v>0</v>
      </c>
      <c r="BJ144" s="17" t="s">
        <v>83</v>
      </c>
      <c r="BK144" s="238">
        <f>ROUND(I144*H144,2)</f>
        <v>0</v>
      </c>
      <c r="BL144" s="17" t="s">
        <v>113</v>
      </c>
      <c r="BM144" s="237" t="s">
        <v>298</v>
      </c>
    </row>
    <row r="145" s="2" customFormat="1">
      <c r="A145" s="38"/>
      <c r="B145" s="39"/>
      <c r="C145" s="40"/>
      <c r="D145" s="239" t="s">
        <v>156</v>
      </c>
      <c r="E145" s="40"/>
      <c r="F145" s="240" t="s">
        <v>195</v>
      </c>
      <c r="G145" s="40"/>
      <c r="H145" s="40"/>
      <c r="I145" s="241"/>
      <c r="J145" s="40"/>
      <c r="K145" s="40"/>
      <c r="L145" s="44"/>
      <c r="M145" s="242"/>
      <c r="N145" s="243"/>
      <c r="O145" s="91"/>
      <c r="P145" s="91"/>
      <c r="Q145" s="91"/>
      <c r="R145" s="91"/>
      <c r="S145" s="91"/>
      <c r="T145" s="92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17" t="s">
        <v>156</v>
      </c>
      <c r="AU145" s="17" t="s">
        <v>87</v>
      </c>
    </row>
    <row r="146" s="13" customFormat="1">
      <c r="A146" s="13"/>
      <c r="B146" s="244"/>
      <c r="C146" s="245"/>
      <c r="D146" s="246" t="s">
        <v>158</v>
      </c>
      <c r="E146" s="247" t="s">
        <v>1</v>
      </c>
      <c r="F146" s="248" t="s">
        <v>299</v>
      </c>
      <c r="G146" s="245"/>
      <c r="H146" s="249">
        <v>180.19</v>
      </c>
      <c r="I146" s="250"/>
      <c r="J146" s="245"/>
      <c r="K146" s="245"/>
      <c r="L146" s="251"/>
      <c r="M146" s="252"/>
      <c r="N146" s="253"/>
      <c r="O146" s="253"/>
      <c r="P146" s="253"/>
      <c r="Q146" s="253"/>
      <c r="R146" s="253"/>
      <c r="S146" s="253"/>
      <c r="T146" s="254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55" t="s">
        <v>158</v>
      </c>
      <c r="AU146" s="255" t="s">
        <v>87</v>
      </c>
      <c r="AV146" s="13" t="s">
        <v>87</v>
      </c>
      <c r="AW146" s="13" t="s">
        <v>34</v>
      </c>
      <c r="AX146" s="13" t="s">
        <v>83</v>
      </c>
      <c r="AY146" s="255" t="s">
        <v>148</v>
      </c>
    </row>
    <row r="147" s="2" customFormat="1" ht="62.7" customHeight="1">
      <c r="A147" s="38"/>
      <c r="B147" s="39"/>
      <c r="C147" s="226" t="s">
        <v>191</v>
      </c>
      <c r="D147" s="226" t="s">
        <v>150</v>
      </c>
      <c r="E147" s="227" t="s">
        <v>198</v>
      </c>
      <c r="F147" s="228" t="s">
        <v>199</v>
      </c>
      <c r="G147" s="229" t="s">
        <v>168</v>
      </c>
      <c r="H147" s="230">
        <v>167.58000000000001</v>
      </c>
      <c r="I147" s="231"/>
      <c r="J147" s="232">
        <f>ROUND(I147*H147,2)</f>
        <v>0</v>
      </c>
      <c r="K147" s="228" t="s">
        <v>154</v>
      </c>
      <c r="L147" s="44"/>
      <c r="M147" s="233" t="s">
        <v>1</v>
      </c>
      <c r="N147" s="234" t="s">
        <v>44</v>
      </c>
      <c r="O147" s="91"/>
      <c r="P147" s="235">
        <f>O147*H147</f>
        <v>0</v>
      </c>
      <c r="Q147" s="235">
        <v>0</v>
      </c>
      <c r="R147" s="235">
        <f>Q147*H147</f>
        <v>0</v>
      </c>
      <c r="S147" s="235">
        <v>0</v>
      </c>
      <c r="T147" s="236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37" t="s">
        <v>113</v>
      </c>
      <c r="AT147" s="237" t="s">
        <v>150</v>
      </c>
      <c r="AU147" s="237" t="s">
        <v>87</v>
      </c>
      <c r="AY147" s="17" t="s">
        <v>148</v>
      </c>
      <c r="BE147" s="238">
        <f>IF(N147="základní",J147,0)</f>
        <v>0</v>
      </c>
      <c r="BF147" s="238">
        <f>IF(N147="snížená",J147,0)</f>
        <v>0</v>
      </c>
      <c r="BG147" s="238">
        <f>IF(N147="zákl. přenesená",J147,0)</f>
        <v>0</v>
      </c>
      <c r="BH147" s="238">
        <f>IF(N147="sníž. přenesená",J147,0)</f>
        <v>0</v>
      </c>
      <c r="BI147" s="238">
        <f>IF(N147="nulová",J147,0)</f>
        <v>0</v>
      </c>
      <c r="BJ147" s="17" t="s">
        <v>83</v>
      </c>
      <c r="BK147" s="238">
        <f>ROUND(I147*H147,2)</f>
        <v>0</v>
      </c>
      <c r="BL147" s="17" t="s">
        <v>113</v>
      </c>
      <c r="BM147" s="237" t="s">
        <v>300</v>
      </c>
    </row>
    <row r="148" s="2" customFormat="1">
      <c r="A148" s="38"/>
      <c r="B148" s="39"/>
      <c r="C148" s="40"/>
      <c r="D148" s="239" t="s">
        <v>156</v>
      </c>
      <c r="E148" s="40"/>
      <c r="F148" s="240" t="s">
        <v>201</v>
      </c>
      <c r="G148" s="40"/>
      <c r="H148" s="40"/>
      <c r="I148" s="241"/>
      <c r="J148" s="40"/>
      <c r="K148" s="40"/>
      <c r="L148" s="44"/>
      <c r="M148" s="242"/>
      <c r="N148" s="243"/>
      <c r="O148" s="91"/>
      <c r="P148" s="91"/>
      <c r="Q148" s="91"/>
      <c r="R148" s="91"/>
      <c r="S148" s="91"/>
      <c r="T148" s="92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T148" s="17" t="s">
        <v>156</v>
      </c>
      <c r="AU148" s="17" t="s">
        <v>87</v>
      </c>
    </row>
    <row r="149" s="13" customFormat="1">
      <c r="A149" s="13"/>
      <c r="B149" s="244"/>
      <c r="C149" s="245"/>
      <c r="D149" s="246" t="s">
        <v>158</v>
      </c>
      <c r="E149" s="247" t="s">
        <v>1</v>
      </c>
      <c r="F149" s="248" t="s">
        <v>299</v>
      </c>
      <c r="G149" s="245"/>
      <c r="H149" s="249">
        <v>180.19</v>
      </c>
      <c r="I149" s="250"/>
      <c r="J149" s="245"/>
      <c r="K149" s="245"/>
      <c r="L149" s="251"/>
      <c r="M149" s="252"/>
      <c r="N149" s="253"/>
      <c r="O149" s="253"/>
      <c r="P149" s="253"/>
      <c r="Q149" s="253"/>
      <c r="R149" s="253"/>
      <c r="S149" s="253"/>
      <c r="T149" s="254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55" t="s">
        <v>158</v>
      </c>
      <c r="AU149" s="255" t="s">
        <v>87</v>
      </c>
      <c r="AV149" s="13" t="s">
        <v>87</v>
      </c>
      <c r="AW149" s="13" t="s">
        <v>34</v>
      </c>
      <c r="AX149" s="13" t="s">
        <v>79</v>
      </c>
      <c r="AY149" s="255" t="s">
        <v>148</v>
      </c>
    </row>
    <row r="150" s="13" customFormat="1">
      <c r="A150" s="13"/>
      <c r="B150" s="244"/>
      <c r="C150" s="245"/>
      <c r="D150" s="246" t="s">
        <v>158</v>
      </c>
      <c r="E150" s="247" t="s">
        <v>1</v>
      </c>
      <c r="F150" s="248" t="s">
        <v>301</v>
      </c>
      <c r="G150" s="245"/>
      <c r="H150" s="249">
        <v>-12.609999999999999</v>
      </c>
      <c r="I150" s="250"/>
      <c r="J150" s="245"/>
      <c r="K150" s="245"/>
      <c r="L150" s="251"/>
      <c r="M150" s="252"/>
      <c r="N150" s="253"/>
      <c r="O150" s="253"/>
      <c r="P150" s="253"/>
      <c r="Q150" s="253"/>
      <c r="R150" s="253"/>
      <c r="S150" s="253"/>
      <c r="T150" s="254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55" t="s">
        <v>158</v>
      </c>
      <c r="AU150" s="255" t="s">
        <v>87</v>
      </c>
      <c r="AV150" s="13" t="s">
        <v>87</v>
      </c>
      <c r="AW150" s="13" t="s">
        <v>34</v>
      </c>
      <c r="AX150" s="13" t="s">
        <v>79</v>
      </c>
      <c r="AY150" s="255" t="s">
        <v>148</v>
      </c>
    </row>
    <row r="151" s="14" customFormat="1">
      <c r="A151" s="14"/>
      <c r="B151" s="256"/>
      <c r="C151" s="257"/>
      <c r="D151" s="246" t="s">
        <v>158</v>
      </c>
      <c r="E151" s="258" t="s">
        <v>1</v>
      </c>
      <c r="F151" s="259" t="s">
        <v>183</v>
      </c>
      <c r="G151" s="257"/>
      <c r="H151" s="260">
        <v>167.58000000000001</v>
      </c>
      <c r="I151" s="261"/>
      <c r="J151" s="257"/>
      <c r="K151" s="257"/>
      <c r="L151" s="262"/>
      <c r="M151" s="263"/>
      <c r="N151" s="264"/>
      <c r="O151" s="264"/>
      <c r="P151" s="264"/>
      <c r="Q151" s="264"/>
      <c r="R151" s="264"/>
      <c r="S151" s="264"/>
      <c r="T151" s="265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66" t="s">
        <v>158</v>
      </c>
      <c r="AU151" s="266" t="s">
        <v>87</v>
      </c>
      <c r="AV151" s="14" t="s">
        <v>113</v>
      </c>
      <c r="AW151" s="14" t="s">
        <v>34</v>
      </c>
      <c r="AX151" s="14" t="s">
        <v>83</v>
      </c>
      <c r="AY151" s="266" t="s">
        <v>148</v>
      </c>
    </row>
    <row r="152" s="2" customFormat="1" ht="62.7" customHeight="1">
      <c r="A152" s="38"/>
      <c r="B152" s="39"/>
      <c r="C152" s="226" t="s">
        <v>197</v>
      </c>
      <c r="D152" s="226" t="s">
        <v>150</v>
      </c>
      <c r="E152" s="227" t="s">
        <v>203</v>
      </c>
      <c r="F152" s="228" t="s">
        <v>204</v>
      </c>
      <c r="G152" s="229" t="s">
        <v>168</v>
      </c>
      <c r="H152" s="230">
        <v>31.489999999999998</v>
      </c>
      <c r="I152" s="231"/>
      <c r="J152" s="232">
        <f>ROUND(I152*H152,2)</f>
        <v>0</v>
      </c>
      <c r="K152" s="228" t="s">
        <v>154</v>
      </c>
      <c r="L152" s="44"/>
      <c r="M152" s="233" t="s">
        <v>1</v>
      </c>
      <c r="N152" s="234" t="s">
        <v>44</v>
      </c>
      <c r="O152" s="91"/>
      <c r="P152" s="235">
        <f>O152*H152</f>
        <v>0</v>
      </c>
      <c r="Q152" s="235">
        <v>0</v>
      </c>
      <c r="R152" s="235">
        <f>Q152*H152</f>
        <v>0</v>
      </c>
      <c r="S152" s="235">
        <v>0</v>
      </c>
      <c r="T152" s="236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37" t="s">
        <v>113</v>
      </c>
      <c r="AT152" s="237" t="s">
        <v>150</v>
      </c>
      <c r="AU152" s="237" t="s">
        <v>87</v>
      </c>
      <c r="AY152" s="17" t="s">
        <v>148</v>
      </c>
      <c r="BE152" s="238">
        <f>IF(N152="základní",J152,0)</f>
        <v>0</v>
      </c>
      <c r="BF152" s="238">
        <f>IF(N152="snížená",J152,0)</f>
        <v>0</v>
      </c>
      <c r="BG152" s="238">
        <f>IF(N152="zákl. přenesená",J152,0)</f>
        <v>0</v>
      </c>
      <c r="BH152" s="238">
        <f>IF(N152="sníž. přenesená",J152,0)</f>
        <v>0</v>
      </c>
      <c r="BI152" s="238">
        <f>IF(N152="nulová",J152,0)</f>
        <v>0</v>
      </c>
      <c r="BJ152" s="17" t="s">
        <v>83</v>
      </c>
      <c r="BK152" s="238">
        <f>ROUND(I152*H152,2)</f>
        <v>0</v>
      </c>
      <c r="BL152" s="17" t="s">
        <v>113</v>
      </c>
      <c r="BM152" s="237" t="s">
        <v>302</v>
      </c>
    </row>
    <row r="153" s="2" customFormat="1">
      <c r="A153" s="38"/>
      <c r="B153" s="39"/>
      <c r="C153" s="40"/>
      <c r="D153" s="239" t="s">
        <v>156</v>
      </c>
      <c r="E153" s="40"/>
      <c r="F153" s="240" t="s">
        <v>206</v>
      </c>
      <c r="G153" s="40"/>
      <c r="H153" s="40"/>
      <c r="I153" s="241"/>
      <c r="J153" s="40"/>
      <c r="K153" s="40"/>
      <c r="L153" s="44"/>
      <c r="M153" s="242"/>
      <c r="N153" s="243"/>
      <c r="O153" s="91"/>
      <c r="P153" s="91"/>
      <c r="Q153" s="91"/>
      <c r="R153" s="91"/>
      <c r="S153" s="91"/>
      <c r="T153" s="92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T153" s="17" t="s">
        <v>156</v>
      </c>
      <c r="AU153" s="17" t="s">
        <v>87</v>
      </c>
    </row>
    <row r="154" s="13" customFormat="1">
      <c r="A154" s="13"/>
      <c r="B154" s="244"/>
      <c r="C154" s="245"/>
      <c r="D154" s="246" t="s">
        <v>158</v>
      </c>
      <c r="E154" s="247" t="s">
        <v>1</v>
      </c>
      <c r="F154" s="248" t="s">
        <v>303</v>
      </c>
      <c r="G154" s="245"/>
      <c r="H154" s="249">
        <v>64.480000000000004</v>
      </c>
      <c r="I154" s="250"/>
      <c r="J154" s="245"/>
      <c r="K154" s="245"/>
      <c r="L154" s="251"/>
      <c r="M154" s="252"/>
      <c r="N154" s="253"/>
      <c r="O154" s="253"/>
      <c r="P154" s="253"/>
      <c r="Q154" s="253"/>
      <c r="R154" s="253"/>
      <c r="S154" s="253"/>
      <c r="T154" s="254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55" t="s">
        <v>158</v>
      </c>
      <c r="AU154" s="255" t="s">
        <v>87</v>
      </c>
      <c r="AV154" s="13" t="s">
        <v>87</v>
      </c>
      <c r="AW154" s="13" t="s">
        <v>34</v>
      </c>
      <c r="AX154" s="13" t="s">
        <v>79</v>
      </c>
      <c r="AY154" s="255" t="s">
        <v>148</v>
      </c>
    </row>
    <row r="155" s="13" customFormat="1">
      <c r="A155" s="13"/>
      <c r="B155" s="244"/>
      <c r="C155" s="245"/>
      <c r="D155" s="246" t="s">
        <v>158</v>
      </c>
      <c r="E155" s="247" t="s">
        <v>1</v>
      </c>
      <c r="F155" s="248" t="s">
        <v>304</v>
      </c>
      <c r="G155" s="245"/>
      <c r="H155" s="249">
        <v>-13.92</v>
      </c>
      <c r="I155" s="250"/>
      <c r="J155" s="245"/>
      <c r="K155" s="245"/>
      <c r="L155" s="251"/>
      <c r="M155" s="252"/>
      <c r="N155" s="253"/>
      <c r="O155" s="253"/>
      <c r="P155" s="253"/>
      <c r="Q155" s="253"/>
      <c r="R155" s="253"/>
      <c r="S155" s="253"/>
      <c r="T155" s="254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55" t="s">
        <v>158</v>
      </c>
      <c r="AU155" s="255" t="s">
        <v>87</v>
      </c>
      <c r="AV155" s="13" t="s">
        <v>87</v>
      </c>
      <c r="AW155" s="13" t="s">
        <v>34</v>
      </c>
      <c r="AX155" s="13" t="s">
        <v>79</v>
      </c>
      <c r="AY155" s="255" t="s">
        <v>148</v>
      </c>
    </row>
    <row r="156" s="13" customFormat="1">
      <c r="A156" s="13"/>
      <c r="B156" s="244"/>
      <c r="C156" s="245"/>
      <c r="D156" s="246" t="s">
        <v>158</v>
      </c>
      <c r="E156" s="247" t="s">
        <v>1</v>
      </c>
      <c r="F156" s="248" t="s">
        <v>305</v>
      </c>
      <c r="G156" s="245"/>
      <c r="H156" s="249">
        <v>-19.07</v>
      </c>
      <c r="I156" s="250"/>
      <c r="J156" s="245"/>
      <c r="K156" s="245"/>
      <c r="L156" s="251"/>
      <c r="M156" s="252"/>
      <c r="N156" s="253"/>
      <c r="O156" s="253"/>
      <c r="P156" s="253"/>
      <c r="Q156" s="253"/>
      <c r="R156" s="253"/>
      <c r="S156" s="253"/>
      <c r="T156" s="254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55" t="s">
        <v>158</v>
      </c>
      <c r="AU156" s="255" t="s">
        <v>87</v>
      </c>
      <c r="AV156" s="13" t="s">
        <v>87</v>
      </c>
      <c r="AW156" s="13" t="s">
        <v>34</v>
      </c>
      <c r="AX156" s="13" t="s">
        <v>79</v>
      </c>
      <c r="AY156" s="255" t="s">
        <v>148</v>
      </c>
    </row>
    <row r="157" s="14" customFormat="1">
      <c r="A157" s="14"/>
      <c r="B157" s="256"/>
      <c r="C157" s="257"/>
      <c r="D157" s="246" t="s">
        <v>158</v>
      </c>
      <c r="E157" s="258" t="s">
        <v>1</v>
      </c>
      <c r="F157" s="259" t="s">
        <v>183</v>
      </c>
      <c r="G157" s="257"/>
      <c r="H157" s="260">
        <v>31.489999999999998</v>
      </c>
      <c r="I157" s="261"/>
      <c r="J157" s="257"/>
      <c r="K157" s="257"/>
      <c r="L157" s="262"/>
      <c r="M157" s="263"/>
      <c r="N157" s="264"/>
      <c r="O157" s="264"/>
      <c r="P157" s="264"/>
      <c r="Q157" s="264"/>
      <c r="R157" s="264"/>
      <c r="S157" s="264"/>
      <c r="T157" s="265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66" t="s">
        <v>158</v>
      </c>
      <c r="AU157" s="266" t="s">
        <v>87</v>
      </c>
      <c r="AV157" s="14" t="s">
        <v>113</v>
      </c>
      <c r="AW157" s="14" t="s">
        <v>34</v>
      </c>
      <c r="AX157" s="14" t="s">
        <v>83</v>
      </c>
      <c r="AY157" s="266" t="s">
        <v>148</v>
      </c>
    </row>
    <row r="158" s="2" customFormat="1" ht="55.5" customHeight="1">
      <c r="A158" s="38"/>
      <c r="B158" s="39"/>
      <c r="C158" s="226" t="s">
        <v>202</v>
      </c>
      <c r="D158" s="226" t="s">
        <v>150</v>
      </c>
      <c r="E158" s="227" t="s">
        <v>210</v>
      </c>
      <c r="F158" s="228" t="s">
        <v>211</v>
      </c>
      <c r="G158" s="229" t="s">
        <v>212</v>
      </c>
      <c r="H158" s="230">
        <v>6</v>
      </c>
      <c r="I158" s="231"/>
      <c r="J158" s="232">
        <f>ROUND(I158*H158,2)</f>
        <v>0</v>
      </c>
      <c r="K158" s="228" t="s">
        <v>1</v>
      </c>
      <c r="L158" s="44"/>
      <c r="M158" s="233" t="s">
        <v>1</v>
      </c>
      <c r="N158" s="234" t="s">
        <v>44</v>
      </c>
      <c r="O158" s="91"/>
      <c r="P158" s="235">
        <f>O158*H158</f>
        <v>0</v>
      </c>
      <c r="Q158" s="235">
        <v>0</v>
      </c>
      <c r="R158" s="235">
        <f>Q158*H158</f>
        <v>0</v>
      </c>
      <c r="S158" s="235">
        <v>0</v>
      </c>
      <c r="T158" s="236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37" t="s">
        <v>113</v>
      </c>
      <c r="AT158" s="237" t="s">
        <v>150</v>
      </c>
      <c r="AU158" s="237" t="s">
        <v>87</v>
      </c>
      <c r="AY158" s="17" t="s">
        <v>148</v>
      </c>
      <c r="BE158" s="238">
        <f>IF(N158="základní",J158,0)</f>
        <v>0</v>
      </c>
      <c r="BF158" s="238">
        <f>IF(N158="snížená",J158,0)</f>
        <v>0</v>
      </c>
      <c r="BG158" s="238">
        <f>IF(N158="zákl. přenesená",J158,0)</f>
        <v>0</v>
      </c>
      <c r="BH158" s="238">
        <f>IF(N158="sníž. přenesená",J158,0)</f>
        <v>0</v>
      </c>
      <c r="BI158" s="238">
        <f>IF(N158="nulová",J158,0)</f>
        <v>0</v>
      </c>
      <c r="BJ158" s="17" t="s">
        <v>83</v>
      </c>
      <c r="BK158" s="238">
        <f>ROUND(I158*H158,2)</f>
        <v>0</v>
      </c>
      <c r="BL158" s="17" t="s">
        <v>113</v>
      </c>
      <c r="BM158" s="237" t="s">
        <v>306</v>
      </c>
    </row>
    <row r="159" s="2" customFormat="1">
      <c r="A159" s="38"/>
      <c r="B159" s="39"/>
      <c r="C159" s="40"/>
      <c r="D159" s="246" t="s">
        <v>214</v>
      </c>
      <c r="E159" s="40"/>
      <c r="F159" s="267" t="s">
        <v>215</v>
      </c>
      <c r="G159" s="40"/>
      <c r="H159" s="40"/>
      <c r="I159" s="241"/>
      <c r="J159" s="40"/>
      <c r="K159" s="40"/>
      <c r="L159" s="44"/>
      <c r="M159" s="242"/>
      <c r="N159" s="243"/>
      <c r="O159" s="91"/>
      <c r="P159" s="91"/>
      <c r="Q159" s="91"/>
      <c r="R159" s="91"/>
      <c r="S159" s="91"/>
      <c r="T159" s="92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T159" s="17" t="s">
        <v>214</v>
      </c>
      <c r="AU159" s="17" t="s">
        <v>87</v>
      </c>
    </row>
    <row r="160" s="15" customFormat="1">
      <c r="A160" s="15"/>
      <c r="B160" s="268"/>
      <c r="C160" s="269"/>
      <c r="D160" s="246" t="s">
        <v>158</v>
      </c>
      <c r="E160" s="270" t="s">
        <v>1</v>
      </c>
      <c r="F160" s="271" t="s">
        <v>307</v>
      </c>
      <c r="G160" s="269"/>
      <c r="H160" s="270" t="s">
        <v>1</v>
      </c>
      <c r="I160" s="272"/>
      <c r="J160" s="269"/>
      <c r="K160" s="269"/>
      <c r="L160" s="273"/>
      <c r="M160" s="274"/>
      <c r="N160" s="275"/>
      <c r="O160" s="275"/>
      <c r="P160" s="275"/>
      <c r="Q160" s="275"/>
      <c r="R160" s="275"/>
      <c r="S160" s="275"/>
      <c r="T160" s="276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T160" s="277" t="s">
        <v>158</v>
      </c>
      <c r="AU160" s="277" t="s">
        <v>87</v>
      </c>
      <c r="AV160" s="15" t="s">
        <v>83</v>
      </c>
      <c r="AW160" s="15" t="s">
        <v>34</v>
      </c>
      <c r="AX160" s="15" t="s">
        <v>79</v>
      </c>
      <c r="AY160" s="277" t="s">
        <v>148</v>
      </c>
    </row>
    <row r="161" s="15" customFormat="1">
      <c r="A161" s="15"/>
      <c r="B161" s="268"/>
      <c r="C161" s="269"/>
      <c r="D161" s="246" t="s">
        <v>158</v>
      </c>
      <c r="E161" s="270" t="s">
        <v>1</v>
      </c>
      <c r="F161" s="271" t="s">
        <v>217</v>
      </c>
      <c r="G161" s="269"/>
      <c r="H161" s="270" t="s">
        <v>1</v>
      </c>
      <c r="I161" s="272"/>
      <c r="J161" s="269"/>
      <c r="K161" s="269"/>
      <c r="L161" s="273"/>
      <c r="M161" s="274"/>
      <c r="N161" s="275"/>
      <c r="O161" s="275"/>
      <c r="P161" s="275"/>
      <c r="Q161" s="275"/>
      <c r="R161" s="275"/>
      <c r="S161" s="275"/>
      <c r="T161" s="276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T161" s="277" t="s">
        <v>158</v>
      </c>
      <c r="AU161" s="277" t="s">
        <v>87</v>
      </c>
      <c r="AV161" s="15" t="s">
        <v>83</v>
      </c>
      <c r="AW161" s="15" t="s">
        <v>34</v>
      </c>
      <c r="AX161" s="15" t="s">
        <v>79</v>
      </c>
      <c r="AY161" s="277" t="s">
        <v>148</v>
      </c>
    </row>
    <row r="162" s="13" customFormat="1">
      <c r="A162" s="13"/>
      <c r="B162" s="244"/>
      <c r="C162" s="245"/>
      <c r="D162" s="246" t="s">
        <v>158</v>
      </c>
      <c r="E162" s="247" t="s">
        <v>1</v>
      </c>
      <c r="F162" s="248" t="s">
        <v>184</v>
      </c>
      <c r="G162" s="245"/>
      <c r="H162" s="249">
        <v>6</v>
      </c>
      <c r="I162" s="250"/>
      <c r="J162" s="245"/>
      <c r="K162" s="245"/>
      <c r="L162" s="251"/>
      <c r="M162" s="252"/>
      <c r="N162" s="253"/>
      <c r="O162" s="253"/>
      <c r="P162" s="253"/>
      <c r="Q162" s="253"/>
      <c r="R162" s="253"/>
      <c r="S162" s="253"/>
      <c r="T162" s="254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55" t="s">
        <v>158</v>
      </c>
      <c r="AU162" s="255" t="s">
        <v>87</v>
      </c>
      <c r="AV162" s="13" t="s">
        <v>87</v>
      </c>
      <c r="AW162" s="13" t="s">
        <v>34</v>
      </c>
      <c r="AX162" s="13" t="s">
        <v>83</v>
      </c>
      <c r="AY162" s="255" t="s">
        <v>148</v>
      </c>
    </row>
    <row r="163" s="2" customFormat="1" ht="44.25" customHeight="1">
      <c r="A163" s="38"/>
      <c r="B163" s="39"/>
      <c r="C163" s="226" t="s">
        <v>209</v>
      </c>
      <c r="D163" s="226" t="s">
        <v>150</v>
      </c>
      <c r="E163" s="227" t="s">
        <v>220</v>
      </c>
      <c r="F163" s="228" t="s">
        <v>221</v>
      </c>
      <c r="G163" s="229" t="s">
        <v>222</v>
      </c>
      <c r="H163" s="230">
        <v>370.92200000000003</v>
      </c>
      <c r="I163" s="231"/>
      <c r="J163" s="232">
        <f>ROUND(I163*H163,2)</f>
        <v>0</v>
      </c>
      <c r="K163" s="228" t="s">
        <v>154</v>
      </c>
      <c r="L163" s="44"/>
      <c r="M163" s="233" t="s">
        <v>1</v>
      </c>
      <c r="N163" s="234" t="s">
        <v>44</v>
      </c>
      <c r="O163" s="91"/>
      <c r="P163" s="235">
        <f>O163*H163</f>
        <v>0</v>
      </c>
      <c r="Q163" s="235">
        <v>0</v>
      </c>
      <c r="R163" s="235">
        <f>Q163*H163</f>
        <v>0</v>
      </c>
      <c r="S163" s="235">
        <v>0</v>
      </c>
      <c r="T163" s="236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37" t="s">
        <v>113</v>
      </c>
      <c r="AT163" s="237" t="s">
        <v>150</v>
      </c>
      <c r="AU163" s="237" t="s">
        <v>87</v>
      </c>
      <c r="AY163" s="17" t="s">
        <v>148</v>
      </c>
      <c r="BE163" s="238">
        <f>IF(N163="základní",J163,0)</f>
        <v>0</v>
      </c>
      <c r="BF163" s="238">
        <f>IF(N163="snížená",J163,0)</f>
        <v>0</v>
      </c>
      <c r="BG163" s="238">
        <f>IF(N163="zákl. přenesená",J163,0)</f>
        <v>0</v>
      </c>
      <c r="BH163" s="238">
        <f>IF(N163="sníž. přenesená",J163,0)</f>
        <v>0</v>
      </c>
      <c r="BI163" s="238">
        <f>IF(N163="nulová",J163,0)</f>
        <v>0</v>
      </c>
      <c r="BJ163" s="17" t="s">
        <v>83</v>
      </c>
      <c r="BK163" s="238">
        <f>ROUND(I163*H163,2)</f>
        <v>0</v>
      </c>
      <c r="BL163" s="17" t="s">
        <v>113</v>
      </c>
      <c r="BM163" s="237" t="s">
        <v>308</v>
      </c>
    </row>
    <row r="164" s="2" customFormat="1">
      <c r="A164" s="38"/>
      <c r="B164" s="39"/>
      <c r="C164" s="40"/>
      <c r="D164" s="239" t="s">
        <v>156</v>
      </c>
      <c r="E164" s="40"/>
      <c r="F164" s="240" t="s">
        <v>224</v>
      </c>
      <c r="G164" s="40"/>
      <c r="H164" s="40"/>
      <c r="I164" s="241"/>
      <c r="J164" s="40"/>
      <c r="K164" s="40"/>
      <c r="L164" s="44"/>
      <c r="M164" s="242"/>
      <c r="N164" s="243"/>
      <c r="O164" s="91"/>
      <c r="P164" s="91"/>
      <c r="Q164" s="91"/>
      <c r="R164" s="91"/>
      <c r="S164" s="91"/>
      <c r="T164" s="92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T164" s="17" t="s">
        <v>156</v>
      </c>
      <c r="AU164" s="17" t="s">
        <v>87</v>
      </c>
    </row>
    <row r="165" s="13" customFormat="1">
      <c r="A165" s="13"/>
      <c r="B165" s="244"/>
      <c r="C165" s="245"/>
      <c r="D165" s="246" t="s">
        <v>158</v>
      </c>
      <c r="E165" s="247" t="s">
        <v>1</v>
      </c>
      <c r="F165" s="248" t="s">
        <v>309</v>
      </c>
      <c r="G165" s="245"/>
      <c r="H165" s="249">
        <v>301.64400000000001</v>
      </c>
      <c r="I165" s="250"/>
      <c r="J165" s="245"/>
      <c r="K165" s="245"/>
      <c r="L165" s="251"/>
      <c r="M165" s="252"/>
      <c r="N165" s="253"/>
      <c r="O165" s="253"/>
      <c r="P165" s="253"/>
      <c r="Q165" s="253"/>
      <c r="R165" s="253"/>
      <c r="S165" s="253"/>
      <c r="T165" s="254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55" t="s">
        <v>158</v>
      </c>
      <c r="AU165" s="255" t="s">
        <v>87</v>
      </c>
      <c r="AV165" s="13" t="s">
        <v>87</v>
      </c>
      <c r="AW165" s="13" t="s">
        <v>34</v>
      </c>
      <c r="AX165" s="13" t="s">
        <v>79</v>
      </c>
      <c r="AY165" s="255" t="s">
        <v>148</v>
      </c>
    </row>
    <row r="166" s="13" customFormat="1">
      <c r="A166" s="13"/>
      <c r="B166" s="244"/>
      <c r="C166" s="245"/>
      <c r="D166" s="246" t="s">
        <v>158</v>
      </c>
      <c r="E166" s="247" t="s">
        <v>1</v>
      </c>
      <c r="F166" s="248" t="s">
        <v>310</v>
      </c>
      <c r="G166" s="245"/>
      <c r="H166" s="249">
        <v>69.278000000000006</v>
      </c>
      <c r="I166" s="250"/>
      <c r="J166" s="245"/>
      <c r="K166" s="245"/>
      <c r="L166" s="251"/>
      <c r="M166" s="252"/>
      <c r="N166" s="253"/>
      <c r="O166" s="253"/>
      <c r="P166" s="253"/>
      <c r="Q166" s="253"/>
      <c r="R166" s="253"/>
      <c r="S166" s="253"/>
      <c r="T166" s="254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55" t="s">
        <v>158</v>
      </c>
      <c r="AU166" s="255" t="s">
        <v>87</v>
      </c>
      <c r="AV166" s="13" t="s">
        <v>87</v>
      </c>
      <c r="AW166" s="13" t="s">
        <v>34</v>
      </c>
      <c r="AX166" s="13" t="s">
        <v>79</v>
      </c>
      <c r="AY166" s="255" t="s">
        <v>148</v>
      </c>
    </row>
    <row r="167" s="14" customFormat="1">
      <c r="A167" s="14"/>
      <c r="B167" s="256"/>
      <c r="C167" s="257"/>
      <c r="D167" s="246" t="s">
        <v>158</v>
      </c>
      <c r="E167" s="258" t="s">
        <v>1</v>
      </c>
      <c r="F167" s="259" t="s">
        <v>183</v>
      </c>
      <c r="G167" s="257"/>
      <c r="H167" s="260">
        <v>370.92200000000003</v>
      </c>
      <c r="I167" s="261"/>
      <c r="J167" s="257"/>
      <c r="K167" s="257"/>
      <c r="L167" s="262"/>
      <c r="M167" s="263"/>
      <c r="N167" s="264"/>
      <c r="O167" s="264"/>
      <c r="P167" s="264"/>
      <c r="Q167" s="264"/>
      <c r="R167" s="264"/>
      <c r="S167" s="264"/>
      <c r="T167" s="265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66" t="s">
        <v>158</v>
      </c>
      <c r="AU167" s="266" t="s">
        <v>87</v>
      </c>
      <c r="AV167" s="14" t="s">
        <v>113</v>
      </c>
      <c r="AW167" s="14" t="s">
        <v>34</v>
      </c>
      <c r="AX167" s="14" t="s">
        <v>83</v>
      </c>
      <c r="AY167" s="266" t="s">
        <v>148</v>
      </c>
    </row>
    <row r="168" s="2" customFormat="1" ht="55.5" customHeight="1">
      <c r="A168" s="38"/>
      <c r="B168" s="39"/>
      <c r="C168" s="226" t="s">
        <v>219</v>
      </c>
      <c r="D168" s="226" t="s">
        <v>150</v>
      </c>
      <c r="E168" s="227" t="s">
        <v>311</v>
      </c>
      <c r="F168" s="228" t="s">
        <v>312</v>
      </c>
      <c r="G168" s="229" t="s">
        <v>153</v>
      </c>
      <c r="H168" s="230">
        <v>126.09999999999999</v>
      </c>
      <c r="I168" s="231"/>
      <c r="J168" s="232">
        <f>ROUND(I168*H168,2)</f>
        <v>0</v>
      </c>
      <c r="K168" s="228" t="s">
        <v>154</v>
      </c>
      <c r="L168" s="44"/>
      <c r="M168" s="233" t="s">
        <v>1</v>
      </c>
      <c r="N168" s="234" t="s">
        <v>44</v>
      </c>
      <c r="O168" s="91"/>
      <c r="P168" s="235">
        <f>O168*H168</f>
        <v>0</v>
      </c>
      <c r="Q168" s="235">
        <v>0</v>
      </c>
      <c r="R168" s="235">
        <f>Q168*H168</f>
        <v>0</v>
      </c>
      <c r="S168" s="235">
        <v>0</v>
      </c>
      <c r="T168" s="236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37" t="s">
        <v>113</v>
      </c>
      <c r="AT168" s="237" t="s">
        <v>150</v>
      </c>
      <c r="AU168" s="237" t="s">
        <v>87</v>
      </c>
      <c r="AY168" s="17" t="s">
        <v>148</v>
      </c>
      <c r="BE168" s="238">
        <f>IF(N168="základní",J168,0)</f>
        <v>0</v>
      </c>
      <c r="BF168" s="238">
        <f>IF(N168="snížená",J168,0)</f>
        <v>0</v>
      </c>
      <c r="BG168" s="238">
        <f>IF(N168="zákl. přenesená",J168,0)</f>
        <v>0</v>
      </c>
      <c r="BH168" s="238">
        <f>IF(N168="sníž. přenesená",J168,0)</f>
        <v>0</v>
      </c>
      <c r="BI168" s="238">
        <f>IF(N168="nulová",J168,0)</f>
        <v>0</v>
      </c>
      <c r="BJ168" s="17" t="s">
        <v>83</v>
      </c>
      <c r="BK168" s="238">
        <f>ROUND(I168*H168,2)</f>
        <v>0</v>
      </c>
      <c r="BL168" s="17" t="s">
        <v>113</v>
      </c>
      <c r="BM168" s="237" t="s">
        <v>313</v>
      </c>
    </row>
    <row r="169" s="2" customFormat="1">
      <c r="A169" s="38"/>
      <c r="B169" s="39"/>
      <c r="C169" s="40"/>
      <c r="D169" s="239" t="s">
        <v>156</v>
      </c>
      <c r="E169" s="40"/>
      <c r="F169" s="240" t="s">
        <v>314</v>
      </c>
      <c r="G169" s="40"/>
      <c r="H169" s="40"/>
      <c r="I169" s="241"/>
      <c r="J169" s="40"/>
      <c r="K169" s="40"/>
      <c r="L169" s="44"/>
      <c r="M169" s="242"/>
      <c r="N169" s="243"/>
      <c r="O169" s="91"/>
      <c r="P169" s="91"/>
      <c r="Q169" s="91"/>
      <c r="R169" s="91"/>
      <c r="S169" s="91"/>
      <c r="T169" s="92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T169" s="17" t="s">
        <v>156</v>
      </c>
      <c r="AU169" s="17" t="s">
        <v>87</v>
      </c>
    </row>
    <row r="170" s="13" customFormat="1">
      <c r="A170" s="13"/>
      <c r="B170" s="244"/>
      <c r="C170" s="245"/>
      <c r="D170" s="246" t="s">
        <v>158</v>
      </c>
      <c r="E170" s="247" t="s">
        <v>1</v>
      </c>
      <c r="F170" s="248" t="s">
        <v>315</v>
      </c>
      <c r="G170" s="245"/>
      <c r="H170" s="249">
        <v>126.09999999999999</v>
      </c>
      <c r="I170" s="250"/>
      <c r="J170" s="245"/>
      <c r="K170" s="245"/>
      <c r="L170" s="251"/>
      <c r="M170" s="252"/>
      <c r="N170" s="253"/>
      <c r="O170" s="253"/>
      <c r="P170" s="253"/>
      <c r="Q170" s="253"/>
      <c r="R170" s="253"/>
      <c r="S170" s="253"/>
      <c r="T170" s="254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55" t="s">
        <v>158</v>
      </c>
      <c r="AU170" s="255" t="s">
        <v>87</v>
      </c>
      <c r="AV170" s="13" t="s">
        <v>87</v>
      </c>
      <c r="AW170" s="13" t="s">
        <v>34</v>
      </c>
      <c r="AX170" s="13" t="s">
        <v>83</v>
      </c>
      <c r="AY170" s="255" t="s">
        <v>148</v>
      </c>
    </row>
    <row r="171" s="2" customFormat="1" ht="37.8" customHeight="1">
      <c r="A171" s="38"/>
      <c r="B171" s="39"/>
      <c r="C171" s="226" t="s">
        <v>228</v>
      </c>
      <c r="D171" s="226" t="s">
        <v>150</v>
      </c>
      <c r="E171" s="227" t="s">
        <v>316</v>
      </c>
      <c r="F171" s="228" t="s">
        <v>317</v>
      </c>
      <c r="G171" s="229" t="s">
        <v>153</v>
      </c>
      <c r="H171" s="230">
        <v>126.09999999999999</v>
      </c>
      <c r="I171" s="231"/>
      <c r="J171" s="232">
        <f>ROUND(I171*H171,2)</f>
        <v>0</v>
      </c>
      <c r="K171" s="228" t="s">
        <v>154</v>
      </c>
      <c r="L171" s="44"/>
      <c r="M171" s="233" t="s">
        <v>1</v>
      </c>
      <c r="N171" s="234" t="s">
        <v>44</v>
      </c>
      <c r="O171" s="91"/>
      <c r="P171" s="235">
        <f>O171*H171</f>
        <v>0</v>
      </c>
      <c r="Q171" s="235">
        <v>0</v>
      </c>
      <c r="R171" s="235">
        <f>Q171*H171</f>
        <v>0</v>
      </c>
      <c r="S171" s="235">
        <v>0</v>
      </c>
      <c r="T171" s="236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37" t="s">
        <v>113</v>
      </c>
      <c r="AT171" s="237" t="s">
        <v>150</v>
      </c>
      <c r="AU171" s="237" t="s">
        <v>87</v>
      </c>
      <c r="AY171" s="17" t="s">
        <v>148</v>
      </c>
      <c r="BE171" s="238">
        <f>IF(N171="základní",J171,0)</f>
        <v>0</v>
      </c>
      <c r="BF171" s="238">
        <f>IF(N171="snížená",J171,0)</f>
        <v>0</v>
      </c>
      <c r="BG171" s="238">
        <f>IF(N171="zákl. přenesená",J171,0)</f>
        <v>0</v>
      </c>
      <c r="BH171" s="238">
        <f>IF(N171="sníž. přenesená",J171,0)</f>
        <v>0</v>
      </c>
      <c r="BI171" s="238">
        <f>IF(N171="nulová",J171,0)</f>
        <v>0</v>
      </c>
      <c r="BJ171" s="17" t="s">
        <v>83</v>
      </c>
      <c r="BK171" s="238">
        <f>ROUND(I171*H171,2)</f>
        <v>0</v>
      </c>
      <c r="BL171" s="17" t="s">
        <v>113</v>
      </c>
      <c r="BM171" s="237" t="s">
        <v>318</v>
      </c>
    </row>
    <row r="172" s="2" customFormat="1">
      <c r="A172" s="38"/>
      <c r="B172" s="39"/>
      <c r="C172" s="40"/>
      <c r="D172" s="239" t="s">
        <v>156</v>
      </c>
      <c r="E172" s="40"/>
      <c r="F172" s="240" t="s">
        <v>319</v>
      </c>
      <c r="G172" s="40"/>
      <c r="H172" s="40"/>
      <c r="I172" s="241"/>
      <c r="J172" s="40"/>
      <c r="K172" s="40"/>
      <c r="L172" s="44"/>
      <c r="M172" s="242"/>
      <c r="N172" s="243"/>
      <c r="O172" s="91"/>
      <c r="P172" s="91"/>
      <c r="Q172" s="91"/>
      <c r="R172" s="91"/>
      <c r="S172" s="91"/>
      <c r="T172" s="92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T172" s="17" t="s">
        <v>156</v>
      </c>
      <c r="AU172" s="17" t="s">
        <v>87</v>
      </c>
    </row>
    <row r="173" s="13" customFormat="1">
      <c r="A173" s="13"/>
      <c r="B173" s="244"/>
      <c r="C173" s="245"/>
      <c r="D173" s="246" t="s">
        <v>158</v>
      </c>
      <c r="E173" s="247" t="s">
        <v>1</v>
      </c>
      <c r="F173" s="248" t="s">
        <v>320</v>
      </c>
      <c r="G173" s="245"/>
      <c r="H173" s="249">
        <v>126.09999999999999</v>
      </c>
      <c r="I173" s="250"/>
      <c r="J173" s="245"/>
      <c r="K173" s="245"/>
      <c r="L173" s="251"/>
      <c r="M173" s="252"/>
      <c r="N173" s="253"/>
      <c r="O173" s="253"/>
      <c r="P173" s="253"/>
      <c r="Q173" s="253"/>
      <c r="R173" s="253"/>
      <c r="S173" s="253"/>
      <c r="T173" s="254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55" t="s">
        <v>158</v>
      </c>
      <c r="AU173" s="255" t="s">
        <v>87</v>
      </c>
      <c r="AV173" s="13" t="s">
        <v>87</v>
      </c>
      <c r="AW173" s="13" t="s">
        <v>34</v>
      </c>
      <c r="AX173" s="13" t="s">
        <v>83</v>
      </c>
      <c r="AY173" s="255" t="s">
        <v>148</v>
      </c>
    </row>
    <row r="174" s="2" customFormat="1" ht="24.15" customHeight="1">
      <c r="A174" s="38"/>
      <c r="B174" s="39"/>
      <c r="C174" s="226" t="s">
        <v>233</v>
      </c>
      <c r="D174" s="226" t="s">
        <v>150</v>
      </c>
      <c r="E174" s="227" t="s">
        <v>321</v>
      </c>
      <c r="F174" s="228" t="s">
        <v>322</v>
      </c>
      <c r="G174" s="229" t="s">
        <v>153</v>
      </c>
      <c r="H174" s="230">
        <v>126.09999999999999</v>
      </c>
      <c r="I174" s="231"/>
      <c r="J174" s="232">
        <f>ROUND(I174*H174,2)</f>
        <v>0</v>
      </c>
      <c r="K174" s="228" t="s">
        <v>154</v>
      </c>
      <c r="L174" s="44"/>
      <c r="M174" s="233" t="s">
        <v>1</v>
      </c>
      <c r="N174" s="234" t="s">
        <v>44</v>
      </c>
      <c r="O174" s="91"/>
      <c r="P174" s="235">
        <f>O174*H174</f>
        <v>0</v>
      </c>
      <c r="Q174" s="235">
        <v>0</v>
      </c>
      <c r="R174" s="235">
        <f>Q174*H174</f>
        <v>0</v>
      </c>
      <c r="S174" s="235">
        <v>0</v>
      </c>
      <c r="T174" s="236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37" t="s">
        <v>113</v>
      </c>
      <c r="AT174" s="237" t="s">
        <v>150</v>
      </c>
      <c r="AU174" s="237" t="s">
        <v>87</v>
      </c>
      <c r="AY174" s="17" t="s">
        <v>148</v>
      </c>
      <c r="BE174" s="238">
        <f>IF(N174="základní",J174,0)</f>
        <v>0</v>
      </c>
      <c r="BF174" s="238">
        <f>IF(N174="snížená",J174,0)</f>
        <v>0</v>
      </c>
      <c r="BG174" s="238">
        <f>IF(N174="zákl. přenesená",J174,0)</f>
        <v>0</v>
      </c>
      <c r="BH174" s="238">
        <f>IF(N174="sníž. přenesená",J174,0)</f>
        <v>0</v>
      </c>
      <c r="BI174" s="238">
        <f>IF(N174="nulová",J174,0)</f>
        <v>0</v>
      </c>
      <c r="BJ174" s="17" t="s">
        <v>83</v>
      </c>
      <c r="BK174" s="238">
        <f>ROUND(I174*H174,2)</f>
        <v>0</v>
      </c>
      <c r="BL174" s="17" t="s">
        <v>113</v>
      </c>
      <c r="BM174" s="237" t="s">
        <v>323</v>
      </c>
    </row>
    <row r="175" s="2" customFormat="1">
      <c r="A175" s="38"/>
      <c r="B175" s="39"/>
      <c r="C175" s="40"/>
      <c r="D175" s="239" t="s">
        <v>156</v>
      </c>
      <c r="E175" s="40"/>
      <c r="F175" s="240" t="s">
        <v>324</v>
      </c>
      <c r="G175" s="40"/>
      <c r="H175" s="40"/>
      <c r="I175" s="241"/>
      <c r="J175" s="40"/>
      <c r="K175" s="40"/>
      <c r="L175" s="44"/>
      <c r="M175" s="242"/>
      <c r="N175" s="243"/>
      <c r="O175" s="91"/>
      <c r="P175" s="91"/>
      <c r="Q175" s="91"/>
      <c r="R175" s="91"/>
      <c r="S175" s="91"/>
      <c r="T175" s="92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T175" s="17" t="s">
        <v>156</v>
      </c>
      <c r="AU175" s="17" t="s">
        <v>87</v>
      </c>
    </row>
    <row r="176" s="13" customFormat="1">
      <c r="A176" s="13"/>
      <c r="B176" s="244"/>
      <c r="C176" s="245"/>
      <c r="D176" s="246" t="s">
        <v>158</v>
      </c>
      <c r="E176" s="247" t="s">
        <v>1</v>
      </c>
      <c r="F176" s="248" t="s">
        <v>325</v>
      </c>
      <c r="G176" s="245"/>
      <c r="H176" s="249">
        <v>126.09999999999999</v>
      </c>
      <c r="I176" s="250"/>
      <c r="J176" s="245"/>
      <c r="K176" s="245"/>
      <c r="L176" s="251"/>
      <c r="M176" s="252"/>
      <c r="N176" s="253"/>
      <c r="O176" s="253"/>
      <c r="P176" s="253"/>
      <c r="Q176" s="253"/>
      <c r="R176" s="253"/>
      <c r="S176" s="253"/>
      <c r="T176" s="254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55" t="s">
        <v>158</v>
      </c>
      <c r="AU176" s="255" t="s">
        <v>87</v>
      </c>
      <c r="AV176" s="13" t="s">
        <v>87</v>
      </c>
      <c r="AW176" s="13" t="s">
        <v>34</v>
      </c>
      <c r="AX176" s="13" t="s">
        <v>83</v>
      </c>
      <c r="AY176" s="255" t="s">
        <v>148</v>
      </c>
    </row>
    <row r="177" s="2" customFormat="1" ht="16.5" customHeight="1">
      <c r="A177" s="38"/>
      <c r="B177" s="39"/>
      <c r="C177" s="282" t="s">
        <v>240</v>
      </c>
      <c r="D177" s="282" t="s">
        <v>326</v>
      </c>
      <c r="E177" s="283" t="s">
        <v>327</v>
      </c>
      <c r="F177" s="284" t="s">
        <v>328</v>
      </c>
      <c r="G177" s="285" t="s">
        <v>329</v>
      </c>
      <c r="H177" s="286">
        <v>3.153</v>
      </c>
      <c r="I177" s="287"/>
      <c r="J177" s="288">
        <f>ROUND(I177*H177,2)</f>
        <v>0</v>
      </c>
      <c r="K177" s="284" t="s">
        <v>154</v>
      </c>
      <c r="L177" s="289"/>
      <c r="M177" s="290" t="s">
        <v>1</v>
      </c>
      <c r="N177" s="291" t="s">
        <v>44</v>
      </c>
      <c r="O177" s="91"/>
      <c r="P177" s="235">
        <f>O177*H177</f>
        <v>0</v>
      </c>
      <c r="Q177" s="235">
        <v>0.001</v>
      </c>
      <c r="R177" s="235">
        <f>Q177*H177</f>
        <v>0.003153</v>
      </c>
      <c r="S177" s="235">
        <v>0</v>
      </c>
      <c r="T177" s="236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37" t="s">
        <v>197</v>
      </c>
      <c r="AT177" s="237" t="s">
        <v>326</v>
      </c>
      <c r="AU177" s="237" t="s">
        <v>87</v>
      </c>
      <c r="AY177" s="17" t="s">
        <v>148</v>
      </c>
      <c r="BE177" s="238">
        <f>IF(N177="základní",J177,0)</f>
        <v>0</v>
      </c>
      <c r="BF177" s="238">
        <f>IF(N177="snížená",J177,0)</f>
        <v>0</v>
      </c>
      <c r="BG177" s="238">
        <f>IF(N177="zákl. přenesená",J177,0)</f>
        <v>0</v>
      </c>
      <c r="BH177" s="238">
        <f>IF(N177="sníž. přenesená",J177,0)</f>
        <v>0</v>
      </c>
      <c r="BI177" s="238">
        <f>IF(N177="nulová",J177,0)</f>
        <v>0</v>
      </c>
      <c r="BJ177" s="17" t="s">
        <v>83</v>
      </c>
      <c r="BK177" s="238">
        <f>ROUND(I177*H177,2)</f>
        <v>0</v>
      </c>
      <c r="BL177" s="17" t="s">
        <v>113</v>
      </c>
      <c r="BM177" s="237" t="s">
        <v>330</v>
      </c>
    </row>
    <row r="178" s="13" customFormat="1">
      <c r="A178" s="13"/>
      <c r="B178" s="244"/>
      <c r="C178" s="245"/>
      <c r="D178" s="246" t="s">
        <v>158</v>
      </c>
      <c r="E178" s="245"/>
      <c r="F178" s="248" t="s">
        <v>331</v>
      </c>
      <c r="G178" s="245"/>
      <c r="H178" s="249">
        <v>3.153</v>
      </c>
      <c r="I178" s="250"/>
      <c r="J178" s="245"/>
      <c r="K178" s="245"/>
      <c r="L178" s="251"/>
      <c r="M178" s="252"/>
      <c r="N178" s="253"/>
      <c r="O178" s="253"/>
      <c r="P178" s="253"/>
      <c r="Q178" s="253"/>
      <c r="R178" s="253"/>
      <c r="S178" s="253"/>
      <c r="T178" s="254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55" t="s">
        <v>158</v>
      </c>
      <c r="AU178" s="255" t="s">
        <v>87</v>
      </c>
      <c r="AV178" s="13" t="s">
        <v>87</v>
      </c>
      <c r="AW178" s="13" t="s">
        <v>4</v>
      </c>
      <c r="AX178" s="13" t="s">
        <v>83</v>
      </c>
      <c r="AY178" s="255" t="s">
        <v>148</v>
      </c>
    </row>
    <row r="179" s="2" customFormat="1" ht="33" customHeight="1">
      <c r="A179" s="38"/>
      <c r="B179" s="39"/>
      <c r="C179" s="226" t="s">
        <v>8</v>
      </c>
      <c r="D179" s="226" t="s">
        <v>150</v>
      </c>
      <c r="E179" s="227" t="s">
        <v>332</v>
      </c>
      <c r="F179" s="228" t="s">
        <v>333</v>
      </c>
      <c r="G179" s="229" t="s">
        <v>285</v>
      </c>
      <c r="H179" s="230">
        <v>0.10000000000000001</v>
      </c>
      <c r="I179" s="231"/>
      <c r="J179" s="232">
        <f>ROUND(I179*H179,2)</f>
        <v>0</v>
      </c>
      <c r="K179" s="228" t="s">
        <v>154</v>
      </c>
      <c r="L179" s="44"/>
      <c r="M179" s="233" t="s">
        <v>1</v>
      </c>
      <c r="N179" s="234" t="s">
        <v>44</v>
      </c>
      <c r="O179" s="91"/>
      <c r="P179" s="235">
        <f>O179*H179</f>
        <v>0</v>
      </c>
      <c r="Q179" s="235">
        <v>0</v>
      </c>
      <c r="R179" s="235">
        <f>Q179*H179</f>
        <v>0</v>
      </c>
      <c r="S179" s="235">
        <v>0</v>
      </c>
      <c r="T179" s="236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37" t="s">
        <v>113</v>
      </c>
      <c r="AT179" s="237" t="s">
        <v>150</v>
      </c>
      <c r="AU179" s="237" t="s">
        <v>87</v>
      </c>
      <c r="AY179" s="17" t="s">
        <v>148</v>
      </c>
      <c r="BE179" s="238">
        <f>IF(N179="základní",J179,0)</f>
        <v>0</v>
      </c>
      <c r="BF179" s="238">
        <f>IF(N179="snížená",J179,0)</f>
        <v>0</v>
      </c>
      <c r="BG179" s="238">
        <f>IF(N179="zákl. přenesená",J179,0)</f>
        <v>0</v>
      </c>
      <c r="BH179" s="238">
        <f>IF(N179="sníž. přenesená",J179,0)</f>
        <v>0</v>
      </c>
      <c r="BI179" s="238">
        <f>IF(N179="nulová",J179,0)</f>
        <v>0</v>
      </c>
      <c r="BJ179" s="17" t="s">
        <v>83</v>
      </c>
      <c r="BK179" s="238">
        <f>ROUND(I179*H179,2)</f>
        <v>0</v>
      </c>
      <c r="BL179" s="17" t="s">
        <v>113</v>
      </c>
      <c r="BM179" s="237" t="s">
        <v>334</v>
      </c>
    </row>
    <row r="180" s="2" customFormat="1">
      <c r="A180" s="38"/>
      <c r="B180" s="39"/>
      <c r="C180" s="40"/>
      <c r="D180" s="239" t="s">
        <v>156</v>
      </c>
      <c r="E180" s="40"/>
      <c r="F180" s="240" t="s">
        <v>335</v>
      </c>
      <c r="G180" s="40"/>
      <c r="H180" s="40"/>
      <c r="I180" s="241"/>
      <c r="J180" s="40"/>
      <c r="K180" s="40"/>
      <c r="L180" s="44"/>
      <c r="M180" s="242"/>
      <c r="N180" s="243"/>
      <c r="O180" s="91"/>
      <c r="P180" s="91"/>
      <c r="Q180" s="91"/>
      <c r="R180" s="91"/>
      <c r="S180" s="91"/>
      <c r="T180" s="92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T180" s="17" t="s">
        <v>156</v>
      </c>
      <c r="AU180" s="17" t="s">
        <v>87</v>
      </c>
    </row>
    <row r="181" s="13" customFormat="1">
      <c r="A181" s="13"/>
      <c r="B181" s="244"/>
      <c r="C181" s="245"/>
      <c r="D181" s="246" t="s">
        <v>158</v>
      </c>
      <c r="E181" s="247" t="s">
        <v>1</v>
      </c>
      <c r="F181" s="248" t="s">
        <v>336</v>
      </c>
      <c r="G181" s="245"/>
      <c r="H181" s="249">
        <v>0.10000000000000001</v>
      </c>
      <c r="I181" s="250"/>
      <c r="J181" s="245"/>
      <c r="K181" s="245"/>
      <c r="L181" s="251"/>
      <c r="M181" s="252"/>
      <c r="N181" s="253"/>
      <c r="O181" s="253"/>
      <c r="P181" s="253"/>
      <c r="Q181" s="253"/>
      <c r="R181" s="253"/>
      <c r="S181" s="253"/>
      <c r="T181" s="254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55" t="s">
        <v>158</v>
      </c>
      <c r="AU181" s="255" t="s">
        <v>87</v>
      </c>
      <c r="AV181" s="13" t="s">
        <v>87</v>
      </c>
      <c r="AW181" s="13" t="s">
        <v>34</v>
      </c>
      <c r="AX181" s="13" t="s">
        <v>83</v>
      </c>
      <c r="AY181" s="255" t="s">
        <v>148</v>
      </c>
    </row>
    <row r="182" s="12" customFormat="1" ht="22.8" customHeight="1">
      <c r="A182" s="12"/>
      <c r="B182" s="210"/>
      <c r="C182" s="211"/>
      <c r="D182" s="212" t="s">
        <v>78</v>
      </c>
      <c r="E182" s="224" t="s">
        <v>113</v>
      </c>
      <c r="F182" s="224" t="s">
        <v>227</v>
      </c>
      <c r="G182" s="211"/>
      <c r="H182" s="211"/>
      <c r="I182" s="214"/>
      <c r="J182" s="225">
        <f>BK182</f>
        <v>0</v>
      </c>
      <c r="K182" s="211"/>
      <c r="L182" s="216"/>
      <c r="M182" s="217"/>
      <c r="N182" s="218"/>
      <c r="O182" s="218"/>
      <c r="P182" s="219">
        <f>SUM(P183:P191)</f>
        <v>0</v>
      </c>
      <c r="Q182" s="218"/>
      <c r="R182" s="219">
        <f>SUM(R183:R191)</f>
        <v>0</v>
      </c>
      <c r="S182" s="218"/>
      <c r="T182" s="220">
        <f>SUM(T183:T191)</f>
        <v>0</v>
      </c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R182" s="221" t="s">
        <v>83</v>
      </c>
      <c r="AT182" s="222" t="s">
        <v>78</v>
      </c>
      <c r="AU182" s="222" t="s">
        <v>83</v>
      </c>
      <c r="AY182" s="221" t="s">
        <v>148</v>
      </c>
      <c r="BK182" s="223">
        <f>SUM(BK183:BK191)</f>
        <v>0</v>
      </c>
    </row>
    <row r="183" s="2" customFormat="1" ht="44.25" customHeight="1">
      <c r="A183" s="38"/>
      <c r="B183" s="39"/>
      <c r="C183" s="226" t="s">
        <v>337</v>
      </c>
      <c r="D183" s="226" t="s">
        <v>150</v>
      </c>
      <c r="E183" s="227" t="s">
        <v>229</v>
      </c>
      <c r="F183" s="228" t="s">
        <v>230</v>
      </c>
      <c r="G183" s="229" t="s">
        <v>168</v>
      </c>
      <c r="H183" s="230">
        <v>13.92</v>
      </c>
      <c r="I183" s="231"/>
      <c r="J183" s="232">
        <f>ROUND(I183*H183,2)</f>
        <v>0</v>
      </c>
      <c r="K183" s="228" t="s">
        <v>1</v>
      </c>
      <c r="L183" s="44"/>
      <c r="M183" s="233" t="s">
        <v>1</v>
      </c>
      <c r="N183" s="234" t="s">
        <v>44</v>
      </c>
      <c r="O183" s="91"/>
      <c r="P183" s="235">
        <f>O183*H183</f>
        <v>0</v>
      </c>
      <c r="Q183" s="235">
        <v>0</v>
      </c>
      <c r="R183" s="235">
        <f>Q183*H183</f>
        <v>0</v>
      </c>
      <c r="S183" s="235">
        <v>0</v>
      </c>
      <c r="T183" s="236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37" t="s">
        <v>113</v>
      </c>
      <c r="AT183" s="237" t="s">
        <v>150</v>
      </c>
      <c r="AU183" s="237" t="s">
        <v>87</v>
      </c>
      <c r="AY183" s="17" t="s">
        <v>148</v>
      </c>
      <c r="BE183" s="238">
        <f>IF(N183="základní",J183,0)</f>
        <v>0</v>
      </c>
      <c r="BF183" s="238">
        <f>IF(N183="snížená",J183,0)</f>
        <v>0</v>
      </c>
      <c r="BG183" s="238">
        <f>IF(N183="zákl. přenesená",J183,0)</f>
        <v>0</v>
      </c>
      <c r="BH183" s="238">
        <f>IF(N183="sníž. přenesená",J183,0)</f>
        <v>0</v>
      </c>
      <c r="BI183" s="238">
        <f>IF(N183="nulová",J183,0)</f>
        <v>0</v>
      </c>
      <c r="BJ183" s="17" t="s">
        <v>83</v>
      </c>
      <c r="BK183" s="238">
        <f>ROUND(I183*H183,2)</f>
        <v>0</v>
      </c>
      <c r="BL183" s="17" t="s">
        <v>113</v>
      </c>
      <c r="BM183" s="237" t="s">
        <v>338</v>
      </c>
    </row>
    <row r="184" s="13" customFormat="1">
      <c r="A184" s="13"/>
      <c r="B184" s="244"/>
      <c r="C184" s="245"/>
      <c r="D184" s="246" t="s">
        <v>158</v>
      </c>
      <c r="E184" s="247" t="s">
        <v>1</v>
      </c>
      <c r="F184" s="248" t="s">
        <v>339</v>
      </c>
      <c r="G184" s="245"/>
      <c r="H184" s="249">
        <v>13.92</v>
      </c>
      <c r="I184" s="250"/>
      <c r="J184" s="245"/>
      <c r="K184" s="245"/>
      <c r="L184" s="251"/>
      <c r="M184" s="252"/>
      <c r="N184" s="253"/>
      <c r="O184" s="253"/>
      <c r="P184" s="253"/>
      <c r="Q184" s="253"/>
      <c r="R184" s="253"/>
      <c r="S184" s="253"/>
      <c r="T184" s="254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55" t="s">
        <v>158</v>
      </c>
      <c r="AU184" s="255" t="s">
        <v>87</v>
      </c>
      <c r="AV184" s="13" t="s">
        <v>87</v>
      </c>
      <c r="AW184" s="13" t="s">
        <v>34</v>
      </c>
      <c r="AX184" s="13" t="s">
        <v>83</v>
      </c>
      <c r="AY184" s="255" t="s">
        <v>148</v>
      </c>
    </row>
    <row r="185" s="2" customFormat="1" ht="62.7" customHeight="1">
      <c r="A185" s="38"/>
      <c r="B185" s="39"/>
      <c r="C185" s="226" t="s">
        <v>340</v>
      </c>
      <c r="D185" s="226" t="s">
        <v>150</v>
      </c>
      <c r="E185" s="227" t="s">
        <v>234</v>
      </c>
      <c r="F185" s="228" t="s">
        <v>235</v>
      </c>
      <c r="G185" s="229" t="s">
        <v>168</v>
      </c>
      <c r="H185" s="230">
        <v>44.499000000000002</v>
      </c>
      <c r="I185" s="231"/>
      <c r="J185" s="232">
        <f>ROUND(I185*H185,2)</f>
        <v>0</v>
      </c>
      <c r="K185" s="228" t="s">
        <v>154</v>
      </c>
      <c r="L185" s="44"/>
      <c r="M185" s="233" t="s">
        <v>1</v>
      </c>
      <c r="N185" s="234" t="s">
        <v>44</v>
      </c>
      <c r="O185" s="91"/>
      <c r="P185" s="235">
        <f>O185*H185</f>
        <v>0</v>
      </c>
      <c r="Q185" s="235">
        <v>0</v>
      </c>
      <c r="R185" s="235">
        <f>Q185*H185</f>
        <v>0</v>
      </c>
      <c r="S185" s="235">
        <v>0</v>
      </c>
      <c r="T185" s="236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37" t="s">
        <v>113</v>
      </c>
      <c r="AT185" s="237" t="s">
        <v>150</v>
      </c>
      <c r="AU185" s="237" t="s">
        <v>87</v>
      </c>
      <c r="AY185" s="17" t="s">
        <v>148</v>
      </c>
      <c r="BE185" s="238">
        <f>IF(N185="základní",J185,0)</f>
        <v>0</v>
      </c>
      <c r="BF185" s="238">
        <f>IF(N185="snížená",J185,0)</f>
        <v>0</v>
      </c>
      <c r="BG185" s="238">
        <f>IF(N185="zákl. přenesená",J185,0)</f>
        <v>0</v>
      </c>
      <c r="BH185" s="238">
        <f>IF(N185="sníž. přenesená",J185,0)</f>
        <v>0</v>
      </c>
      <c r="BI185" s="238">
        <f>IF(N185="nulová",J185,0)</f>
        <v>0</v>
      </c>
      <c r="BJ185" s="17" t="s">
        <v>83</v>
      </c>
      <c r="BK185" s="238">
        <f>ROUND(I185*H185,2)</f>
        <v>0</v>
      </c>
      <c r="BL185" s="17" t="s">
        <v>113</v>
      </c>
      <c r="BM185" s="237" t="s">
        <v>341</v>
      </c>
    </row>
    <row r="186" s="2" customFormat="1">
      <c r="A186" s="38"/>
      <c r="B186" s="39"/>
      <c r="C186" s="40"/>
      <c r="D186" s="239" t="s">
        <v>156</v>
      </c>
      <c r="E186" s="40"/>
      <c r="F186" s="240" t="s">
        <v>237</v>
      </c>
      <c r="G186" s="40"/>
      <c r="H186" s="40"/>
      <c r="I186" s="241"/>
      <c r="J186" s="40"/>
      <c r="K186" s="40"/>
      <c r="L186" s="44"/>
      <c r="M186" s="242"/>
      <c r="N186" s="243"/>
      <c r="O186" s="91"/>
      <c r="P186" s="91"/>
      <c r="Q186" s="91"/>
      <c r="R186" s="91"/>
      <c r="S186" s="91"/>
      <c r="T186" s="92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T186" s="17" t="s">
        <v>156</v>
      </c>
      <c r="AU186" s="17" t="s">
        <v>87</v>
      </c>
    </row>
    <row r="187" s="13" customFormat="1">
      <c r="A187" s="13"/>
      <c r="B187" s="244"/>
      <c r="C187" s="245"/>
      <c r="D187" s="246" t="s">
        <v>158</v>
      </c>
      <c r="E187" s="247" t="s">
        <v>1</v>
      </c>
      <c r="F187" s="248" t="s">
        <v>342</v>
      </c>
      <c r="G187" s="245"/>
      <c r="H187" s="249">
        <v>63.57</v>
      </c>
      <c r="I187" s="250"/>
      <c r="J187" s="245"/>
      <c r="K187" s="245"/>
      <c r="L187" s="251"/>
      <c r="M187" s="252"/>
      <c r="N187" s="253"/>
      <c r="O187" s="253"/>
      <c r="P187" s="253"/>
      <c r="Q187" s="253"/>
      <c r="R187" s="253"/>
      <c r="S187" s="253"/>
      <c r="T187" s="254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55" t="s">
        <v>158</v>
      </c>
      <c r="AU187" s="255" t="s">
        <v>87</v>
      </c>
      <c r="AV187" s="13" t="s">
        <v>87</v>
      </c>
      <c r="AW187" s="13" t="s">
        <v>34</v>
      </c>
      <c r="AX187" s="13" t="s">
        <v>79</v>
      </c>
      <c r="AY187" s="255" t="s">
        <v>148</v>
      </c>
    </row>
    <row r="188" s="13" customFormat="1">
      <c r="A188" s="13"/>
      <c r="B188" s="244"/>
      <c r="C188" s="245"/>
      <c r="D188" s="246" t="s">
        <v>158</v>
      </c>
      <c r="E188" s="247" t="s">
        <v>1</v>
      </c>
      <c r="F188" s="248" t="s">
        <v>343</v>
      </c>
      <c r="G188" s="245"/>
      <c r="H188" s="249">
        <v>-19.071000000000002</v>
      </c>
      <c r="I188" s="250"/>
      <c r="J188" s="245"/>
      <c r="K188" s="245"/>
      <c r="L188" s="251"/>
      <c r="M188" s="252"/>
      <c r="N188" s="253"/>
      <c r="O188" s="253"/>
      <c r="P188" s="253"/>
      <c r="Q188" s="253"/>
      <c r="R188" s="253"/>
      <c r="S188" s="253"/>
      <c r="T188" s="254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55" t="s">
        <v>158</v>
      </c>
      <c r="AU188" s="255" t="s">
        <v>87</v>
      </c>
      <c r="AV188" s="13" t="s">
        <v>87</v>
      </c>
      <c r="AW188" s="13" t="s">
        <v>34</v>
      </c>
      <c r="AX188" s="13" t="s">
        <v>79</v>
      </c>
      <c r="AY188" s="255" t="s">
        <v>148</v>
      </c>
    </row>
    <row r="189" s="14" customFormat="1">
      <c r="A189" s="14"/>
      <c r="B189" s="256"/>
      <c r="C189" s="257"/>
      <c r="D189" s="246" t="s">
        <v>158</v>
      </c>
      <c r="E189" s="258" t="s">
        <v>1</v>
      </c>
      <c r="F189" s="259" t="s">
        <v>183</v>
      </c>
      <c r="G189" s="257"/>
      <c r="H189" s="260">
        <v>44.499000000000002</v>
      </c>
      <c r="I189" s="261"/>
      <c r="J189" s="257"/>
      <c r="K189" s="257"/>
      <c r="L189" s="262"/>
      <c r="M189" s="263"/>
      <c r="N189" s="264"/>
      <c r="O189" s="264"/>
      <c r="P189" s="264"/>
      <c r="Q189" s="264"/>
      <c r="R189" s="264"/>
      <c r="S189" s="264"/>
      <c r="T189" s="265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66" t="s">
        <v>158</v>
      </c>
      <c r="AU189" s="266" t="s">
        <v>87</v>
      </c>
      <c r="AV189" s="14" t="s">
        <v>113</v>
      </c>
      <c r="AW189" s="14" t="s">
        <v>34</v>
      </c>
      <c r="AX189" s="14" t="s">
        <v>83</v>
      </c>
      <c r="AY189" s="266" t="s">
        <v>148</v>
      </c>
    </row>
    <row r="190" s="2" customFormat="1" ht="62.7" customHeight="1">
      <c r="A190" s="38"/>
      <c r="B190" s="39"/>
      <c r="C190" s="226" t="s">
        <v>344</v>
      </c>
      <c r="D190" s="226" t="s">
        <v>150</v>
      </c>
      <c r="E190" s="227" t="s">
        <v>241</v>
      </c>
      <c r="F190" s="228" t="s">
        <v>235</v>
      </c>
      <c r="G190" s="229" t="s">
        <v>168</v>
      </c>
      <c r="H190" s="230">
        <v>19.071000000000002</v>
      </c>
      <c r="I190" s="231"/>
      <c r="J190" s="232">
        <f>ROUND(I190*H190,2)</f>
        <v>0</v>
      </c>
      <c r="K190" s="228" t="s">
        <v>1</v>
      </c>
      <c r="L190" s="44"/>
      <c r="M190" s="233" t="s">
        <v>1</v>
      </c>
      <c r="N190" s="234" t="s">
        <v>44</v>
      </c>
      <c r="O190" s="91"/>
      <c r="P190" s="235">
        <f>O190*H190</f>
        <v>0</v>
      </c>
      <c r="Q190" s="235">
        <v>0</v>
      </c>
      <c r="R190" s="235">
        <f>Q190*H190</f>
        <v>0</v>
      </c>
      <c r="S190" s="235">
        <v>0</v>
      </c>
      <c r="T190" s="236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37" t="s">
        <v>113</v>
      </c>
      <c r="AT190" s="237" t="s">
        <v>150</v>
      </c>
      <c r="AU190" s="237" t="s">
        <v>87</v>
      </c>
      <c r="AY190" s="17" t="s">
        <v>148</v>
      </c>
      <c r="BE190" s="238">
        <f>IF(N190="základní",J190,0)</f>
        <v>0</v>
      </c>
      <c r="BF190" s="238">
        <f>IF(N190="snížená",J190,0)</f>
        <v>0</v>
      </c>
      <c r="BG190" s="238">
        <f>IF(N190="zákl. přenesená",J190,0)</f>
        <v>0</v>
      </c>
      <c r="BH190" s="238">
        <f>IF(N190="sníž. přenesená",J190,0)</f>
        <v>0</v>
      </c>
      <c r="BI190" s="238">
        <f>IF(N190="nulová",J190,0)</f>
        <v>0</v>
      </c>
      <c r="BJ190" s="17" t="s">
        <v>83</v>
      </c>
      <c r="BK190" s="238">
        <f>ROUND(I190*H190,2)</f>
        <v>0</v>
      </c>
      <c r="BL190" s="17" t="s">
        <v>113</v>
      </c>
      <c r="BM190" s="237" t="s">
        <v>345</v>
      </c>
    </row>
    <row r="191" s="13" customFormat="1">
      <c r="A191" s="13"/>
      <c r="B191" s="244"/>
      <c r="C191" s="245"/>
      <c r="D191" s="246" t="s">
        <v>158</v>
      </c>
      <c r="E191" s="247" t="s">
        <v>1</v>
      </c>
      <c r="F191" s="248" t="s">
        <v>346</v>
      </c>
      <c r="G191" s="245"/>
      <c r="H191" s="249">
        <v>19.071000000000002</v>
      </c>
      <c r="I191" s="250"/>
      <c r="J191" s="245"/>
      <c r="K191" s="245"/>
      <c r="L191" s="251"/>
      <c r="M191" s="252"/>
      <c r="N191" s="253"/>
      <c r="O191" s="253"/>
      <c r="P191" s="253"/>
      <c r="Q191" s="253"/>
      <c r="R191" s="253"/>
      <c r="S191" s="253"/>
      <c r="T191" s="254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55" t="s">
        <v>158</v>
      </c>
      <c r="AU191" s="255" t="s">
        <v>87</v>
      </c>
      <c r="AV191" s="13" t="s">
        <v>87</v>
      </c>
      <c r="AW191" s="13" t="s">
        <v>34</v>
      </c>
      <c r="AX191" s="13" t="s">
        <v>83</v>
      </c>
      <c r="AY191" s="255" t="s">
        <v>148</v>
      </c>
    </row>
    <row r="192" s="12" customFormat="1" ht="22.8" customHeight="1">
      <c r="A192" s="12"/>
      <c r="B192" s="210"/>
      <c r="C192" s="211"/>
      <c r="D192" s="212" t="s">
        <v>78</v>
      </c>
      <c r="E192" s="224" t="s">
        <v>244</v>
      </c>
      <c r="F192" s="224" t="s">
        <v>245</v>
      </c>
      <c r="G192" s="211"/>
      <c r="H192" s="211"/>
      <c r="I192" s="214"/>
      <c r="J192" s="225">
        <f>BK192</f>
        <v>0</v>
      </c>
      <c r="K192" s="211"/>
      <c r="L192" s="216"/>
      <c r="M192" s="217"/>
      <c r="N192" s="218"/>
      <c r="O192" s="218"/>
      <c r="P192" s="219">
        <f>SUM(P193:P194)</f>
        <v>0</v>
      </c>
      <c r="Q192" s="218"/>
      <c r="R192" s="219">
        <f>SUM(R193:R194)</f>
        <v>0</v>
      </c>
      <c r="S192" s="218"/>
      <c r="T192" s="220">
        <f>SUM(T193:T194)</f>
        <v>0</v>
      </c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R192" s="221" t="s">
        <v>83</v>
      </c>
      <c r="AT192" s="222" t="s">
        <v>78</v>
      </c>
      <c r="AU192" s="222" t="s">
        <v>83</v>
      </c>
      <c r="AY192" s="221" t="s">
        <v>148</v>
      </c>
      <c r="BK192" s="223">
        <f>SUM(BK193:BK194)</f>
        <v>0</v>
      </c>
    </row>
    <row r="193" s="2" customFormat="1" ht="33" customHeight="1">
      <c r="A193" s="38"/>
      <c r="B193" s="39"/>
      <c r="C193" s="226" t="s">
        <v>347</v>
      </c>
      <c r="D193" s="226" t="s">
        <v>150</v>
      </c>
      <c r="E193" s="227" t="s">
        <v>246</v>
      </c>
      <c r="F193" s="228" t="s">
        <v>247</v>
      </c>
      <c r="G193" s="229" t="s">
        <v>222</v>
      </c>
      <c r="H193" s="230">
        <v>0.0040000000000000001</v>
      </c>
      <c r="I193" s="231"/>
      <c r="J193" s="232">
        <f>ROUND(I193*H193,2)</f>
        <v>0</v>
      </c>
      <c r="K193" s="228" t="s">
        <v>154</v>
      </c>
      <c r="L193" s="44"/>
      <c r="M193" s="233" t="s">
        <v>1</v>
      </c>
      <c r="N193" s="234" t="s">
        <v>44</v>
      </c>
      <c r="O193" s="91"/>
      <c r="P193" s="235">
        <f>O193*H193</f>
        <v>0</v>
      </c>
      <c r="Q193" s="235">
        <v>0</v>
      </c>
      <c r="R193" s="235">
        <f>Q193*H193</f>
        <v>0</v>
      </c>
      <c r="S193" s="235">
        <v>0</v>
      </c>
      <c r="T193" s="236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37" t="s">
        <v>113</v>
      </c>
      <c r="AT193" s="237" t="s">
        <v>150</v>
      </c>
      <c r="AU193" s="237" t="s">
        <v>87</v>
      </c>
      <c r="AY193" s="17" t="s">
        <v>148</v>
      </c>
      <c r="BE193" s="238">
        <f>IF(N193="základní",J193,0)</f>
        <v>0</v>
      </c>
      <c r="BF193" s="238">
        <f>IF(N193="snížená",J193,0)</f>
        <v>0</v>
      </c>
      <c r="BG193" s="238">
        <f>IF(N193="zákl. přenesená",J193,0)</f>
        <v>0</v>
      </c>
      <c r="BH193" s="238">
        <f>IF(N193="sníž. přenesená",J193,0)</f>
        <v>0</v>
      </c>
      <c r="BI193" s="238">
        <f>IF(N193="nulová",J193,0)</f>
        <v>0</v>
      </c>
      <c r="BJ193" s="17" t="s">
        <v>83</v>
      </c>
      <c r="BK193" s="238">
        <f>ROUND(I193*H193,2)</f>
        <v>0</v>
      </c>
      <c r="BL193" s="17" t="s">
        <v>113</v>
      </c>
      <c r="BM193" s="237" t="s">
        <v>348</v>
      </c>
    </row>
    <row r="194" s="2" customFormat="1">
      <c r="A194" s="38"/>
      <c r="B194" s="39"/>
      <c r="C194" s="40"/>
      <c r="D194" s="239" t="s">
        <v>156</v>
      </c>
      <c r="E194" s="40"/>
      <c r="F194" s="240" t="s">
        <v>249</v>
      </c>
      <c r="G194" s="40"/>
      <c r="H194" s="40"/>
      <c r="I194" s="241"/>
      <c r="J194" s="40"/>
      <c r="K194" s="40"/>
      <c r="L194" s="44"/>
      <c r="M194" s="278"/>
      <c r="N194" s="279"/>
      <c r="O194" s="280"/>
      <c r="P194" s="280"/>
      <c r="Q194" s="280"/>
      <c r="R194" s="280"/>
      <c r="S194" s="280"/>
      <c r="T194" s="281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T194" s="17" t="s">
        <v>156</v>
      </c>
      <c r="AU194" s="17" t="s">
        <v>87</v>
      </c>
    </row>
    <row r="195" s="2" customFormat="1" ht="6.96" customHeight="1">
      <c r="A195" s="38"/>
      <c r="B195" s="66"/>
      <c r="C195" s="67"/>
      <c r="D195" s="67"/>
      <c r="E195" s="67"/>
      <c r="F195" s="67"/>
      <c r="G195" s="67"/>
      <c r="H195" s="67"/>
      <c r="I195" s="67"/>
      <c r="J195" s="67"/>
      <c r="K195" s="67"/>
      <c r="L195" s="44"/>
      <c r="M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</row>
  </sheetData>
  <sheetProtection sheet="1" autoFilter="0" formatColumns="0" formatRows="0" objects="1" scenarios="1" spinCount="100000" saltValue="1VHz8tOVFqxYy4mZxeze3JBOdqtzJpZPcdL13OOuPaRLN79lcK9vZIy1poAILoTz0L/zKM9omoCq3uUy54lyBw==" hashValue="xfYLr+Tc7NmGVGOP4jG3f58IhU50eqH9L3M9gNi2PwYDMg0JduPot/x/ZnzFJnylS5fwe4vUiBBYVQEutMFkwQ==" algorithmName="SHA-512" password="CC35"/>
  <autoFilter ref="C123:K194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2:H112"/>
    <mergeCell ref="E114:H114"/>
    <mergeCell ref="E116:H116"/>
    <mergeCell ref="L2:V2"/>
  </mergeCells>
  <hyperlinks>
    <hyperlink ref="F128" r:id="rId1" display="https://podminky.urs.cz/item/CS_URS_2022_01/111103202"/>
    <hyperlink ref="F131" r:id="rId2" display="https://podminky.urs.cz/item/CS_URS_2022_01/114203104"/>
    <hyperlink ref="F134" r:id="rId3" display="https://podminky.urs.cz/item/CS_URS_2022_01/114203301"/>
    <hyperlink ref="F137" r:id="rId4" display="https://podminky.urs.cz/item/CS_URS_2022_01/114203401"/>
    <hyperlink ref="F142" r:id="rId5" display="https://podminky.urs.cz/item/CS_URS_2022_01/115101201"/>
    <hyperlink ref="F145" r:id="rId6" display="https://podminky.urs.cz/item/CS_URS_2022_01/124153101"/>
    <hyperlink ref="F148" r:id="rId7" display="https://podminky.urs.cz/item/CS_URS_2022_01/162751114"/>
    <hyperlink ref="F153" r:id="rId8" display="https://podminky.urs.cz/item/CS_URS_2022_01/162751134"/>
    <hyperlink ref="F164" r:id="rId9" display="https://podminky.urs.cz/item/CS_URS_2022_01/171201231"/>
    <hyperlink ref="F169" r:id="rId10" display="https://podminky.urs.cz/item/CS_URS_2022_01/181111111"/>
    <hyperlink ref="F172" r:id="rId11" display="https://podminky.urs.cz/item/CS_URS_2022_01/181351113"/>
    <hyperlink ref="F175" r:id="rId12" display="https://podminky.urs.cz/item/CS_URS_2022_01/181451311"/>
    <hyperlink ref="F180" r:id="rId13" display="https://podminky.urs.cz/item/CS_URS_2022_01/185803105"/>
    <hyperlink ref="F186" r:id="rId14" display="https://podminky.urs.cz/item/CS_URS_2022_01/463211153"/>
    <hyperlink ref="F194" r:id="rId15" display="https://podminky.urs.cz/item/CS_URS_2022_01/998332011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6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103</v>
      </c>
    </row>
    <row r="3" s="1" customFormat="1" ht="6.96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20"/>
      <c r="AT3" s="17" t="s">
        <v>87</v>
      </c>
    </row>
    <row r="4" s="1" customFormat="1" ht="24.96" customHeight="1">
      <c r="B4" s="20"/>
      <c r="D4" s="148" t="s">
        <v>119</v>
      </c>
      <c r="L4" s="20"/>
      <c r="M4" s="149" t="s">
        <v>10</v>
      </c>
      <c r="AT4" s="17" t="s">
        <v>4</v>
      </c>
    </row>
    <row r="5" s="1" customFormat="1" ht="6.96" customHeight="1">
      <c r="B5" s="20"/>
      <c r="L5" s="20"/>
    </row>
    <row r="6" s="1" customFormat="1" ht="12" customHeight="1">
      <c r="B6" s="20"/>
      <c r="D6" s="150" t="s">
        <v>16</v>
      </c>
      <c r="L6" s="20"/>
    </row>
    <row r="7" s="1" customFormat="1" ht="16.5" customHeight="1">
      <c r="B7" s="20"/>
      <c r="E7" s="151" t="str">
        <f>'Rekapitulace stavby'!K6</f>
        <v>Divoká Orlice, Žamberk, oprava úpravy, ř. km 78,100 - 78,723</v>
      </c>
      <c r="F7" s="150"/>
      <c r="G7" s="150"/>
      <c r="H7" s="150"/>
      <c r="L7" s="20"/>
    </row>
    <row r="8" s="1" customFormat="1" ht="12" customHeight="1">
      <c r="B8" s="20"/>
      <c r="D8" s="150" t="s">
        <v>120</v>
      </c>
      <c r="L8" s="20"/>
    </row>
    <row r="9" s="2" customFormat="1" ht="16.5" customHeight="1">
      <c r="A9" s="38"/>
      <c r="B9" s="44"/>
      <c r="C9" s="38"/>
      <c r="D9" s="38"/>
      <c r="E9" s="151" t="s">
        <v>349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 ht="12" customHeight="1">
      <c r="A10" s="38"/>
      <c r="B10" s="44"/>
      <c r="C10" s="38"/>
      <c r="D10" s="150" t="s">
        <v>122</v>
      </c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6.5" customHeight="1">
      <c r="A11" s="38"/>
      <c r="B11" s="44"/>
      <c r="C11" s="38"/>
      <c r="D11" s="38"/>
      <c r="E11" s="152" t="s">
        <v>350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2" customHeight="1">
      <c r="A13" s="38"/>
      <c r="B13" s="44"/>
      <c r="C13" s="38"/>
      <c r="D13" s="150" t="s">
        <v>18</v>
      </c>
      <c r="E13" s="38"/>
      <c r="F13" s="141" t="s">
        <v>19</v>
      </c>
      <c r="G13" s="38"/>
      <c r="H13" s="38"/>
      <c r="I13" s="150" t="s">
        <v>20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50" t="s">
        <v>22</v>
      </c>
      <c r="E14" s="38"/>
      <c r="F14" s="141" t="s">
        <v>23</v>
      </c>
      <c r="G14" s="38"/>
      <c r="H14" s="38"/>
      <c r="I14" s="150" t="s">
        <v>24</v>
      </c>
      <c r="J14" s="153" t="str">
        <f>'Rekapitulace stavby'!AN8</f>
        <v>2. 5. 2022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12" customHeight="1">
      <c r="A16" s="38"/>
      <c r="B16" s="44"/>
      <c r="C16" s="38"/>
      <c r="D16" s="150" t="s">
        <v>26</v>
      </c>
      <c r="E16" s="38"/>
      <c r="F16" s="38"/>
      <c r="G16" s="38"/>
      <c r="H16" s="38"/>
      <c r="I16" s="150" t="s">
        <v>27</v>
      </c>
      <c r="J16" s="141" t="s">
        <v>1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8" customHeight="1">
      <c r="A17" s="38"/>
      <c r="B17" s="44"/>
      <c r="C17" s="38"/>
      <c r="D17" s="38"/>
      <c r="E17" s="141" t="s">
        <v>28</v>
      </c>
      <c r="F17" s="38"/>
      <c r="G17" s="38"/>
      <c r="H17" s="38"/>
      <c r="I17" s="150" t="s">
        <v>29</v>
      </c>
      <c r="J17" s="141" t="s">
        <v>1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6.96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12" customHeight="1">
      <c r="A19" s="38"/>
      <c r="B19" s="44"/>
      <c r="C19" s="38"/>
      <c r="D19" s="150" t="s">
        <v>30</v>
      </c>
      <c r="E19" s="38"/>
      <c r="F19" s="38"/>
      <c r="G19" s="38"/>
      <c r="H19" s="38"/>
      <c r="I19" s="150" t="s">
        <v>27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0" t="s">
        <v>29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6.96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12" customHeight="1">
      <c r="A22" s="38"/>
      <c r="B22" s="44"/>
      <c r="C22" s="38"/>
      <c r="D22" s="150" t="s">
        <v>32</v>
      </c>
      <c r="E22" s="38"/>
      <c r="F22" s="38"/>
      <c r="G22" s="38"/>
      <c r="H22" s="38"/>
      <c r="I22" s="150" t="s">
        <v>27</v>
      </c>
      <c r="J22" s="141" t="s">
        <v>1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8" customHeight="1">
      <c r="A23" s="38"/>
      <c r="B23" s="44"/>
      <c r="C23" s="38"/>
      <c r="D23" s="38"/>
      <c r="E23" s="141" t="s">
        <v>33</v>
      </c>
      <c r="F23" s="38"/>
      <c r="G23" s="38"/>
      <c r="H23" s="38"/>
      <c r="I23" s="150" t="s">
        <v>29</v>
      </c>
      <c r="J23" s="141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6.96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12" customHeight="1">
      <c r="A25" s="38"/>
      <c r="B25" s="44"/>
      <c r="C25" s="38"/>
      <c r="D25" s="150" t="s">
        <v>35</v>
      </c>
      <c r="E25" s="38"/>
      <c r="F25" s="38"/>
      <c r="G25" s="38"/>
      <c r="H25" s="38"/>
      <c r="I25" s="150" t="s">
        <v>27</v>
      </c>
      <c r="J25" s="141" t="s">
        <v>1</v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8" customHeight="1">
      <c r="A26" s="38"/>
      <c r="B26" s="44"/>
      <c r="C26" s="38"/>
      <c r="D26" s="38"/>
      <c r="E26" s="141" t="s">
        <v>36</v>
      </c>
      <c r="F26" s="38"/>
      <c r="G26" s="38"/>
      <c r="H26" s="38"/>
      <c r="I26" s="150" t="s">
        <v>29</v>
      </c>
      <c r="J26" s="141" t="s">
        <v>1</v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2" customFormat="1" ht="6.96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="2" customFormat="1" ht="12" customHeight="1">
      <c r="A28" s="38"/>
      <c r="B28" s="44"/>
      <c r="C28" s="38"/>
      <c r="D28" s="150" t="s">
        <v>37</v>
      </c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8" customFormat="1" ht="71.25" customHeight="1">
      <c r="A29" s="154"/>
      <c r="B29" s="155"/>
      <c r="C29" s="154"/>
      <c r="D29" s="154"/>
      <c r="E29" s="156" t="s">
        <v>38</v>
      </c>
      <c r="F29" s="156"/>
      <c r="G29" s="156"/>
      <c r="H29" s="156"/>
      <c r="I29" s="154"/>
      <c r="J29" s="154"/>
      <c r="K29" s="154"/>
      <c r="L29" s="157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</row>
    <row r="30" s="2" customFormat="1" ht="6.96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58"/>
      <c r="E31" s="158"/>
      <c r="F31" s="158"/>
      <c r="G31" s="158"/>
      <c r="H31" s="158"/>
      <c r="I31" s="158"/>
      <c r="J31" s="158"/>
      <c r="K31" s="15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25.44" customHeight="1">
      <c r="A32" s="38"/>
      <c r="B32" s="44"/>
      <c r="C32" s="38"/>
      <c r="D32" s="159" t="s">
        <v>39</v>
      </c>
      <c r="E32" s="38"/>
      <c r="F32" s="38"/>
      <c r="G32" s="38"/>
      <c r="H32" s="38"/>
      <c r="I32" s="38"/>
      <c r="J32" s="160">
        <f>ROUND(J126, 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6.96" customHeight="1">
      <c r="A33" s="38"/>
      <c r="B33" s="44"/>
      <c r="C33" s="38"/>
      <c r="D33" s="158"/>
      <c r="E33" s="158"/>
      <c r="F33" s="158"/>
      <c r="G33" s="158"/>
      <c r="H33" s="158"/>
      <c r="I33" s="158"/>
      <c r="J33" s="158"/>
      <c r="K33" s="15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38"/>
      <c r="F34" s="161" t="s">
        <v>41</v>
      </c>
      <c r="G34" s="38"/>
      <c r="H34" s="38"/>
      <c r="I34" s="161" t="s">
        <v>40</v>
      </c>
      <c r="J34" s="161" t="s">
        <v>42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="2" customFormat="1" ht="14.4" customHeight="1">
      <c r="A35" s="38"/>
      <c r="B35" s="44"/>
      <c r="C35" s="38"/>
      <c r="D35" s="162" t="s">
        <v>43</v>
      </c>
      <c r="E35" s="150" t="s">
        <v>44</v>
      </c>
      <c r="F35" s="163">
        <f>ROUND((SUM(BE126:BE194)),  2)</f>
        <v>0</v>
      </c>
      <c r="G35" s="38"/>
      <c r="H35" s="38"/>
      <c r="I35" s="164">
        <v>0.20999999999999999</v>
      </c>
      <c r="J35" s="163">
        <f>ROUND(((SUM(BE126:BE194))*I35),  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="2" customFormat="1" ht="14.4" customHeight="1">
      <c r="A36" s="38"/>
      <c r="B36" s="44"/>
      <c r="C36" s="38"/>
      <c r="D36" s="38"/>
      <c r="E36" s="150" t="s">
        <v>45</v>
      </c>
      <c r="F36" s="163">
        <f>ROUND((SUM(BF126:BF194)),  2)</f>
        <v>0</v>
      </c>
      <c r="G36" s="38"/>
      <c r="H36" s="38"/>
      <c r="I36" s="164">
        <v>0.14999999999999999</v>
      </c>
      <c r="J36" s="163">
        <f>ROUND(((SUM(BF126:BF194))*I36),  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50" t="s">
        <v>46</v>
      </c>
      <c r="F37" s="163">
        <f>ROUND((SUM(BG126:BG194)),  2)</f>
        <v>0</v>
      </c>
      <c r="G37" s="38"/>
      <c r="H37" s="38"/>
      <c r="I37" s="164">
        <v>0.20999999999999999</v>
      </c>
      <c r="J37" s="163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hidden="1" s="2" customFormat="1" ht="14.4" customHeight="1">
      <c r="A38" s="38"/>
      <c r="B38" s="44"/>
      <c r="C38" s="38"/>
      <c r="D38" s="38"/>
      <c r="E38" s="150" t="s">
        <v>47</v>
      </c>
      <c r="F38" s="163">
        <f>ROUND((SUM(BH126:BH194)),  2)</f>
        <v>0</v>
      </c>
      <c r="G38" s="38"/>
      <c r="H38" s="38"/>
      <c r="I38" s="164">
        <v>0.14999999999999999</v>
      </c>
      <c r="J38" s="163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hidden="1" s="2" customFormat="1" ht="14.4" customHeight="1">
      <c r="A39" s="38"/>
      <c r="B39" s="44"/>
      <c r="C39" s="38"/>
      <c r="D39" s="38"/>
      <c r="E39" s="150" t="s">
        <v>48</v>
      </c>
      <c r="F39" s="163">
        <f>ROUND((SUM(BI126:BI194)),  2)</f>
        <v>0</v>
      </c>
      <c r="G39" s="38"/>
      <c r="H39" s="38"/>
      <c r="I39" s="164">
        <v>0</v>
      </c>
      <c r="J39" s="163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6.96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2" customFormat="1" ht="25.44" customHeight="1">
      <c r="A41" s="38"/>
      <c r="B41" s="44"/>
      <c r="C41" s="165"/>
      <c r="D41" s="166" t="s">
        <v>49</v>
      </c>
      <c r="E41" s="167"/>
      <c r="F41" s="167"/>
      <c r="G41" s="168" t="s">
        <v>50</v>
      </c>
      <c r="H41" s="169" t="s">
        <v>51</v>
      </c>
      <c r="I41" s="167"/>
      <c r="J41" s="170">
        <f>SUM(J32:J39)</f>
        <v>0</v>
      </c>
      <c r="K41" s="171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="1" customFormat="1" ht="14.4" customHeight="1">
      <c r="B43" s="20"/>
      <c r="L43" s="20"/>
    </row>
    <row r="44" s="1" customFormat="1" ht="14.4" customHeight="1">
      <c r="B44" s="20"/>
      <c r="L44" s="20"/>
    </row>
    <row r="45" s="1" customFormat="1" ht="14.4" customHeight="1">
      <c r="B45" s="20"/>
      <c r="L45" s="20"/>
    </row>
    <row r="46" s="1" customFormat="1" ht="14.4" customHeight="1">
      <c r="B46" s="20"/>
      <c r="L46" s="20"/>
    </row>
    <row r="47" s="1" customFormat="1" ht="14.4" customHeight="1">
      <c r="B47" s="20"/>
      <c r="L47" s="20"/>
    </row>
    <row r="48" s="1" customFormat="1" ht="14.4" customHeight="1">
      <c r="B48" s="20"/>
      <c r="L48" s="20"/>
    </row>
    <row r="49" s="1" customFormat="1" ht="14.4" customHeight="1">
      <c r="B49" s="20"/>
      <c r="L49" s="20"/>
    </row>
    <row r="50" s="2" customFormat="1" ht="14.4" customHeight="1">
      <c r="B50" s="63"/>
      <c r="D50" s="172" t="s">
        <v>52</v>
      </c>
      <c r="E50" s="173"/>
      <c r="F50" s="173"/>
      <c r="G50" s="172" t="s">
        <v>53</v>
      </c>
      <c r="H50" s="173"/>
      <c r="I50" s="173"/>
      <c r="J50" s="173"/>
      <c r="K50" s="173"/>
      <c r="L50" s="63"/>
    </row>
    <row r="51">
      <c r="B51" s="20"/>
      <c r="L51" s="20"/>
    </row>
    <row r="52">
      <c r="B52" s="20"/>
      <c r="L52" s="20"/>
    </row>
    <row r="53">
      <c r="B53" s="20"/>
      <c r="L53" s="20"/>
    </row>
    <row r="54">
      <c r="B54" s="20"/>
      <c r="L54" s="20"/>
    </row>
    <row r="55">
      <c r="B55" s="20"/>
      <c r="L55" s="20"/>
    </row>
    <row r="56">
      <c r="B56" s="20"/>
      <c r="L56" s="20"/>
    </row>
    <row r="57">
      <c r="B57" s="20"/>
      <c r="L57" s="20"/>
    </row>
    <row r="58">
      <c r="B58" s="20"/>
      <c r="L58" s="20"/>
    </row>
    <row r="59">
      <c r="B59" s="20"/>
      <c r="L59" s="20"/>
    </row>
    <row r="60">
      <c r="B60" s="20"/>
      <c r="L60" s="20"/>
    </row>
    <row r="61" s="2" customFormat="1">
      <c r="A61" s="38"/>
      <c r="B61" s="44"/>
      <c r="C61" s="38"/>
      <c r="D61" s="174" t="s">
        <v>54</v>
      </c>
      <c r="E61" s="175"/>
      <c r="F61" s="176" t="s">
        <v>55</v>
      </c>
      <c r="G61" s="174" t="s">
        <v>54</v>
      </c>
      <c r="H61" s="175"/>
      <c r="I61" s="175"/>
      <c r="J61" s="177" t="s">
        <v>55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>
      <c r="B62" s="20"/>
      <c r="L62" s="20"/>
    </row>
    <row r="63">
      <c r="B63" s="20"/>
      <c r="L63" s="20"/>
    </row>
    <row r="64">
      <c r="B64" s="20"/>
      <c r="L64" s="20"/>
    </row>
    <row r="65" s="2" customFormat="1">
      <c r="A65" s="38"/>
      <c r="B65" s="44"/>
      <c r="C65" s="38"/>
      <c r="D65" s="172" t="s">
        <v>56</v>
      </c>
      <c r="E65" s="178"/>
      <c r="F65" s="178"/>
      <c r="G65" s="172" t="s">
        <v>57</v>
      </c>
      <c r="H65" s="178"/>
      <c r="I65" s="178"/>
      <c r="J65" s="178"/>
      <c r="K65" s="17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>
      <c r="B66" s="20"/>
      <c r="L66" s="20"/>
    </row>
    <row r="67">
      <c r="B67" s="20"/>
      <c r="L67" s="20"/>
    </row>
    <row r="68">
      <c r="B68" s="20"/>
      <c r="L68" s="20"/>
    </row>
    <row r="69">
      <c r="B69" s="20"/>
      <c r="L69" s="20"/>
    </row>
    <row r="70">
      <c r="B70" s="20"/>
      <c r="L70" s="20"/>
    </row>
    <row r="71">
      <c r="B71" s="20"/>
      <c r="L71" s="20"/>
    </row>
    <row r="72">
      <c r="B72" s="20"/>
      <c r="L72" s="20"/>
    </row>
    <row r="73">
      <c r="B73" s="20"/>
      <c r="L73" s="20"/>
    </row>
    <row r="74">
      <c r="B74" s="20"/>
      <c r="L74" s="20"/>
    </row>
    <row r="75">
      <c r="B75" s="20"/>
      <c r="L75" s="20"/>
    </row>
    <row r="76" s="2" customFormat="1">
      <c r="A76" s="38"/>
      <c r="B76" s="44"/>
      <c r="C76" s="38"/>
      <c r="D76" s="174" t="s">
        <v>54</v>
      </c>
      <c r="E76" s="175"/>
      <c r="F76" s="176" t="s">
        <v>55</v>
      </c>
      <c r="G76" s="174" t="s">
        <v>54</v>
      </c>
      <c r="H76" s="175"/>
      <c r="I76" s="175"/>
      <c r="J76" s="177" t="s">
        <v>55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4.4" customHeight="1">
      <c r="A77" s="38"/>
      <c r="B77" s="179"/>
      <c r="C77" s="180"/>
      <c r="D77" s="180"/>
      <c r="E77" s="180"/>
      <c r="F77" s="180"/>
      <c r="G77" s="180"/>
      <c r="H77" s="180"/>
      <c r="I77" s="180"/>
      <c r="J77" s="180"/>
      <c r="K77" s="180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="2" customFormat="1" ht="6.96" customHeight="1">
      <c r="A81" s="38"/>
      <c r="B81" s="181"/>
      <c r="C81" s="182"/>
      <c r="D81" s="182"/>
      <c r="E81" s="182"/>
      <c r="F81" s="182"/>
      <c r="G81" s="182"/>
      <c r="H81" s="182"/>
      <c r="I81" s="182"/>
      <c r="J81" s="182"/>
      <c r="K81" s="182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24.96" customHeight="1">
      <c r="A82" s="38"/>
      <c r="B82" s="39"/>
      <c r="C82" s="23" t="s">
        <v>124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16.5" customHeight="1">
      <c r="A85" s="38"/>
      <c r="B85" s="39"/>
      <c r="C85" s="40"/>
      <c r="D85" s="40"/>
      <c r="E85" s="183" t="str">
        <f>E7</f>
        <v>Divoká Orlice, Žamberk, oprava úpravy, ř. km 78,100 - 78,723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1" customFormat="1" ht="12" customHeight="1">
      <c r="B86" s="21"/>
      <c r="C86" s="32" t="s">
        <v>120</v>
      </c>
      <c r="D86" s="22"/>
      <c r="E86" s="22"/>
      <c r="F86" s="22"/>
      <c r="G86" s="22"/>
      <c r="H86" s="22"/>
      <c r="I86" s="22"/>
      <c r="J86" s="22"/>
      <c r="K86" s="22"/>
      <c r="L86" s="20"/>
    </row>
    <row r="87" s="2" customFormat="1" ht="16.5" customHeight="1">
      <c r="A87" s="38"/>
      <c r="B87" s="39"/>
      <c r="C87" s="40"/>
      <c r="D87" s="40"/>
      <c r="E87" s="183" t="s">
        <v>349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12" customHeight="1">
      <c r="A88" s="38"/>
      <c r="B88" s="39"/>
      <c r="C88" s="32" t="s">
        <v>122</v>
      </c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2" customFormat="1" ht="16.5" customHeight="1">
      <c r="A89" s="38"/>
      <c r="B89" s="39"/>
      <c r="C89" s="40"/>
      <c r="D89" s="40"/>
      <c r="E89" s="76" t="str">
        <f>E11</f>
        <v>2.1 - SO 2.1 Oprava kamenných dlažeb LB pod lávkou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2" customFormat="1" ht="6.96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="2" customFormat="1" ht="12" customHeight="1">
      <c r="A91" s="38"/>
      <c r="B91" s="39"/>
      <c r="C91" s="32" t="s">
        <v>22</v>
      </c>
      <c r="D91" s="40"/>
      <c r="E91" s="40"/>
      <c r="F91" s="27" t="str">
        <f>F14</f>
        <v xml:space="preserve">k. ú. Žamberk </v>
      </c>
      <c r="G91" s="40"/>
      <c r="H91" s="40"/>
      <c r="I91" s="32" t="s">
        <v>24</v>
      </c>
      <c r="J91" s="79" t="str">
        <f>IF(J14="","",J14)</f>
        <v>2. 5. 2022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="2" customFormat="1" ht="6.96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="2" customFormat="1" ht="40.05" customHeight="1">
      <c r="A93" s="38"/>
      <c r="B93" s="39"/>
      <c r="C93" s="32" t="s">
        <v>26</v>
      </c>
      <c r="D93" s="40"/>
      <c r="E93" s="40"/>
      <c r="F93" s="27" t="str">
        <f>E17</f>
        <v>Povodí Labe,státní podnik,Víta Nejedlého 951/8,HK3</v>
      </c>
      <c r="G93" s="40"/>
      <c r="H93" s="40"/>
      <c r="I93" s="32" t="s">
        <v>32</v>
      </c>
      <c r="J93" s="36" t="str">
        <f>E23</f>
        <v>Multiaqua s.r.o.,Veverkova 1343, HK 2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="2" customFormat="1" ht="15.15" customHeight="1">
      <c r="A94" s="38"/>
      <c r="B94" s="39"/>
      <c r="C94" s="32" t="s">
        <v>30</v>
      </c>
      <c r="D94" s="40"/>
      <c r="E94" s="40"/>
      <c r="F94" s="27" t="str">
        <f>IF(E20="","",E20)</f>
        <v>Vyplň údaj</v>
      </c>
      <c r="G94" s="40"/>
      <c r="H94" s="40"/>
      <c r="I94" s="32" t="s">
        <v>35</v>
      </c>
      <c r="J94" s="36" t="str">
        <f>E26</f>
        <v>Ing. Pavel Romášek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="2" customFormat="1" ht="10.32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="2" customFormat="1" ht="29.28" customHeight="1">
      <c r="A96" s="38"/>
      <c r="B96" s="39"/>
      <c r="C96" s="184" t="s">
        <v>125</v>
      </c>
      <c r="D96" s="185"/>
      <c r="E96" s="185"/>
      <c r="F96" s="185"/>
      <c r="G96" s="185"/>
      <c r="H96" s="185"/>
      <c r="I96" s="185"/>
      <c r="J96" s="186" t="s">
        <v>126</v>
      </c>
      <c r="K96" s="185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="2" customFormat="1" ht="10.32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="2" customFormat="1" ht="22.8" customHeight="1">
      <c r="A98" s="38"/>
      <c r="B98" s="39"/>
      <c r="C98" s="187" t="s">
        <v>127</v>
      </c>
      <c r="D98" s="40"/>
      <c r="E98" s="40"/>
      <c r="F98" s="40"/>
      <c r="G98" s="40"/>
      <c r="H98" s="40"/>
      <c r="I98" s="40"/>
      <c r="J98" s="110">
        <f>J126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128</v>
      </c>
    </row>
    <row r="99" s="9" customFormat="1" ht="24.96" customHeight="1">
      <c r="A99" s="9"/>
      <c r="B99" s="188"/>
      <c r="C99" s="189"/>
      <c r="D99" s="190" t="s">
        <v>129</v>
      </c>
      <c r="E99" s="191"/>
      <c r="F99" s="191"/>
      <c r="G99" s="191"/>
      <c r="H99" s="191"/>
      <c r="I99" s="191"/>
      <c r="J99" s="192">
        <f>J127</f>
        <v>0</v>
      </c>
      <c r="K99" s="189"/>
      <c r="L99" s="193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0" customFormat="1" ht="19.92" customHeight="1">
      <c r="A100" s="10"/>
      <c r="B100" s="194"/>
      <c r="C100" s="133"/>
      <c r="D100" s="195" t="s">
        <v>130</v>
      </c>
      <c r="E100" s="196"/>
      <c r="F100" s="196"/>
      <c r="G100" s="196"/>
      <c r="H100" s="196"/>
      <c r="I100" s="196"/>
      <c r="J100" s="197">
        <f>J128</f>
        <v>0</v>
      </c>
      <c r="K100" s="133"/>
      <c r="L100" s="19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94"/>
      <c r="C101" s="133"/>
      <c r="D101" s="195" t="s">
        <v>131</v>
      </c>
      <c r="E101" s="196"/>
      <c r="F101" s="196"/>
      <c r="G101" s="196"/>
      <c r="H101" s="196"/>
      <c r="I101" s="196"/>
      <c r="J101" s="197">
        <f>J155</f>
        <v>0</v>
      </c>
      <c r="K101" s="133"/>
      <c r="L101" s="19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94"/>
      <c r="C102" s="133"/>
      <c r="D102" s="195" t="s">
        <v>351</v>
      </c>
      <c r="E102" s="196"/>
      <c r="F102" s="196"/>
      <c r="G102" s="196"/>
      <c r="H102" s="196"/>
      <c r="I102" s="196"/>
      <c r="J102" s="197">
        <f>J178</f>
        <v>0</v>
      </c>
      <c r="K102" s="133"/>
      <c r="L102" s="198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94"/>
      <c r="C103" s="133"/>
      <c r="D103" s="195" t="s">
        <v>352</v>
      </c>
      <c r="E103" s="196"/>
      <c r="F103" s="196"/>
      <c r="G103" s="196"/>
      <c r="H103" s="196"/>
      <c r="I103" s="196"/>
      <c r="J103" s="197">
        <f>J185</f>
        <v>0</v>
      </c>
      <c r="K103" s="133"/>
      <c r="L103" s="198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94"/>
      <c r="C104" s="133"/>
      <c r="D104" s="195" t="s">
        <v>132</v>
      </c>
      <c r="E104" s="196"/>
      <c r="F104" s="196"/>
      <c r="G104" s="196"/>
      <c r="H104" s="196"/>
      <c r="I104" s="196"/>
      <c r="J104" s="197">
        <f>J192</f>
        <v>0</v>
      </c>
      <c r="K104" s="133"/>
      <c r="L104" s="198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2" customFormat="1" ht="21.84" customHeight="1">
      <c r="A105" s="38"/>
      <c r="B105" s="39"/>
      <c r="C105" s="40"/>
      <c r="D105" s="40"/>
      <c r="E105" s="40"/>
      <c r="F105" s="40"/>
      <c r="G105" s="40"/>
      <c r="H105" s="40"/>
      <c r="I105" s="40"/>
      <c r="J105" s="40"/>
      <c r="K105" s="40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="2" customFormat="1" ht="6.96" customHeight="1">
      <c r="A106" s="38"/>
      <c r="B106" s="66"/>
      <c r="C106" s="67"/>
      <c r="D106" s="67"/>
      <c r="E106" s="67"/>
      <c r="F106" s="67"/>
      <c r="G106" s="67"/>
      <c r="H106" s="67"/>
      <c r="I106" s="67"/>
      <c r="J106" s="67"/>
      <c r="K106" s="67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10" s="2" customFormat="1" ht="6.96" customHeight="1">
      <c r="A110" s="38"/>
      <c r="B110" s="68"/>
      <c r="C110" s="69"/>
      <c r="D110" s="69"/>
      <c r="E110" s="69"/>
      <c r="F110" s="69"/>
      <c r="G110" s="69"/>
      <c r="H110" s="69"/>
      <c r="I110" s="69"/>
      <c r="J110" s="69"/>
      <c r="K110" s="69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="2" customFormat="1" ht="24.96" customHeight="1">
      <c r="A111" s="38"/>
      <c r="B111" s="39"/>
      <c r="C111" s="23" t="s">
        <v>133</v>
      </c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="2" customFormat="1" ht="6.96" customHeight="1">
      <c r="A112" s="38"/>
      <c r="B112" s="39"/>
      <c r="C112" s="40"/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="2" customFormat="1" ht="12" customHeight="1">
      <c r="A113" s="38"/>
      <c r="B113" s="39"/>
      <c r="C113" s="32" t="s">
        <v>16</v>
      </c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="2" customFormat="1" ht="16.5" customHeight="1">
      <c r="A114" s="38"/>
      <c r="B114" s="39"/>
      <c r="C114" s="40"/>
      <c r="D114" s="40"/>
      <c r="E114" s="183" t="str">
        <f>E7</f>
        <v>Divoká Orlice, Žamberk, oprava úpravy, ř. km 78,100 - 78,723</v>
      </c>
      <c r="F114" s="32"/>
      <c r="G114" s="32"/>
      <c r="H114" s="32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="1" customFormat="1" ht="12" customHeight="1">
      <c r="B115" s="21"/>
      <c r="C115" s="32" t="s">
        <v>120</v>
      </c>
      <c r="D115" s="22"/>
      <c r="E115" s="22"/>
      <c r="F115" s="22"/>
      <c r="G115" s="22"/>
      <c r="H115" s="22"/>
      <c r="I115" s="22"/>
      <c r="J115" s="22"/>
      <c r="K115" s="22"/>
      <c r="L115" s="20"/>
    </row>
    <row r="116" s="2" customFormat="1" ht="16.5" customHeight="1">
      <c r="A116" s="38"/>
      <c r="B116" s="39"/>
      <c r="C116" s="40"/>
      <c r="D116" s="40"/>
      <c r="E116" s="183" t="s">
        <v>349</v>
      </c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="2" customFormat="1" ht="12" customHeight="1">
      <c r="A117" s="38"/>
      <c r="B117" s="39"/>
      <c r="C117" s="32" t="s">
        <v>122</v>
      </c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="2" customFormat="1" ht="16.5" customHeight="1">
      <c r="A118" s="38"/>
      <c r="B118" s="39"/>
      <c r="C118" s="40"/>
      <c r="D118" s="40"/>
      <c r="E118" s="76" t="str">
        <f>E11</f>
        <v>2.1 - SO 2.1 Oprava kamenných dlažeb LB pod lávkou</v>
      </c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="2" customFormat="1" ht="6.96" customHeight="1">
      <c r="A119" s="38"/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="2" customFormat="1" ht="12" customHeight="1">
      <c r="A120" s="38"/>
      <c r="B120" s="39"/>
      <c r="C120" s="32" t="s">
        <v>22</v>
      </c>
      <c r="D120" s="40"/>
      <c r="E120" s="40"/>
      <c r="F120" s="27" t="str">
        <f>F14</f>
        <v xml:space="preserve">k. ú. Žamberk </v>
      </c>
      <c r="G120" s="40"/>
      <c r="H120" s="40"/>
      <c r="I120" s="32" t="s">
        <v>24</v>
      </c>
      <c r="J120" s="79" t="str">
        <f>IF(J14="","",J14)</f>
        <v>2. 5. 2022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="2" customFormat="1" ht="6.96" customHeight="1">
      <c r="A121" s="38"/>
      <c r="B121" s="39"/>
      <c r="C121" s="40"/>
      <c r="D121" s="40"/>
      <c r="E121" s="40"/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="2" customFormat="1" ht="40.05" customHeight="1">
      <c r="A122" s="38"/>
      <c r="B122" s="39"/>
      <c r="C122" s="32" t="s">
        <v>26</v>
      </c>
      <c r="D122" s="40"/>
      <c r="E122" s="40"/>
      <c r="F122" s="27" t="str">
        <f>E17</f>
        <v>Povodí Labe,státní podnik,Víta Nejedlého 951/8,HK3</v>
      </c>
      <c r="G122" s="40"/>
      <c r="H122" s="40"/>
      <c r="I122" s="32" t="s">
        <v>32</v>
      </c>
      <c r="J122" s="36" t="str">
        <f>E23</f>
        <v>Multiaqua s.r.o.,Veverkova 1343, HK 2</v>
      </c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="2" customFormat="1" ht="15.15" customHeight="1">
      <c r="A123" s="38"/>
      <c r="B123" s="39"/>
      <c r="C123" s="32" t="s">
        <v>30</v>
      </c>
      <c r="D123" s="40"/>
      <c r="E123" s="40"/>
      <c r="F123" s="27" t="str">
        <f>IF(E20="","",E20)</f>
        <v>Vyplň údaj</v>
      </c>
      <c r="G123" s="40"/>
      <c r="H123" s="40"/>
      <c r="I123" s="32" t="s">
        <v>35</v>
      </c>
      <c r="J123" s="36" t="str">
        <f>E26</f>
        <v>Ing. Pavel Romášek</v>
      </c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="2" customFormat="1" ht="10.32" customHeight="1">
      <c r="A124" s="38"/>
      <c r="B124" s="39"/>
      <c r="C124" s="40"/>
      <c r="D124" s="40"/>
      <c r="E124" s="40"/>
      <c r="F124" s="40"/>
      <c r="G124" s="40"/>
      <c r="H124" s="40"/>
      <c r="I124" s="40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="11" customFormat="1" ht="29.28" customHeight="1">
      <c r="A125" s="199"/>
      <c r="B125" s="200"/>
      <c r="C125" s="201" t="s">
        <v>134</v>
      </c>
      <c r="D125" s="202" t="s">
        <v>64</v>
      </c>
      <c r="E125" s="202" t="s">
        <v>60</v>
      </c>
      <c r="F125" s="202" t="s">
        <v>61</v>
      </c>
      <c r="G125" s="202" t="s">
        <v>135</v>
      </c>
      <c r="H125" s="202" t="s">
        <v>136</v>
      </c>
      <c r="I125" s="202" t="s">
        <v>137</v>
      </c>
      <c r="J125" s="202" t="s">
        <v>126</v>
      </c>
      <c r="K125" s="203" t="s">
        <v>138</v>
      </c>
      <c r="L125" s="204"/>
      <c r="M125" s="100" t="s">
        <v>1</v>
      </c>
      <c r="N125" s="101" t="s">
        <v>43</v>
      </c>
      <c r="O125" s="101" t="s">
        <v>139</v>
      </c>
      <c r="P125" s="101" t="s">
        <v>140</v>
      </c>
      <c r="Q125" s="101" t="s">
        <v>141</v>
      </c>
      <c r="R125" s="101" t="s">
        <v>142</v>
      </c>
      <c r="S125" s="101" t="s">
        <v>143</v>
      </c>
      <c r="T125" s="102" t="s">
        <v>144</v>
      </c>
      <c r="U125" s="199"/>
      <c r="V125" s="199"/>
      <c r="W125" s="199"/>
      <c r="X125" s="199"/>
      <c r="Y125" s="199"/>
      <c r="Z125" s="199"/>
      <c r="AA125" s="199"/>
      <c r="AB125" s="199"/>
      <c r="AC125" s="199"/>
      <c r="AD125" s="199"/>
      <c r="AE125" s="199"/>
    </row>
    <row r="126" s="2" customFormat="1" ht="22.8" customHeight="1">
      <c r="A126" s="38"/>
      <c r="B126" s="39"/>
      <c r="C126" s="107" t="s">
        <v>145</v>
      </c>
      <c r="D126" s="40"/>
      <c r="E126" s="40"/>
      <c r="F126" s="40"/>
      <c r="G126" s="40"/>
      <c r="H126" s="40"/>
      <c r="I126" s="40"/>
      <c r="J126" s="205">
        <f>BK126</f>
        <v>0</v>
      </c>
      <c r="K126" s="40"/>
      <c r="L126" s="44"/>
      <c r="M126" s="103"/>
      <c r="N126" s="206"/>
      <c r="O126" s="104"/>
      <c r="P126" s="207">
        <f>P127</f>
        <v>0</v>
      </c>
      <c r="Q126" s="104"/>
      <c r="R126" s="207">
        <f>R127</f>
        <v>55.272236946</v>
      </c>
      <c r="S126" s="104"/>
      <c r="T126" s="208">
        <f>T127</f>
        <v>108.42475500000001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78</v>
      </c>
      <c r="AU126" s="17" t="s">
        <v>128</v>
      </c>
      <c r="BK126" s="209">
        <f>BK127</f>
        <v>0</v>
      </c>
    </row>
    <row r="127" s="12" customFormat="1" ht="25.92" customHeight="1">
      <c r="A127" s="12"/>
      <c r="B127" s="210"/>
      <c r="C127" s="211"/>
      <c r="D127" s="212" t="s">
        <v>78</v>
      </c>
      <c r="E127" s="213" t="s">
        <v>146</v>
      </c>
      <c r="F127" s="213" t="s">
        <v>147</v>
      </c>
      <c r="G127" s="211"/>
      <c r="H127" s="211"/>
      <c r="I127" s="214"/>
      <c r="J127" s="215">
        <f>BK127</f>
        <v>0</v>
      </c>
      <c r="K127" s="211"/>
      <c r="L127" s="216"/>
      <c r="M127" s="217"/>
      <c r="N127" s="218"/>
      <c r="O127" s="218"/>
      <c r="P127" s="219">
        <f>P128+P155+P178+P185+P192</f>
        <v>0</v>
      </c>
      <c r="Q127" s="218"/>
      <c r="R127" s="219">
        <f>R128+R155+R178+R185+R192</f>
        <v>55.272236946</v>
      </c>
      <c r="S127" s="218"/>
      <c r="T127" s="220">
        <f>T128+T155+T178+T185+T192</f>
        <v>108.42475500000001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21" t="s">
        <v>83</v>
      </c>
      <c r="AT127" s="222" t="s">
        <v>78</v>
      </c>
      <c r="AU127" s="222" t="s">
        <v>79</v>
      </c>
      <c r="AY127" s="221" t="s">
        <v>148</v>
      </c>
      <c r="BK127" s="223">
        <f>BK128+BK155+BK178+BK185+BK192</f>
        <v>0</v>
      </c>
    </row>
    <row r="128" s="12" customFormat="1" ht="22.8" customHeight="1">
      <c r="A128" s="12"/>
      <c r="B128" s="210"/>
      <c r="C128" s="211"/>
      <c r="D128" s="212" t="s">
        <v>78</v>
      </c>
      <c r="E128" s="224" t="s">
        <v>83</v>
      </c>
      <c r="F128" s="224" t="s">
        <v>149</v>
      </c>
      <c r="G128" s="211"/>
      <c r="H128" s="211"/>
      <c r="I128" s="214"/>
      <c r="J128" s="225">
        <f>BK128</f>
        <v>0</v>
      </c>
      <c r="K128" s="211"/>
      <c r="L128" s="216"/>
      <c r="M128" s="217"/>
      <c r="N128" s="218"/>
      <c r="O128" s="218"/>
      <c r="P128" s="219">
        <f>SUM(P129:P154)</f>
        <v>0</v>
      </c>
      <c r="Q128" s="218"/>
      <c r="R128" s="219">
        <f>SUM(R129:R154)</f>
        <v>7.1604000000000001</v>
      </c>
      <c r="S128" s="218"/>
      <c r="T128" s="220">
        <f>SUM(T129:T154)</f>
        <v>107.40600000000001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21" t="s">
        <v>83</v>
      </c>
      <c r="AT128" s="222" t="s">
        <v>78</v>
      </c>
      <c r="AU128" s="222" t="s">
        <v>83</v>
      </c>
      <c r="AY128" s="221" t="s">
        <v>148</v>
      </c>
      <c r="BK128" s="223">
        <f>SUM(BK129:BK154)</f>
        <v>0</v>
      </c>
    </row>
    <row r="129" s="2" customFormat="1" ht="49.05" customHeight="1">
      <c r="A129" s="38"/>
      <c r="B129" s="39"/>
      <c r="C129" s="226" t="s">
        <v>83</v>
      </c>
      <c r="D129" s="226" t="s">
        <v>150</v>
      </c>
      <c r="E129" s="227" t="s">
        <v>353</v>
      </c>
      <c r="F129" s="228" t="s">
        <v>354</v>
      </c>
      <c r="G129" s="229" t="s">
        <v>168</v>
      </c>
      <c r="H129" s="230">
        <v>59.670000000000002</v>
      </c>
      <c r="I129" s="231"/>
      <c r="J129" s="232">
        <f>ROUND(I129*H129,2)</f>
        <v>0</v>
      </c>
      <c r="K129" s="228" t="s">
        <v>154</v>
      </c>
      <c r="L129" s="44"/>
      <c r="M129" s="233" t="s">
        <v>1</v>
      </c>
      <c r="N129" s="234" t="s">
        <v>44</v>
      </c>
      <c r="O129" s="91"/>
      <c r="P129" s="235">
        <f>O129*H129</f>
        <v>0</v>
      </c>
      <c r="Q129" s="235">
        <v>0</v>
      </c>
      <c r="R129" s="235">
        <f>Q129*H129</f>
        <v>0</v>
      </c>
      <c r="S129" s="235">
        <v>1.8</v>
      </c>
      <c r="T129" s="236">
        <f>S129*H129</f>
        <v>107.40600000000001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37" t="s">
        <v>113</v>
      </c>
      <c r="AT129" s="237" t="s">
        <v>150</v>
      </c>
      <c r="AU129" s="237" t="s">
        <v>87</v>
      </c>
      <c r="AY129" s="17" t="s">
        <v>148</v>
      </c>
      <c r="BE129" s="238">
        <f>IF(N129="základní",J129,0)</f>
        <v>0</v>
      </c>
      <c r="BF129" s="238">
        <f>IF(N129="snížená",J129,0)</f>
        <v>0</v>
      </c>
      <c r="BG129" s="238">
        <f>IF(N129="zákl. přenesená",J129,0)</f>
        <v>0</v>
      </c>
      <c r="BH129" s="238">
        <f>IF(N129="sníž. přenesená",J129,0)</f>
        <v>0</v>
      </c>
      <c r="BI129" s="238">
        <f>IF(N129="nulová",J129,0)</f>
        <v>0</v>
      </c>
      <c r="BJ129" s="17" t="s">
        <v>83</v>
      </c>
      <c r="BK129" s="238">
        <f>ROUND(I129*H129,2)</f>
        <v>0</v>
      </c>
      <c r="BL129" s="17" t="s">
        <v>113</v>
      </c>
      <c r="BM129" s="237" t="s">
        <v>355</v>
      </c>
    </row>
    <row r="130" s="2" customFormat="1">
      <c r="A130" s="38"/>
      <c r="B130" s="39"/>
      <c r="C130" s="40"/>
      <c r="D130" s="239" t="s">
        <v>156</v>
      </c>
      <c r="E130" s="40"/>
      <c r="F130" s="240" t="s">
        <v>356</v>
      </c>
      <c r="G130" s="40"/>
      <c r="H130" s="40"/>
      <c r="I130" s="241"/>
      <c r="J130" s="40"/>
      <c r="K130" s="40"/>
      <c r="L130" s="44"/>
      <c r="M130" s="242"/>
      <c r="N130" s="243"/>
      <c r="O130" s="91"/>
      <c r="P130" s="91"/>
      <c r="Q130" s="91"/>
      <c r="R130" s="91"/>
      <c r="S130" s="91"/>
      <c r="T130" s="92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7" t="s">
        <v>156</v>
      </c>
      <c r="AU130" s="17" t="s">
        <v>87</v>
      </c>
    </row>
    <row r="131" s="13" customFormat="1">
      <c r="A131" s="13"/>
      <c r="B131" s="244"/>
      <c r="C131" s="245"/>
      <c r="D131" s="246" t="s">
        <v>158</v>
      </c>
      <c r="E131" s="247" t="s">
        <v>1</v>
      </c>
      <c r="F131" s="248" t="s">
        <v>357</v>
      </c>
      <c r="G131" s="245"/>
      <c r="H131" s="249">
        <v>59.670000000000002</v>
      </c>
      <c r="I131" s="250"/>
      <c r="J131" s="245"/>
      <c r="K131" s="245"/>
      <c r="L131" s="251"/>
      <c r="M131" s="252"/>
      <c r="N131" s="253"/>
      <c r="O131" s="253"/>
      <c r="P131" s="253"/>
      <c r="Q131" s="253"/>
      <c r="R131" s="253"/>
      <c r="S131" s="253"/>
      <c r="T131" s="254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55" t="s">
        <v>158</v>
      </c>
      <c r="AU131" s="255" t="s">
        <v>87</v>
      </c>
      <c r="AV131" s="13" t="s">
        <v>87</v>
      </c>
      <c r="AW131" s="13" t="s">
        <v>34</v>
      </c>
      <c r="AX131" s="13" t="s">
        <v>83</v>
      </c>
      <c r="AY131" s="255" t="s">
        <v>148</v>
      </c>
    </row>
    <row r="132" s="2" customFormat="1" ht="44.25" customHeight="1">
      <c r="A132" s="38"/>
      <c r="B132" s="39"/>
      <c r="C132" s="226" t="s">
        <v>87</v>
      </c>
      <c r="D132" s="226" t="s">
        <v>150</v>
      </c>
      <c r="E132" s="227" t="s">
        <v>358</v>
      </c>
      <c r="F132" s="228" t="s">
        <v>359</v>
      </c>
      <c r="G132" s="229" t="s">
        <v>168</v>
      </c>
      <c r="H132" s="230">
        <v>17.901</v>
      </c>
      <c r="I132" s="231"/>
      <c r="J132" s="232">
        <f>ROUND(I132*H132,2)</f>
        <v>0</v>
      </c>
      <c r="K132" s="228" t="s">
        <v>154</v>
      </c>
      <c r="L132" s="44"/>
      <c r="M132" s="233" t="s">
        <v>1</v>
      </c>
      <c r="N132" s="234" t="s">
        <v>44</v>
      </c>
      <c r="O132" s="91"/>
      <c r="P132" s="235">
        <f>O132*H132</f>
        <v>0</v>
      </c>
      <c r="Q132" s="235">
        <v>0.40000000000000002</v>
      </c>
      <c r="R132" s="235">
        <f>Q132*H132</f>
        <v>7.1604000000000001</v>
      </c>
      <c r="S132" s="235">
        <v>0</v>
      </c>
      <c r="T132" s="236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37" t="s">
        <v>113</v>
      </c>
      <c r="AT132" s="237" t="s">
        <v>150</v>
      </c>
      <c r="AU132" s="237" t="s">
        <v>87</v>
      </c>
      <c r="AY132" s="17" t="s">
        <v>148</v>
      </c>
      <c r="BE132" s="238">
        <f>IF(N132="základní",J132,0)</f>
        <v>0</v>
      </c>
      <c r="BF132" s="238">
        <f>IF(N132="snížená",J132,0)</f>
        <v>0</v>
      </c>
      <c r="BG132" s="238">
        <f>IF(N132="zákl. přenesená",J132,0)</f>
        <v>0</v>
      </c>
      <c r="BH132" s="238">
        <f>IF(N132="sníž. přenesená",J132,0)</f>
        <v>0</v>
      </c>
      <c r="BI132" s="238">
        <f>IF(N132="nulová",J132,0)</f>
        <v>0</v>
      </c>
      <c r="BJ132" s="17" t="s">
        <v>83</v>
      </c>
      <c r="BK132" s="238">
        <f>ROUND(I132*H132,2)</f>
        <v>0</v>
      </c>
      <c r="BL132" s="17" t="s">
        <v>113</v>
      </c>
      <c r="BM132" s="237" t="s">
        <v>360</v>
      </c>
    </row>
    <row r="133" s="2" customFormat="1">
      <c r="A133" s="38"/>
      <c r="B133" s="39"/>
      <c r="C133" s="40"/>
      <c r="D133" s="239" t="s">
        <v>156</v>
      </c>
      <c r="E133" s="40"/>
      <c r="F133" s="240" t="s">
        <v>361</v>
      </c>
      <c r="G133" s="40"/>
      <c r="H133" s="40"/>
      <c r="I133" s="241"/>
      <c r="J133" s="40"/>
      <c r="K133" s="40"/>
      <c r="L133" s="44"/>
      <c r="M133" s="242"/>
      <c r="N133" s="243"/>
      <c r="O133" s="91"/>
      <c r="P133" s="91"/>
      <c r="Q133" s="91"/>
      <c r="R133" s="91"/>
      <c r="S133" s="91"/>
      <c r="T133" s="92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7" t="s">
        <v>156</v>
      </c>
      <c r="AU133" s="17" t="s">
        <v>87</v>
      </c>
    </row>
    <row r="134" s="13" customFormat="1">
      <c r="A134" s="13"/>
      <c r="B134" s="244"/>
      <c r="C134" s="245"/>
      <c r="D134" s="246" t="s">
        <v>158</v>
      </c>
      <c r="E134" s="247" t="s">
        <v>1</v>
      </c>
      <c r="F134" s="248" t="s">
        <v>362</v>
      </c>
      <c r="G134" s="245"/>
      <c r="H134" s="249">
        <v>17.901</v>
      </c>
      <c r="I134" s="250"/>
      <c r="J134" s="245"/>
      <c r="K134" s="245"/>
      <c r="L134" s="251"/>
      <c r="M134" s="252"/>
      <c r="N134" s="253"/>
      <c r="O134" s="253"/>
      <c r="P134" s="253"/>
      <c r="Q134" s="253"/>
      <c r="R134" s="253"/>
      <c r="S134" s="253"/>
      <c r="T134" s="254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55" t="s">
        <v>158</v>
      </c>
      <c r="AU134" s="255" t="s">
        <v>87</v>
      </c>
      <c r="AV134" s="13" t="s">
        <v>87</v>
      </c>
      <c r="AW134" s="13" t="s">
        <v>34</v>
      </c>
      <c r="AX134" s="13" t="s">
        <v>83</v>
      </c>
      <c r="AY134" s="255" t="s">
        <v>148</v>
      </c>
    </row>
    <row r="135" s="2" customFormat="1" ht="49.05" customHeight="1">
      <c r="A135" s="38"/>
      <c r="B135" s="39"/>
      <c r="C135" s="226" t="s">
        <v>110</v>
      </c>
      <c r="D135" s="226" t="s">
        <v>150</v>
      </c>
      <c r="E135" s="227" t="s">
        <v>172</v>
      </c>
      <c r="F135" s="228" t="s">
        <v>173</v>
      </c>
      <c r="G135" s="229" t="s">
        <v>168</v>
      </c>
      <c r="H135" s="230">
        <v>59.670000000000002</v>
      </c>
      <c r="I135" s="231"/>
      <c r="J135" s="232">
        <f>ROUND(I135*H135,2)</f>
        <v>0</v>
      </c>
      <c r="K135" s="228" t="s">
        <v>154</v>
      </c>
      <c r="L135" s="44"/>
      <c r="M135" s="233" t="s">
        <v>1</v>
      </c>
      <c r="N135" s="234" t="s">
        <v>44</v>
      </c>
      <c r="O135" s="91"/>
      <c r="P135" s="235">
        <f>O135*H135</f>
        <v>0</v>
      </c>
      <c r="Q135" s="235">
        <v>0</v>
      </c>
      <c r="R135" s="235">
        <f>Q135*H135</f>
        <v>0</v>
      </c>
      <c r="S135" s="235">
        <v>0</v>
      </c>
      <c r="T135" s="236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37" t="s">
        <v>113</v>
      </c>
      <c r="AT135" s="237" t="s">
        <v>150</v>
      </c>
      <c r="AU135" s="237" t="s">
        <v>87</v>
      </c>
      <c r="AY135" s="17" t="s">
        <v>148</v>
      </c>
      <c r="BE135" s="238">
        <f>IF(N135="základní",J135,0)</f>
        <v>0</v>
      </c>
      <c r="BF135" s="238">
        <f>IF(N135="snížená",J135,0)</f>
        <v>0</v>
      </c>
      <c r="BG135" s="238">
        <f>IF(N135="zákl. přenesená",J135,0)</f>
        <v>0</v>
      </c>
      <c r="BH135" s="238">
        <f>IF(N135="sníž. přenesená",J135,0)</f>
        <v>0</v>
      </c>
      <c r="BI135" s="238">
        <f>IF(N135="nulová",J135,0)</f>
        <v>0</v>
      </c>
      <c r="BJ135" s="17" t="s">
        <v>83</v>
      </c>
      <c r="BK135" s="238">
        <f>ROUND(I135*H135,2)</f>
        <v>0</v>
      </c>
      <c r="BL135" s="17" t="s">
        <v>113</v>
      </c>
      <c r="BM135" s="237" t="s">
        <v>363</v>
      </c>
    </row>
    <row r="136" s="2" customFormat="1">
      <c r="A136" s="38"/>
      <c r="B136" s="39"/>
      <c r="C136" s="40"/>
      <c r="D136" s="239" t="s">
        <v>156</v>
      </c>
      <c r="E136" s="40"/>
      <c r="F136" s="240" t="s">
        <v>175</v>
      </c>
      <c r="G136" s="40"/>
      <c r="H136" s="40"/>
      <c r="I136" s="241"/>
      <c r="J136" s="40"/>
      <c r="K136" s="40"/>
      <c r="L136" s="44"/>
      <c r="M136" s="242"/>
      <c r="N136" s="243"/>
      <c r="O136" s="91"/>
      <c r="P136" s="91"/>
      <c r="Q136" s="91"/>
      <c r="R136" s="91"/>
      <c r="S136" s="91"/>
      <c r="T136" s="92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156</v>
      </c>
      <c r="AU136" s="17" t="s">
        <v>87</v>
      </c>
    </row>
    <row r="137" s="13" customFormat="1">
      <c r="A137" s="13"/>
      <c r="B137" s="244"/>
      <c r="C137" s="245"/>
      <c r="D137" s="246" t="s">
        <v>158</v>
      </c>
      <c r="E137" s="247" t="s">
        <v>1</v>
      </c>
      <c r="F137" s="248" t="s">
        <v>364</v>
      </c>
      <c r="G137" s="245"/>
      <c r="H137" s="249">
        <v>59.670000000000002</v>
      </c>
      <c r="I137" s="250"/>
      <c r="J137" s="245"/>
      <c r="K137" s="245"/>
      <c r="L137" s="251"/>
      <c r="M137" s="252"/>
      <c r="N137" s="253"/>
      <c r="O137" s="253"/>
      <c r="P137" s="253"/>
      <c r="Q137" s="253"/>
      <c r="R137" s="253"/>
      <c r="S137" s="253"/>
      <c r="T137" s="254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55" t="s">
        <v>158</v>
      </c>
      <c r="AU137" s="255" t="s">
        <v>87</v>
      </c>
      <c r="AV137" s="13" t="s">
        <v>87</v>
      </c>
      <c r="AW137" s="13" t="s">
        <v>34</v>
      </c>
      <c r="AX137" s="13" t="s">
        <v>83</v>
      </c>
      <c r="AY137" s="255" t="s">
        <v>148</v>
      </c>
    </row>
    <row r="138" s="2" customFormat="1" ht="37.8" customHeight="1">
      <c r="A138" s="38"/>
      <c r="B138" s="39"/>
      <c r="C138" s="226" t="s">
        <v>113</v>
      </c>
      <c r="D138" s="226" t="s">
        <v>150</v>
      </c>
      <c r="E138" s="227" t="s">
        <v>177</v>
      </c>
      <c r="F138" s="228" t="s">
        <v>178</v>
      </c>
      <c r="G138" s="229" t="s">
        <v>168</v>
      </c>
      <c r="H138" s="230">
        <v>17.901</v>
      </c>
      <c r="I138" s="231"/>
      <c r="J138" s="232">
        <f>ROUND(I138*H138,2)</f>
        <v>0</v>
      </c>
      <c r="K138" s="228" t="s">
        <v>154</v>
      </c>
      <c r="L138" s="44"/>
      <c r="M138" s="233" t="s">
        <v>1</v>
      </c>
      <c r="N138" s="234" t="s">
        <v>44</v>
      </c>
      <c r="O138" s="91"/>
      <c r="P138" s="235">
        <f>O138*H138</f>
        <v>0</v>
      </c>
      <c r="Q138" s="235">
        <v>0</v>
      </c>
      <c r="R138" s="235">
        <f>Q138*H138</f>
        <v>0</v>
      </c>
      <c r="S138" s="235">
        <v>0</v>
      </c>
      <c r="T138" s="236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37" t="s">
        <v>113</v>
      </c>
      <c r="AT138" s="237" t="s">
        <v>150</v>
      </c>
      <c r="AU138" s="237" t="s">
        <v>87</v>
      </c>
      <c r="AY138" s="17" t="s">
        <v>148</v>
      </c>
      <c r="BE138" s="238">
        <f>IF(N138="základní",J138,0)</f>
        <v>0</v>
      </c>
      <c r="BF138" s="238">
        <f>IF(N138="snížená",J138,0)</f>
        <v>0</v>
      </c>
      <c r="BG138" s="238">
        <f>IF(N138="zákl. přenesená",J138,0)</f>
        <v>0</v>
      </c>
      <c r="BH138" s="238">
        <f>IF(N138="sníž. přenesená",J138,0)</f>
        <v>0</v>
      </c>
      <c r="BI138" s="238">
        <f>IF(N138="nulová",J138,0)</f>
        <v>0</v>
      </c>
      <c r="BJ138" s="17" t="s">
        <v>83</v>
      </c>
      <c r="BK138" s="238">
        <f>ROUND(I138*H138,2)</f>
        <v>0</v>
      </c>
      <c r="BL138" s="17" t="s">
        <v>113</v>
      </c>
      <c r="BM138" s="237" t="s">
        <v>365</v>
      </c>
    </row>
    <row r="139" s="2" customFormat="1">
      <c r="A139" s="38"/>
      <c r="B139" s="39"/>
      <c r="C139" s="40"/>
      <c r="D139" s="239" t="s">
        <v>156</v>
      </c>
      <c r="E139" s="40"/>
      <c r="F139" s="240" t="s">
        <v>180</v>
      </c>
      <c r="G139" s="40"/>
      <c r="H139" s="40"/>
      <c r="I139" s="241"/>
      <c r="J139" s="40"/>
      <c r="K139" s="40"/>
      <c r="L139" s="44"/>
      <c r="M139" s="242"/>
      <c r="N139" s="243"/>
      <c r="O139" s="91"/>
      <c r="P139" s="91"/>
      <c r="Q139" s="91"/>
      <c r="R139" s="91"/>
      <c r="S139" s="91"/>
      <c r="T139" s="92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156</v>
      </c>
      <c r="AU139" s="17" t="s">
        <v>87</v>
      </c>
    </row>
    <row r="140" s="13" customFormat="1">
      <c r="A140" s="13"/>
      <c r="B140" s="244"/>
      <c r="C140" s="245"/>
      <c r="D140" s="246" t="s">
        <v>158</v>
      </c>
      <c r="E140" s="247" t="s">
        <v>1</v>
      </c>
      <c r="F140" s="248" t="s">
        <v>366</v>
      </c>
      <c r="G140" s="245"/>
      <c r="H140" s="249">
        <v>17.901</v>
      </c>
      <c r="I140" s="250"/>
      <c r="J140" s="245"/>
      <c r="K140" s="245"/>
      <c r="L140" s="251"/>
      <c r="M140" s="252"/>
      <c r="N140" s="253"/>
      <c r="O140" s="253"/>
      <c r="P140" s="253"/>
      <c r="Q140" s="253"/>
      <c r="R140" s="253"/>
      <c r="S140" s="253"/>
      <c r="T140" s="254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55" t="s">
        <v>158</v>
      </c>
      <c r="AU140" s="255" t="s">
        <v>87</v>
      </c>
      <c r="AV140" s="13" t="s">
        <v>87</v>
      </c>
      <c r="AW140" s="13" t="s">
        <v>34</v>
      </c>
      <c r="AX140" s="13" t="s">
        <v>83</v>
      </c>
      <c r="AY140" s="255" t="s">
        <v>148</v>
      </c>
    </row>
    <row r="141" s="2" customFormat="1" ht="62.7" customHeight="1">
      <c r="A141" s="38"/>
      <c r="B141" s="39"/>
      <c r="C141" s="226" t="s">
        <v>116</v>
      </c>
      <c r="D141" s="226" t="s">
        <v>150</v>
      </c>
      <c r="E141" s="227" t="s">
        <v>198</v>
      </c>
      <c r="F141" s="228" t="s">
        <v>199</v>
      </c>
      <c r="G141" s="229" t="s">
        <v>168</v>
      </c>
      <c r="H141" s="230">
        <v>0.16800000000000001</v>
      </c>
      <c r="I141" s="231"/>
      <c r="J141" s="232">
        <f>ROUND(I141*H141,2)</f>
        <v>0</v>
      </c>
      <c r="K141" s="228" t="s">
        <v>154</v>
      </c>
      <c r="L141" s="44"/>
      <c r="M141" s="233" t="s">
        <v>1</v>
      </c>
      <c r="N141" s="234" t="s">
        <v>44</v>
      </c>
      <c r="O141" s="91"/>
      <c r="P141" s="235">
        <f>O141*H141</f>
        <v>0</v>
      </c>
      <c r="Q141" s="235">
        <v>0</v>
      </c>
      <c r="R141" s="235">
        <f>Q141*H141</f>
        <v>0</v>
      </c>
      <c r="S141" s="235">
        <v>0</v>
      </c>
      <c r="T141" s="236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37" t="s">
        <v>113</v>
      </c>
      <c r="AT141" s="237" t="s">
        <v>150</v>
      </c>
      <c r="AU141" s="237" t="s">
        <v>87</v>
      </c>
      <c r="AY141" s="17" t="s">
        <v>148</v>
      </c>
      <c r="BE141" s="238">
        <f>IF(N141="základní",J141,0)</f>
        <v>0</v>
      </c>
      <c r="BF141" s="238">
        <f>IF(N141="snížená",J141,0)</f>
        <v>0</v>
      </c>
      <c r="BG141" s="238">
        <f>IF(N141="zákl. přenesená",J141,0)</f>
        <v>0</v>
      </c>
      <c r="BH141" s="238">
        <f>IF(N141="sníž. přenesená",J141,0)</f>
        <v>0</v>
      </c>
      <c r="BI141" s="238">
        <f>IF(N141="nulová",J141,0)</f>
        <v>0</v>
      </c>
      <c r="BJ141" s="17" t="s">
        <v>83</v>
      </c>
      <c r="BK141" s="238">
        <f>ROUND(I141*H141,2)</f>
        <v>0</v>
      </c>
      <c r="BL141" s="17" t="s">
        <v>113</v>
      </c>
      <c r="BM141" s="237" t="s">
        <v>367</v>
      </c>
    </row>
    <row r="142" s="2" customFormat="1">
      <c r="A142" s="38"/>
      <c r="B142" s="39"/>
      <c r="C142" s="40"/>
      <c r="D142" s="239" t="s">
        <v>156</v>
      </c>
      <c r="E142" s="40"/>
      <c r="F142" s="240" t="s">
        <v>201</v>
      </c>
      <c r="G142" s="40"/>
      <c r="H142" s="40"/>
      <c r="I142" s="241"/>
      <c r="J142" s="40"/>
      <c r="K142" s="40"/>
      <c r="L142" s="44"/>
      <c r="M142" s="242"/>
      <c r="N142" s="243"/>
      <c r="O142" s="91"/>
      <c r="P142" s="91"/>
      <c r="Q142" s="91"/>
      <c r="R142" s="91"/>
      <c r="S142" s="91"/>
      <c r="T142" s="92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7" t="s">
        <v>156</v>
      </c>
      <c r="AU142" s="17" t="s">
        <v>87</v>
      </c>
    </row>
    <row r="143" s="13" customFormat="1">
      <c r="A143" s="13"/>
      <c r="B143" s="244"/>
      <c r="C143" s="245"/>
      <c r="D143" s="246" t="s">
        <v>158</v>
      </c>
      <c r="E143" s="247" t="s">
        <v>1</v>
      </c>
      <c r="F143" s="248" t="s">
        <v>368</v>
      </c>
      <c r="G143" s="245"/>
      <c r="H143" s="249">
        <v>0.16800000000000001</v>
      </c>
      <c r="I143" s="250"/>
      <c r="J143" s="245"/>
      <c r="K143" s="245"/>
      <c r="L143" s="251"/>
      <c r="M143" s="252"/>
      <c r="N143" s="253"/>
      <c r="O143" s="253"/>
      <c r="P143" s="253"/>
      <c r="Q143" s="253"/>
      <c r="R143" s="253"/>
      <c r="S143" s="253"/>
      <c r="T143" s="254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55" t="s">
        <v>158</v>
      </c>
      <c r="AU143" s="255" t="s">
        <v>87</v>
      </c>
      <c r="AV143" s="13" t="s">
        <v>87</v>
      </c>
      <c r="AW143" s="13" t="s">
        <v>34</v>
      </c>
      <c r="AX143" s="13" t="s">
        <v>83</v>
      </c>
      <c r="AY143" s="255" t="s">
        <v>148</v>
      </c>
    </row>
    <row r="144" s="2" customFormat="1" ht="62.7" customHeight="1">
      <c r="A144" s="38"/>
      <c r="B144" s="39"/>
      <c r="C144" s="226" t="s">
        <v>184</v>
      </c>
      <c r="D144" s="226" t="s">
        <v>150</v>
      </c>
      <c r="E144" s="227" t="s">
        <v>203</v>
      </c>
      <c r="F144" s="228" t="s">
        <v>204</v>
      </c>
      <c r="G144" s="229" t="s">
        <v>168</v>
      </c>
      <c r="H144" s="230">
        <v>42.094000000000001</v>
      </c>
      <c r="I144" s="231"/>
      <c r="J144" s="232">
        <f>ROUND(I144*H144,2)</f>
        <v>0</v>
      </c>
      <c r="K144" s="228" t="s">
        <v>154</v>
      </c>
      <c r="L144" s="44"/>
      <c r="M144" s="233" t="s">
        <v>1</v>
      </c>
      <c r="N144" s="234" t="s">
        <v>44</v>
      </c>
      <c r="O144" s="91"/>
      <c r="P144" s="235">
        <f>O144*H144</f>
        <v>0</v>
      </c>
      <c r="Q144" s="235">
        <v>0</v>
      </c>
      <c r="R144" s="235">
        <f>Q144*H144</f>
        <v>0</v>
      </c>
      <c r="S144" s="235">
        <v>0</v>
      </c>
      <c r="T144" s="236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37" t="s">
        <v>113</v>
      </c>
      <c r="AT144" s="237" t="s">
        <v>150</v>
      </c>
      <c r="AU144" s="237" t="s">
        <v>87</v>
      </c>
      <c r="AY144" s="17" t="s">
        <v>148</v>
      </c>
      <c r="BE144" s="238">
        <f>IF(N144="základní",J144,0)</f>
        <v>0</v>
      </c>
      <c r="BF144" s="238">
        <f>IF(N144="snížená",J144,0)</f>
        <v>0</v>
      </c>
      <c r="BG144" s="238">
        <f>IF(N144="zákl. přenesená",J144,0)</f>
        <v>0</v>
      </c>
      <c r="BH144" s="238">
        <f>IF(N144="sníž. přenesená",J144,0)</f>
        <v>0</v>
      </c>
      <c r="BI144" s="238">
        <f>IF(N144="nulová",J144,0)</f>
        <v>0</v>
      </c>
      <c r="BJ144" s="17" t="s">
        <v>83</v>
      </c>
      <c r="BK144" s="238">
        <f>ROUND(I144*H144,2)</f>
        <v>0</v>
      </c>
      <c r="BL144" s="17" t="s">
        <v>113</v>
      </c>
      <c r="BM144" s="237" t="s">
        <v>369</v>
      </c>
    </row>
    <row r="145" s="2" customFormat="1">
      <c r="A145" s="38"/>
      <c r="B145" s="39"/>
      <c r="C145" s="40"/>
      <c r="D145" s="239" t="s">
        <v>156</v>
      </c>
      <c r="E145" s="40"/>
      <c r="F145" s="240" t="s">
        <v>206</v>
      </c>
      <c r="G145" s="40"/>
      <c r="H145" s="40"/>
      <c r="I145" s="241"/>
      <c r="J145" s="40"/>
      <c r="K145" s="40"/>
      <c r="L145" s="44"/>
      <c r="M145" s="242"/>
      <c r="N145" s="243"/>
      <c r="O145" s="91"/>
      <c r="P145" s="91"/>
      <c r="Q145" s="91"/>
      <c r="R145" s="91"/>
      <c r="S145" s="91"/>
      <c r="T145" s="92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17" t="s">
        <v>156</v>
      </c>
      <c r="AU145" s="17" t="s">
        <v>87</v>
      </c>
    </row>
    <row r="146" s="13" customFormat="1">
      <c r="A146" s="13"/>
      <c r="B146" s="244"/>
      <c r="C146" s="245"/>
      <c r="D146" s="246" t="s">
        <v>158</v>
      </c>
      <c r="E146" s="247" t="s">
        <v>1</v>
      </c>
      <c r="F146" s="248" t="s">
        <v>370</v>
      </c>
      <c r="G146" s="245"/>
      <c r="H146" s="249">
        <v>41.768999999999998</v>
      </c>
      <c r="I146" s="250"/>
      <c r="J146" s="245"/>
      <c r="K146" s="245"/>
      <c r="L146" s="251"/>
      <c r="M146" s="252"/>
      <c r="N146" s="253"/>
      <c r="O146" s="253"/>
      <c r="P146" s="253"/>
      <c r="Q146" s="253"/>
      <c r="R146" s="253"/>
      <c r="S146" s="253"/>
      <c r="T146" s="254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55" t="s">
        <v>158</v>
      </c>
      <c r="AU146" s="255" t="s">
        <v>87</v>
      </c>
      <c r="AV146" s="13" t="s">
        <v>87</v>
      </c>
      <c r="AW146" s="13" t="s">
        <v>34</v>
      </c>
      <c r="AX146" s="13" t="s">
        <v>79</v>
      </c>
      <c r="AY146" s="255" t="s">
        <v>148</v>
      </c>
    </row>
    <row r="147" s="13" customFormat="1">
      <c r="A147" s="13"/>
      <c r="B147" s="244"/>
      <c r="C147" s="245"/>
      <c r="D147" s="246" t="s">
        <v>158</v>
      </c>
      <c r="E147" s="247" t="s">
        <v>1</v>
      </c>
      <c r="F147" s="248" t="s">
        <v>371</v>
      </c>
      <c r="G147" s="245"/>
      <c r="H147" s="249">
        <v>0.32500000000000001</v>
      </c>
      <c r="I147" s="250"/>
      <c r="J147" s="245"/>
      <c r="K147" s="245"/>
      <c r="L147" s="251"/>
      <c r="M147" s="252"/>
      <c r="N147" s="253"/>
      <c r="O147" s="253"/>
      <c r="P147" s="253"/>
      <c r="Q147" s="253"/>
      <c r="R147" s="253"/>
      <c r="S147" s="253"/>
      <c r="T147" s="254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55" t="s">
        <v>158</v>
      </c>
      <c r="AU147" s="255" t="s">
        <v>87</v>
      </c>
      <c r="AV147" s="13" t="s">
        <v>87</v>
      </c>
      <c r="AW147" s="13" t="s">
        <v>34</v>
      </c>
      <c r="AX147" s="13" t="s">
        <v>79</v>
      </c>
      <c r="AY147" s="255" t="s">
        <v>148</v>
      </c>
    </row>
    <row r="148" s="14" customFormat="1">
      <c r="A148" s="14"/>
      <c r="B148" s="256"/>
      <c r="C148" s="257"/>
      <c r="D148" s="246" t="s">
        <v>158</v>
      </c>
      <c r="E148" s="258" t="s">
        <v>1</v>
      </c>
      <c r="F148" s="259" t="s">
        <v>183</v>
      </c>
      <c r="G148" s="257"/>
      <c r="H148" s="260">
        <v>42.094000000000001</v>
      </c>
      <c r="I148" s="261"/>
      <c r="J148" s="257"/>
      <c r="K148" s="257"/>
      <c r="L148" s="262"/>
      <c r="M148" s="263"/>
      <c r="N148" s="264"/>
      <c r="O148" s="264"/>
      <c r="P148" s="264"/>
      <c r="Q148" s="264"/>
      <c r="R148" s="264"/>
      <c r="S148" s="264"/>
      <c r="T148" s="265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66" t="s">
        <v>158</v>
      </c>
      <c r="AU148" s="266" t="s">
        <v>87</v>
      </c>
      <c r="AV148" s="14" t="s">
        <v>113</v>
      </c>
      <c r="AW148" s="14" t="s">
        <v>34</v>
      </c>
      <c r="AX148" s="14" t="s">
        <v>83</v>
      </c>
      <c r="AY148" s="266" t="s">
        <v>148</v>
      </c>
    </row>
    <row r="149" s="2" customFormat="1" ht="44.25" customHeight="1">
      <c r="A149" s="38"/>
      <c r="B149" s="39"/>
      <c r="C149" s="226" t="s">
        <v>191</v>
      </c>
      <c r="D149" s="226" t="s">
        <v>150</v>
      </c>
      <c r="E149" s="227" t="s">
        <v>220</v>
      </c>
      <c r="F149" s="228" t="s">
        <v>221</v>
      </c>
      <c r="G149" s="229" t="s">
        <v>222</v>
      </c>
      <c r="H149" s="230">
        <v>92.911000000000001</v>
      </c>
      <c r="I149" s="231"/>
      <c r="J149" s="232">
        <f>ROUND(I149*H149,2)</f>
        <v>0</v>
      </c>
      <c r="K149" s="228" t="s">
        <v>154</v>
      </c>
      <c r="L149" s="44"/>
      <c r="M149" s="233" t="s">
        <v>1</v>
      </c>
      <c r="N149" s="234" t="s">
        <v>44</v>
      </c>
      <c r="O149" s="91"/>
      <c r="P149" s="235">
        <f>O149*H149</f>
        <v>0</v>
      </c>
      <c r="Q149" s="235">
        <v>0</v>
      </c>
      <c r="R149" s="235">
        <f>Q149*H149</f>
        <v>0</v>
      </c>
      <c r="S149" s="235">
        <v>0</v>
      </c>
      <c r="T149" s="236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37" t="s">
        <v>113</v>
      </c>
      <c r="AT149" s="237" t="s">
        <v>150</v>
      </c>
      <c r="AU149" s="237" t="s">
        <v>87</v>
      </c>
      <c r="AY149" s="17" t="s">
        <v>148</v>
      </c>
      <c r="BE149" s="238">
        <f>IF(N149="základní",J149,0)</f>
        <v>0</v>
      </c>
      <c r="BF149" s="238">
        <f>IF(N149="snížená",J149,0)</f>
        <v>0</v>
      </c>
      <c r="BG149" s="238">
        <f>IF(N149="zákl. přenesená",J149,0)</f>
        <v>0</v>
      </c>
      <c r="BH149" s="238">
        <f>IF(N149="sníž. přenesená",J149,0)</f>
        <v>0</v>
      </c>
      <c r="BI149" s="238">
        <f>IF(N149="nulová",J149,0)</f>
        <v>0</v>
      </c>
      <c r="BJ149" s="17" t="s">
        <v>83</v>
      </c>
      <c r="BK149" s="238">
        <f>ROUND(I149*H149,2)</f>
        <v>0</v>
      </c>
      <c r="BL149" s="17" t="s">
        <v>113</v>
      </c>
      <c r="BM149" s="237" t="s">
        <v>372</v>
      </c>
    </row>
    <row r="150" s="2" customFormat="1">
      <c r="A150" s="38"/>
      <c r="B150" s="39"/>
      <c r="C150" s="40"/>
      <c r="D150" s="239" t="s">
        <v>156</v>
      </c>
      <c r="E150" s="40"/>
      <c r="F150" s="240" t="s">
        <v>224</v>
      </c>
      <c r="G150" s="40"/>
      <c r="H150" s="40"/>
      <c r="I150" s="241"/>
      <c r="J150" s="40"/>
      <c r="K150" s="40"/>
      <c r="L150" s="44"/>
      <c r="M150" s="242"/>
      <c r="N150" s="243"/>
      <c r="O150" s="91"/>
      <c r="P150" s="91"/>
      <c r="Q150" s="91"/>
      <c r="R150" s="91"/>
      <c r="S150" s="91"/>
      <c r="T150" s="92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T150" s="17" t="s">
        <v>156</v>
      </c>
      <c r="AU150" s="17" t="s">
        <v>87</v>
      </c>
    </row>
    <row r="151" s="13" customFormat="1">
      <c r="A151" s="13"/>
      <c r="B151" s="244"/>
      <c r="C151" s="245"/>
      <c r="D151" s="246" t="s">
        <v>158</v>
      </c>
      <c r="E151" s="247" t="s">
        <v>1</v>
      </c>
      <c r="F151" s="248" t="s">
        <v>373</v>
      </c>
      <c r="G151" s="245"/>
      <c r="H151" s="249">
        <v>0.30299999999999999</v>
      </c>
      <c r="I151" s="250"/>
      <c r="J151" s="245"/>
      <c r="K151" s="245"/>
      <c r="L151" s="251"/>
      <c r="M151" s="252"/>
      <c r="N151" s="253"/>
      <c r="O151" s="253"/>
      <c r="P151" s="253"/>
      <c r="Q151" s="253"/>
      <c r="R151" s="253"/>
      <c r="S151" s="253"/>
      <c r="T151" s="254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55" t="s">
        <v>158</v>
      </c>
      <c r="AU151" s="255" t="s">
        <v>87</v>
      </c>
      <c r="AV151" s="13" t="s">
        <v>87</v>
      </c>
      <c r="AW151" s="13" t="s">
        <v>34</v>
      </c>
      <c r="AX151" s="13" t="s">
        <v>79</v>
      </c>
      <c r="AY151" s="255" t="s">
        <v>148</v>
      </c>
    </row>
    <row r="152" s="13" customFormat="1">
      <c r="A152" s="13"/>
      <c r="B152" s="244"/>
      <c r="C152" s="245"/>
      <c r="D152" s="246" t="s">
        <v>158</v>
      </c>
      <c r="E152" s="247" t="s">
        <v>1</v>
      </c>
      <c r="F152" s="248" t="s">
        <v>374</v>
      </c>
      <c r="G152" s="245"/>
      <c r="H152" s="249">
        <v>91.891999999999996</v>
      </c>
      <c r="I152" s="250"/>
      <c r="J152" s="245"/>
      <c r="K152" s="245"/>
      <c r="L152" s="251"/>
      <c r="M152" s="252"/>
      <c r="N152" s="253"/>
      <c r="O152" s="253"/>
      <c r="P152" s="253"/>
      <c r="Q152" s="253"/>
      <c r="R152" s="253"/>
      <c r="S152" s="253"/>
      <c r="T152" s="254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55" t="s">
        <v>158</v>
      </c>
      <c r="AU152" s="255" t="s">
        <v>87</v>
      </c>
      <c r="AV152" s="13" t="s">
        <v>87</v>
      </c>
      <c r="AW152" s="13" t="s">
        <v>34</v>
      </c>
      <c r="AX152" s="13" t="s">
        <v>79</v>
      </c>
      <c r="AY152" s="255" t="s">
        <v>148</v>
      </c>
    </row>
    <row r="153" s="13" customFormat="1">
      <c r="A153" s="13"/>
      <c r="B153" s="244"/>
      <c r="C153" s="245"/>
      <c r="D153" s="246" t="s">
        <v>158</v>
      </c>
      <c r="E153" s="247" t="s">
        <v>1</v>
      </c>
      <c r="F153" s="248" t="s">
        <v>375</v>
      </c>
      <c r="G153" s="245"/>
      <c r="H153" s="249">
        <v>0.71599999999999997</v>
      </c>
      <c r="I153" s="250"/>
      <c r="J153" s="245"/>
      <c r="K153" s="245"/>
      <c r="L153" s="251"/>
      <c r="M153" s="252"/>
      <c r="N153" s="253"/>
      <c r="O153" s="253"/>
      <c r="P153" s="253"/>
      <c r="Q153" s="253"/>
      <c r="R153" s="253"/>
      <c r="S153" s="253"/>
      <c r="T153" s="254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55" t="s">
        <v>158</v>
      </c>
      <c r="AU153" s="255" t="s">
        <v>87</v>
      </c>
      <c r="AV153" s="13" t="s">
        <v>87</v>
      </c>
      <c r="AW153" s="13" t="s">
        <v>34</v>
      </c>
      <c r="AX153" s="13" t="s">
        <v>79</v>
      </c>
      <c r="AY153" s="255" t="s">
        <v>148</v>
      </c>
    </row>
    <row r="154" s="14" customFormat="1">
      <c r="A154" s="14"/>
      <c r="B154" s="256"/>
      <c r="C154" s="257"/>
      <c r="D154" s="246" t="s">
        <v>158</v>
      </c>
      <c r="E154" s="258" t="s">
        <v>1</v>
      </c>
      <c r="F154" s="259" t="s">
        <v>183</v>
      </c>
      <c r="G154" s="257"/>
      <c r="H154" s="260">
        <v>92.910999999999987</v>
      </c>
      <c r="I154" s="261"/>
      <c r="J154" s="257"/>
      <c r="K154" s="257"/>
      <c r="L154" s="262"/>
      <c r="M154" s="263"/>
      <c r="N154" s="264"/>
      <c r="O154" s="264"/>
      <c r="P154" s="264"/>
      <c r="Q154" s="264"/>
      <c r="R154" s="264"/>
      <c r="S154" s="264"/>
      <c r="T154" s="265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66" t="s">
        <v>158</v>
      </c>
      <c r="AU154" s="266" t="s">
        <v>87</v>
      </c>
      <c r="AV154" s="14" t="s">
        <v>113</v>
      </c>
      <c r="AW154" s="14" t="s">
        <v>34</v>
      </c>
      <c r="AX154" s="14" t="s">
        <v>83</v>
      </c>
      <c r="AY154" s="266" t="s">
        <v>148</v>
      </c>
    </row>
    <row r="155" s="12" customFormat="1" ht="22.8" customHeight="1">
      <c r="A155" s="12"/>
      <c r="B155" s="210"/>
      <c r="C155" s="211"/>
      <c r="D155" s="212" t="s">
        <v>78</v>
      </c>
      <c r="E155" s="224" t="s">
        <v>113</v>
      </c>
      <c r="F155" s="224" t="s">
        <v>227</v>
      </c>
      <c r="G155" s="211"/>
      <c r="H155" s="211"/>
      <c r="I155" s="214"/>
      <c r="J155" s="225">
        <f>BK155</f>
        <v>0</v>
      </c>
      <c r="K155" s="211"/>
      <c r="L155" s="216"/>
      <c r="M155" s="217"/>
      <c r="N155" s="218"/>
      <c r="O155" s="218"/>
      <c r="P155" s="219">
        <f>SUM(P156:P177)</f>
        <v>0</v>
      </c>
      <c r="Q155" s="218"/>
      <c r="R155" s="219">
        <f>SUM(R156:R177)</f>
        <v>45.921550145999994</v>
      </c>
      <c r="S155" s="218"/>
      <c r="T155" s="220">
        <f>SUM(T156:T177)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21" t="s">
        <v>83</v>
      </c>
      <c r="AT155" s="222" t="s">
        <v>78</v>
      </c>
      <c r="AU155" s="222" t="s">
        <v>83</v>
      </c>
      <c r="AY155" s="221" t="s">
        <v>148</v>
      </c>
      <c r="BK155" s="223">
        <f>SUM(BK156:BK177)</f>
        <v>0</v>
      </c>
    </row>
    <row r="156" s="2" customFormat="1" ht="33" customHeight="1">
      <c r="A156" s="38"/>
      <c r="B156" s="39"/>
      <c r="C156" s="226" t="s">
        <v>197</v>
      </c>
      <c r="D156" s="226" t="s">
        <v>150</v>
      </c>
      <c r="E156" s="227" t="s">
        <v>376</v>
      </c>
      <c r="F156" s="228" t="s">
        <v>377</v>
      </c>
      <c r="G156" s="229" t="s">
        <v>153</v>
      </c>
      <c r="H156" s="230">
        <v>19.890000000000001</v>
      </c>
      <c r="I156" s="231"/>
      <c r="J156" s="232">
        <f>ROUND(I156*H156,2)</f>
        <v>0</v>
      </c>
      <c r="K156" s="228" t="s">
        <v>154</v>
      </c>
      <c r="L156" s="44"/>
      <c r="M156" s="233" t="s">
        <v>1</v>
      </c>
      <c r="N156" s="234" t="s">
        <v>44</v>
      </c>
      <c r="O156" s="91"/>
      <c r="P156" s="235">
        <f>O156*H156</f>
        <v>0</v>
      </c>
      <c r="Q156" s="235">
        <v>0</v>
      </c>
      <c r="R156" s="235">
        <f>Q156*H156</f>
        <v>0</v>
      </c>
      <c r="S156" s="235">
        <v>0</v>
      </c>
      <c r="T156" s="236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37" t="s">
        <v>113</v>
      </c>
      <c r="AT156" s="237" t="s">
        <v>150</v>
      </c>
      <c r="AU156" s="237" t="s">
        <v>87</v>
      </c>
      <c r="AY156" s="17" t="s">
        <v>148</v>
      </c>
      <c r="BE156" s="238">
        <f>IF(N156="základní",J156,0)</f>
        <v>0</v>
      </c>
      <c r="BF156" s="238">
        <f>IF(N156="snížená",J156,0)</f>
        <v>0</v>
      </c>
      <c r="BG156" s="238">
        <f>IF(N156="zákl. přenesená",J156,0)</f>
        <v>0</v>
      </c>
      <c r="BH156" s="238">
        <f>IF(N156="sníž. přenesená",J156,0)</f>
        <v>0</v>
      </c>
      <c r="BI156" s="238">
        <f>IF(N156="nulová",J156,0)</f>
        <v>0</v>
      </c>
      <c r="BJ156" s="17" t="s">
        <v>83</v>
      </c>
      <c r="BK156" s="238">
        <f>ROUND(I156*H156,2)</f>
        <v>0</v>
      </c>
      <c r="BL156" s="17" t="s">
        <v>113</v>
      </c>
      <c r="BM156" s="237" t="s">
        <v>378</v>
      </c>
    </row>
    <row r="157" s="2" customFormat="1">
      <c r="A157" s="38"/>
      <c r="B157" s="39"/>
      <c r="C157" s="40"/>
      <c r="D157" s="239" t="s">
        <v>156</v>
      </c>
      <c r="E157" s="40"/>
      <c r="F157" s="240" t="s">
        <v>379</v>
      </c>
      <c r="G157" s="40"/>
      <c r="H157" s="40"/>
      <c r="I157" s="241"/>
      <c r="J157" s="40"/>
      <c r="K157" s="40"/>
      <c r="L157" s="44"/>
      <c r="M157" s="242"/>
      <c r="N157" s="243"/>
      <c r="O157" s="91"/>
      <c r="P157" s="91"/>
      <c r="Q157" s="91"/>
      <c r="R157" s="91"/>
      <c r="S157" s="91"/>
      <c r="T157" s="92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T157" s="17" t="s">
        <v>156</v>
      </c>
      <c r="AU157" s="17" t="s">
        <v>87</v>
      </c>
    </row>
    <row r="158" s="13" customFormat="1">
      <c r="A158" s="13"/>
      <c r="B158" s="244"/>
      <c r="C158" s="245"/>
      <c r="D158" s="246" t="s">
        <v>158</v>
      </c>
      <c r="E158" s="247" t="s">
        <v>1</v>
      </c>
      <c r="F158" s="248" t="s">
        <v>380</v>
      </c>
      <c r="G158" s="245"/>
      <c r="H158" s="249">
        <v>19.890000000000001</v>
      </c>
      <c r="I158" s="250"/>
      <c r="J158" s="245"/>
      <c r="K158" s="245"/>
      <c r="L158" s="251"/>
      <c r="M158" s="252"/>
      <c r="N158" s="253"/>
      <c r="O158" s="253"/>
      <c r="P158" s="253"/>
      <c r="Q158" s="253"/>
      <c r="R158" s="253"/>
      <c r="S158" s="253"/>
      <c r="T158" s="254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55" t="s">
        <v>158</v>
      </c>
      <c r="AU158" s="255" t="s">
        <v>87</v>
      </c>
      <c r="AV158" s="13" t="s">
        <v>87</v>
      </c>
      <c r="AW158" s="13" t="s">
        <v>34</v>
      </c>
      <c r="AX158" s="13" t="s">
        <v>83</v>
      </c>
      <c r="AY158" s="255" t="s">
        <v>148</v>
      </c>
    </row>
    <row r="159" s="2" customFormat="1" ht="21.75" customHeight="1">
      <c r="A159" s="38"/>
      <c r="B159" s="39"/>
      <c r="C159" s="226" t="s">
        <v>202</v>
      </c>
      <c r="D159" s="226" t="s">
        <v>150</v>
      </c>
      <c r="E159" s="227" t="s">
        <v>381</v>
      </c>
      <c r="F159" s="228" t="s">
        <v>382</v>
      </c>
      <c r="G159" s="229" t="s">
        <v>153</v>
      </c>
      <c r="H159" s="230">
        <v>198.88999999999999</v>
      </c>
      <c r="I159" s="231"/>
      <c r="J159" s="232">
        <f>ROUND(I159*H159,2)</f>
        <v>0</v>
      </c>
      <c r="K159" s="228" t="s">
        <v>154</v>
      </c>
      <c r="L159" s="44"/>
      <c r="M159" s="233" t="s">
        <v>1</v>
      </c>
      <c r="N159" s="234" t="s">
        <v>44</v>
      </c>
      <c r="O159" s="91"/>
      <c r="P159" s="235">
        <f>O159*H159</f>
        <v>0</v>
      </c>
      <c r="Q159" s="235">
        <v>0.21251999999999999</v>
      </c>
      <c r="R159" s="235">
        <f>Q159*H159</f>
        <v>42.268102799999994</v>
      </c>
      <c r="S159" s="235">
        <v>0</v>
      </c>
      <c r="T159" s="236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37" t="s">
        <v>113</v>
      </c>
      <c r="AT159" s="237" t="s">
        <v>150</v>
      </c>
      <c r="AU159" s="237" t="s">
        <v>87</v>
      </c>
      <c r="AY159" s="17" t="s">
        <v>148</v>
      </c>
      <c r="BE159" s="238">
        <f>IF(N159="základní",J159,0)</f>
        <v>0</v>
      </c>
      <c r="BF159" s="238">
        <f>IF(N159="snížená",J159,0)</f>
        <v>0</v>
      </c>
      <c r="BG159" s="238">
        <f>IF(N159="zákl. přenesená",J159,0)</f>
        <v>0</v>
      </c>
      <c r="BH159" s="238">
        <f>IF(N159="sníž. přenesená",J159,0)</f>
        <v>0</v>
      </c>
      <c r="BI159" s="238">
        <f>IF(N159="nulová",J159,0)</f>
        <v>0</v>
      </c>
      <c r="BJ159" s="17" t="s">
        <v>83</v>
      </c>
      <c r="BK159" s="238">
        <f>ROUND(I159*H159,2)</f>
        <v>0</v>
      </c>
      <c r="BL159" s="17" t="s">
        <v>113</v>
      </c>
      <c r="BM159" s="237" t="s">
        <v>383</v>
      </c>
    </row>
    <row r="160" s="2" customFormat="1">
      <c r="A160" s="38"/>
      <c r="B160" s="39"/>
      <c r="C160" s="40"/>
      <c r="D160" s="239" t="s">
        <v>156</v>
      </c>
      <c r="E160" s="40"/>
      <c r="F160" s="240" t="s">
        <v>384</v>
      </c>
      <c r="G160" s="40"/>
      <c r="H160" s="40"/>
      <c r="I160" s="241"/>
      <c r="J160" s="40"/>
      <c r="K160" s="40"/>
      <c r="L160" s="44"/>
      <c r="M160" s="242"/>
      <c r="N160" s="243"/>
      <c r="O160" s="91"/>
      <c r="P160" s="91"/>
      <c r="Q160" s="91"/>
      <c r="R160" s="91"/>
      <c r="S160" s="91"/>
      <c r="T160" s="92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T160" s="17" t="s">
        <v>156</v>
      </c>
      <c r="AU160" s="17" t="s">
        <v>87</v>
      </c>
    </row>
    <row r="161" s="13" customFormat="1">
      <c r="A161" s="13"/>
      <c r="B161" s="244"/>
      <c r="C161" s="245"/>
      <c r="D161" s="246" t="s">
        <v>158</v>
      </c>
      <c r="E161" s="247" t="s">
        <v>1</v>
      </c>
      <c r="F161" s="248" t="s">
        <v>385</v>
      </c>
      <c r="G161" s="245"/>
      <c r="H161" s="249">
        <v>198.88999999999999</v>
      </c>
      <c r="I161" s="250"/>
      <c r="J161" s="245"/>
      <c r="K161" s="245"/>
      <c r="L161" s="251"/>
      <c r="M161" s="252"/>
      <c r="N161" s="253"/>
      <c r="O161" s="253"/>
      <c r="P161" s="253"/>
      <c r="Q161" s="253"/>
      <c r="R161" s="253"/>
      <c r="S161" s="253"/>
      <c r="T161" s="254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55" t="s">
        <v>158</v>
      </c>
      <c r="AU161" s="255" t="s">
        <v>87</v>
      </c>
      <c r="AV161" s="13" t="s">
        <v>87</v>
      </c>
      <c r="AW161" s="13" t="s">
        <v>34</v>
      </c>
      <c r="AX161" s="13" t="s">
        <v>83</v>
      </c>
      <c r="AY161" s="255" t="s">
        <v>148</v>
      </c>
    </row>
    <row r="162" s="2" customFormat="1" ht="55.5" customHeight="1">
      <c r="A162" s="38"/>
      <c r="B162" s="39"/>
      <c r="C162" s="226" t="s">
        <v>209</v>
      </c>
      <c r="D162" s="226" t="s">
        <v>150</v>
      </c>
      <c r="E162" s="227" t="s">
        <v>386</v>
      </c>
      <c r="F162" s="228" t="s">
        <v>387</v>
      </c>
      <c r="G162" s="229" t="s">
        <v>153</v>
      </c>
      <c r="H162" s="230">
        <v>139.22300000000001</v>
      </c>
      <c r="I162" s="231"/>
      <c r="J162" s="232">
        <f>ROUND(I162*H162,2)</f>
        <v>0</v>
      </c>
      <c r="K162" s="228" t="s">
        <v>154</v>
      </c>
      <c r="L162" s="44"/>
      <c r="M162" s="233" t="s">
        <v>1</v>
      </c>
      <c r="N162" s="234" t="s">
        <v>44</v>
      </c>
      <c r="O162" s="91"/>
      <c r="P162" s="235">
        <f>O162*H162</f>
        <v>0</v>
      </c>
      <c r="Q162" s="235">
        <v>0</v>
      </c>
      <c r="R162" s="235">
        <f>Q162*H162</f>
        <v>0</v>
      </c>
      <c r="S162" s="235">
        <v>0</v>
      </c>
      <c r="T162" s="236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37" t="s">
        <v>113</v>
      </c>
      <c r="AT162" s="237" t="s">
        <v>150</v>
      </c>
      <c r="AU162" s="237" t="s">
        <v>87</v>
      </c>
      <c r="AY162" s="17" t="s">
        <v>148</v>
      </c>
      <c r="BE162" s="238">
        <f>IF(N162="základní",J162,0)</f>
        <v>0</v>
      </c>
      <c r="BF162" s="238">
        <f>IF(N162="snížená",J162,0)</f>
        <v>0</v>
      </c>
      <c r="BG162" s="238">
        <f>IF(N162="zákl. přenesená",J162,0)</f>
        <v>0</v>
      </c>
      <c r="BH162" s="238">
        <f>IF(N162="sníž. přenesená",J162,0)</f>
        <v>0</v>
      </c>
      <c r="BI162" s="238">
        <f>IF(N162="nulová",J162,0)</f>
        <v>0</v>
      </c>
      <c r="BJ162" s="17" t="s">
        <v>83</v>
      </c>
      <c r="BK162" s="238">
        <f>ROUND(I162*H162,2)</f>
        <v>0</v>
      </c>
      <c r="BL162" s="17" t="s">
        <v>113</v>
      </c>
      <c r="BM162" s="237" t="s">
        <v>388</v>
      </c>
    </row>
    <row r="163" s="2" customFormat="1">
      <c r="A163" s="38"/>
      <c r="B163" s="39"/>
      <c r="C163" s="40"/>
      <c r="D163" s="239" t="s">
        <v>156</v>
      </c>
      <c r="E163" s="40"/>
      <c r="F163" s="240" t="s">
        <v>389</v>
      </c>
      <c r="G163" s="40"/>
      <c r="H163" s="40"/>
      <c r="I163" s="241"/>
      <c r="J163" s="40"/>
      <c r="K163" s="40"/>
      <c r="L163" s="44"/>
      <c r="M163" s="242"/>
      <c r="N163" s="243"/>
      <c r="O163" s="91"/>
      <c r="P163" s="91"/>
      <c r="Q163" s="91"/>
      <c r="R163" s="91"/>
      <c r="S163" s="91"/>
      <c r="T163" s="92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T163" s="17" t="s">
        <v>156</v>
      </c>
      <c r="AU163" s="17" t="s">
        <v>87</v>
      </c>
    </row>
    <row r="164" s="13" customFormat="1">
      <c r="A164" s="13"/>
      <c r="B164" s="244"/>
      <c r="C164" s="245"/>
      <c r="D164" s="246" t="s">
        <v>158</v>
      </c>
      <c r="E164" s="247" t="s">
        <v>1</v>
      </c>
      <c r="F164" s="248" t="s">
        <v>385</v>
      </c>
      <c r="G164" s="245"/>
      <c r="H164" s="249">
        <v>198.88999999999999</v>
      </c>
      <c r="I164" s="250"/>
      <c r="J164" s="245"/>
      <c r="K164" s="245"/>
      <c r="L164" s="251"/>
      <c r="M164" s="252"/>
      <c r="N164" s="253"/>
      <c r="O164" s="253"/>
      <c r="P164" s="253"/>
      <c r="Q164" s="253"/>
      <c r="R164" s="253"/>
      <c r="S164" s="253"/>
      <c r="T164" s="254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55" t="s">
        <v>158</v>
      </c>
      <c r="AU164" s="255" t="s">
        <v>87</v>
      </c>
      <c r="AV164" s="13" t="s">
        <v>87</v>
      </c>
      <c r="AW164" s="13" t="s">
        <v>34</v>
      </c>
      <c r="AX164" s="13" t="s">
        <v>79</v>
      </c>
      <c r="AY164" s="255" t="s">
        <v>148</v>
      </c>
    </row>
    <row r="165" s="13" customFormat="1">
      <c r="A165" s="13"/>
      <c r="B165" s="244"/>
      <c r="C165" s="245"/>
      <c r="D165" s="246" t="s">
        <v>158</v>
      </c>
      <c r="E165" s="247" t="s">
        <v>1</v>
      </c>
      <c r="F165" s="248" t="s">
        <v>390</v>
      </c>
      <c r="G165" s="245"/>
      <c r="H165" s="249">
        <v>-59.667000000000002</v>
      </c>
      <c r="I165" s="250"/>
      <c r="J165" s="245"/>
      <c r="K165" s="245"/>
      <c r="L165" s="251"/>
      <c r="M165" s="252"/>
      <c r="N165" s="253"/>
      <c r="O165" s="253"/>
      <c r="P165" s="253"/>
      <c r="Q165" s="253"/>
      <c r="R165" s="253"/>
      <c r="S165" s="253"/>
      <c r="T165" s="254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55" t="s">
        <v>158</v>
      </c>
      <c r="AU165" s="255" t="s">
        <v>87</v>
      </c>
      <c r="AV165" s="13" t="s">
        <v>87</v>
      </c>
      <c r="AW165" s="13" t="s">
        <v>34</v>
      </c>
      <c r="AX165" s="13" t="s">
        <v>79</v>
      </c>
      <c r="AY165" s="255" t="s">
        <v>148</v>
      </c>
    </row>
    <row r="166" s="14" customFormat="1">
      <c r="A166" s="14"/>
      <c r="B166" s="256"/>
      <c r="C166" s="257"/>
      <c r="D166" s="246" t="s">
        <v>158</v>
      </c>
      <c r="E166" s="258" t="s">
        <v>1</v>
      </c>
      <c r="F166" s="259" t="s">
        <v>183</v>
      </c>
      <c r="G166" s="257"/>
      <c r="H166" s="260">
        <v>139.22300000000001</v>
      </c>
      <c r="I166" s="261"/>
      <c r="J166" s="257"/>
      <c r="K166" s="257"/>
      <c r="L166" s="262"/>
      <c r="M166" s="263"/>
      <c r="N166" s="264"/>
      <c r="O166" s="264"/>
      <c r="P166" s="264"/>
      <c r="Q166" s="264"/>
      <c r="R166" s="264"/>
      <c r="S166" s="264"/>
      <c r="T166" s="265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66" t="s">
        <v>158</v>
      </c>
      <c r="AU166" s="266" t="s">
        <v>87</v>
      </c>
      <c r="AV166" s="14" t="s">
        <v>113</v>
      </c>
      <c r="AW166" s="14" t="s">
        <v>34</v>
      </c>
      <c r="AX166" s="14" t="s">
        <v>83</v>
      </c>
      <c r="AY166" s="266" t="s">
        <v>148</v>
      </c>
    </row>
    <row r="167" s="2" customFormat="1" ht="55.5" customHeight="1">
      <c r="A167" s="38"/>
      <c r="B167" s="39"/>
      <c r="C167" s="226" t="s">
        <v>219</v>
      </c>
      <c r="D167" s="226" t="s">
        <v>150</v>
      </c>
      <c r="E167" s="227" t="s">
        <v>391</v>
      </c>
      <c r="F167" s="228" t="s">
        <v>387</v>
      </c>
      <c r="G167" s="229" t="s">
        <v>153</v>
      </c>
      <c r="H167" s="230">
        <v>59.667000000000002</v>
      </c>
      <c r="I167" s="231"/>
      <c r="J167" s="232">
        <f>ROUND(I167*H167,2)</f>
        <v>0</v>
      </c>
      <c r="K167" s="228" t="s">
        <v>1</v>
      </c>
      <c r="L167" s="44"/>
      <c r="M167" s="233" t="s">
        <v>1</v>
      </c>
      <c r="N167" s="234" t="s">
        <v>44</v>
      </c>
      <c r="O167" s="91"/>
      <c r="P167" s="235">
        <f>O167*H167</f>
        <v>0</v>
      </c>
      <c r="Q167" s="235">
        <v>0.025049999999999999</v>
      </c>
      <c r="R167" s="235">
        <f>Q167*H167</f>
        <v>1.4946583499999999</v>
      </c>
      <c r="S167" s="235">
        <v>0</v>
      </c>
      <c r="T167" s="236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37" t="s">
        <v>113</v>
      </c>
      <c r="AT167" s="237" t="s">
        <v>150</v>
      </c>
      <c r="AU167" s="237" t="s">
        <v>87</v>
      </c>
      <c r="AY167" s="17" t="s">
        <v>148</v>
      </c>
      <c r="BE167" s="238">
        <f>IF(N167="základní",J167,0)</f>
        <v>0</v>
      </c>
      <c r="BF167" s="238">
        <f>IF(N167="snížená",J167,0)</f>
        <v>0</v>
      </c>
      <c r="BG167" s="238">
        <f>IF(N167="zákl. přenesená",J167,0)</f>
        <v>0</v>
      </c>
      <c r="BH167" s="238">
        <f>IF(N167="sníž. přenesená",J167,0)</f>
        <v>0</v>
      </c>
      <c r="BI167" s="238">
        <f>IF(N167="nulová",J167,0)</f>
        <v>0</v>
      </c>
      <c r="BJ167" s="17" t="s">
        <v>83</v>
      </c>
      <c r="BK167" s="238">
        <f>ROUND(I167*H167,2)</f>
        <v>0</v>
      </c>
      <c r="BL167" s="17" t="s">
        <v>113</v>
      </c>
      <c r="BM167" s="237" t="s">
        <v>392</v>
      </c>
    </row>
    <row r="168" s="2" customFormat="1">
      <c r="A168" s="38"/>
      <c r="B168" s="39"/>
      <c r="C168" s="40"/>
      <c r="D168" s="246" t="s">
        <v>214</v>
      </c>
      <c r="E168" s="40"/>
      <c r="F168" s="267" t="s">
        <v>393</v>
      </c>
      <c r="G168" s="40"/>
      <c r="H168" s="40"/>
      <c r="I168" s="241"/>
      <c r="J168" s="40"/>
      <c r="K168" s="40"/>
      <c r="L168" s="44"/>
      <c r="M168" s="242"/>
      <c r="N168" s="243"/>
      <c r="O168" s="91"/>
      <c r="P168" s="91"/>
      <c r="Q168" s="91"/>
      <c r="R168" s="91"/>
      <c r="S168" s="91"/>
      <c r="T168" s="92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T168" s="17" t="s">
        <v>214</v>
      </c>
      <c r="AU168" s="17" t="s">
        <v>87</v>
      </c>
    </row>
    <row r="169" s="13" customFormat="1">
      <c r="A169" s="13"/>
      <c r="B169" s="244"/>
      <c r="C169" s="245"/>
      <c r="D169" s="246" t="s">
        <v>158</v>
      </c>
      <c r="E169" s="247" t="s">
        <v>1</v>
      </c>
      <c r="F169" s="248" t="s">
        <v>394</v>
      </c>
      <c r="G169" s="245"/>
      <c r="H169" s="249">
        <v>59.667000000000002</v>
      </c>
      <c r="I169" s="250"/>
      <c r="J169" s="245"/>
      <c r="K169" s="245"/>
      <c r="L169" s="251"/>
      <c r="M169" s="252"/>
      <c r="N169" s="253"/>
      <c r="O169" s="253"/>
      <c r="P169" s="253"/>
      <c r="Q169" s="253"/>
      <c r="R169" s="253"/>
      <c r="S169" s="253"/>
      <c r="T169" s="254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55" t="s">
        <v>158</v>
      </c>
      <c r="AU169" s="255" t="s">
        <v>87</v>
      </c>
      <c r="AV169" s="13" t="s">
        <v>87</v>
      </c>
      <c r="AW169" s="13" t="s">
        <v>34</v>
      </c>
      <c r="AX169" s="13" t="s">
        <v>83</v>
      </c>
      <c r="AY169" s="255" t="s">
        <v>148</v>
      </c>
    </row>
    <row r="170" s="2" customFormat="1" ht="44.25" customHeight="1">
      <c r="A170" s="38"/>
      <c r="B170" s="39"/>
      <c r="C170" s="226" t="s">
        <v>228</v>
      </c>
      <c r="D170" s="226" t="s">
        <v>150</v>
      </c>
      <c r="E170" s="227" t="s">
        <v>395</v>
      </c>
      <c r="F170" s="228" t="s">
        <v>396</v>
      </c>
      <c r="G170" s="229" t="s">
        <v>153</v>
      </c>
      <c r="H170" s="230">
        <v>13.923</v>
      </c>
      <c r="I170" s="231"/>
      <c r="J170" s="232">
        <f>ROUND(I170*H170,2)</f>
        <v>0</v>
      </c>
      <c r="K170" s="228" t="s">
        <v>154</v>
      </c>
      <c r="L170" s="44"/>
      <c r="M170" s="233" t="s">
        <v>1</v>
      </c>
      <c r="N170" s="234" t="s">
        <v>44</v>
      </c>
      <c r="O170" s="91"/>
      <c r="P170" s="235">
        <f>O170*H170</f>
        <v>0</v>
      </c>
      <c r="Q170" s="235">
        <v>0</v>
      </c>
      <c r="R170" s="235">
        <f>Q170*H170</f>
        <v>0</v>
      </c>
      <c r="S170" s="235">
        <v>0</v>
      </c>
      <c r="T170" s="236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37" t="s">
        <v>113</v>
      </c>
      <c r="AT170" s="237" t="s">
        <v>150</v>
      </c>
      <c r="AU170" s="237" t="s">
        <v>87</v>
      </c>
      <c r="AY170" s="17" t="s">
        <v>148</v>
      </c>
      <c r="BE170" s="238">
        <f>IF(N170="základní",J170,0)</f>
        <v>0</v>
      </c>
      <c r="BF170" s="238">
        <f>IF(N170="snížená",J170,0)</f>
        <v>0</v>
      </c>
      <c r="BG170" s="238">
        <f>IF(N170="zákl. přenesená",J170,0)</f>
        <v>0</v>
      </c>
      <c r="BH170" s="238">
        <f>IF(N170="sníž. přenesená",J170,0)</f>
        <v>0</v>
      </c>
      <c r="BI170" s="238">
        <f>IF(N170="nulová",J170,0)</f>
        <v>0</v>
      </c>
      <c r="BJ170" s="17" t="s">
        <v>83</v>
      </c>
      <c r="BK170" s="238">
        <f>ROUND(I170*H170,2)</f>
        <v>0</v>
      </c>
      <c r="BL170" s="17" t="s">
        <v>113</v>
      </c>
      <c r="BM170" s="237" t="s">
        <v>397</v>
      </c>
    </row>
    <row r="171" s="2" customFormat="1">
      <c r="A171" s="38"/>
      <c r="B171" s="39"/>
      <c r="C171" s="40"/>
      <c r="D171" s="239" t="s">
        <v>156</v>
      </c>
      <c r="E171" s="40"/>
      <c r="F171" s="240" t="s">
        <v>398</v>
      </c>
      <c r="G171" s="40"/>
      <c r="H171" s="40"/>
      <c r="I171" s="241"/>
      <c r="J171" s="40"/>
      <c r="K171" s="40"/>
      <c r="L171" s="44"/>
      <c r="M171" s="242"/>
      <c r="N171" s="243"/>
      <c r="O171" s="91"/>
      <c r="P171" s="91"/>
      <c r="Q171" s="91"/>
      <c r="R171" s="91"/>
      <c r="S171" s="91"/>
      <c r="T171" s="92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T171" s="17" t="s">
        <v>156</v>
      </c>
      <c r="AU171" s="17" t="s">
        <v>87</v>
      </c>
    </row>
    <row r="172" s="13" customFormat="1">
      <c r="A172" s="13"/>
      <c r="B172" s="244"/>
      <c r="C172" s="245"/>
      <c r="D172" s="246" t="s">
        <v>158</v>
      </c>
      <c r="E172" s="247" t="s">
        <v>1</v>
      </c>
      <c r="F172" s="248" t="s">
        <v>380</v>
      </c>
      <c r="G172" s="245"/>
      <c r="H172" s="249">
        <v>19.890000000000001</v>
      </c>
      <c r="I172" s="250"/>
      <c r="J172" s="245"/>
      <c r="K172" s="245"/>
      <c r="L172" s="251"/>
      <c r="M172" s="252"/>
      <c r="N172" s="253"/>
      <c r="O172" s="253"/>
      <c r="P172" s="253"/>
      <c r="Q172" s="253"/>
      <c r="R172" s="253"/>
      <c r="S172" s="253"/>
      <c r="T172" s="254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55" t="s">
        <v>158</v>
      </c>
      <c r="AU172" s="255" t="s">
        <v>87</v>
      </c>
      <c r="AV172" s="13" t="s">
        <v>87</v>
      </c>
      <c r="AW172" s="13" t="s">
        <v>34</v>
      </c>
      <c r="AX172" s="13" t="s">
        <v>79</v>
      </c>
      <c r="AY172" s="255" t="s">
        <v>148</v>
      </c>
    </row>
    <row r="173" s="13" customFormat="1">
      <c r="A173" s="13"/>
      <c r="B173" s="244"/>
      <c r="C173" s="245"/>
      <c r="D173" s="246" t="s">
        <v>158</v>
      </c>
      <c r="E173" s="247" t="s">
        <v>1</v>
      </c>
      <c r="F173" s="248" t="s">
        <v>399</v>
      </c>
      <c r="G173" s="245"/>
      <c r="H173" s="249">
        <v>-5.9669999999999996</v>
      </c>
      <c r="I173" s="250"/>
      <c r="J173" s="245"/>
      <c r="K173" s="245"/>
      <c r="L173" s="251"/>
      <c r="M173" s="252"/>
      <c r="N173" s="253"/>
      <c r="O173" s="253"/>
      <c r="P173" s="253"/>
      <c r="Q173" s="253"/>
      <c r="R173" s="253"/>
      <c r="S173" s="253"/>
      <c r="T173" s="254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55" t="s">
        <v>158</v>
      </c>
      <c r="AU173" s="255" t="s">
        <v>87</v>
      </c>
      <c r="AV173" s="13" t="s">
        <v>87</v>
      </c>
      <c r="AW173" s="13" t="s">
        <v>34</v>
      </c>
      <c r="AX173" s="13" t="s">
        <v>79</v>
      </c>
      <c r="AY173" s="255" t="s">
        <v>148</v>
      </c>
    </row>
    <row r="174" s="14" customFormat="1">
      <c r="A174" s="14"/>
      <c r="B174" s="256"/>
      <c r="C174" s="257"/>
      <c r="D174" s="246" t="s">
        <v>158</v>
      </c>
      <c r="E174" s="258" t="s">
        <v>1</v>
      </c>
      <c r="F174" s="259" t="s">
        <v>183</v>
      </c>
      <c r="G174" s="257"/>
      <c r="H174" s="260">
        <v>13.923</v>
      </c>
      <c r="I174" s="261"/>
      <c r="J174" s="257"/>
      <c r="K174" s="257"/>
      <c r="L174" s="262"/>
      <c r="M174" s="263"/>
      <c r="N174" s="264"/>
      <c r="O174" s="264"/>
      <c r="P174" s="264"/>
      <c r="Q174" s="264"/>
      <c r="R174" s="264"/>
      <c r="S174" s="264"/>
      <c r="T174" s="265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66" t="s">
        <v>158</v>
      </c>
      <c r="AU174" s="266" t="s">
        <v>87</v>
      </c>
      <c r="AV174" s="14" t="s">
        <v>113</v>
      </c>
      <c r="AW174" s="14" t="s">
        <v>34</v>
      </c>
      <c r="AX174" s="14" t="s">
        <v>83</v>
      </c>
      <c r="AY174" s="266" t="s">
        <v>148</v>
      </c>
    </row>
    <row r="175" s="2" customFormat="1" ht="44.25" customHeight="1">
      <c r="A175" s="38"/>
      <c r="B175" s="39"/>
      <c r="C175" s="226" t="s">
        <v>233</v>
      </c>
      <c r="D175" s="226" t="s">
        <v>150</v>
      </c>
      <c r="E175" s="227" t="s">
        <v>400</v>
      </c>
      <c r="F175" s="228" t="s">
        <v>396</v>
      </c>
      <c r="G175" s="229" t="s">
        <v>153</v>
      </c>
      <c r="H175" s="230">
        <v>5.9669999999999996</v>
      </c>
      <c r="I175" s="231"/>
      <c r="J175" s="232">
        <f>ROUND(I175*H175,2)</f>
        <v>0</v>
      </c>
      <c r="K175" s="228" t="s">
        <v>1</v>
      </c>
      <c r="L175" s="44"/>
      <c r="M175" s="233" t="s">
        <v>1</v>
      </c>
      <c r="N175" s="234" t="s">
        <v>44</v>
      </c>
      <c r="O175" s="91"/>
      <c r="P175" s="235">
        <f>O175*H175</f>
        <v>0</v>
      </c>
      <c r="Q175" s="235">
        <v>0.361788</v>
      </c>
      <c r="R175" s="235">
        <f>Q175*H175</f>
        <v>2.1587889959999997</v>
      </c>
      <c r="S175" s="235">
        <v>0</v>
      </c>
      <c r="T175" s="236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37" t="s">
        <v>113</v>
      </c>
      <c r="AT175" s="237" t="s">
        <v>150</v>
      </c>
      <c r="AU175" s="237" t="s">
        <v>87</v>
      </c>
      <c r="AY175" s="17" t="s">
        <v>148</v>
      </c>
      <c r="BE175" s="238">
        <f>IF(N175="základní",J175,0)</f>
        <v>0</v>
      </c>
      <c r="BF175" s="238">
        <f>IF(N175="snížená",J175,0)</f>
        <v>0</v>
      </c>
      <c r="BG175" s="238">
        <f>IF(N175="zákl. přenesená",J175,0)</f>
        <v>0</v>
      </c>
      <c r="BH175" s="238">
        <f>IF(N175="sníž. přenesená",J175,0)</f>
        <v>0</v>
      </c>
      <c r="BI175" s="238">
        <f>IF(N175="nulová",J175,0)</f>
        <v>0</v>
      </c>
      <c r="BJ175" s="17" t="s">
        <v>83</v>
      </c>
      <c r="BK175" s="238">
        <f>ROUND(I175*H175,2)</f>
        <v>0</v>
      </c>
      <c r="BL175" s="17" t="s">
        <v>113</v>
      </c>
      <c r="BM175" s="237" t="s">
        <v>401</v>
      </c>
    </row>
    <row r="176" s="2" customFormat="1">
      <c r="A176" s="38"/>
      <c r="B176" s="39"/>
      <c r="C176" s="40"/>
      <c r="D176" s="246" t="s">
        <v>214</v>
      </c>
      <c r="E176" s="40"/>
      <c r="F176" s="267" t="s">
        <v>402</v>
      </c>
      <c r="G176" s="40"/>
      <c r="H176" s="40"/>
      <c r="I176" s="241"/>
      <c r="J176" s="40"/>
      <c r="K176" s="40"/>
      <c r="L176" s="44"/>
      <c r="M176" s="242"/>
      <c r="N176" s="243"/>
      <c r="O176" s="91"/>
      <c r="P176" s="91"/>
      <c r="Q176" s="91"/>
      <c r="R176" s="91"/>
      <c r="S176" s="91"/>
      <c r="T176" s="92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T176" s="17" t="s">
        <v>214</v>
      </c>
      <c r="AU176" s="17" t="s">
        <v>87</v>
      </c>
    </row>
    <row r="177" s="13" customFormat="1">
      <c r="A177" s="13"/>
      <c r="B177" s="244"/>
      <c r="C177" s="245"/>
      <c r="D177" s="246" t="s">
        <v>158</v>
      </c>
      <c r="E177" s="247" t="s">
        <v>1</v>
      </c>
      <c r="F177" s="248" t="s">
        <v>403</v>
      </c>
      <c r="G177" s="245"/>
      <c r="H177" s="249">
        <v>5.9669999999999996</v>
      </c>
      <c r="I177" s="250"/>
      <c r="J177" s="245"/>
      <c r="K177" s="245"/>
      <c r="L177" s="251"/>
      <c r="M177" s="252"/>
      <c r="N177" s="253"/>
      <c r="O177" s="253"/>
      <c r="P177" s="253"/>
      <c r="Q177" s="253"/>
      <c r="R177" s="253"/>
      <c r="S177" s="253"/>
      <c r="T177" s="254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55" t="s">
        <v>158</v>
      </c>
      <c r="AU177" s="255" t="s">
        <v>87</v>
      </c>
      <c r="AV177" s="13" t="s">
        <v>87</v>
      </c>
      <c r="AW177" s="13" t="s">
        <v>34</v>
      </c>
      <c r="AX177" s="13" t="s">
        <v>83</v>
      </c>
      <c r="AY177" s="255" t="s">
        <v>148</v>
      </c>
    </row>
    <row r="178" s="12" customFormat="1" ht="22.8" customHeight="1">
      <c r="A178" s="12"/>
      <c r="B178" s="210"/>
      <c r="C178" s="211"/>
      <c r="D178" s="212" t="s">
        <v>78</v>
      </c>
      <c r="E178" s="224" t="s">
        <v>184</v>
      </c>
      <c r="F178" s="224" t="s">
        <v>404</v>
      </c>
      <c r="G178" s="211"/>
      <c r="H178" s="211"/>
      <c r="I178" s="214"/>
      <c r="J178" s="225">
        <f>BK178</f>
        <v>0</v>
      </c>
      <c r="K178" s="211"/>
      <c r="L178" s="216"/>
      <c r="M178" s="217"/>
      <c r="N178" s="218"/>
      <c r="O178" s="218"/>
      <c r="P178" s="219">
        <f>SUM(P179:P184)</f>
        <v>0</v>
      </c>
      <c r="Q178" s="218"/>
      <c r="R178" s="219">
        <f>SUM(R179:R184)</f>
        <v>2.1902868</v>
      </c>
      <c r="S178" s="218"/>
      <c r="T178" s="220">
        <f>SUM(T179:T184)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221" t="s">
        <v>83</v>
      </c>
      <c r="AT178" s="222" t="s">
        <v>78</v>
      </c>
      <c r="AU178" s="222" t="s">
        <v>83</v>
      </c>
      <c r="AY178" s="221" t="s">
        <v>148</v>
      </c>
      <c r="BK178" s="223">
        <f>SUM(BK179:BK184)</f>
        <v>0</v>
      </c>
    </row>
    <row r="179" s="2" customFormat="1" ht="16.5" customHeight="1">
      <c r="A179" s="38"/>
      <c r="B179" s="39"/>
      <c r="C179" s="226" t="s">
        <v>240</v>
      </c>
      <c r="D179" s="226" t="s">
        <v>150</v>
      </c>
      <c r="E179" s="227" t="s">
        <v>405</v>
      </c>
      <c r="F179" s="228" t="s">
        <v>406</v>
      </c>
      <c r="G179" s="229" t="s">
        <v>153</v>
      </c>
      <c r="H179" s="230">
        <v>1009.05</v>
      </c>
      <c r="I179" s="231"/>
      <c r="J179" s="232">
        <f>ROUND(I179*H179,2)</f>
        <v>0</v>
      </c>
      <c r="K179" s="228" t="s">
        <v>154</v>
      </c>
      <c r="L179" s="44"/>
      <c r="M179" s="233" t="s">
        <v>1</v>
      </c>
      <c r="N179" s="234" t="s">
        <v>44</v>
      </c>
      <c r="O179" s="91"/>
      <c r="P179" s="235">
        <f>O179*H179</f>
        <v>0</v>
      </c>
      <c r="Q179" s="235">
        <v>0</v>
      </c>
      <c r="R179" s="235">
        <f>Q179*H179</f>
        <v>0</v>
      </c>
      <c r="S179" s="235">
        <v>0</v>
      </c>
      <c r="T179" s="236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37" t="s">
        <v>113</v>
      </c>
      <c r="AT179" s="237" t="s">
        <v>150</v>
      </c>
      <c r="AU179" s="237" t="s">
        <v>87</v>
      </c>
      <c r="AY179" s="17" t="s">
        <v>148</v>
      </c>
      <c r="BE179" s="238">
        <f>IF(N179="základní",J179,0)</f>
        <v>0</v>
      </c>
      <c r="BF179" s="238">
        <f>IF(N179="snížená",J179,0)</f>
        <v>0</v>
      </c>
      <c r="BG179" s="238">
        <f>IF(N179="zákl. přenesená",J179,0)</f>
        <v>0</v>
      </c>
      <c r="BH179" s="238">
        <f>IF(N179="sníž. přenesená",J179,0)</f>
        <v>0</v>
      </c>
      <c r="BI179" s="238">
        <f>IF(N179="nulová",J179,0)</f>
        <v>0</v>
      </c>
      <c r="BJ179" s="17" t="s">
        <v>83</v>
      </c>
      <c r="BK179" s="238">
        <f>ROUND(I179*H179,2)</f>
        <v>0</v>
      </c>
      <c r="BL179" s="17" t="s">
        <v>113</v>
      </c>
      <c r="BM179" s="237" t="s">
        <v>407</v>
      </c>
    </row>
    <row r="180" s="2" customFormat="1">
      <c r="A180" s="38"/>
      <c r="B180" s="39"/>
      <c r="C180" s="40"/>
      <c r="D180" s="239" t="s">
        <v>156</v>
      </c>
      <c r="E180" s="40"/>
      <c r="F180" s="240" t="s">
        <v>408</v>
      </c>
      <c r="G180" s="40"/>
      <c r="H180" s="40"/>
      <c r="I180" s="241"/>
      <c r="J180" s="40"/>
      <c r="K180" s="40"/>
      <c r="L180" s="44"/>
      <c r="M180" s="242"/>
      <c r="N180" s="243"/>
      <c r="O180" s="91"/>
      <c r="P180" s="91"/>
      <c r="Q180" s="91"/>
      <c r="R180" s="91"/>
      <c r="S180" s="91"/>
      <c r="T180" s="92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T180" s="17" t="s">
        <v>156</v>
      </c>
      <c r="AU180" s="17" t="s">
        <v>87</v>
      </c>
    </row>
    <row r="181" s="13" customFormat="1">
      <c r="A181" s="13"/>
      <c r="B181" s="244"/>
      <c r="C181" s="245"/>
      <c r="D181" s="246" t="s">
        <v>158</v>
      </c>
      <c r="E181" s="247" t="s">
        <v>1</v>
      </c>
      <c r="F181" s="248" t="s">
        <v>409</v>
      </c>
      <c r="G181" s="245"/>
      <c r="H181" s="249">
        <v>1009.05</v>
      </c>
      <c r="I181" s="250"/>
      <c r="J181" s="245"/>
      <c r="K181" s="245"/>
      <c r="L181" s="251"/>
      <c r="M181" s="252"/>
      <c r="N181" s="253"/>
      <c r="O181" s="253"/>
      <c r="P181" s="253"/>
      <c r="Q181" s="253"/>
      <c r="R181" s="253"/>
      <c r="S181" s="253"/>
      <c r="T181" s="254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55" t="s">
        <v>158</v>
      </c>
      <c r="AU181" s="255" t="s">
        <v>87</v>
      </c>
      <c r="AV181" s="13" t="s">
        <v>87</v>
      </c>
      <c r="AW181" s="13" t="s">
        <v>34</v>
      </c>
      <c r="AX181" s="13" t="s">
        <v>83</v>
      </c>
      <c r="AY181" s="255" t="s">
        <v>148</v>
      </c>
    </row>
    <row r="182" s="2" customFormat="1" ht="37.8" customHeight="1">
      <c r="A182" s="38"/>
      <c r="B182" s="39"/>
      <c r="C182" s="226" t="s">
        <v>8</v>
      </c>
      <c r="D182" s="226" t="s">
        <v>150</v>
      </c>
      <c r="E182" s="227" t="s">
        <v>410</v>
      </c>
      <c r="F182" s="228" t="s">
        <v>411</v>
      </c>
      <c r="G182" s="229" t="s">
        <v>153</v>
      </c>
      <c r="H182" s="230">
        <v>39.780000000000001</v>
      </c>
      <c r="I182" s="231"/>
      <c r="J182" s="232">
        <f>ROUND(I182*H182,2)</f>
        <v>0</v>
      </c>
      <c r="K182" s="228" t="s">
        <v>154</v>
      </c>
      <c r="L182" s="44"/>
      <c r="M182" s="233" t="s">
        <v>1</v>
      </c>
      <c r="N182" s="234" t="s">
        <v>44</v>
      </c>
      <c r="O182" s="91"/>
      <c r="P182" s="235">
        <f>O182*H182</f>
        <v>0</v>
      </c>
      <c r="Q182" s="235">
        <v>0.055059999999999998</v>
      </c>
      <c r="R182" s="235">
        <f>Q182*H182</f>
        <v>2.1902868</v>
      </c>
      <c r="S182" s="235">
        <v>0</v>
      </c>
      <c r="T182" s="236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37" t="s">
        <v>113</v>
      </c>
      <c r="AT182" s="237" t="s">
        <v>150</v>
      </c>
      <c r="AU182" s="237" t="s">
        <v>87</v>
      </c>
      <c r="AY182" s="17" t="s">
        <v>148</v>
      </c>
      <c r="BE182" s="238">
        <f>IF(N182="základní",J182,0)</f>
        <v>0</v>
      </c>
      <c r="BF182" s="238">
        <f>IF(N182="snížená",J182,0)</f>
        <v>0</v>
      </c>
      <c r="BG182" s="238">
        <f>IF(N182="zákl. přenesená",J182,0)</f>
        <v>0</v>
      </c>
      <c r="BH182" s="238">
        <f>IF(N182="sníž. přenesená",J182,0)</f>
        <v>0</v>
      </c>
      <c r="BI182" s="238">
        <f>IF(N182="nulová",J182,0)</f>
        <v>0</v>
      </c>
      <c r="BJ182" s="17" t="s">
        <v>83</v>
      </c>
      <c r="BK182" s="238">
        <f>ROUND(I182*H182,2)</f>
        <v>0</v>
      </c>
      <c r="BL182" s="17" t="s">
        <v>113</v>
      </c>
      <c r="BM182" s="237" t="s">
        <v>412</v>
      </c>
    </row>
    <row r="183" s="2" customFormat="1">
      <c r="A183" s="38"/>
      <c r="B183" s="39"/>
      <c r="C183" s="40"/>
      <c r="D183" s="239" t="s">
        <v>156</v>
      </c>
      <c r="E183" s="40"/>
      <c r="F183" s="240" t="s">
        <v>413</v>
      </c>
      <c r="G183" s="40"/>
      <c r="H183" s="40"/>
      <c r="I183" s="241"/>
      <c r="J183" s="40"/>
      <c r="K183" s="40"/>
      <c r="L183" s="44"/>
      <c r="M183" s="242"/>
      <c r="N183" s="243"/>
      <c r="O183" s="91"/>
      <c r="P183" s="91"/>
      <c r="Q183" s="91"/>
      <c r="R183" s="91"/>
      <c r="S183" s="91"/>
      <c r="T183" s="92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T183" s="17" t="s">
        <v>156</v>
      </c>
      <c r="AU183" s="17" t="s">
        <v>87</v>
      </c>
    </row>
    <row r="184" s="13" customFormat="1">
      <c r="A184" s="13"/>
      <c r="B184" s="244"/>
      <c r="C184" s="245"/>
      <c r="D184" s="246" t="s">
        <v>158</v>
      </c>
      <c r="E184" s="247" t="s">
        <v>1</v>
      </c>
      <c r="F184" s="248" t="s">
        <v>414</v>
      </c>
      <c r="G184" s="245"/>
      <c r="H184" s="249">
        <v>39.780000000000001</v>
      </c>
      <c r="I184" s="250"/>
      <c r="J184" s="245"/>
      <c r="K184" s="245"/>
      <c r="L184" s="251"/>
      <c r="M184" s="252"/>
      <c r="N184" s="253"/>
      <c r="O184" s="253"/>
      <c r="P184" s="253"/>
      <c r="Q184" s="253"/>
      <c r="R184" s="253"/>
      <c r="S184" s="253"/>
      <c r="T184" s="254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55" t="s">
        <v>158</v>
      </c>
      <c r="AU184" s="255" t="s">
        <v>87</v>
      </c>
      <c r="AV184" s="13" t="s">
        <v>87</v>
      </c>
      <c r="AW184" s="13" t="s">
        <v>34</v>
      </c>
      <c r="AX184" s="13" t="s">
        <v>83</v>
      </c>
      <c r="AY184" s="255" t="s">
        <v>148</v>
      </c>
    </row>
    <row r="185" s="12" customFormat="1" ht="22.8" customHeight="1">
      <c r="A185" s="12"/>
      <c r="B185" s="210"/>
      <c r="C185" s="211"/>
      <c r="D185" s="212" t="s">
        <v>78</v>
      </c>
      <c r="E185" s="224" t="s">
        <v>202</v>
      </c>
      <c r="F185" s="224" t="s">
        <v>415</v>
      </c>
      <c r="G185" s="211"/>
      <c r="H185" s="211"/>
      <c r="I185" s="214"/>
      <c r="J185" s="225">
        <f>BK185</f>
        <v>0</v>
      </c>
      <c r="K185" s="211"/>
      <c r="L185" s="216"/>
      <c r="M185" s="217"/>
      <c r="N185" s="218"/>
      <c r="O185" s="218"/>
      <c r="P185" s="219">
        <f>SUM(P186:P191)</f>
        <v>0</v>
      </c>
      <c r="Q185" s="218"/>
      <c r="R185" s="219">
        <f>SUM(R186:R191)</f>
        <v>0</v>
      </c>
      <c r="S185" s="218"/>
      <c r="T185" s="220">
        <f>SUM(T186:T191)</f>
        <v>1.0187550000000001</v>
      </c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R185" s="221" t="s">
        <v>83</v>
      </c>
      <c r="AT185" s="222" t="s">
        <v>78</v>
      </c>
      <c r="AU185" s="222" t="s">
        <v>83</v>
      </c>
      <c r="AY185" s="221" t="s">
        <v>148</v>
      </c>
      <c r="BK185" s="223">
        <f>SUM(BK186:BK191)</f>
        <v>0</v>
      </c>
    </row>
    <row r="186" s="2" customFormat="1" ht="16.5" customHeight="1">
      <c r="A186" s="38"/>
      <c r="B186" s="39"/>
      <c r="C186" s="226" t="s">
        <v>337</v>
      </c>
      <c r="D186" s="226" t="s">
        <v>150</v>
      </c>
      <c r="E186" s="227" t="s">
        <v>416</v>
      </c>
      <c r="F186" s="228" t="s">
        <v>417</v>
      </c>
      <c r="G186" s="229" t="s">
        <v>153</v>
      </c>
      <c r="H186" s="230">
        <v>1009.05</v>
      </c>
      <c r="I186" s="231"/>
      <c r="J186" s="232">
        <f>ROUND(I186*H186,2)</f>
        <v>0</v>
      </c>
      <c r="K186" s="228" t="s">
        <v>1</v>
      </c>
      <c r="L186" s="44"/>
      <c r="M186" s="233" t="s">
        <v>1</v>
      </c>
      <c r="N186" s="234" t="s">
        <v>44</v>
      </c>
      <c r="O186" s="91"/>
      <c r="P186" s="235">
        <f>O186*H186</f>
        <v>0</v>
      </c>
      <c r="Q186" s="235">
        <v>0</v>
      </c>
      <c r="R186" s="235">
        <f>Q186*H186</f>
        <v>0</v>
      </c>
      <c r="S186" s="235">
        <v>0.00029999999999999997</v>
      </c>
      <c r="T186" s="236">
        <f>S186*H186</f>
        <v>0.30271499999999996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37" t="s">
        <v>113</v>
      </c>
      <c r="AT186" s="237" t="s">
        <v>150</v>
      </c>
      <c r="AU186" s="237" t="s">
        <v>87</v>
      </c>
      <c r="AY186" s="17" t="s">
        <v>148</v>
      </c>
      <c r="BE186" s="238">
        <f>IF(N186="základní",J186,0)</f>
        <v>0</v>
      </c>
      <c r="BF186" s="238">
        <f>IF(N186="snížená",J186,0)</f>
        <v>0</v>
      </c>
      <c r="BG186" s="238">
        <f>IF(N186="zákl. přenesená",J186,0)</f>
        <v>0</v>
      </c>
      <c r="BH186" s="238">
        <f>IF(N186="sníž. přenesená",J186,0)</f>
        <v>0</v>
      </c>
      <c r="BI186" s="238">
        <f>IF(N186="nulová",J186,0)</f>
        <v>0</v>
      </c>
      <c r="BJ186" s="17" t="s">
        <v>83</v>
      </c>
      <c r="BK186" s="238">
        <f>ROUND(I186*H186,2)</f>
        <v>0</v>
      </c>
      <c r="BL186" s="17" t="s">
        <v>113</v>
      </c>
      <c r="BM186" s="237" t="s">
        <v>418</v>
      </c>
    </row>
    <row r="187" s="2" customFormat="1">
      <c r="A187" s="38"/>
      <c r="B187" s="39"/>
      <c r="C187" s="40"/>
      <c r="D187" s="246" t="s">
        <v>214</v>
      </c>
      <c r="E187" s="40"/>
      <c r="F187" s="267" t="s">
        <v>419</v>
      </c>
      <c r="G187" s="40"/>
      <c r="H187" s="40"/>
      <c r="I187" s="241"/>
      <c r="J187" s="40"/>
      <c r="K187" s="40"/>
      <c r="L187" s="44"/>
      <c r="M187" s="242"/>
      <c r="N187" s="243"/>
      <c r="O187" s="91"/>
      <c r="P187" s="91"/>
      <c r="Q187" s="91"/>
      <c r="R187" s="91"/>
      <c r="S187" s="91"/>
      <c r="T187" s="92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T187" s="17" t="s">
        <v>214</v>
      </c>
      <c r="AU187" s="17" t="s">
        <v>87</v>
      </c>
    </row>
    <row r="188" s="13" customFormat="1">
      <c r="A188" s="13"/>
      <c r="B188" s="244"/>
      <c r="C188" s="245"/>
      <c r="D188" s="246" t="s">
        <v>158</v>
      </c>
      <c r="E188" s="247" t="s">
        <v>1</v>
      </c>
      <c r="F188" s="248" t="s">
        <v>409</v>
      </c>
      <c r="G188" s="245"/>
      <c r="H188" s="249">
        <v>1009.05</v>
      </c>
      <c r="I188" s="250"/>
      <c r="J188" s="245"/>
      <c r="K188" s="245"/>
      <c r="L188" s="251"/>
      <c r="M188" s="252"/>
      <c r="N188" s="253"/>
      <c r="O188" s="253"/>
      <c r="P188" s="253"/>
      <c r="Q188" s="253"/>
      <c r="R188" s="253"/>
      <c r="S188" s="253"/>
      <c r="T188" s="254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55" t="s">
        <v>158</v>
      </c>
      <c r="AU188" s="255" t="s">
        <v>87</v>
      </c>
      <c r="AV188" s="13" t="s">
        <v>87</v>
      </c>
      <c r="AW188" s="13" t="s">
        <v>34</v>
      </c>
      <c r="AX188" s="13" t="s">
        <v>83</v>
      </c>
      <c r="AY188" s="255" t="s">
        <v>148</v>
      </c>
    </row>
    <row r="189" s="2" customFormat="1" ht="66.75" customHeight="1">
      <c r="A189" s="38"/>
      <c r="B189" s="39"/>
      <c r="C189" s="226" t="s">
        <v>340</v>
      </c>
      <c r="D189" s="226" t="s">
        <v>150</v>
      </c>
      <c r="E189" s="227" t="s">
        <v>420</v>
      </c>
      <c r="F189" s="228" t="s">
        <v>421</v>
      </c>
      <c r="G189" s="229" t="s">
        <v>153</v>
      </c>
      <c r="H189" s="230">
        <v>39.780000000000001</v>
      </c>
      <c r="I189" s="231"/>
      <c r="J189" s="232">
        <f>ROUND(I189*H189,2)</f>
        <v>0</v>
      </c>
      <c r="K189" s="228" t="s">
        <v>154</v>
      </c>
      <c r="L189" s="44"/>
      <c r="M189" s="233" t="s">
        <v>1</v>
      </c>
      <c r="N189" s="234" t="s">
        <v>44</v>
      </c>
      <c r="O189" s="91"/>
      <c r="P189" s="235">
        <f>O189*H189</f>
        <v>0</v>
      </c>
      <c r="Q189" s="235">
        <v>0</v>
      </c>
      <c r="R189" s="235">
        <f>Q189*H189</f>
        <v>0</v>
      </c>
      <c r="S189" s="235">
        <v>0.017999999999999999</v>
      </c>
      <c r="T189" s="236">
        <f>S189*H189</f>
        <v>0.71604000000000001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37" t="s">
        <v>113</v>
      </c>
      <c r="AT189" s="237" t="s">
        <v>150</v>
      </c>
      <c r="AU189" s="237" t="s">
        <v>87</v>
      </c>
      <c r="AY189" s="17" t="s">
        <v>148</v>
      </c>
      <c r="BE189" s="238">
        <f>IF(N189="základní",J189,0)</f>
        <v>0</v>
      </c>
      <c r="BF189" s="238">
        <f>IF(N189="snížená",J189,0)</f>
        <v>0</v>
      </c>
      <c r="BG189" s="238">
        <f>IF(N189="zákl. přenesená",J189,0)</f>
        <v>0</v>
      </c>
      <c r="BH189" s="238">
        <f>IF(N189="sníž. přenesená",J189,0)</f>
        <v>0</v>
      </c>
      <c r="BI189" s="238">
        <f>IF(N189="nulová",J189,0)</f>
        <v>0</v>
      </c>
      <c r="BJ189" s="17" t="s">
        <v>83</v>
      </c>
      <c r="BK189" s="238">
        <f>ROUND(I189*H189,2)</f>
        <v>0</v>
      </c>
      <c r="BL189" s="17" t="s">
        <v>113</v>
      </c>
      <c r="BM189" s="237" t="s">
        <v>422</v>
      </c>
    </row>
    <row r="190" s="2" customFormat="1">
      <c r="A190" s="38"/>
      <c r="B190" s="39"/>
      <c r="C190" s="40"/>
      <c r="D190" s="239" t="s">
        <v>156</v>
      </c>
      <c r="E190" s="40"/>
      <c r="F190" s="240" t="s">
        <v>423</v>
      </c>
      <c r="G190" s="40"/>
      <c r="H190" s="40"/>
      <c r="I190" s="241"/>
      <c r="J190" s="40"/>
      <c r="K190" s="40"/>
      <c r="L190" s="44"/>
      <c r="M190" s="242"/>
      <c r="N190" s="243"/>
      <c r="O190" s="91"/>
      <c r="P190" s="91"/>
      <c r="Q190" s="91"/>
      <c r="R190" s="91"/>
      <c r="S190" s="91"/>
      <c r="T190" s="92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T190" s="17" t="s">
        <v>156</v>
      </c>
      <c r="AU190" s="17" t="s">
        <v>87</v>
      </c>
    </row>
    <row r="191" s="13" customFormat="1">
      <c r="A191" s="13"/>
      <c r="B191" s="244"/>
      <c r="C191" s="245"/>
      <c r="D191" s="246" t="s">
        <v>158</v>
      </c>
      <c r="E191" s="247" t="s">
        <v>1</v>
      </c>
      <c r="F191" s="248" t="s">
        <v>424</v>
      </c>
      <c r="G191" s="245"/>
      <c r="H191" s="249">
        <v>39.780000000000001</v>
      </c>
      <c r="I191" s="250"/>
      <c r="J191" s="245"/>
      <c r="K191" s="245"/>
      <c r="L191" s="251"/>
      <c r="M191" s="252"/>
      <c r="N191" s="253"/>
      <c r="O191" s="253"/>
      <c r="P191" s="253"/>
      <c r="Q191" s="253"/>
      <c r="R191" s="253"/>
      <c r="S191" s="253"/>
      <c r="T191" s="254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55" t="s">
        <v>158</v>
      </c>
      <c r="AU191" s="255" t="s">
        <v>87</v>
      </c>
      <c r="AV191" s="13" t="s">
        <v>87</v>
      </c>
      <c r="AW191" s="13" t="s">
        <v>34</v>
      </c>
      <c r="AX191" s="13" t="s">
        <v>83</v>
      </c>
      <c r="AY191" s="255" t="s">
        <v>148</v>
      </c>
    </row>
    <row r="192" s="12" customFormat="1" ht="22.8" customHeight="1">
      <c r="A192" s="12"/>
      <c r="B192" s="210"/>
      <c r="C192" s="211"/>
      <c r="D192" s="212" t="s">
        <v>78</v>
      </c>
      <c r="E192" s="224" t="s">
        <v>244</v>
      </c>
      <c r="F192" s="224" t="s">
        <v>245</v>
      </c>
      <c r="G192" s="211"/>
      <c r="H192" s="211"/>
      <c r="I192" s="214"/>
      <c r="J192" s="225">
        <f>BK192</f>
        <v>0</v>
      </c>
      <c r="K192" s="211"/>
      <c r="L192" s="216"/>
      <c r="M192" s="217"/>
      <c r="N192" s="218"/>
      <c r="O192" s="218"/>
      <c r="P192" s="219">
        <f>SUM(P193:P194)</f>
        <v>0</v>
      </c>
      <c r="Q192" s="218"/>
      <c r="R192" s="219">
        <f>SUM(R193:R194)</f>
        <v>0</v>
      </c>
      <c r="S192" s="218"/>
      <c r="T192" s="220">
        <f>SUM(T193:T194)</f>
        <v>0</v>
      </c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R192" s="221" t="s">
        <v>83</v>
      </c>
      <c r="AT192" s="222" t="s">
        <v>78</v>
      </c>
      <c r="AU192" s="222" t="s">
        <v>83</v>
      </c>
      <c r="AY192" s="221" t="s">
        <v>148</v>
      </c>
      <c r="BK192" s="223">
        <f>SUM(BK193:BK194)</f>
        <v>0</v>
      </c>
    </row>
    <row r="193" s="2" customFormat="1" ht="33" customHeight="1">
      <c r="A193" s="38"/>
      <c r="B193" s="39"/>
      <c r="C193" s="226" t="s">
        <v>344</v>
      </c>
      <c r="D193" s="226" t="s">
        <v>150</v>
      </c>
      <c r="E193" s="227" t="s">
        <v>246</v>
      </c>
      <c r="F193" s="228" t="s">
        <v>247</v>
      </c>
      <c r="G193" s="229" t="s">
        <v>222</v>
      </c>
      <c r="H193" s="230">
        <v>55.271999999999998</v>
      </c>
      <c r="I193" s="231"/>
      <c r="J193" s="232">
        <f>ROUND(I193*H193,2)</f>
        <v>0</v>
      </c>
      <c r="K193" s="228" t="s">
        <v>154</v>
      </c>
      <c r="L193" s="44"/>
      <c r="M193" s="233" t="s">
        <v>1</v>
      </c>
      <c r="N193" s="234" t="s">
        <v>44</v>
      </c>
      <c r="O193" s="91"/>
      <c r="P193" s="235">
        <f>O193*H193</f>
        <v>0</v>
      </c>
      <c r="Q193" s="235">
        <v>0</v>
      </c>
      <c r="R193" s="235">
        <f>Q193*H193</f>
        <v>0</v>
      </c>
      <c r="S193" s="235">
        <v>0</v>
      </c>
      <c r="T193" s="236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37" t="s">
        <v>113</v>
      </c>
      <c r="AT193" s="237" t="s">
        <v>150</v>
      </c>
      <c r="AU193" s="237" t="s">
        <v>87</v>
      </c>
      <c r="AY193" s="17" t="s">
        <v>148</v>
      </c>
      <c r="BE193" s="238">
        <f>IF(N193="základní",J193,0)</f>
        <v>0</v>
      </c>
      <c r="BF193" s="238">
        <f>IF(N193="snížená",J193,0)</f>
        <v>0</v>
      </c>
      <c r="BG193" s="238">
        <f>IF(N193="zákl. přenesená",J193,0)</f>
        <v>0</v>
      </c>
      <c r="BH193" s="238">
        <f>IF(N193="sníž. přenesená",J193,0)</f>
        <v>0</v>
      </c>
      <c r="BI193" s="238">
        <f>IF(N193="nulová",J193,0)</f>
        <v>0</v>
      </c>
      <c r="BJ193" s="17" t="s">
        <v>83</v>
      </c>
      <c r="BK193" s="238">
        <f>ROUND(I193*H193,2)</f>
        <v>0</v>
      </c>
      <c r="BL193" s="17" t="s">
        <v>113</v>
      </c>
      <c r="BM193" s="237" t="s">
        <v>425</v>
      </c>
    </row>
    <row r="194" s="2" customFormat="1">
      <c r="A194" s="38"/>
      <c r="B194" s="39"/>
      <c r="C194" s="40"/>
      <c r="D194" s="239" t="s">
        <v>156</v>
      </c>
      <c r="E194" s="40"/>
      <c r="F194" s="240" t="s">
        <v>249</v>
      </c>
      <c r="G194" s="40"/>
      <c r="H194" s="40"/>
      <c r="I194" s="241"/>
      <c r="J194" s="40"/>
      <c r="K194" s="40"/>
      <c r="L194" s="44"/>
      <c r="M194" s="278"/>
      <c r="N194" s="279"/>
      <c r="O194" s="280"/>
      <c r="P194" s="280"/>
      <c r="Q194" s="280"/>
      <c r="R194" s="280"/>
      <c r="S194" s="280"/>
      <c r="T194" s="281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T194" s="17" t="s">
        <v>156</v>
      </c>
      <c r="AU194" s="17" t="s">
        <v>87</v>
      </c>
    </row>
    <row r="195" s="2" customFormat="1" ht="6.96" customHeight="1">
      <c r="A195" s="38"/>
      <c r="B195" s="66"/>
      <c r="C195" s="67"/>
      <c r="D195" s="67"/>
      <c r="E195" s="67"/>
      <c r="F195" s="67"/>
      <c r="G195" s="67"/>
      <c r="H195" s="67"/>
      <c r="I195" s="67"/>
      <c r="J195" s="67"/>
      <c r="K195" s="67"/>
      <c r="L195" s="44"/>
      <c r="M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</row>
  </sheetData>
  <sheetProtection sheet="1" autoFilter="0" formatColumns="0" formatRows="0" objects="1" scenarios="1" spinCount="100000" saltValue="2UwP4KDqMPLSnjC6qk4+19aWeqnSzL7pKzVoqKqDiSzP9taL0WQcqp+bfbARm3t66I3NGH8HYmQ79RgFcooxwQ==" hashValue="FkAeo7lqrUXYcJ7DZt0Gc0zEQNwy9WEh9LwxgMjSfzXJ/bP8M5cMZplycLrGi3UWepRDe+NGVI73of2JxB4uZw==" algorithmName="SHA-512" password="CC35"/>
  <autoFilter ref="C125:K194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4:H114"/>
    <mergeCell ref="E116:H116"/>
    <mergeCell ref="E118:H118"/>
    <mergeCell ref="L2:V2"/>
  </mergeCells>
  <hyperlinks>
    <hyperlink ref="F130" r:id="rId1" display="https://podminky.urs.cz/item/CS_URS_2022_01/114203101"/>
    <hyperlink ref="F133" r:id="rId2" display="https://podminky.urs.cz/item/CS_URS_2022_01/114203201"/>
    <hyperlink ref="F136" r:id="rId3" display="https://podminky.urs.cz/item/CS_URS_2022_01/114203301"/>
    <hyperlink ref="F139" r:id="rId4" display="https://podminky.urs.cz/item/CS_URS_2022_01/114203401"/>
    <hyperlink ref="F142" r:id="rId5" display="https://podminky.urs.cz/item/CS_URS_2022_01/162751114"/>
    <hyperlink ref="F145" r:id="rId6" display="https://podminky.urs.cz/item/CS_URS_2022_01/162751134"/>
    <hyperlink ref="F150" r:id="rId7" display="https://podminky.urs.cz/item/CS_URS_2022_01/171201231"/>
    <hyperlink ref="F157" r:id="rId8" display="https://podminky.urs.cz/item/CS_URS_2022_01/451316112"/>
    <hyperlink ref="F160" r:id="rId9" display="https://podminky.urs.cz/item/CS_URS_2022_01/451571111"/>
    <hyperlink ref="F163" r:id="rId10" display="https://podminky.urs.cz/item/CS_URS_2022_01/465511327"/>
    <hyperlink ref="F171" r:id="rId11" display="https://podminky.urs.cz/item/CS_URS_2022_01/465513327"/>
    <hyperlink ref="F180" r:id="rId12" display="https://podminky.urs.cz/item/CS_URS_2022_01/629995101"/>
    <hyperlink ref="F183" r:id="rId13" display="https://podminky.urs.cz/item/CS_URS_2022_01/636195212"/>
    <hyperlink ref="F190" r:id="rId14" display="https://podminky.urs.cz/item/CS_URS_2022_01/938903111"/>
    <hyperlink ref="F194" r:id="rId15" display="https://podminky.urs.cz/item/CS_URS_2022_01/998332011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6"/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106</v>
      </c>
    </row>
    <row r="3" s="1" customFormat="1" ht="6.96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20"/>
      <c r="AT3" s="17" t="s">
        <v>87</v>
      </c>
    </row>
    <row r="4" s="1" customFormat="1" ht="24.96" customHeight="1">
      <c r="B4" s="20"/>
      <c r="D4" s="148" t="s">
        <v>119</v>
      </c>
      <c r="L4" s="20"/>
      <c r="M4" s="149" t="s">
        <v>10</v>
      </c>
      <c r="AT4" s="17" t="s">
        <v>4</v>
      </c>
    </row>
    <row r="5" s="1" customFormat="1" ht="6.96" customHeight="1">
      <c r="B5" s="20"/>
      <c r="L5" s="20"/>
    </row>
    <row r="6" s="1" customFormat="1" ht="12" customHeight="1">
      <c r="B6" s="20"/>
      <c r="D6" s="150" t="s">
        <v>16</v>
      </c>
      <c r="L6" s="20"/>
    </row>
    <row r="7" s="1" customFormat="1" ht="16.5" customHeight="1">
      <c r="B7" s="20"/>
      <c r="E7" s="151" t="str">
        <f>'Rekapitulace stavby'!K6</f>
        <v>Divoká Orlice, Žamberk, oprava úpravy, ř. km 78,100 - 78,723</v>
      </c>
      <c r="F7" s="150"/>
      <c r="G7" s="150"/>
      <c r="H7" s="150"/>
      <c r="L7" s="20"/>
    </row>
    <row r="8" s="1" customFormat="1" ht="12" customHeight="1">
      <c r="B8" s="20"/>
      <c r="D8" s="150" t="s">
        <v>120</v>
      </c>
      <c r="L8" s="20"/>
    </row>
    <row r="9" s="2" customFormat="1" ht="16.5" customHeight="1">
      <c r="A9" s="38"/>
      <c r="B9" s="44"/>
      <c r="C9" s="38"/>
      <c r="D9" s="38"/>
      <c r="E9" s="151" t="s">
        <v>349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 ht="12" customHeight="1">
      <c r="A10" s="38"/>
      <c r="B10" s="44"/>
      <c r="C10" s="38"/>
      <c r="D10" s="150" t="s">
        <v>122</v>
      </c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6.5" customHeight="1">
      <c r="A11" s="38"/>
      <c r="B11" s="44"/>
      <c r="C11" s="38"/>
      <c r="D11" s="38"/>
      <c r="E11" s="152" t="s">
        <v>426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2" customHeight="1">
      <c r="A13" s="38"/>
      <c r="B13" s="44"/>
      <c r="C13" s="38"/>
      <c r="D13" s="150" t="s">
        <v>18</v>
      </c>
      <c r="E13" s="38"/>
      <c r="F13" s="141" t="s">
        <v>19</v>
      </c>
      <c r="G13" s="38"/>
      <c r="H13" s="38"/>
      <c r="I13" s="150" t="s">
        <v>20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50" t="s">
        <v>22</v>
      </c>
      <c r="E14" s="38"/>
      <c r="F14" s="141" t="s">
        <v>23</v>
      </c>
      <c r="G14" s="38"/>
      <c r="H14" s="38"/>
      <c r="I14" s="150" t="s">
        <v>24</v>
      </c>
      <c r="J14" s="153" t="str">
        <f>'Rekapitulace stavby'!AN8</f>
        <v>2. 5. 2022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12" customHeight="1">
      <c r="A16" s="38"/>
      <c r="B16" s="44"/>
      <c r="C16" s="38"/>
      <c r="D16" s="150" t="s">
        <v>26</v>
      </c>
      <c r="E16" s="38"/>
      <c r="F16" s="38"/>
      <c r="G16" s="38"/>
      <c r="H16" s="38"/>
      <c r="I16" s="150" t="s">
        <v>27</v>
      </c>
      <c r="J16" s="141" t="s">
        <v>1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8" customHeight="1">
      <c r="A17" s="38"/>
      <c r="B17" s="44"/>
      <c r="C17" s="38"/>
      <c r="D17" s="38"/>
      <c r="E17" s="141" t="s">
        <v>28</v>
      </c>
      <c r="F17" s="38"/>
      <c r="G17" s="38"/>
      <c r="H17" s="38"/>
      <c r="I17" s="150" t="s">
        <v>29</v>
      </c>
      <c r="J17" s="141" t="s">
        <v>1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6.96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12" customHeight="1">
      <c r="A19" s="38"/>
      <c r="B19" s="44"/>
      <c r="C19" s="38"/>
      <c r="D19" s="150" t="s">
        <v>30</v>
      </c>
      <c r="E19" s="38"/>
      <c r="F19" s="38"/>
      <c r="G19" s="38"/>
      <c r="H19" s="38"/>
      <c r="I19" s="150" t="s">
        <v>27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0" t="s">
        <v>29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6.96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12" customHeight="1">
      <c r="A22" s="38"/>
      <c r="B22" s="44"/>
      <c r="C22" s="38"/>
      <c r="D22" s="150" t="s">
        <v>32</v>
      </c>
      <c r="E22" s="38"/>
      <c r="F22" s="38"/>
      <c r="G22" s="38"/>
      <c r="H22" s="38"/>
      <c r="I22" s="150" t="s">
        <v>27</v>
      </c>
      <c r="J22" s="141" t="s">
        <v>1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8" customHeight="1">
      <c r="A23" s="38"/>
      <c r="B23" s="44"/>
      <c r="C23" s="38"/>
      <c r="D23" s="38"/>
      <c r="E23" s="141" t="s">
        <v>33</v>
      </c>
      <c r="F23" s="38"/>
      <c r="G23" s="38"/>
      <c r="H23" s="38"/>
      <c r="I23" s="150" t="s">
        <v>29</v>
      </c>
      <c r="J23" s="141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6.96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12" customHeight="1">
      <c r="A25" s="38"/>
      <c r="B25" s="44"/>
      <c r="C25" s="38"/>
      <c r="D25" s="150" t="s">
        <v>35</v>
      </c>
      <c r="E25" s="38"/>
      <c r="F25" s="38"/>
      <c r="G25" s="38"/>
      <c r="H25" s="38"/>
      <c r="I25" s="150" t="s">
        <v>27</v>
      </c>
      <c r="J25" s="141" t="s">
        <v>1</v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8" customHeight="1">
      <c r="A26" s="38"/>
      <c r="B26" s="44"/>
      <c r="C26" s="38"/>
      <c r="D26" s="38"/>
      <c r="E26" s="141" t="s">
        <v>36</v>
      </c>
      <c r="F26" s="38"/>
      <c r="G26" s="38"/>
      <c r="H26" s="38"/>
      <c r="I26" s="150" t="s">
        <v>29</v>
      </c>
      <c r="J26" s="141" t="s">
        <v>1</v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2" customFormat="1" ht="6.96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="2" customFormat="1" ht="12" customHeight="1">
      <c r="A28" s="38"/>
      <c r="B28" s="44"/>
      <c r="C28" s="38"/>
      <c r="D28" s="150" t="s">
        <v>37</v>
      </c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8" customFormat="1" ht="71.25" customHeight="1">
      <c r="A29" s="154"/>
      <c r="B29" s="155"/>
      <c r="C29" s="154"/>
      <c r="D29" s="154"/>
      <c r="E29" s="156" t="s">
        <v>38</v>
      </c>
      <c r="F29" s="156"/>
      <c r="G29" s="156"/>
      <c r="H29" s="156"/>
      <c r="I29" s="154"/>
      <c r="J29" s="154"/>
      <c r="K29" s="154"/>
      <c r="L29" s="157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</row>
    <row r="30" s="2" customFormat="1" ht="6.96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58"/>
      <c r="E31" s="158"/>
      <c r="F31" s="158"/>
      <c r="G31" s="158"/>
      <c r="H31" s="158"/>
      <c r="I31" s="158"/>
      <c r="J31" s="158"/>
      <c r="K31" s="15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25.44" customHeight="1">
      <c r="A32" s="38"/>
      <c r="B32" s="44"/>
      <c r="C32" s="38"/>
      <c r="D32" s="159" t="s">
        <v>39</v>
      </c>
      <c r="E32" s="38"/>
      <c r="F32" s="38"/>
      <c r="G32" s="38"/>
      <c r="H32" s="38"/>
      <c r="I32" s="38"/>
      <c r="J32" s="160">
        <f>ROUND(J126, 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6.96" customHeight="1">
      <c r="A33" s="38"/>
      <c r="B33" s="44"/>
      <c r="C33" s="38"/>
      <c r="D33" s="158"/>
      <c r="E33" s="158"/>
      <c r="F33" s="158"/>
      <c r="G33" s="158"/>
      <c r="H33" s="158"/>
      <c r="I33" s="158"/>
      <c r="J33" s="158"/>
      <c r="K33" s="15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38"/>
      <c r="F34" s="161" t="s">
        <v>41</v>
      </c>
      <c r="G34" s="38"/>
      <c r="H34" s="38"/>
      <c r="I34" s="161" t="s">
        <v>40</v>
      </c>
      <c r="J34" s="161" t="s">
        <v>42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="2" customFormat="1" ht="14.4" customHeight="1">
      <c r="A35" s="38"/>
      <c r="B35" s="44"/>
      <c r="C35" s="38"/>
      <c r="D35" s="162" t="s">
        <v>43</v>
      </c>
      <c r="E35" s="150" t="s">
        <v>44</v>
      </c>
      <c r="F35" s="163">
        <f>ROUND((SUM(BE126:BE185)),  2)</f>
        <v>0</v>
      </c>
      <c r="G35" s="38"/>
      <c r="H35" s="38"/>
      <c r="I35" s="164">
        <v>0.20999999999999999</v>
      </c>
      <c r="J35" s="163">
        <f>ROUND(((SUM(BE126:BE185))*I35),  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="2" customFormat="1" ht="14.4" customHeight="1">
      <c r="A36" s="38"/>
      <c r="B36" s="44"/>
      <c r="C36" s="38"/>
      <c r="D36" s="38"/>
      <c r="E36" s="150" t="s">
        <v>45</v>
      </c>
      <c r="F36" s="163">
        <f>ROUND((SUM(BF126:BF185)),  2)</f>
        <v>0</v>
      </c>
      <c r="G36" s="38"/>
      <c r="H36" s="38"/>
      <c r="I36" s="164">
        <v>0.14999999999999999</v>
      </c>
      <c r="J36" s="163">
        <f>ROUND(((SUM(BF126:BF185))*I36),  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50" t="s">
        <v>46</v>
      </c>
      <c r="F37" s="163">
        <f>ROUND((SUM(BG126:BG185)),  2)</f>
        <v>0</v>
      </c>
      <c r="G37" s="38"/>
      <c r="H37" s="38"/>
      <c r="I37" s="164">
        <v>0.20999999999999999</v>
      </c>
      <c r="J37" s="163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hidden="1" s="2" customFormat="1" ht="14.4" customHeight="1">
      <c r="A38" s="38"/>
      <c r="B38" s="44"/>
      <c r="C38" s="38"/>
      <c r="D38" s="38"/>
      <c r="E38" s="150" t="s">
        <v>47</v>
      </c>
      <c r="F38" s="163">
        <f>ROUND((SUM(BH126:BH185)),  2)</f>
        <v>0</v>
      </c>
      <c r="G38" s="38"/>
      <c r="H38" s="38"/>
      <c r="I38" s="164">
        <v>0.14999999999999999</v>
      </c>
      <c r="J38" s="163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hidden="1" s="2" customFormat="1" ht="14.4" customHeight="1">
      <c r="A39" s="38"/>
      <c r="B39" s="44"/>
      <c r="C39" s="38"/>
      <c r="D39" s="38"/>
      <c r="E39" s="150" t="s">
        <v>48</v>
      </c>
      <c r="F39" s="163">
        <f>ROUND((SUM(BI126:BI185)),  2)</f>
        <v>0</v>
      </c>
      <c r="G39" s="38"/>
      <c r="H39" s="38"/>
      <c r="I39" s="164">
        <v>0</v>
      </c>
      <c r="J39" s="163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6.96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2" customFormat="1" ht="25.44" customHeight="1">
      <c r="A41" s="38"/>
      <c r="B41" s="44"/>
      <c r="C41" s="165"/>
      <c r="D41" s="166" t="s">
        <v>49</v>
      </c>
      <c r="E41" s="167"/>
      <c r="F41" s="167"/>
      <c r="G41" s="168" t="s">
        <v>50</v>
      </c>
      <c r="H41" s="169" t="s">
        <v>51</v>
      </c>
      <c r="I41" s="167"/>
      <c r="J41" s="170">
        <f>SUM(J32:J39)</f>
        <v>0</v>
      </c>
      <c r="K41" s="171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="1" customFormat="1" ht="14.4" customHeight="1">
      <c r="B43" s="20"/>
      <c r="L43" s="20"/>
    </row>
    <row r="44" s="1" customFormat="1" ht="14.4" customHeight="1">
      <c r="B44" s="20"/>
      <c r="L44" s="20"/>
    </row>
    <row r="45" s="1" customFormat="1" ht="14.4" customHeight="1">
      <c r="B45" s="20"/>
      <c r="L45" s="20"/>
    </row>
    <row r="46" s="1" customFormat="1" ht="14.4" customHeight="1">
      <c r="B46" s="20"/>
      <c r="L46" s="20"/>
    </row>
    <row r="47" s="1" customFormat="1" ht="14.4" customHeight="1">
      <c r="B47" s="20"/>
      <c r="L47" s="20"/>
    </row>
    <row r="48" s="1" customFormat="1" ht="14.4" customHeight="1">
      <c r="B48" s="20"/>
      <c r="L48" s="20"/>
    </row>
    <row r="49" s="1" customFormat="1" ht="14.4" customHeight="1">
      <c r="B49" s="20"/>
      <c r="L49" s="20"/>
    </row>
    <row r="50" s="2" customFormat="1" ht="14.4" customHeight="1">
      <c r="B50" s="63"/>
      <c r="D50" s="172" t="s">
        <v>52</v>
      </c>
      <c r="E50" s="173"/>
      <c r="F50" s="173"/>
      <c r="G50" s="172" t="s">
        <v>53</v>
      </c>
      <c r="H50" s="173"/>
      <c r="I50" s="173"/>
      <c r="J50" s="173"/>
      <c r="K50" s="173"/>
      <c r="L50" s="63"/>
    </row>
    <row r="51">
      <c r="B51" s="20"/>
      <c r="L51" s="20"/>
    </row>
    <row r="52">
      <c r="B52" s="20"/>
      <c r="L52" s="20"/>
    </row>
    <row r="53">
      <c r="B53" s="20"/>
      <c r="L53" s="20"/>
    </row>
    <row r="54">
      <c r="B54" s="20"/>
      <c r="L54" s="20"/>
    </row>
    <row r="55">
      <c r="B55" s="20"/>
      <c r="L55" s="20"/>
    </row>
    <row r="56">
      <c r="B56" s="20"/>
      <c r="L56" s="20"/>
    </row>
    <row r="57">
      <c r="B57" s="20"/>
      <c r="L57" s="20"/>
    </row>
    <row r="58">
      <c r="B58" s="20"/>
      <c r="L58" s="20"/>
    </row>
    <row r="59">
      <c r="B59" s="20"/>
      <c r="L59" s="20"/>
    </row>
    <row r="60">
      <c r="B60" s="20"/>
      <c r="L60" s="20"/>
    </row>
    <row r="61" s="2" customFormat="1">
      <c r="A61" s="38"/>
      <c r="B61" s="44"/>
      <c r="C61" s="38"/>
      <c r="D61" s="174" t="s">
        <v>54</v>
      </c>
      <c r="E61" s="175"/>
      <c r="F61" s="176" t="s">
        <v>55</v>
      </c>
      <c r="G61" s="174" t="s">
        <v>54</v>
      </c>
      <c r="H61" s="175"/>
      <c r="I61" s="175"/>
      <c r="J61" s="177" t="s">
        <v>55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>
      <c r="B62" s="20"/>
      <c r="L62" s="20"/>
    </row>
    <row r="63">
      <c r="B63" s="20"/>
      <c r="L63" s="20"/>
    </row>
    <row r="64">
      <c r="B64" s="20"/>
      <c r="L64" s="20"/>
    </row>
    <row r="65" s="2" customFormat="1">
      <c r="A65" s="38"/>
      <c r="B65" s="44"/>
      <c r="C65" s="38"/>
      <c r="D65" s="172" t="s">
        <v>56</v>
      </c>
      <c r="E65" s="178"/>
      <c r="F65" s="178"/>
      <c r="G65" s="172" t="s">
        <v>57</v>
      </c>
      <c r="H65" s="178"/>
      <c r="I65" s="178"/>
      <c r="J65" s="178"/>
      <c r="K65" s="17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>
      <c r="B66" s="20"/>
      <c r="L66" s="20"/>
    </row>
    <row r="67">
      <c r="B67" s="20"/>
      <c r="L67" s="20"/>
    </row>
    <row r="68">
      <c r="B68" s="20"/>
      <c r="L68" s="20"/>
    </row>
    <row r="69">
      <c r="B69" s="20"/>
      <c r="L69" s="20"/>
    </row>
    <row r="70">
      <c r="B70" s="20"/>
      <c r="L70" s="20"/>
    </row>
    <row r="71">
      <c r="B71" s="20"/>
      <c r="L71" s="20"/>
    </row>
    <row r="72">
      <c r="B72" s="20"/>
      <c r="L72" s="20"/>
    </row>
    <row r="73">
      <c r="B73" s="20"/>
      <c r="L73" s="20"/>
    </row>
    <row r="74">
      <c r="B74" s="20"/>
      <c r="L74" s="20"/>
    </row>
    <row r="75">
      <c r="B75" s="20"/>
      <c r="L75" s="20"/>
    </row>
    <row r="76" s="2" customFormat="1">
      <c r="A76" s="38"/>
      <c r="B76" s="44"/>
      <c r="C76" s="38"/>
      <c r="D76" s="174" t="s">
        <v>54</v>
      </c>
      <c r="E76" s="175"/>
      <c r="F76" s="176" t="s">
        <v>55</v>
      </c>
      <c r="G76" s="174" t="s">
        <v>54</v>
      </c>
      <c r="H76" s="175"/>
      <c r="I76" s="175"/>
      <c r="J76" s="177" t="s">
        <v>55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4.4" customHeight="1">
      <c r="A77" s="38"/>
      <c r="B77" s="179"/>
      <c r="C77" s="180"/>
      <c r="D77" s="180"/>
      <c r="E77" s="180"/>
      <c r="F77" s="180"/>
      <c r="G77" s="180"/>
      <c r="H77" s="180"/>
      <c r="I77" s="180"/>
      <c r="J77" s="180"/>
      <c r="K77" s="180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="2" customFormat="1" ht="6.96" customHeight="1">
      <c r="A81" s="38"/>
      <c r="B81" s="181"/>
      <c r="C81" s="182"/>
      <c r="D81" s="182"/>
      <c r="E81" s="182"/>
      <c r="F81" s="182"/>
      <c r="G81" s="182"/>
      <c r="H81" s="182"/>
      <c r="I81" s="182"/>
      <c r="J81" s="182"/>
      <c r="K81" s="182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24.96" customHeight="1">
      <c r="A82" s="38"/>
      <c r="B82" s="39"/>
      <c r="C82" s="23" t="s">
        <v>124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16.5" customHeight="1">
      <c r="A85" s="38"/>
      <c r="B85" s="39"/>
      <c r="C85" s="40"/>
      <c r="D85" s="40"/>
      <c r="E85" s="183" t="str">
        <f>E7</f>
        <v>Divoká Orlice, Žamberk, oprava úpravy, ř. km 78,100 - 78,723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1" customFormat="1" ht="12" customHeight="1">
      <c r="B86" s="21"/>
      <c r="C86" s="32" t="s">
        <v>120</v>
      </c>
      <c r="D86" s="22"/>
      <c r="E86" s="22"/>
      <c r="F86" s="22"/>
      <c r="G86" s="22"/>
      <c r="H86" s="22"/>
      <c r="I86" s="22"/>
      <c r="J86" s="22"/>
      <c r="K86" s="22"/>
      <c r="L86" s="20"/>
    </row>
    <row r="87" s="2" customFormat="1" ht="16.5" customHeight="1">
      <c r="A87" s="38"/>
      <c r="B87" s="39"/>
      <c r="C87" s="40"/>
      <c r="D87" s="40"/>
      <c r="E87" s="183" t="s">
        <v>349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12" customHeight="1">
      <c r="A88" s="38"/>
      <c r="B88" s="39"/>
      <c r="C88" s="32" t="s">
        <v>122</v>
      </c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2" customFormat="1" ht="16.5" customHeight="1">
      <c r="A89" s="38"/>
      <c r="B89" s="39"/>
      <c r="C89" s="40"/>
      <c r="D89" s="40"/>
      <c r="E89" s="76" t="str">
        <f>E11</f>
        <v>2.2 - SO 2.2 Oprava kamenných dlažeb LB nad lávkou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2" customFormat="1" ht="6.96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="2" customFormat="1" ht="12" customHeight="1">
      <c r="A91" s="38"/>
      <c r="B91" s="39"/>
      <c r="C91" s="32" t="s">
        <v>22</v>
      </c>
      <c r="D91" s="40"/>
      <c r="E91" s="40"/>
      <c r="F91" s="27" t="str">
        <f>F14</f>
        <v xml:space="preserve">k. ú. Žamberk </v>
      </c>
      <c r="G91" s="40"/>
      <c r="H91" s="40"/>
      <c r="I91" s="32" t="s">
        <v>24</v>
      </c>
      <c r="J91" s="79" t="str">
        <f>IF(J14="","",J14)</f>
        <v>2. 5. 2022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="2" customFormat="1" ht="6.96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="2" customFormat="1" ht="40.05" customHeight="1">
      <c r="A93" s="38"/>
      <c r="B93" s="39"/>
      <c r="C93" s="32" t="s">
        <v>26</v>
      </c>
      <c r="D93" s="40"/>
      <c r="E93" s="40"/>
      <c r="F93" s="27" t="str">
        <f>E17</f>
        <v>Povodí Labe,státní podnik,Víta Nejedlého 951/8,HK3</v>
      </c>
      <c r="G93" s="40"/>
      <c r="H93" s="40"/>
      <c r="I93" s="32" t="s">
        <v>32</v>
      </c>
      <c r="J93" s="36" t="str">
        <f>E23</f>
        <v>Multiaqua s.r.o.,Veverkova 1343, HK 2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="2" customFormat="1" ht="15.15" customHeight="1">
      <c r="A94" s="38"/>
      <c r="B94" s="39"/>
      <c r="C94" s="32" t="s">
        <v>30</v>
      </c>
      <c r="D94" s="40"/>
      <c r="E94" s="40"/>
      <c r="F94" s="27" t="str">
        <f>IF(E20="","",E20)</f>
        <v>Vyplň údaj</v>
      </c>
      <c r="G94" s="40"/>
      <c r="H94" s="40"/>
      <c r="I94" s="32" t="s">
        <v>35</v>
      </c>
      <c r="J94" s="36" t="str">
        <f>E26</f>
        <v>Ing. Pavel Romášek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="2" customFormat="1" ht="10.32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="2" customFormat="1" ht="29.28" customHeight="1">
      <c r="A96" s="38"/>
      <c r="B96" s="39"/>
      <c r="C96" s="184" t="s">
        <v>125</v>
      </c>
      <c r="D96" s="185"/>
      <c r="E96" s="185"/>
      <c r="F96" s="185"/>
      <c r="G96" s="185"/>
      <c r="H96" s="185"/>
      <c r="I96" s="185"/>
      <c r="J96" s="186" t="s">
        <v>126</v>
      </c>
      <c r="K96" s="185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="2" customFormat="1" ht="10.32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="2" customFormat="1" ht="22.8" customHeight="1">
      <c r="A98" s="38"/>
      <c r="B98" s="39"/>
      <c r="C98" s="187" t="s">
        <v>127</v>
      </c>
      <c r="D98" s="40"/>
      <c r="E98" s="40"/>
      <c r="F98" s="40"/>
      <c r="G98" s="40"/>
      <c r="H98" s="40"/>
      <c r="I98" s="40"/>
      <c r="J98" s="110">
        <f>J126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128</v>
      </c>
    </row>
    <row r="99" s="9" customFormat="1" ht="24.96" customHeight="1">
      <c r="A99" s="9"/>
      <c r="B99" s="188"/>
      <c r="C99" s="189"/>
      <c r="D99" s="190" t="s">
        <v>129</v>
      </c>
      <c r="E99" s="191"/>
      <c r="F99" s="191"/>
      <c r="G99" s="191"/>
      <c r="H99" s="191"/>
      <c r="I99" s="191"/>
      <c r="J99" s="192">
        <f>J127</f>
        <v>0</v>
      </c>
      <c r="K99" s="189"/>
      <c r="L99" s="193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0" customFormat="1" ht="19.92" customHeight="1">
      <c r="A100" s="10"/>
      <c r="B100" s="194"/>
      <c r="C100" s="133"/>
      <c r="D100" s="195" t="s">
        <v>130</v>
      </c>
      <c r="E100" s="196"/>
      <c r="F100" s="196"/>
      <c r="G100" s="196"/>
      <c r="H100" s="196"/>
      <c r="I100" s="196"/>
      <c r="J100" s="197">
        <f>J128</f>
        <v>0</v>
      </c>
      <c r="K100" s="133"/>
      <c r="L100" s="19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94"/>
      <c r="C101" s="133"/>
      <c r="D101" s="195" t="s">
        <v>131</v>
      </c>
      <c r="E101" s="196"/>
      <c r="F101" s="196"/>
      <c r="G101" s="196"/>
      <c r="H101" s="196"/>
      <c r="I101" s="196"/>
      <c r="J101" s="197">
        <f>J154</f>
        <v>0</v>
      </c>
      <c r="K101" s="133"/>
      <c r="L101" s="19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94"/>
      <c r="C102" s="133"/>
      <c r="D102" s="195" t="s">
        <v>351</v>
      </c>
      <c r="E102" s="196"/>
      <c r="F102" s="196"/>
      <c r="G102" s="196"/>
      <c r="H102" s="196"/>
      <c r="I102" s="196"/>
      <c r="J102" s="197">
        <f>J169</f>
        <v>0</v>
      </c>
      <c r="K102" s="133"/>
      <c r="L102" s="198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94"/>
      <c r="C103" s="133"/>
      <c r="D103" s="195" t="s">
        <v>352</v>
      </c>
      <c r="E103" s="196"/>
      <c r="F103" s="196"/>
      <c r="G103" s="196"/>
      <c r="H103" s="196"/>
      <c r="I103" s="196"/>
      <c r="J103" s="197">
        <f>J176</f>
        <v>0</v>
      </c>
      <c r="K103" s="133"/>
      <c r="L103" s="198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94"/>
      <c r="C104" s="133"/>
      <c r="D104" s="195" t="s">
        <v>132</v>
      </c>
      <c r="E104" s="196"/>
      <c r="F104" s="196"/>
      <c r="G104" s="196"/>
      <c r="H104" s="196"/>
      <c r="I104" s="196"/>
      <c r="J104" s="197">
        <f>J183</f>
        <v>0</v>
      </c>
      <c r="K104" s="133"/>
      <c r="L104" s="198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2" customFormat="1" ht="21.84" customHeight="1">
      <c r="A105" s="38"/>
      <c r="B105" s="39"/>
      <c r="C105" s="40"/>
      <c r="D105" s="40"/>
      <c r="E105" s="40"/>
      <c r="F105" s="40"/>
      <c r="G105" s="40"/>
      <c r="H105" s="40"/>
      <c r="I105" s="40"/>
      <c r="J105" s="40"/>
      <c r="K105" s="40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="2" customFormat="1" ht="6.96" customHeight="1">
      <c r="A106" s="38"/>
      <c r="B106" s="66"/>
      <c r="C106" s="67"/>
      <c r="D106" s="67"/>
      <c r="E106" s="67"/>
      <c r="F106" s="67"/>
      <c r="G106" s="67"/>
      <c r="H106" s="67"/>
      <c r="I106" s="67"/>
      <c r="J106" s="67"/>
      <c r="K106" s="67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10" s="2" customFormat="1" ht="6.96" customHeight="1">
      <c r="A110" s="38"/>
      <c r="B110" s="68"/>
      <c r="C110" s="69"/>
      <c r="D110" s="69"/>
      <c r="E110" s="69"/>
      <c r="F110" s="69"/>
      <c r="G110" s="69"/>
      <c r="H110" s="69"/>
      <c r="I110" s="69"/>
      <c r="J110" s="69"/>
      <c r="K110" s="69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="2" customFormat="1" ht="24.96" customHeight="1">
      <c r="A111" s="38"/>
      <c r="B111" s="39"/>
      <c r="C111" s="23" t="s">
        <v>133</v>
      </c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="2" customFormat="1" ht="6.96" customHeight="1">
      <c r="A112" s="38"/>
      <c r="B112" s="39"/>
      <c r="C112" s="40"/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="2" customFormat="1" ht="12" customHeight="1">
      <c r="A113" s="38"/>
      <c r="B113" s="39"/>
      <c r="C113" s="32" t="s">
        <v>16</v>
      </c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="2" customFormat="1" ht="16.5" customHeight="1">
      <c r="A114" s="38"/>
      <c r="B114" s="39"/>
      <c r="C114" s="40"/>
      <c r="D114" s="40"/>
      <c r="E114" s="183" t="str">
        <f>E7</f>
        <v>Divoká Orlice, Žamberk, oprava úpravy, ř. km 78,100 - 78,723</v>
      </c>
      <c r="F114" s="32"/>
      <c r="G114" s="32"/>
      <c r="H114" s="32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="1" customFormat="1" ht="12" customHeight="1">
      <c r="B115" s="21"/>
      <c r="C115" s="32" t="s">
        <v>120</v>
      </c>
      <c r="D115" s="22"/>
      <c r="E115" s="22"/>
      <c r="F115" s="22"/>
      <c r="G115" s="22"/>
      <c r="H115" s="22"/>
      <c r="I115" s="22"/>
      <c r="J115" s="22"/>
      <c r="K115" s="22"/>
      <c r="L115" s="20"/>
    </row>
    <row r="116" s="2" customFormat="1" ht="16.5" customHeight="1">
      <c r="A116" s="38"/>
      <c r="B116" s="39"/>
      <c r="C116" s="40"/>
      <c r="D116" s="40"/>
      <c r="E116" s="183" t="s">
        <v>349</v>
      </c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="2" customFormat="1" ht="12" customHeight="1">
      <c r="A117" s="38"/>
      <c r="B117" s="39"/>
      <c r="C117" s="32" t="s">
        <v>122</v>
      </c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="2" customFormat="1" ht="16.5" customHeight="1">
      <c r="A118" s="38"/>
      <c r="B118" s="39"/>
      <c r="C118" s="40"/>
      <c r="D118" s="40"/>
      <c r="E118" s="76" t="str">
        <f>E11</f>
        <v>2.2 - SO 2.2 Oprava kamenných dlažeb LB nad lávkou</v>
      </c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="2" customFormat="1" ht="6.96" customHeight="1">
      <c r="A119" s="38"/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="2" customFormat="1" ht="12" customHeight="1">
      <c r="A120" s="38"/>
      <c r="B120" s="39"/>
      <c r="C120" s="32" t="s">
        <v>22</v>
      </c>
      <c r="D120" s="40"/>
      <c r="E120" s="40"/>
      <c r="F120" s="27" t="str">
        <f>F14</f>
        <v xml:space="preserve">k. ú. Žamberk </v>
      </c>
      <c r="G120" s="40"/>
      <c r="H120" s="40"/>
      <c r="I120" s="32" t="s">
        <v>24</v>
      </c>
      <c r="J120" s="79" t="str">
        <f>IF(J14="","",J14)</f>
        <v>2. 5. 2022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="2" customFormat="1" ht="6.96" customHeight="1">
      <c r="A121" s="38"/>
      <c r="B121" s="39"/>
      <c r="C121" s="40"/>
      <c r="D121" s="40"/>
      <c r="E121" s="40"/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="2" customFormat="1" ht="40.05" customHeight="1">
      <c r="A122" s="38"/>
      <c r="B122" s="39"/>
      <c r="C122" s="32" t="s">
        <v>26</v>
      </c>
      <c r="D122" s="40"/>
      <c r="E122" s="40"/>
      <c r="F122" s="27" t="str">
        <f>E17</f>
        <v>Povodí Labe,státní podnik,Víta Nejedlého 951/8,HK3</v>
      </c>
      <c r="G122" s="40"/>
      <c r="H122" s="40"/>
      <c r="I122" s="32" t="s">
        <v>32</v>
      </c>
      <c r="J122" s="36" t="str">
        <f>E23</f>
        <v>Multiaqua s.r.o.,Veverkova 1343, HK 2</v>
      </c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="2" customFormat="1" ht="15.15" customHeight="1">
      <c r="A123" s="38"/>
      <c r="B123" s="39"/>
      <c r="C123" s="32" t="s">
        <v>30</v>
      </c>
      <c r="D123" s="40"/>
      <c r="E123" s="40"/>
      <c r="F123" s="27" t="str">
        <f>IF(E20="","",E20)</f>
        <v>Vyplň údaj</v>
      </c>
      <c r="G123" s="40"/>
      <c r="H123" s="40"/>
      <c r="I123" s="32" t="s">
        <v>35</v>
      </c>
      <c r="J123" s="36" t="str">
        <f>E26</f>
        <v>Ing. Pavel Romášek</v>
      </c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="2" customFormat="1" ht="10.32" customHeight="1">
      <c r="A124" s="38"/>
      <c r="B124" s="39"/>
      <c r="C124" s="40"/>
      <c r="D124" s="40"/>
      <c r="E124" s="40"/>
      <c r="F124" s="40"/>
      <c r="G124" s="40"/>
      <c r="H124" s="40"/>
      <c r="I124" s="40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="11" customFormat="1" ht="29.28" customHeight="1">
      <c r="A125" s="199"/>
      <c r="B125" s="200"/>
      <c r="C125" s="201" t="s">
        <v>134</v>
      </c>
      <c r="D125" s="202" t="s">
        <v>64</v>
      </c>
      <c r="E125" s="202" t="s">
        <v>60</v>
      </c>
      <c r="F125" s="202" t="s">
        <v>61</v>
      </c>
      <c r="G125" s="202" t="s">
        <v>135</v>
      </c>
      <c r="H125" s="202" t="s">
        <v>136</v>
      </c>
      <c r="I125" s="202" t="s">
        <v>137</v>
      </c>
      <c r="J125" s="202" t="s">
        <v>126</v>
      </c>
      <c r="K125" s="203" t="s">
        <v>138</v>
      </c>
      <c r="L125" s="204"/>
      <c r="M125" s="100" t="s">
        <v>1</v>
      </c>
      <c r="N125" s="101" t="s">
        <v>43</v>
      </c>
      <c r="O125" s="101" t="s">
        <v>139</v>
      </c>
      <c r="P125" s="101" t="s">
        <v>140</v>
      </c>
      <c r="Q125" s="101" t="s">
        <v>141</v>
      </c>
      <c r="R125" s="101" t="s">
        <v>142</v>
      </c>
      <c r="S125" s="101" t="s">
        <v>143</v>
      </c>
      <c r="T125" s="102" t="s">
        <v>144</v>
      </c>
      <c r="U125" s="199"/>
      <c r="V125" s="199"/>
      <c r="W125" s="199"/>
      <c r="X125" s="199"/>
      <c r="Y125" s="199"/>
      <c r="Z125" s="199"/>
      <c r="AA125" s="199"/>
      <c r="AB125" s="199"/>
      <c r="AC125" s="199"/>
      <c r="AD125" s="199"/>
      <c r="AE125" s="199"/>
    </row>
    <row r="126" s="2" customFormat="1" ht="22.8" customHeight="1">
      <c r="A126" s="38"/>
      <c r="B126" s="39"/>
      <c r="C126" s="107" t="s">
        <v>145</v>
      </c>
      <c r="D126" s="40"/>
      <c r="E126" s="40"/>
      <c r="F126" s="40"/>
      <c r="G126" s="40"/>
      <c r="H126" s="40"/>
      <c r="I126" s="40"/>
      <c r="J126" s="205">
        <f>BK126</f>
        <v>0</v>
      </c>
      <c r="K126" s="40"/>
      <c r="L126" s="44"/>
      <c r="M126" s="103"/>
      <c r="N126" s="206"/>
      <c r="O126" s="104"/>
      <c r="P126" s="207">
        <f>P127</f>
        <v>0</v>
      </c>
      <c r="Q126" s="104"/>
      <c r="R126" s="207">
        <f>R127</f>
        <v>42.492210436000001</v>
      </c>
      <c r="S126" s="104"/>
      <c r="T126" s="208">
        <f>T127</f>
        <v>41.636145000000006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78</v>
      </c>
      <c r="AU126" s="17" t="s">
        <v>128</v>
      </c>
      <c r="BK126" s="209">
        <f>BK127</f>
        <v>0</v>
      </c>
    </row>
    <row r="127" s="12" customFormat="1" ht="25.92" customHeight="1">
      <c r="A127" s="12"/>
      <c r="B127" s="210"/>
      <c r="C127" s="211"/>
      <c r="D127" s="212" t="s">
        <v>78</v>
      </c>
      <c r="E127" s="213" t="s">
        <v>146</v>
      </c>
      <c r="F127" s="213" t="s">
        <v>147</v>
      </c>
      <c r="G127" s="211"/>
      <c r="H127" s="211"/>
      <c r="I127" s="214"/>
      <c r="J127" s="215">
        <f>BK127</f>
        <v>0</v>
      </c>
      <c r="K127" s="211"/>
      <c r="L127" s="216"/>
      <c r="M127" s="217"/>
      <c r="N127" s="218"/>
      <c r="O127" s="218"/>
      <c r="P127" s="219">
        <f>P128+P154+P169+P176+P183</f>
        <v>0</v>
      </c>
      <c r="Q127" s="218"/>
      <c r="R127" s="219">
        <f>R128+R154+R169+R176+R183</f>
        <v>42.492210436000001</v>
      </c>
      <c r="S127" s="218"/>
      <c r="T127" s="220">
        <f>T128+T154+T169+T176+T183</f>
        <v>41.636145000000006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21" t="s">
        <v>83</v>
      </c>
      <c r="AT127" s="222" t="s">
        <v>78</v>
      </c>
      <c r="AU127" s="222" t="s">
        <v>79</v>
      </c>
      <c r="AY127" s="221" t="s">
        <v>148</v>
      </c>
      <c r="BK127" s="223">
        <f>BK128+BK154+BK169+BK176+BK183</f>
        <v>0</v>
      </c>
    </row>
    <row r="128" s="12" customFormat="1" ht="22.8" customHeight="1">
      <c r="A128" s="12"/>
      <c r="B128" s="210"/>
      <c r="C128" s="211"/>
      <c r="D128" s="212" t="s">
        <v>78</v>
      </c>
      <c r="E128" s="224" t="s">
        <v>83</v>
      </c>
      <c r="F128" s="224" t="s">
        <v>149</v>
      </c>
      <c r="G128" s="211"/>
      <c r="H128" s="211"/>
      <c r="I128" s="214"/>
      <c r="J128" s="225">
        <f>BK128</f>
        <v>0</v>
      </c>
      <c r="K128" s="211"/>
      <c r="L128" s="216"/>
      <c r="M128" s="217"/>
      <c r="N128" s="218"/>
      <c r="O128" s="218"/>
      <c r="P128" s="219">
        <f>SUM(P129:P153)</f>
        <v>0</v>
      </c>
      <c r="Q128" s="218"/>
      <c r="R128" s="219">
        <f>SUM(R129:R153)</f>
        <v>0</v>
      </c>
      <c r="S128" s="218"/>
      <c r="T128" s="220">
        <f>SUM(T129:T153)</f>
        <v>33.300000000000004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21" t="s">
        <v>83</v>
      </c>
      <c r="AT128" s="222" t="s">
        <v>78</v>
      </c>
      <c r="AU128" s="222" t="s">
        <v>83</v>
      </c>
      <c r="AY128" s="221" t="s">
        <v>148</v>
      </c>
      <c r="BK128" s="223">
        <f>SUM(BK129:BK153)</f>
        <v>0</v>
      </c>
    </row>
    <row r="129" s="2" customFormat="1" ht="49.05" customHeight="1">
      <c r="A129" s="38"/>
      <c r="B129" s="39"/>
      <c r="C129" s="226" t="s">
        <v>83</v>
      </c>
      <c r="D129" s="226" t="s">
        <v>150</v>
      </c>
      <c r="E129" s="227" t="s">
        <v>427</v>
      </c>
      <c r="F129" s="228" t="s">
        <v>428</v>
      </c>
      <c r="G129" s="229" t="s">
        <v>168</v>
      </c>
      <c r="H129" s="230">
        <v>18.5</v>
      </c>
      <c r="I129" s="231"/>
      <c r="J129" s="232">
        <f>ROUND(I129*H129,2)</f>
        <v>0</v>
      </c>
      <c r="K129" s="228" t="s">
        <v>154</v>
      </c>
      <c r="L129" s="44"/>
      <c r="M129" s="233" t="s">
        <v>1</v>
      </c>
      <c r="N129" s="234" t="s">
        <v>44</v>
      </c>
      <c r="O129" s="91"/>
      <c r="P129" s="235">
        <f>O129*H129</f>
        <v>0</v>
      </c>
      <c r="Q129" s="235">
        <v>0</v>
      </c>
      <c r="R129" s="235">
        <f>Q129*H129</f>
        <v>0</v>
      </c>
      <c r="S129" s="235">
        <v>1.8</v>
      </c>
      <c r="T129" s="236">
        <f>S129*H129</f>
        <v>33.300000000000004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37" t="s">
        <v>113</v>
      </c>
      <c r="AT129" s="237" t="s">
        <v>150</v>
      </c>
      <c r="AU129" s="237" t="s">
        <v>87</v>
      </c>
      <c r="AY129" s="17" t="s">
        <v>148</v>
      </c>
      <c r="BE129" s="238">
        <f>IF(N129="základní",J129,0)</f>
        <v>0</v>
      </c>
      <c r="BF129" s="238">
        <f>IF(N129="snížená",J129,0)</f>
        <v>0</v>
      </c>
      <c r="BG129" s="238">
        <f>IF(N129="zákl. přenesená",J129,0)</f>
        <v>0</v>
      </c>
      <c r="BH129" s="238">
        <f>IF(N129="sníž. přenesená",J129,0)</f>
        <v>0</v>
      </c>
      <c r="BI129" s="238">
        <f>IF(N129="nulová",J129,0)</f>
        <v>0</v>
      </c>
      <c r="BJ129" s="17" t="s">
        <v>83</v>
      </c>
      <c r="BK129" s="238">
        <f>ROUND(I129*H129,2)</f>
        <v>0</v>
      </c>
      <c r="BL129" s="17" t="s">
        <v>113</v>
      </c>
      <c r="BM129" s="237" t="s">
        <v>429</v>
      </c>
    </row>
    <row r="130" s="2" customFormat="1">
      <c r="A130" s="38"/>
      <c r="B130" s="39"/>
      <c r="C130" s="40"/>
      <c r="D130" s="239" t="s">
        <v>156</v>
      </c>
      <c r="E130" s="40"/>
      <c r="F130" s="240" t="s">
        <v>430</v>
      </c>
      <c r="G130" s="40"/>
      <c r="H130" s="40"/>
      <c r="I130" s="241"/>
      <c r="J130" s="40"/>
      <c r="K130" s="40"/>
      <c r="L130" s="44"/>
      <c r="M130" s="242"/>
      <c r="N130" s="243"/>
      <c r="O130" s="91"/>
      <c r="P130" s="91"/>
      <c r="Q130" s="91"/>
      <c r="R130" s="91"/>
      <c r="S130" s="91"/>
      <c r="T130" s="92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7" t="s">
        <v>156</v>
      </c>
      <c r="AU130" s="17" t="s">
        <v>87</v>
      </c>
    </row>
    <row r="131" s="13" customFormat="1">
      <c r="A131" s="13"/>
      <c r="B131" s="244"/>
      <c r="C131" s="245"/>
      <c r="D131" s="246" t="s">
        <v>158</v>
      </c>
      <c r="E131" s="247" t="s">
        <v>1</v>
      </c>
      <c r="F131" s="248" t="s">
        <v>431</v>
      </c>
      <c r="G131" s="245"/>
      <c r="H131" s="249">
        <v>18.5</v>
      </c>
      <c r="I131" s="250"/>
      <c r="J131" s="245"/>
      <c r="K131" s="245"/>
      <c r="L131" s="251"/>
      <c r="M131" s="252"/>
      <c r="N131" s="253"/>
      <c r="O131" s="253"/>
      <c r="P131" s="253"/>
      <c r="Q131" s="253"/>
      <c r="R131" s="253"/>
      <c r="S131" s="253"/>
      <c r="T131" s="254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55" t="s">
        <v>158</v>
      </c>
      <c r="AU131" s="255" t="s">
        <v>87</v>
      </c>
      <c r="AV131" s="13" t="s">
        <v>87</v>
      </c>
      <c r="AW131" s="13" t="s">
        <v>34</v>
      </c>
      <c r="AX131" s="13" t="s">
        <v>83</v>
      </c>
      <c r="AY131" s="255" t="s">
        <v>148</v>
      </c>
    </row>
    <row r="132" s="2" customFormat="1" ht="37.8" customHeight="1">
      <c r="A132" s="38"/>
      <c r="B132" s="39"/>
      <c r="C132" s="226" t="s">
        <v>87</v>
      </c>
      <c r="D132" s="226" t="s">
        <v>150</v>
      </c>
      <c r="E132" s="227" t="s">
        <v>432</v>
      </c>
      <c r="F132" s="228" t="s">
        <v>433</v>
      </c>
      <c r="G132" s="229" t="s">
        <v>168</v>
      </c>
      <c r="H132" s="230">
        <v>5.5499999999999998</v>
      </c>
      <c r="I132" s="231"/>
      <c r="J132" s="232">
        <f>ROUND(I132*H132,2)</f>
        <v>0</v>
      </c>
      <c r="K132" s="228" t="s">
        <v>154</v>
      </c>
      <c r="L132" s="44"/>
      <c r="M132" s="233" t="s">
        <v>1</v>
      </c>
      <c r="N132" s="234" t="s">
        <v>44</v>
      </c>
      <c r="O132" s="91"/>
      <c r="P132" s="235">
        <f>O132*H132</f>
        <v>0</v>
      </c>
      <c r="Q132" s="235">
        <v>0</v>
      </c>
      <c r="R132" s="235">
        <f>Q132*H132</f>
        <v>0</v>
      </c>
      <c r="S132" s="235">
        <v>0</v>
      </c>
      <c r="T132" s="236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37" t="s">
        <v>113</v>
      </c>
      <c r="AT132" s="237" t="s">
        <v>150</v>
      </c>
      <c r="AU132" s="237" t="s">
        <v>87</v>
      </c>
      <c r="AY132" s="17" t="s">
        <v>148</v>
      </c>
      <c r="BE132" s="238">
        <f>IF(N132="základní",J132,0)</f>
        <v>0</v>
      </c>
      <c r="BF132" s="238">
        <f>IF(N132="snížená",J132,0)</f>
        <v>0</v>
      </c>
      <c r="BG132" s="238">
        <f>IF(N132="zákl. přenesená",J132,0)</f>
        <v>0</v>
      </c>
      <c r="BH132" s="238">
        <f>IF(N132="sníž. přenesená",J132,0)</f>
        <v>0</v>
      </c>
      <c r="BI132" s="238">
        <f>IF(N132="nulová",J132,0)</f>
        <v>0</v>
      </c>
      <c r="BJ132" s="17" t="s">
        <v>83</v>
      </c>
      <c r="BK132" s="238">
        <f>ROUND(I132*H132,2)</f>
        <v>0</v>
      </c>
      <c r="BL132" s="17" t="s">
        <v>113</v>
      </c>
      <c r="BM132" s="237" t="s">
        <v>434</v>
      </c>
    </row>
    <row r="133" s="2" customFormat="1">
      <c r="A133" s="38"/>
      <c r="B133" s="39"/>
      <c r="C133" s="40"/>
      <c r="D133" s="239" t="s">
        <v>156</v>
      </c>
      <c r="E133" s="40"/>
      <c r="F133" s="240" t="s">
        <v>435</v>
      </c>
      <c r="G133" s="40"/>
      <c r="H133" s="40"/>
      <c r="I133" s="241"/>
      <c r="J133" s="40"/>
      <c r="K133" s="40"/>
      <c r="L133" s="44"/>
      <c r="M133" s="242"/>
      <c r="N133" s="243"/>
      <c r="O133" s="91"/>
      <c r="P133" s="91"/>
      <c r="Q133" s="91"/>
      <c r="R133" s="91"/>
      <c r="S133" s="91"/>
      <c r="T133" s="92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7" t="s">
        <v>156</v>
      </c>
      <c r="AU133" s="17" t="s">
        <v>87</v>
      </c>
    </row>
    <row r="134" s="13" customFormat="1">
      <c r="A134" s="13"/>
      <c r="B134" s="244"/>
      <c r="C134" s="245"/>
      <c r="D134" s="246" t="s">
        <v>158</v>
      </c>
      <c r="E134" s="247" t="s">
        <v>1</v>
      </c>
      <c r="F134" s="248" t="s">
        <v>436</v>
      </c>
      <c r="G134" s="245"/>
      <c r="H134" s="249">
        <v>5.5499999999999998</v>
      </c>
      <c r="I134" s="250"/>
      <c r="J134" s="245"/>
      <c r="K134" s="245"/>
      <c r="L134" s="251"/>
      <c r="M134" s="252"/>
      <c r="N134" s="253"/>
      <c r="O134" s="253"/>
      <c r="P134" s="253"/>
      <c r="Q134" s="253"/>
      <c r="R134" s="253"/>
      <c r="S134" s="253"/>
      <c r="T134" s="254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55" t="s">
        <v>158</v>
      </c>
      <c r="AU134" s="255" t="s">
        <v>87</v>
      </c>
      <c r="AV134" s="13" t="s">
        <v>87</v>
      </c>
      <c r="AW134" s="13" t="s">
        <v>34</v>
      </c>
      <c r="AX134" s="13" t="s">
        <v>83</v>
      </c>
      <c r="AY134" s="255" t="s">
        <v>148</v>
      </c>
    </row>
    <row r="135" s="2" customFormat="1" ht="49.05" customHeight="1">
      <c r="A135" s="38"/>
      <c r="B135" s="39"/>
      <c r="C135" s="226" t="s">
        <v>110</v>
      </c>
      <c r="D135" s="226" t="s">
        <v>150</v>
      </c>
      <c r="E135" s="227" t="s">
        <v>172</v>
      </c>
      <c r="F135" s="228" t="s">
        <v>173</v>
      </c>
      <c r="G135" s="229" t="s">
        <v>168</v>
      </c>
      <c r="H135" s="230">
        <v>18.5</v>
      </c>
      <c r="I135" s="231"/>
      <c r="J135" s="232">
        <f>ROUND(I135*H135,2)</f>
        <v>0</v>
      </c>
      <c r="K135" s="228" t="s">
        <v>154</v>
      </c>
      <c r="L135" s="44"/>
      <c r="M135" s="233" t="s">
        <v>1</v>
      </c>
      <c r="N135" s="234" t="s">
        <v>44</v>
      </c>
      <c r="O135" s="91"/>
      <c r="P135" s="235">
        <f>O135*H135</f>
        <v>0</v>
      </c>
      <c r="Q135" s="235">
        <v>0</v>
      </c>
      <c r="R135" s="235">
        <f>Q135*H135</f>
        <v>0</v>
      </c>
      <c r="S135" s="235">
        <v>0</v>
      </c>
      <c r="T135" s="236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37" t="s">
        <v>113</v>
      </c>
      <c r="AT135" s="237" t="s">
        <v>150</v>
      </c>
      <c r="AU135" s="237" t="s">
        <v>87</v>
      </c>
      <c r="AY135" s="17" t="s">
        <v>148</v>
      </c>
      <c r="BE135" s="238">
        <f>IF(N135="základní",J135,0)</f>
        <v>0</v>
      </c>
      <c r="BF135" s="238">
        <f>IF(N135="snížená",J135,0)</f>
        <v>0</v>
      </c>
      <c r="BG135" s="238">
        <f>IF(N135="zákl. přenesená",J135,0)</f>
        <v>0</v>
      </c>
      <c r="BH135" s="238">
        <f>IF(N135="sníž. přenesená",J135,0)</f>
        <v>0</v>
      </c>
      <c r="BI135" s="238">
        <f>IF(N135="nulová",J135,0)</f>
        <v>0</v>
      </c>
      <c r="BJ135" s="17" t="s">
        <v>83</v>
      </c>
      <c r="BK135" s="238">
        <f>ROUND(I135*H135,2)</f>
        <v>0</v>
      </c>
      <c r="BL135" s="17" t="s">
        <v>113</v>
      </c>
      <c r="BM135" s="237" t="s">
        <v>437</v>
      </c>
    </row>
    <row r="136" s="2" customFormat="1">
      <c r="A136" s="38"/>
      <c r="B136" s="39"/>
      <c r="C136" s="40"/>
      <c r="D136" s="239" t="s">
        <v>156</v>
      </c>
      <c r="E136" s="40"/>
      <c r="F136" s="240" t="s">
        <v>175</v>
      </c>
      <c r="G136" s="40"/>
      <c r="H136" s="40"/>
      <c r="I136" s="241"/>
      <c r="J136" s="40"/>
      <c r="K136" s="40"/>
      <c r="L136" s="44"/>
      <c r="M136" s="242"/>
      <c r="N136" s="243"/>
      <c r="O136" s="91"/>
      <c r="P136" s="91"/>
      <c r="Q136" s="91"/>
      <c r="R136" s="91"/>
      <c r="S136" s="91"/>
      <c r="T136" s="92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156</v>
      </c>
      <c r="AU136" s="17" t="s">
        <v>87</v>
      </c>
    </row>
    <row r="137" s="13" customFormat="1">
      <c r="A137" s="13"/>
      <c r="B137" s="244"/>
      <c r="C137" s="245"/>
      <c r="D137" s="246" t="s">
        <v>158</v>
      </c>
      <c r="E137" s="247" t="s">
        <v>1</v>
      </c>
      <c r="F137" s="248" t="s">
        <v>438</v>
      </c>
      <c r="G137" s="245"/>
      <c r="H137" s="249">
        <v>18.5</v>
      </c>
      <c r="I137" s="250"/>
      <c r="J137" s="245"/>
      <c r="K137" s="245"/>
      <c r="L137" s="251"/>
      <c r="M137" s="252"/>
      <c r="N137" s="253"/>
      <c r="O137" s="253"/>
      <c r="P137" s="253"/>
      <c r="Q137" s="253"/>
      <c r="R137" s="253"/>
      <c r="S137" s="253"/>
      <c r="T137" s="254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55" t="s">
        <v>158</v>
      </c>
      <c r="AU137" s="255" t="s">
        <v>87</v>
      </c>
      <c r="AV137" s="13" t="s">
        <v>87</v>
      </c>
      <c r="AW137" s="13" t="s">
        <v>34</v>
      </c>
      <c r="AX137" s="13" t="s">
        <v>83</v>
      </c>
      <c r="AY137" s="255" t="s">
        <v>148</v>
      </c>
    </row>
    <row r="138" s="2" customFormat="1" ht="37.8" customHeight="1">
      <c r="A138" s="38"/>
      <c r="B138" s="39"/>
      <c r="C138" s="226" t="s">
        <v>113</v>
      </c>
      <c r="D138" s="226" t="s">
        <v>150</v>
      </c>
      <c r="E138" s="227" t="s">
        <v>177</v>
      </c>
      <c r="F138" s="228" t="s">
        <v>178</v>
      </c>
      <c r="G138" s="229" t="s">
        <v>168</v>
      </c>
      <c r="H138" s="230">
        <v>5.5499999999999998</v>
      </c>
      <c r="I138" s="231"/>
      <c r="J138" s="232">
        <f>ROUND(I138*H138,2)</f>
        <v>0</v>
      </c>
      <c r="K138" s="228" t="s">
        <v>154</v>
      </c>
      <c r="L138" s="44"/>
      <c r="M138" s="233" t="s">
        <v>1</v>
      </c>
      <c r="N138" s="234" t="s">
        <v>44</v>
      </c>
      <c r="O138" s="91"/>
      <c r="P138" s="235">
        <f>O138*H138</f>
        <v>0</v>
      </c>
      <c r="Q138" s="235">
        <v>0</v>
      </c>
      <c r="R138" s="235">
        <f>Q138*H138</f>
        <v>0</v>
      </c>
      <c r="S138" s="235">
        <v>0</v>
      </c>
      <c r="T138" s="236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37" t="s">
        <v>113</v>
      </c>
      <c r="AT138" s="237" t="s">
        <v>150</v>
      </c>
      <c r="AU138" s="237" t="s">
        <v>87</v>
      </c>
      <c r="AY138" s="17" t="s">
        <v>148</v>
      </c>
      <c r="BE138" s="238">
        <f>IF(N138="základní",J138,0)</f>
        <v>0</v>
      </c>
      <c r="BF138" s="238">
        <f>IF(N138="snížená",J138,0)</f>
        <v>0</v>
      </c>
      <c r="BG138" s="238">
        <f>IF(N138="zákl. přenesená",J138,0)</f>
        <v>0</v>
      </c>
      <c r="BH138" s="238">
        <f>IF(N138="sníž. přenesená",J138,0)</f>
        <v>0</v>
      </c>
      <c r="BI138" s="238">
        <f>IF(N138="nulová",J138,0)</f>
        <v>0</v>
      </c>
      <c r="BJ138" s="17" t="s">
        <v>83</v>
      </c>
      <c r="BK138" s="238">
        <f>ROUND(I138*H138,2)</f>
        <v>0</v>
      </c>
      <c r="BL138" s="17" t="s">
        <v>113</v>
      </c>
      <c r="BM138" s="237" t="s">
        <v>439</v>
      </c>
    </row>
    <row r="139" s="2" customFormat="1">
      <c r="A139" s="38"/>
      <c r="B139" s="39"/>
      <c r="C139" s="40"/>
      <c r="D139" s="239" t="s">
        <v>156</v>
      </c>
      <c r="E139" s="40"/>
      <c r="F139" s="240" t="s">
        <v>180</v>
      </c>
      <c r="G139" s="40"/>
      <c r="H139" s="40"/>
      <c r="I139" s="241"/>
      <c r="J139" s="40"/>
      <c r="K139" s="40"/>
      <c r="L139" s="44"/>
      <c r="M139" s="242"/>
      <c r="N139" s="243"/>
      <c r="O139" s="91"/>
      <c r="P139" s="91"/>
      <c r="Q139" s="91"/>
      <c r="R139" s="91"/>
      <c r="S139" s="91"/>
      <c r="T139" s="92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156</v>
      </c>
      <c r="AU139" s="17" t="s">
        <v>87</v>
      </c>
    </row>
    <row r="140" s="13" customFormat="1">
      <c r="A140" s="13"/>
      <c r="B140" s="244"/>
      <c r="C140" s="245"/>
      <c r="D140" s="246" t="s">
        <v>158</v>
      </c>
      <c r="E140" s="247" t="s">
        <v>1</v>
      </c>
      <c r="F140" s="248" t="s">
        <v>440</v>
      </c>
      <c r="G140" s="245"/>
      <c r="H140" s="249">
        <v>5.5499999999999998</v>
      </c>
      <c r="I140" s="250"/>
      <c r="J140" s="245"/>
      <c r="K140" s="245"/>
      <c r="L140" s="251"/>
      <c r="M140" s="252"/>
      <c r="N140" s="253"/>
      <c r="O140" s="253"/>
      <c r="P140" s="253"/>
      <c r="Q140" s="253"/>
      <c r="R140" s="253"/>
      <c r="S140" s="253"/>
      <c r="T140" s="254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55" t="s">
        <v>158</v>
      </c>
      <c r="AU140" s="255" t="s">
        <v>87</v>
      </c>
      <c r="AV140" s="13" t="s">
        <v>87</v>
      </c>
      <c r="AW140" s="13" t="s">
        <v>34</v>
      </c>
      <c r="AX140" s="13" t="s">
        <v>83</v>
      </c>
      <c r="AY140" s="255" t="s">
        <v>148</v>
      </c>
    </row>
    <row r="141" s="2" customFormat="1" ht="62.7" customHeight="1">
      <c r="A141" s="38"/>
      <c r="B141" s="39"/>
      <c r="C141" s="226" t="s">
        <v>116</v>
      </c>
      <c r="D141" s="226" t="s">
        <v>150</v>
      </c>
      <c r="E141" s="227" t="s">
        <v>198</v>
      </c>
      <c r="F141" s="228" t="s">
        <v>199</v>
      </c>
      <c r="G141" s="229" t="s">
        <v>168</v>
      </c>
      <c r="H141" s="230">
        <v>0.14899999999999999</v>
      </c>
      <c r="I141" s="231"/>
      <c r="J141" s="232">
        <f>ROUND(I141*H141,2)</f>
        <v>0</v>
      </c>
      <c r="K141" s="228" t="s">
        <v>154</v>
      </c>
      <c r="L141" s="44"/>
      <c r="M141" s="233" t="s">
        <v>1</v>
      </c>
      <c r="N141" s="234" t="s">
        <v>44</v>
      </c>
      <c r="O141" s="91"/>
      <c r="P141" s="235">
        <f>O141*H141</f>
        <v>0</v>
      </c>
      <c r="Q141" s="235">
        <v>0</v>
      </c>
      <c r="R141" s="235">
        <f>Q141*H141</f>
        <v>0</v>
      </c>
      <c r="S141" s="235">
        <v>0</v>
      </c>
      <c r="T141" s="236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37" t="s">
        <v>113</v>
      </c>
      <c r="AT141" s="237" t="s">
        <v>150</v>
      </c>
      <c r="AU141" s="237" t="s">
        <v>87</v>
      </c>
      <c r="AY141" s="17" t="s">
        <v>148</v>
      </c>
      <c r="BE141" s="238">
        <f>IF(N141="základní",J141,0)</f>
        <v>0</v>
      </c>
      <c r="BF141" s="238">
        <f>IF(N141="snížená",J141,0)</f>
        <v>0</v>
      </c>
      <c r="BG141" s="238">
        <f>IF(N141="zákl. přenesená",J141,0)</f>
        <v>0</v>
      </c>
      <c r="BH141" s="238">
        <f>IF(N141="sníž. přenesená",J141,0)</f>
        <v>0</v>
      </c>
      <c r="BI141" s="238">
        <f>IF(N141="nulová",J141,0)</f>
        <v>0</v>
      </c>
      <c r="BJ141" s="17" t="s">
        <v>83</v>
      </c>
      <c r="BK141" s="238">
        <f>ROUND(I141*H141,2)</f>
        <v>0</v>
      </c>
      <c r="BL141" s="17" t="s">
        <v>113</v>
      </c>
      <c r="BM141" s="237" t="s">
        <v>441</v>
      </c>
    </row>
    <row r="142" s="2" customFormat="1">
      <c r="A142" s="38"/>
      <c r="B142" s="39"/>
      <c r="C142" s="40"/>
      <c r="D142" s="239" t="s">
        <v>156</v>
      </c>
      <c r="E142" s="40"/>
      <c r="F142" s="240" t="s">
        <v>201</v>
      </c>
      <c r="G142" s="40"/>
      <c r="H142" s="40"/>
      <c r="I142" s="241"/>
      <c r="J142" s="40"/>
      <c r="K142" s="40"/>
      <c r="L142" s="44"/>
      <c r="M142" s="242"/>
      <c r="N142" s="243"/>
      <c r="O142" s="91"/>
      <c r="P142" s="91"/>
      <c r="Q142" s="91"/>
      <c r="R142" s="91"/>
      <c r="S142" s="91"/>
      <c r="T142" s="92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7" t="s">
        <v>156</v>
      </c>
      <c r="AU142" s="17" t="s">
        <v>87</v>
      </c>
    </row>
    <row r="143" s="13" customFormat="1">
      <c r="A143" s="13"/>
      <c r="B143" s="244"/>
      <c r="C143" s="245"/>
      <c r="D143" s="246" t="s">
        <v>158</v>
      </c>
      <c r="E143" s="247" t="s">
        <v>1</v>
      </c>
      <c r="F143" s="248" t="s">
        <v>442</v>
      </c>
      <c r="G143" s="245"/>
      <c r="H143" s="249">
        <v>0.14899999999999999</v>
      </c>
      <c r="I143" s="250"/>
      <c r="J143" s="245"/>
      <c r="K143" s="245"/>
      <c r="L143" s="251"/>
      <c r="M143" s="252"/>
      <c r="N143" s="253"/>
      <c r="O143" s="253"/>
      <c r="P143" s="253"/>
      <c r="Q143" s="253"/>
      <c r="R143" s="253"/>
      <c r="S143" s="253"/>
      <c r="T143" s="254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55" t="s">
        <v>158</v>
      </c>
      <c r="AU143" s="255" t="s">
        <v>87</v>
      </c>
      <c r="AV143" s="13" t="s">
        <v>87</v>
      </c>
      <c r="AW143" s="13" t="s">
        <v>34</v>
      </c>
      <c r="AX143" s="13" t="s">
        <v>83</v>
      </c>
      <c r="AY143" s="255" t="s">
        <v>148</v>
      </c>
    </row>
    <row r="144" s="2" customFormat="1" ht="62.7" customHeight="1">
      <c r="A144" s="38"/>
      <c r="B144" s="39"/>
      <c r="C144" s="226" t="s">
        <v>184</v>
      </c>
      <c r="D144" s="226" t="s">
        <v>150</v>
      </c>
      <c r="E144" s="227" t="s">
        <v>203</v>
      </c>
      <c r="F144" s="228" t="s">
        <v>204</v>
      </c>
      <c r="G144" s="229" t="s">
        <v>168</v>
      </c>
      <c r="H144" s="230">
        <v>16.617000000000001</v>
      </c>
      <c r="I144" s="231"/>
      <c r="J144" s="232">
        <f>ROUND(I144*H144,2)</f>
        <v>0</v>
      </c>
      <c r="K144" s="228" t="s">
        <v>154</v>
      </c>
      <c r="L144" s="44"/>
      <c r="M144" s="233" t="s">
        <v>1</v>
      </c>
      <c r="N144" s="234" t="s">
        <v>44</v>
      </c>
      <c r="O144" s="91"/>
      <c r="P144" s="235">
        <f>O144*H144</f>
        <v>0</v>
      </c>
      <c r="Q144" s="235">
        <v>0</v>
      </c>
      <c r="R144" s="235">
        <f>Q144*H144</f>
        <v>0</v>
      </c>
      <c r="S144" s="235">
        <v>0</v>
      </c>
      <c r="T144" s="236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37" t="s">
        <v>113</v>
      </c>
      <c r="AT144" s="237" t="s">
        <v>150</v>
      </c>
      <c r="AU144" s="237" t="s">
        <v>87</v>
      </c>
      <c r="AY144" s="17" t="s">
        <v>148</v>
      </c>
      <c r="BE144" s="238">
        <f>IF(N144="základní",J144,0)</f>
        <v>0</v>
      </c>
      <c r="BF144" s="238">
        <f>IF(N144="snížená",J144,0)</f>
        <v>0</v>
      </c>
      <c r="BG144" s="238">
        <f>IF(N144="zákl. přenesená",J144,0)</f>
        <v>0</v>
      </c>
      <c r="BH144" s="238">
        <f>IF(N144="sníž. přenesená",J144,0)</f>
        <v>0</v>
      </c>
      <c r="BI144" s="238">
        <f>IF(N144="nulová",J144,0)</f>
        <v>0</v>
      </c>
      <c r="BJ144" s="17" t="s">
        <v>83</v>
      </c>
      <c r="BK144" s="238">
        <f>ROUND(I144*H144,2)</f>
        <v>0</v>
      </c>
      <c r="BL144" s="17" t="s">
        <v>113</v>
      </c>
      <c r="BM144" s="237" t="s">
        <v>443</v>
      </c>
    </row>
    <row r="145" s="2" customFormat="1">
      <c r="A145" s="38"/>
      <c r="B145" s="39"/>
      <c r="C145" s="40"/>
      <c r="D145" s="239" t="s">
        <v>156</v>
      </c>
      <c r="E145" s="40"/>
      <c r="F145" s="240" t="s">
        <v>206</v>
      </c>
      <c r="G145" s="40"/>
      <c r="H145" s="40"/>
      <c r="I145" s="241"/>
      <c r="J145" s="40"/>
      <c r="K145" s="40"/>
      <c r="L145" s="44"/>
      <c r="M145" s="242"/>
      <c r="N145" s="243"/>
      <c r="O145" s="91"/>
      <c r="P145" s="91"/>
      <c r="Q145" s="91"/>
      <c r="R145" s="91"/>
      <c r="S145" s="91"/>
      <c r="T145" s="92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17" t="s">
        <v>156</v>
      </c>
      <c r="AU145" s="17" t="s">
        <v>87</v>
      </c>
    </row>
    <row r="146" s="13" customFormat="1">
      <c r="A146" s="13"/>
      <c r="B146" s="244"/>
      <c r="C146" s="245"/>
      <c r="D146" s="246" t="s">
        <v>158</v>
      </c>
      <c r="E146" s="247" t="s">
        <v>1</v>
      </c>
      <c r="F146" s="248" t="s">
        <v>444</v>
      </c>
      <c r="G146" s="245"/>
      <c r="H146" s="249">
        <v>12.949999999999999</v>
      </c>
      <c r="I146" s="250"/>
      <c r="J146" s="245"/>
      <c r="K146" s="245"/>
      <c r="L146" s="251"/>
      <c r="M146" s="252"/>
      <c r="N146" s="253"/>
      <c r="O146" s="253"/>
      <c r="P146" s="253"/>
      <c r="Q146" s="253"/>
      <c r="R146" s="253"/>
      <c r="S146" s="253"/>
      <c r="T146" s="254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55" t="s">
        <v>158</v>
      </c>
      <c r="AU146" s="255" t="s">
        <v>87</v>
      </c>
      <c r="AV146" s="13" t="s">
        <v>87</v>
      </c>
      <c r="AW146" s="13" t="s">
        <v>34</v>
      </c>
      <c r="AX146" s="13" t="s">
        <v>79</v>
      </c>
      <c r="AY146" s="255" t="s">
        <v>148</v>
      </c>
    </row>
    <row r="147" s="13" customFormat="1">
      <c r="A147" s="13"/>
      <c r="B147" s="244"/>
      <c r="C147" s="245"/>
      <c r="D147" s="246" t="s">
        <v>158</v>
      </c>
      <c r="E147" s="247" t="s">
        <v>1</v>
      </c>
      <c r="F147" s="248" t="s">
        <v>445</v>
      </c>
      <c r="G147" s="245"/>
      <c r="H147" s="249">
        <v>3.6669999999999998</v>
      </c>
      <c r="I147" s="250"/>
      <c r="J147" s="245"/>
      <c r="K147" s="245"/>
      <c r="L147" s="251"/>
      <c r="M147" s="252"/>
      <c r="N147" s="253"/>
      <c r="O147" s="253"/>
      <c r="P147" s="253"/>
      <c r="Q147" s="253"/>
      <c r="R147" s="253"/>
      <c r="S147" s="253"/>
      <c r="T147" s="254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55" t="s">
        <v>158</v>
      </c>
      <c r="AU147" s="255" t="s">
        <v>87</v>
      </c>
      <c r="AV147" s="13" t="s">
        <v>87</v>
      </c>
      <c r="AW147" s="13" t="s">
        <v>34</v>
      </c>
      <c r="AX147" s="13" t="s">
        <v>79</v>
      </c>
      <c r="AY147" s="255" t="s">
        <v>148</v>
      </c>
    </row>
    <row r="148" s="14" customFormat="1">
      <c r="A148" s="14"/>
      <c r="B148" s="256"/>
      <c r="C148" s="257"/>
      <c r="D148" s="246" t="s">
        <v>158</v>
      </c>
      <c r="E148" s="258" t="s">
        <v>1</v>
      </c>
      <c r="F148" s="259" t="s">
        <v>183</v>
      </c>
      <c r="G148" s="257"/>
      <c r="H148" s="260">
        <v>16.617000000000001</v>
      </c>
      <c r="I148" s="261"/>
      <c r="J148" s="257"/>
      <c r="K148" s="257"/>
      <c r="L148" s="262"/>
      <c r="M148" s="263"/>
      <c r="N148" s="264"/>
      <c r="O148" s="264"/>
      <c r="P148" s="264"/>
      <c r="Q148" s="264"/>
      <c r="R148" s="264"/>
      <c r="S148" s="264"/>
      <c r="T148" s="265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66" t="s">
        <v>158</v>
      </c>
      <c r="AU148" s="266" t="s">
        <v>87</v>
      </c>
      <c r="AV148" s="14" t="s">
        <v>113</v>
      </c>
      <c r="AW148" s="14" t="s">
        <v>34</v>
      </c>
      <c r="AX148" s="14" t="s">
        <v>83</v>
      </c>
      <c r="AY148" s="266" t="s">
        <v>148</v>
      </c>
    </row>
    <row r="149" s="2" customFormat="1" ht="44.25" customHeight="1">
      <c r="A149" s="38"/>
      <c r="B149" s="39"/>
      <c r="C149" s="226" t="s">
        <v>191</v>
      </c>
      <c r="D149" s="226" t="s">
        <v>150</v>
      </c>
      <c r="E149" s="227" t="s">
        <v>220</v>
      </c>
      <c r="F149" s="228" t="s">
        <v>221</v>
      </c>
      <c r="G149" s="229" t="s">
        <v>222</v>
      </c>
      <c r="H149" s="230">
        <v>36.825000000000003</v>
      </c>
      <c r="I149" s="231"/>
      <c r="J149" s="232">
        <f>ROUND(I149*H149,2)</f>
        <v>0</v>
      </c>
      <c r="K149" s="228" t="s">
        <v>154</v>
      </c>
      <c r="L149" s="44"/>
      <c r="M149" s="233" t="s">
        <v>1</v>
      </c>
      <c r="N149" s="234" t="s">
        <v>44</v>
      </c>
      <c r="O149" s="91"/>
      <c r="P149" s="235">
        <f>O149*H149</f>
        <v>0</v>
      </c>
      <c r="Q149" s="235">
        <v>0</v>
      </c>
      <c r="R149" s="235">
        <f>Q149*H149</f>
        <v>0</v>
      </c>
      <c r="S149" s="235">
        <v>0</v>
      </c>
      <c r="T149" s="236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37" t="s">
        <v>113</v>
      </c>
      <c r="AT149" s="237" t="s">
        <v>150</v>
      </c>
      <c r="AU149" s="237" t="s">
        <v>87</v>
      </c>
      <c r="AY149" s="17" t="s">
        <v>148</v>
      </c>
      <c r="BE149" s="238">
        <f>IF(N149="základní",J149,0)</f>
        <v>0</v>
      </c>
      <c r="BF149" s="238">
        <f>IF(N149="snížená",J149,0)</f>
        <v>0</v>
      </c>
      <c r="BG149" s="238">
        <f>IF(N149="zákl. přenesená",J149,0)</f>
        <v>0</v>
      </c>
      <c r="BH149" s="238">
        <f>IF(N149="sníž. přenesená",J149,0)</f>
        <v>0</v>
      </c>
      <c r="BI149" s="238">
        <f>IF(N149="nulová",J149,0)</f>
        <v>0</v>
      </c>
      <c r="BJ149" s="17" t="s">
        <v>83</v>
      </c>
      <c r="BK149" s="238">
        <f>ROUND(I149*H149,2)</f>
        <v>0</v>
      </c>
      <c r="BL149" s="17" t="s">
        <v>113</v>
      </c>
      <c r="BM149" s="237" t="s">
        <v>446</v>
      </c>
    </row>
    <row r="150" s="2" customFormat="1">
      <c r="A150" s="38"/>
      <c r="B150" s="39"/>
      <c r="C150" s="40"/>
      <c r="D150" s="239" t="s">
        <v>156</v>
      </c>
      <c r="E150" s="40"/>
      <c r="F150" s="240" t="s">
        <v>224</v>
      </c>
      <c r="G150" s="40"/>
      <c r="H150" s="40"/>
      <c r="I150" s="241"/>
      <c r="J150" s="40"/>
      <c r="K150" s="40"/>
      <c r="L150" s="44"/>
      <c r="M150" s="242"/>
      <c r="N150" s="243"/>
      <c r="O150" s="91"/>
      <c r="P150" s="91"/>
      <c r="Q150" s="91"/>
      <c r="R150" s="91"/>
      <c r="S150" s="91"/>
      <c r="T150" s="92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T150" s="17" t="s">
        <v>156</v>
      </c>
      <c r="AU150" s="17" t="s">
        <v>87</v>
      </c>
    </row>
    <row r="151" s="13" customFormat="1">
      <c r="A151" s="13"/>
      <c r="B151" s="244"/>
      <c r="C151" s="245"/>
      <c r="D151" s="246" t="s">
        <v>158</v>
      </c>
      <c r="E151" s="247" t="s">
        <v>1</v>
      </c>
      <c r="F151" s="248" t="s">
        <v>447</v>
      </c>
      <c r="G151" s="245"/>
      <c r="H151" s="249">
        <v>0.26800000000000002</v>
      </c>
      <c r="I151" s="250"/>
      <c r="J151" s="245"/>
      <c r="K151" s="245"/>
      <c r="L151" s="251"/>
      <c r="M151" s="252"/>
      <c r="N151" s="253"/>
      <c r="O151" s="253"/>
      <c r="P151" s="253"/>
      <c r="Q151" s="253"/>
      <c r="R151" s="253"/>
      <c r="S151" s="253"/>
      <c r="T151" s="254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55" t="s">
        <v>158</v>
      </c>
      <c r="AU151" s="255" t="s">
        <v>87</v>
      </c>
      <c r="AV151" s="13" t="s">
        <v>87</v>
      </c>
      <c r="AW151" s="13" t="s">
        <v>34</v>
      </c>
      <c r="AX151" s="13" t="s">
        <v>79</v>
      </c>
      <c r="AY151" s="255" t="s">
        <v>148</v>
      </c>
    </row>
    <row r="152" s="13" customFormat="1">
      <c r="A152" s="13"/>
      <c r="B152" s="244"/>
      <c r="C152" s="245"/>
      <c r="D152" s="246" t="s">
        <v>158</v>
      </c>
      <c r="E152" s="247" t="s">
        <v>1</v>
      </c>
      <c r="F152" s="248" t="s">
        <v>448</v>
      </c>
      <c r="G152" s="245"/>
      <c r="H152" s="249">
        <v>36.557000000000002</v>
      </c>
      <c r="I152" s="250"/>
      <c r="J152" s="245"/>
      <c r="K152" s="245"/>
      <c r="L152" s="251"/>
      <c r="M152" s="252"/>
      <c r="N152" s="253"/>
      <c r="O152" s="253"/>
      <c r="P152" s="253"/>
      <c r="Q152" s="253"/>
      <c r="R152" s="253"/>
      <c r="S152" s="253"/>
      <c r="T152" s="254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55" t="s">
        <v>158</v>
      </c>
      <c r="AU152" s="255" t="s">
        <v>87</v>
      </c>
      <c r="AV152" s="13" t="s">
        <v>87</v>
      </c>
      <c r="AW152" s="13" t="s">
        <v>34</v>
      </c>
      <c r="AX152" s="13" t="s">
        <v>79</v>
      </c>
      <c r="AY152" s="255" t="s">
        <v>148</v>
      </c>
    </row>
    <row r="153" s="14" customFormat="1">
      <c r="A153" s="14"/>
      <c r="B153" s="256"/>
      <c r="C153" s="257"/>
      <c r="D153" s="246" t="s">
        <v>158</v>
      </c>
      <c r="E153" s="258" t="s">
        <v>1</v>
      </c>
      <c r="F153" s="259" t="s">
        <v>183</v>
      </c>
      <c r="G153" s="257"/>
      <c r="H153" s="260">
        <v>36.825000000000003</v>
      </c>
      <c r="I153" s="261"/>
      <c r="J153" s="257"/>
      <c r="K153" s="257"/>
      <c r="L153" s="262"/>
      <c r="M153" s="263"/>
      <c r="N153" s="264"/>
      <c r="O153" s="264"/>
      <c r="P153" s="264"/>
      <c r="Q153" s="264"/>
      <c r="R153" s="264"/>
      <c r="S153" s="264"/>
      <c r="T153" s="265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66" t="s">
        <v>158</v>
      </c>
      <c r="AU153" s="266" t="s">
        <v>87</v>
      </c>
      <c r="AV153" s="14" t="s">
        <v>113</v>
      </c>
      <c r="AW153" s="14" t="s">
        <v>34</v>
      </c>
      <c r="AX153" s="14" t="s">
        <v>83</v>
      </c>
      <c r="AY153" s="266" t="s">
        <v>148</v>
      </c>
    </row>
    <row r="154" s="12" customFormat="1" ht="22.8" customHeight="1">
      <c r="A154" s="12"/>
      <c r="B154" s="210"/>
      <c r="C154" s="211"/>
      <c r="D154" s="212" t="s">
        <v>78</v>
      </c>
      <c r="E154" s="224" t="s">
        <v>113</v>
      </c>
      <c r="F154" s="224" t="s">
        <v>227</v>
      </c>
      <c r="G154" s="211"/>
      <c r="H154" s="211"/>
      <c r="I154" s="214"/>
      <c r="J154" s="225">
        <f>BK154</f>
        <v>0</v>
      </c>
      <c r="K154" s="211"/>
      <c r="L154" s="216"/>
      <c r="M154" s="217"/>
      <c r="N154" s="218"/>
      <c r="O154" s="218"/>
      <c r="P154" s="219">
        <f>SUM(P155:P168)</f>
        <v>0</v>
      </c>
      <c r="Q154" s="218"/>
      <c r="R154" s="219">
        <f>SUM(R155:R168)</f>
        <v>17.815419636000001</v>
      </c>
      <c r="S154" s="218"/>
      <c r="T154" s="220">
        <f>SUM(T155:T168)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21" t="s">
        <v>83</v>
      </c>
      <c r="AT154" s="222" t="s">
        <v>78</v>
      </c>
      <c r="AU154" s="222" t="s">
        <v>83</v>
      </c>
      <c r="AY154" s="221" t="s">
        <v>148</v>
      </c>
      <c r="BK154" s="223">
        <f>SUM(BK155:BK168)</f>
        <v>0</v>
      </c>
    </row>
    <row r="155" s="2" customFormat="1" ht="33" customHeight="1">
      <c r="A155" s="38"/>
      <c r="B155" s="39"/>
      <c r="C155" s="226" t="s">
        <v>197</v>
      </c>
      <c r="D155" s="226" t="s">
        <v>150</v>
      </c>
      <c r="E155" s="227" t="s">
        <v>376</v>
      </c>
      <c r="F155" s="228" t="s">
        <v>377</v>
      </c>
      <c r="G155" s="229" t="s">
        <v>153</v>
      </c>
      <c r="H155" s="230">
        <v>55.490000000000002</v>
      </c>
      <c r="I155" s="231"/>
      <c r="J155" s="232">
        <f>ROUND(I155*H155,2)</f>
        <v>0</v>
      </c>
      <c r="K155" s="228" t="s">
        <v>154</v>
      </c>
      <c r="L155" s="44"/>
      <c r="M155" s="233" t="s">
        <v>1</v>
      </c>
      <c r="N155" s="234" t="s">
        <v>44</v>
      </c>
      <c r="O155" s="91"/>
      <c r="P155" s="235">
        <f>O155*H155</f>
        <v>0</v>
      </c>
      <c r="Q155" s="235">
        <v>0</v>
      </c>
      <c r="R155" s="235">
        <f>Q155*H155</f>
        <v>0</v>
      </c>
      <c r="S155" s="235">
        <v>0</v>
      </c>
      <c r="T155" s="236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37" t="s">
        <v>113</v>
      </c>
      <c r="AT155" s="237" t="s">
        <v>150</v>
      </c>
      <c r="AU155" s="237" t="s">
        <v>87</v>
      </c>
      <c r="AY155" s="17" t="s">
        <v>148</v>
      </c>
      <c r="BE155" s="238">
        <f>IF(N155="základní",J155,0)</f>
        <v>0</v>
      </c>
      <c r="BF155" s="238">
        <f>IF(N155="snížená",J155,0)</f>
        <v>0</v>
      </c>
      <c r="BG155" s="238">
        <f>IF(N155="zákl. přenesená",J155,0)</f>
        <v>0</v>
      </c>
      <c r="BH155" s="238">
        <f>IF(N155="sníž. přenesená",J155,0)</f>
        <v>0</v>
      </c>
      <c r="BI155" s="238">
        <f>IF(N155="nulová",J155,0)</f>
        <v>0</v>
      </c>
      <c r="BJ155" s="17" t="s">
        <v>83</v>
      </c>
      <c r="BK155" s="238">
        <f>ROUND(I155*H155,2)</f>
        <v>0</v>
      </c>
      <c r="BL155" s="17" t="s">
        <v>113</v>
      </c>
      <c r="BM155" s="237" t="s">
        <v>449</v>
      </c>
    </row>
    <row r="156" s="2" customFormat="1">
      <c r="A156" s="38"/>
      <c r="B156" s="39"/>
      <c r="C156" s="40"/>
      <c r="D156" s="239" t="s">
        <v>156</v>
      </c>
      <c r="E156" s="40"/>
      <c r="F156" s="240" t="s">
        <v>379</v>
      </c>
      <c r="G156" s="40"/>
      <c r="H156" s="40"/>
      <c r="I156" s="241"/>
      <c r="J156" s="40"/>
      <c r="K156" s="40"/>
      <c r="L156" s="44"/>
      <c r="M156" s="242"/>
      <c r="N156" s="243"/>
      <c r="O156" s="91"/>
      <c r="P156" s="91"/>
      <c r="Q156" s="91"/>
      <c r="R156" s="91"/>
      <c r="S156" s="91"/>
      <c r="T156" s="92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T156" s="17" t="s">
        <v>156</v>
      </c>
      <c r="AU156" s="17" t="s">
        <v>87</v>
      </c>
    </row>
    <row r="157" s="13" customFormat="1">
      <c r="A157" s="13"/>
      <c r="B157" s="244"/>
      <c r="C157" s="245"/>
      <c r="D157" s="246" t="s">
        <v>158</v>
      </c>
      <c r="E157" s="247" t="s">
        <v>1</v>
      </c>
      <c r="F157" s="248" t="s">
        <v>450</v>
      </c>
      <c r="G157" s="245"/>
      <c r="H157" s="249">
        <v>55.490000000000002</v>
      </c>
      <c r="I157" s="250"/>
      <c r="J157" s="245"/>
      <c r="K157" s="245"/>
      <c r="L157" s="251"/>
      <c r="M157" s="252"/>
      <c r="N157" s="253"/>
      <c r="O157" s="253"/>
      <c r="P157" s="253"/>
      <c r="Q157" s="253"/>
      <c r="R157" s="253"/>
      <c r="S157" s="253"/>
      <c r="T157" s="254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55" t="s">
        <v>158</v>
      </c>
      <c r="AU157" s="255" t="s">
        <v>87</v>
      </c>
      <c r="AV157" s="13" t="s">
        <v>87</v>
      </c>
      <c r="AW157" s="13" t="s">
        <v>34</v>
      </c>
      <c r="AX157" s="13" t="s">
        <v>83</v>
      </c>
      <c r="AY157" s="255" t="s">
        <v>148</v>
      </c>
    </row>
    <row r="158" s="2" customFormat="1" ht="21.75" customHeight="1">
      <c r="A158" s="38"/>
      <c r="B158" s="39"/>
      <c r="C158" s="226" t="s">
        <v>202</v>
      </c>
      <c r="D158" s="226" t="s">
        <v>150</v>
      </c>
      <c r="E158" s="227" t="s">
        <v>381</v>
      </c>
      <c r="F158" s="228" t="s">
        <v>382</v>
      </c>
      <c r="G158" s="229" t="s">
        <v>153</v>
      </c>
      <c r="H158" s="230">
        <v>55.490000000000002</v>
      </c>
      <c r="I158" s="231"/>
      <c r="J158" s="232">
        <f>ROUND(I158*H158,2)</f>
        <v>0</v>
      </c>
      <c r="K158" s="228" t="s">
        <v>154</v>
      </c>
      <c r="L158" s="44"/>
      <c r="M158" s="233" t="s">
        <v>1</v>
      </c>
      <c r="N158" s="234" t="s">
        <v>44</v>
      </c>
      <c r="O158" s="91"/>
      <c r="P158" s="235">
        <f>O158*H158</f>
        <v>0</v>
      </c>
      <c r="Q158" s="235">
        <v>0.21251999999999999</v>
      </c>
      <c r="R158" s="235">
        <f>Q158*H158</f>
        <v>11.7927348</v>
      </c>
      <c r="S158" s="235">
        <v>0</v>
      </c>
      <c r="T158" s="236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37" t="s">
        <v>113</v>
      </c>
      <c r="AT158" s="237" t="s">
        <v>150</v>
      </c>
      <c r="AU158" s="237" t="s">
        <v>87</v>
      </c>
      <c r="AY158" s="17" t="s">
        <v>148</v>
      </c>
      <c r="BE158" s="238">
        <f>IF(N158="základní",J158,0)</f>
        <v>0</v>
      </c>
      <c r="BF158" s="238">
        <f>IF(N158="snížená",J158,0)</f>
        <v>0</v>
      </c>
      <c r="BG158" s="238">
        <f>IF(N158="zákl. přenesená",J158,0)</f>
        <v>0</v>
      </c>
      <c r="BH158" s="238">
        <f>IF(N158="sníž. přenesená",J158,0)</f>
        <v>0</v>
      </c>
      <c r="BI158" s="238">
        <f>IF(N158="nulová",J158,0)</f>
        <v>0</v>
      </c>
      <c r="BJ158" s="17" t="s">
        <v>83</v>
      </c>
      <c r="BK158" s="238">
        <f>ROUND(I158*H158,2)</f>
        <v>0</v>
      </c>
      <c r="BL158" s="17" t="s">
        <v>113</v>
      </c>
      <c r="BM158" s="237" t="s">
        <v>451</v>
      </c>
    </row>
    <row r="159" s="2" customFormat="1">
      <c r="A159" s="38"/>
      <c r="B159" s="39"/>
      <c r="C159" s="40"/>
      <c r="D159" s="239" t="s">
        <v>156</v>
      </c>
      <c r="E159" s="40"/>
      <c r="F159" s="240" t="s">
        <v>384</v>
      </c>
      <c r="G159" s="40"/>
      <c r="H159" s="40"/>
      <c r="I159" s="241"/>
      <c r="J159" s="40"/>
      <c r="K159" s="40"/>
      <c r="L159" s="44"/>
      <c r="M159" s="242"/>
      <c r="N159" s="243"/>
      <c r="O159" s="91"/>
      <c r="P159" s="91"/>
      <c r="Q159" s="91"/>
      <c r="R159" s="91"/>
      <c r="S159" s="91"/>
      <c r="T159" s="92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T159" s="17" t="s">
        <v>156</v>
      </c>
      <c r="AU159" s="17" t="s">
        <v>87</v>
      </c>
    </row>
    <row r="160" s="13" customFormat="1">
      <c r="A160" s="13"/>
      <c r="B160" s="244"/>
      <c r="C160" s="245"/>
      <c r="D160" s="246" t="s">
        <v>158</v>
      </c>
      <c r="E160" s="247" t="s">
        <v>1</v>
      </c>
      <c r="F160" s="248" t="s">
        <v>452</v>
      </c>
      <c r="G160" s="245"/>
      <c r="H160" s="249">
        <v>55.490000000000002</v>
      </c>
      <c r="I160" s="250"/>
      <c r="J160" s="245"/>
      <c r="K160" s="245"/>
      <c r="L160" s="251"/>
      <c r="M160" s="252"/>
      <c r="N160" s="253"/>
      <c r="O160" s="253"/>
      <c r="P160" s="253"/>
      <c r="Q160" s="253"/>
      <c r="R160" s="253"/>
      <c r="S160" s="253"/>
      <c r="T160" s="254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55" t="s">
        <v>158</v>
      </c>
      <c r="AU160" s="255" t="s">
        <v>87</v>
      </c>
      <c r="AV160" s="13" t="s">
        <v>87</v>
      </c>
      <c r="AW160" s="13" t="s">
        <v>34</v>
      </c>
      <c r="AX160" s="13" t="s">
        <v>83</v>
      </c>
      <c r="AY160" s="255" t="s">
        <v>148</v>
      </c>
    </row>
    <row r="161" s="2" customFormat="1" ht="44.25" customHeight="1">
      <c r="A161" s="38"/>
      <c r="B161" s="39"/>
      <c r="C161" s="226" t="s">
        <v>209</v>
      </c>
      <c r="D161" s="226" t="s">
        <v>150</v>
      </c>
      <c r="E161" s="227" t="s">
        <v>395</v>
      </c>
      <c r="F161" s="228" t="s">
        <v>396</v>
      </c>
      <c r="G161" s="229" t="s">
        <v>153</v>
      </c>
      <c r="H161" s="230">
        <v>38.843000000000004</v>
      </c>
      <c r="I161" s="231"/>
      <c r="J161" s="232">
        <f>ROUND(I161*H161,2)</f>
        <v>0</v>
      </c>
      <c r="K161" s="228" t="s">
        <v>154</v>
      </c>
      <c r="L161" s="44"/>
      <c r="M161" s="233" t="s">
        <v>1</v>
      </c>
      <c r="N161" s="234" t="s">
        <v>44</v>
      </c>
      <c r="O161" s="91"/>
      <c r="P161" s="235">
        <f>O161*H161</f>
        <v>0</v>
      </c>
      <c r="Q161" s="235">
        <v>0</v>
      </c>
      <c r="R161" s="235">
        <f>Q161*H161</f>
        <v>0</v>
      </c>
      <c r="S161" s="235">
        <v>0</v>
      </c>
      <c r="T161" s="236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37" t="s">
        <v>113</v>
      </c>
      <c r="AT161" s="237" t="s">
        <v>150</v>
      </c>
      <c r="AU161" s="237" t="s">
        <v>87</v>
      </c>
      <c r="AY161" s="17" t="s">
        <v>148</v>
      </c>
      <c r="BE161" s="238">
        <f>IF(N161="základní",J161,0)</f>
        <v>0</v>
      </c>
      <c r="BF161" s="238">
        <f>IF(N161="snížená",J161,0)</f>
        <v>0</v>
      </c>
      <c r="BG161" s="238">
        <f>IF(N161="zákl. přenesená",J161,0)</f>
        <v>0</v>
      </c>
      <c r="BH161" s="238">
        <f>IF(N161="sníž. přenesená",J161,0)</f>
        <v>0</v>
      </c>
      <c r="BI161" s="238">
        <f>IF(N161="nulová",J161,0)</f>
        <v>0</v>
      </c>
      <c r="BJ161" s="17" t="s">
        <v>83</v>
      </c>
      <c r="BK161" s="238">
        <f>ROUND(I161*H161,2)</f>
        <v>0</v>
      </c>
      <c r="BL161" s="17" t="s">
        <v>113</v>
      </c>
      <c r="BM161" s="237" t="s">
        <v>453</v>
      </c>
    </row>
    <row r="162" s="2" customFormat="1">
      <c r="A162" s="38"/>
      <c r="B162" s="39"/>
      <c r="C162" s="40"/>
      <c r="D162" s="239" t="s">
        <v>156</v>
      </c>
      <c r="E162" s="40"/>
      <c r="F162" s="240" t="s">
        <v>398</v>
      </c>
      <c r="G162" s="40"/>
      <c r="H162" s="40"/>
      <c r="I162" s="241"/>
      <c r="J162" s="40"/>
      <c r="K162" s="40"/>
      <c r="L162" s="44"/>
      <c r="M162" s="242"/>
      <c r="N162" s="243"/>
      <c r="O162" s="91"/>
      <c r="P162" s="91"/>
      <c r="Q162" s="91"/>
      <c r="R162" s="91"/>
      <c r="S162" s="91"/>
      <c r="T162" s="92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T162" s="17" t="s">
        <v>156</v>
      </c>
      <c r="AU162" s="17" t="s">
        <v>87</v>
      </c>
    </row>
    <row r="163" s="13" customFormat="1">
      <c r="A163" s="13"/>
      <c r="B163" s="244"/>
      <c r="C163" s="245"/>
      <c r="D163" s="246" t="s">
        <v>158</v>
      </c>
      <c r="E163" s="247" t="s">
        <v>1</v>
      </c>
      <c r="F163" s="248" t="s">
        <v>452</v>
      </c>
      <c r="G163" s="245"/>
      <c r="H163" s="249">
        <v>55.490000000000002</v>
      </c>
      <c r="I163" s="250"/>
      <c r="J163" s="245"/>
      <c r="K163" s="245"/>
      <c r="L163" s="251"/>
      <c r="M163" s="252"/>
      <c r="N163" s="253"/>
      <c r="O163" s="253"/>
      <c r="P163" s="253"/>
      <c r="Q163" s="253"/>
      <c r="R163" s="253"/>
      <c r="S163" s="253"/>
      <c r="T163" s="254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55" t="s">
        <v>158</v>
      </c>
      <c r="AU163" s="255" t="s">
        <v>87</v>
      </c>
      <c r="AV163" s="13" t="s">
        <v>87</v>
      </c>
      <c r="AW163" s="13" t="s">
        <v>34</v>
      </c>
      <c r="AX163" s="13" t="s">
        <v>79</v>
      </c>
      <c r="AY163" s="255" t="s">
        <v>148</v>
      </c>
    </row>
    <row r="164" s="13" customFormat="1">
      <c r="A164" s="13"/>
      <c r="B164" s="244"/>
      <c r="C164" s="245"/>
      <c r="D164" s="246" t="s">
        <v>158</v>
      </c>
      <c r="E164" s="247" t="s">
        <v>1</v>
      </c>
      <c r="F164" s="248" t="s">
        <v>454</v>
      </c>
      <c r="G164" s="245"/>
      <c r="H164" s="249">
        <v>-16.646999999999998</v>
      </c>
      <c r="I164" s="250"/>
      <c r="J164" s="245"/>
      <c r="K164" s="245"/>
      <c r="L164" s="251"/>
      <c r="M164" s="252"/>
      <c r="N164" s="253"/>
      <c r="O164" s="253"/>
      <c r="P164" s="253"/>
      <c r="Q164" s="253"/>
      <c r="R164" s="253"/>
      <c r="S164" s="253"/>
      <c r="T164" s="254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55" t="s">
        <v>158</v>
      </c>
      <c r="AU164" s="255" t="s">
        <v>87</v>
      </c>
      <c r="AV164" s="13" t="s">
        <v>87</v>
      </c>
      <c r="AW164" s="13" t="s">
        <v>34</v>
      </c>
      <c r="AX164" s="13" t="s">
        <v>79</v>
      </c>
      <c r="AY164" s="255" t="s">
        <v>148</v>
      </c>
    </row>
    <row r="165" s="14" customFormat="1">
      <c r="A165" s="14"/>
      <c r="B165" s="256"/>
      <c r="C165" s="257"/>
      <c r="D165" s="246" t="s">
        <v>158</v>
      </c>
      <c r="E165" s="258" t="s">
        <v>1</v>
      </c>
      <c r="F165" s="259" t="s">
        <v>183</v>
      </c>
      <c r="G165" s="257"/>
      <c r="H165" s="260">
        <v>38.843000000000004</v>
      </c>
      <c r="I165" s="261"/>
      <c r="J165" s="257"/>
      <c r="K165" s="257"/>
      <c r="L165" s="262"/>
      <c r="M165" s="263"/>
      <c r="N165" s="264"/>
      <c r="O165" s="264"/>
      <c r="P165" s="264"/>
      <c r="Q165" s="264"/>
      <c r="R165" s="264"/>
      <c r="S165" s="264"/>
      <c r="T165" s="265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66" t="s">
        <v>158</v>
      </c>
      <c r="AU165" s="266" t="s">
        <v>87</v>
      </c>
      <c r="AV165" s="14" t="s">
        <v>113</v>
      </c>
      <c r="AW165" s="14" t="s">
        <v>34</v>
      </c>
      <c r="AX165" s="14" t="s">
        <v>83</v>
      </c>
      <c r="AY165" s="266" t="s">
        <v>148</v>
      </c>
    </row>
    <row r="166" s="2" customFormat="1" ht="44.25" customHeight="1">
      <c r="A166" s="38"/>
      <c r="B166" s="39"/>
      <c r="C166" s="226" t="s">
        <v>219</v>
      </c>
      <c r="D166" s="226" t="s">
        <v>150</v>
      </c>
      <c r="E166" s="227" t="s">
        <v>400</v>
      </c>
      <c r="F166" s="228" t="s">
        <v>396</v>
      </c>
      <c r="G166" s="229" t="s">
        <v>153</v>
      </c>
      <c r="H166" s="230">
        <v>16.646999999999998</v>
      </c>
      <c r="I166" s="231"/>
      <c r="J166" s="232">
        <f>ROUND(I166*H166,2)</f>
        <v>0</v>
      </c>
      <c r="K166" s="228" t="s">
        <v>1</v>
      </c>
      <c r="L166" s="44"/>
      <c r="M166" s="233" t="s">
        <v>1</v>
      </c>
      <c r="N166" s="234" t="s">
        <v>44</v>
      </c>
      <c r="O166" s="91"/>
      <c r="P166" s="235">
        <f>O166*H166</f>
        <v>0</v>
      </c>
      <c r="Q166" s="235">
        <v>0.361788</v>
      </c>
      <c r="R166" s="235">
        <f>Q166*H166</f>
        <v>6.0226848359999998</v>
      </c>
      <c r="S166" s="235">
        <v>0</v>
      </c>
      <c r="T166" s="236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37" t="s">
        <v>113</v>
      </c>
      <c r="AT166" s="237" t="s">
        <v>150</v>
      </c>
      <c r="AU166" s="237" t="s">
        <v>87</v>
      </c>
      <c r="AY166" s="17" t="s">
        <v>148</v>
      </c>
      <c r="BE166" s="238">
        <f>IF(N166="základní",J166,0)</f>
        <v>0</v>
      </c>
      <c r="BF166" s="238">
        <f>IF(N166="snížená",J166,0)</f>
        <v>0</v>
      </c>
      <c r="BG166" s="238">
        <f>IF(N166="zákl. přenesená",J166,0)</f>
        <v>0</v>
      </c>
      <c r="BH166" s="238">
        <f>IF(N166="sníž. přenesená",J166,0)</f>
        <v>0</v>
      </c>
      <c r="BI166" s="238">
        <f>IF(N166="nulová",J166,0)</f>
        <v>0</v>
      </c>
      <c r="BJ166" s="17" t="s">
        <v>83</v>
      </c>
      <c r="BK166" s="238">
        <f>ROUND(I166*H166,2)</f>
        <v>0</v>
      </c>
      <c r="BL166" s="17" t="s">
        <v>113</v>
      </c>
      <c r="BM166" s="237" t="s">
        <v>455</v>
      </c>
    </row>
    <row r="167" s="2" customFormat="1">
      <c r="A167" s="38"/>
      <c r="B167" s="39"/>
      <c r="C167" s="40"/>
      <c r="D167" s="246" t="s">
        <v>214</v>
      </c>
      <c r="E167" s="40"/>
      <c r="F167" s="267" t="s">
        <v>402</v>
      </c>
      <c r="G167" s="40"/>
      <c r="H167" s="40"/>
      <c r="I167" s="241"/>
      <c r="J167" s="40"/>
      <c r="K167" s="40"/>
      <c r="L167" s="44"/>
      <c r="M167" s="242"/>
      <c r="N167" s="243"/>
      <c r="O167" s="91"/>
      <c r="P167" s="91"/>
      <c r="Q167" s="91"/>
      <c r="R167" s="91"/>
      <c r="S167" s="91"/>
      <c r="T167" s="92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T167" s="17" t="s">
        <v>214</v>
      </c>
      <c r="AU167" s="17" t="s">
        <v>87</v>
      </c>
    </row>
    <row r="168" s="13" customFormat="1">
      <c r="A168" s="13"/>
      <c r="B168" s="244"/>
      <c r="C168" s="245"/>
      <c r="D168" s="246" t="s">
        <v>158</v>
      </c>
      <c r="E168" s="247" t="s">
        <v>1</v>
      </c>
      <c r="F168" s="248" t="s">
        <v>456</v>
      </c>
      <c r="G168" s="245"/>
      <c r="H168" s="249">
        <v>16.646999999999998</v>
      </c>
      <c r="I168" s="250"/>
      <c r="J168" s="245"/>
      <c r="K168" s="245"/>
      <c r="L168" s="251"/>
      <c r="M168" s="252"/>
      <c r="N168" s="253"/>
      <c r="O168" s="253"/>
      <c r="P168" s="253"/>
      <c r="Q168" s="253"/>
      <c r="R168" s="253"/>
      <c r="S168" s="253"/>
      <c r="T168" s="254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55" t="s">
        <v>158</v>
      </c>
      <c r="AU168" s="255" t="s">
        <v>87</v>
      </c>
      <c r="AV168" s="13" t="s">
        <v>87</v>
      </c>
      <c r="AW168" s="13" t="s">
        <v>34</v>
      </c>
      <c r="AX168" s="13" t="s">
        <v>83</v>
      </c>
      <c r="AY168" s="255" t="s">
        <v>148</v>
      </c>
    </row>
    <row r="169" s="12" customFormat="1" ht="22.8" customHeight="1">
      <c r="A169" s="12"/>
      <c r="B169" s="210"/>
      <c r="C169" s="211"/>
      <c r="D169" s="212" t="s">
        <v>78</v>
      </c>
      <c r="E169" s="224" t="s">
        <v>184</v>
      </c>
      <c r="F169" s="224" t="s">
        <v>404</v>
      </c>
      <c r="G169" s="211"/>
      <c r="H169" s="211"/>
      <c r="I169" s="214"/>
      <c r="J169" s="225">
        <f>BK169</f>
        <v>0</v>
      </c>
      <c r="K169" s="211"/>
      <c r="L169" s="216"/>
      <c r="M169" s="217"/>
      <c r="N169" s="218"/>
      <c r="O169" s="218"/>
      <c r="P169" s="219">
        <f>SUM(P170:P175)</f>
        <v>0</v>
      </c>
      <c r="Q169" s="218"/>
      <c r="R169" s="219">
        <f>SUM(R170:R175)</f>
        <v>24.676790799999999</v>
      </c>
      <c r="S169" s="218"/>
      <c r="T169" s="220">
        <f>SUM(T170:T175)</f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221" t="s">
        <v>83</v>
      </c>
      <c r="AT169" s="222" t="s">
        <v>78</v>
      </c>
      <c r="AU169" s="222" t="s">
        <v>83</v>
      </c>
      <c r="AY169" s="221" t="s">
        <v>148</v>
      </c>
      <c r="BK169" s="223">
        <f>SUM(BK170:BK175)</f>
        <v>0</v>
      </c>
    </row>
    <row r="170" s="2" customFormat="1" ht="16.5" customHeight="1">
      <c r="A170" s="38"/>
      <c r="B170" s="39"/>
      <c r="C170" s="226" t="s">
        <v>228</v>
      </c>
      <c r="D170" s="226" t="s">
        <v>150</v>
      </c>
      <c r="E170" s="227" t="s">
        <v>405</v>
      </c>
      <c r="F170" s="228" t="s">
        <v>406</v>
      </c>
      <c r="G170" s="229" t="s">
        <v>153</v>
      </c>
      <c r="H170" s="230">
        <v>896.35000000000002</v>
      </c>
      <c r="I170" s="231"/>
      <c r="J170" s="232">
        <f>ROUND(I170*H170,2)</f>
        <v>0</v>
      </c>
      <c r="K170" s="228" t="s">
        <v>154</v>
      </c>
      <c r="L170" s="44"/>
      <c r="M170" s="233" t="s">
        <v>1</v>
      </c>
      <c r="N170" s="234" t="s">
        <v>44</v>
      </c>
      <c r="O170" s="91"/>
      <c r="P170" s="235">
        <f>O170*H170</f>
        <v>0</v>
      </c>
      <c r="Q170" s="235">
        <v>0</v>
      </c>
      <c r="R170" s="235">
        <f>Q170*H170</f>
        <v>0</v>
      </c>
      <c r="S170" s="235">
        <v>0</v>
      </c>
      <c r="T170" s="236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37" t="s">
        <v>113</v>
      </c>
      <c r="AT170" s="237" t="s">
        <v>150</v>
      </c>
      <c r="AU170" s="237" t="s">
        <v>87</v>
      </c>
      <c r="AY170" s="17" t="s">
        <v>148</v>
      </c>
      <c r="BE170" s="238">
        <f>IF(N170="základní",J170,0)</f>
        <v>0</v>
      </c>
      <c r="BF170" s="238">
        <f>IF(N170="snížená",J170,0)</f>
        <v>0</v>
      </c>
      <c r="BG170" s="238">
        <f>IF(N170="zákl. přenesená",J170,0)</f>
        <v>0</v>
      </c>
      <c r="BH170" s="238">
        <f>IF(N170="sníž. přenesená",J170,0)</f>
        <v>0</v>
      </c>
      <c r="BI170" s="238">
        <f>IF(N170="nulová",J170,0)</f>
        <v>0</v>
      </c>
      <c r="BJ170" s="17" t="s">
        <v>83</v>
      </c>
      <c r="BK170" s="238">
        <f>ROUND(I170*H170,2)</f>
        <v>0</v>
      </c>
      <c r="BL170" s="17" t="s">
        <v>113</v>
      </c>
      <c r="BM170" s="237" t="s">
        <v>457</v>
      </c>
    </row>
    <row r="171" s="2" customFormat="1">
      <c r="A171" s="38"/>
      <c r="B171" s="39"/>
      <c r="C171" s="40"/>
      <c r="D171" s="239" t="s">
        <v>156</v>
      </c>
      <c r="E171" s="40"/>
      <c r="F171" s="240" t="s">
        <v>408</v>
      </c>
      <c r="G171" s="40"/>
      <c r="H171" s="40"/>
      <c r="I171" s="241"/>
      <c r="J171" s="40"/>
      <c r="K171" s="40"/>
      <c r="L171" s="44"/>
      <c r="M171" s="242"/>
      <c r="N171" s="243"/>
      <c r="O171" s="91"/>
      <c r="P171" s="91"/>
      <c r="Q171" s="91"/>
      <c r="R171" s="91"/>
      <c r="S171" s="91"/>
      <c r="T171" s="92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T171" s="17" t="s">
        <v>156</v>
      </c>
      <c r="AU171" s="17" t="s">
        <v>87</v>
      </c>
    </row>
    <row r="172" s="13" customFormat="1">
      <c r="A172" s="13"/>
      <c r="B172" s="244"/>
      <c r="C172" s="245"/>
      <c r="D172" s="246" t="s">
        <v>158</v>
      </c>
      <c r="E172" s="247" t="s">
        <v>1</v>
      </c>
      <c r="F172" s="248" t="s">
        <v>458</v>
      </c>
      <c r="G172" s="245"/>
      <c r="H172" s="249">
        <v>896.35000000000002</v>
      </c>
      <c r="I172" s="250"/>
      <c r="J172" s="245"/>
      <c r="K172" s="245"/>
      <c r="L172" s="251"/>
      <c r="M172" s="252"/>
      <c r="N172" s="253"/>
      <c r="O172" s="253"/>
      <c r="P172" s="253"/>
      <c r="Q172" s="253"/>
      <c r="R172" s="253"/>
      <c r="S172" s="253"/>
      <c r="T172" s="254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55" t="s">
        <v>158</v>
      </c>
      <c r="AU172" s="255" t="s">
        <v>87</v>
      </c>
      <c r="AV172" s="13" t="s">
        <v>87</v>
      </c>
      <c r="AW172" s="13" t="s">
        <v>34</v>
      </c>
      <c r="AX172" s="13" t="s">
        <v>83</v>
      </c>
      <c r="AY172" s="255" t="s">
        <v>148</v>
      </c>
    </row>
    <row r="173" s="2" customFormat="1" ht="37.8" customHeight="1">
      <c r="A173" s="38"/>
      <c r="B173" s="39"/>
      <c r="C173" s="226" t="s">
        <v>233</v>
      </c>
      <c r="D173" s="226" t="s">
        <v>150</v>
      </c>
      <c r="E173" s="227" t="s">
        <v>410</v>
      </c>
      <c r="F173" s="228" t="s">
        <v>411</v>
      </c>
      <c r="G173" s="229" t="s">
        <v>153</v>
      </c>
      <c r="H173" s="230">
        <v>448.18000000000001</v>
      </c>
      <c r="I173" s="231"/>
      <c r="J173" s="232">
        <f>ROUND(I173*H173,2)</f>
        <v>0</v>
      </c>
      <c r="K173" s="228" t="s">
        <v>154</v>
      </c>
      <c r="L173" s="44"/>
      <c r="M173" s="233" t="s">
        <v>1</v>
      </c>
      <c r="N173" s="234" t="s">
        <v>44</v>
      </c>
      <c r="O173" s="91"/>
      <c r="P173" s="235">
        <f>O173*H173</f>
        <v>0</v>
      </c>
      <c r="Q173" s="235">
        <v>0.055059999999999998</v>
      </c>
      <c r="R173" s="235">
        <f>Q173*H173</f>
        <v>24.676790799999999</v>
      </c>
      <c r="S173" s="235">
        <v>0</v>
      </c>
      <c r="T173" s="236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37" t="s">
        <v>113</v>
      </c>
      <c r="AT173" s="237" t="s">
        <v>150</v>
      </c>
      <c r="AU173" s="237" t="s">
        <v>87</v>
      </c>
      <c r="AY173" s="17" t="s">
        <v>148</v>
      </c>
      <c r="BE173" s="238">
        <f>IF(N173="základní",J173,0)</f>
        <v>0</v>
      </c>
      <c r="BF173" s="238">
        <f>IF(N173="snížená",J173,0)</f>
        <v>0</v>
      </c>
      <c r="BG173" s="238">
        <f>IF(N173="zákl. přenesená",J173,0)</f>
        <v>0</v>
      </c>
      <c r="BH173" s="238">
        <f>IF(N173="sníž. přenesená",J173,0)</f>
        <v>0</v>
      </c>
      <c r="BI173" s="238">
        <f>IF(N173="nulová",J173,0)</f>
        <v>0</v>
      </c>
      <c r="BJ173" s="17" t="s">
        <v>83</v>
      </c>
      <c r="BK173" s="238">
        <f>ROUND(I173*H173,2)</f>
        <v>0</v>
      </c>
      <c r="BL173" s="17" t="s">
        <v>113</v>
      </c>
      <c r="BM173" s="237" t="s">
        <v>459</v>
      </c>
    </row>
    <row r="174" s="2" customFormat="1">
      <c r="A174" s="38"/>
      <c r="B174" s="39"/>
      <c r="C174" s="40"/>
      <c r="D174" s="239" t="s">
        <v>156</v>
      </c>
      <c r="E174" s="40"/>
      <c r="F174" s="240" t="s">
        <v>413</v>
      </c>
      <c r="G174" s="40"/>
      <c r="H174" s="40"/>
      <c r="I174" s="241"/>
      <c r="J174" s="40"/>
      <c r="K174" s="40"/>
      <c r="L174" s="44"/>
      <c r="M174" s="242"/>
      <c r="N174" s="243"/>
      <c r="O174" s="91"/>
      <c r="P174" s="91"/>
      <c r="Q174" s="91"/>
      <c r="R174" s="91"/>
      <c r="S174" s="91"/>
      <c r="T174" s="92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T174" s="17" t="s">
        <v>156</v>
      </c>
      <c r="AU174" s="17" t="s">
        <v>87</v>
      </c>
    </row>
    <row r="175" s="13" customFormat="1">
      <c r="A175" s="13"/>
      <c r="B175" s="244"/>
      <c r="C175" s="245"/>
      <c r="D175" s="246" t="s">
        <v>158</v>
      </c>
      <c r="E175" s="247" t="s">
        <v>1</v>
      </c>
      <c r="F175" s="248" t="s">
        <v>460</v>
      </c>
      <c r="G175" s="245"/>
      <c r="H175" s="249">
        <v>448.18000000000001</v>
      </c>
      <c r="I175" s="250"/>
      <c r="J175" s="245"/>
      <c r="K175" s="245"/>
      <c r="L175" s="251"/>
      <c r="M175" s="252"/>
      <c r="N175" s="253"/>
      <c r="O175" s="253"/>
      <c r="P175" s="253"/>
      <c r="Q175" s="253"/>
      <c r="R175" s="253"/>
      <c r="S175" s="253"/>
      <c r="T175" s="254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55" t="s">
        <v>158</v>
      </c>
      <c r="AU175" s="255" t="s">
        <v>87</v>
      </c>
      <c r="AV175" s="13" t="s">
        <v>87</v>
      </c>
      <c r="AW175" s="13" t="s">
        <v>34</v>
      </c>
      <c r="AX175" s="13" t="s">
        <v>83</v>
      </c>
      <c r="AY175" s="255" t="s">
        <v>148</v>
      </c>
    </row>
    <row r="176" s="12" customFormat="1" ht="22.8" customHeight="1">
      <c r="A176" s="12"/>
      <c r="B176" s="210"/>
      <c r="C176" s="211"/>
      <c r="D176" s="212" t="s">
        <v>78</v>
      </c>
      <c r="E176" s="224" t="s">
        <v>202</v>
      </c>
      <c r="F176" s="224" t="s">
        <v>415</v>
      </c>
      <c r="G176" s="211"/>
      <c r="H176" s="211"/>
      <c r="I176" s="214"/>
      <c r="J176" s="225">
        <f>BK176</f>
        <v>0</v>
      </c>
      <c r="K176" s="211"/>
      <c r="L176" s="216"/>
      <c r="M176" s="217"/>
      <c r="N176" s="218"/>
      <c r="O176" s="218"/>
      <c r="P176" s="219">
        <f>SUM(P177:P182)</f>
        <v>0</v>
      </c>
      <c r="Q176" s="218"/>
      <c r="R176" s="219">
        <f>SUM(R177:R182)</f>
        <v>0</v>
      </c>
      <c r="S176" s="218"/>
      <c r="T176" s="220">
        <f>SUM(T177:T182)</f>
        <v>8.3361450000000001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221" t="s">
        <v>83</v>
      </c>
      <c r="AT176" s="222" t="s">
        <v>78</v>
      </c>
      <c r="AU176" s="222" t="s">
        <v>83</v>
      </c>
      <c r="AY176" s="221" t="s">
        <v>148</v>
      </c>
      <c r="BK176" s="223">
        <f>SUM(BK177:BK182)</f>
        <v>0</v>
      </c>
    </row>
    <row r="177" s="2" customFormat="1" ht="16.5" customHeight="1">
      <c r="A177" s="38"/>
      <c r="B177" s="39"/>
      <c r="C177" s="226" t="s">
        <v>240</v>
      </c>
      <c r="D177" s="226" t="s">
        <v>150</v>
      </c>
      <c r="E177" s="227" t="s">
        <v>416</v>
      </c>
      <c r="F177" s="228" t="s">
        <v>417</v>
      </c>
      <c r="G177" s="229" t="s">
        <v>153</v>
      </c>
      <c r="H177" s="230">
        <v>896.35000000000002</v>
      </c>
      <c r="I177" s="231"/>
      <c r="J177" s="232">
        <f>ROUND(I177*H177,2)</f>
        <v>0</v>
      </c>
      <c r="K177" s="228" t="s">
        <v>1</v>
      </c>
      <c r="L177" s="44"/>
      <c r="M177" s="233" t="s">
        <v>1</v>
      </c>
      <c r="N177" s="234" t="s">
        <v>44</v>
      </c>
      <c r="O177" s="91"/>
      <c r="P177" s="235">
        <f>O177*H177</f>
        <v>0</v>
      </c>
      <c r="Q177" s="235">
        <v>0</v>
      </c>
      <c r="R177" s="235">
        <f>Q177*H177</f>
        <v>0</v>
      </c>
      <c r="S177" s="235">
        <v>0.00029999999999999997</v>
      </c>
      <c r="T177" s="236">
        <f>S177*H177</f>
        <v>0.26890500000000001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37" t="s">
        <v>113</v>
      </c>
      <c r="AT177" s="237" t="s">
        <v>150</v>
      </c>
      <c r="AU177" s="237" t="s">
        <v>87</v>
      </c>
      <c r="AY177" s="17" t="s">
        <v>148</v>
      </c>
      <c r="BE177" s="238">
        <f>IF(N177="základní",J177,0)</f>
        <v>0</v>
      </c>
      <c r="BF177" s="238">
        <f>IF(N177="snížená",J177,0)</f>
        <v>0</v>
      </c>
      <c r="BG177" s="238">
        <f>IF(N177="zákl. přenesená",J177,0)</f>
        <v>0</v>
      </c>
      <c r="BH177" s="238">
        <f>IF(N177="sníž. přenesená",J177,0)</f>
        <v>0</v>
      </c>
      <c r="BI177" s="238">
        <f>IF(N177="nulová",J177,0)</f>
        <v>0</v>
      </c>
      <c r="BJ177" s="17" t="s">
        <v>83</v>
      </c>
      <c r="BK177" s="238">
        <f>ROUND(I177*H177,2)</f>
        <v>0</v>
      </c>
      <c r="BL177" s="17" t="s">
        <v>113</v>
      </c>
      <c r="BM177" s="237" t="s">
        <v>461</v>
      </c>
    </row>
    <row r="178" s="2" customFormat="1">
      <c r="A178" s="38"/>
      <c r="B178" s="39"/>
      <c r="C178" s="40"/>
      <c r="D178" s="246" t="s">
        <v>214</v>
      </c>
      <c r="E178" s="40"/>
      <c r="F178" s="267" t="s">
        <v>419</v>
      </c>
      <c r="G178" s="40"/>
      <c r="H178" s="40"/>
      <c r="I178" s="241"/>
      <c r="J178" s="40"/>
      <c r="K178" s="40"/>
      <c r="L178" s="44"/>
      <c r="M178" s="242"/>
      <c r="N178" s="243"/>
      <c r="O178" s="91"/>
      <c r="P178" s="91"/>
      <c r="Q178" s="91"/>
      <c r="R178" s="91"/>
      <c r="S178" s="91"/>
      <c r="T178" s="92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T178" s="17" t="s">
        <v>214</v>
      </c>
      <c r="AU178" s="17" t="s">
        <v>87</v>
      </c>
    </row>
    <row r="179" s="13" customFormat="1">
      <c r="A179" s="13"/>
      <c r="B179" s="244"/>
      <c r="C179" s="245"/>
      <c r="D179" s="246" t="s">
        <v>158</v>
      </c>
      <c r="E179" s="247" t="s">
        <v>1</v>
      </c>
      <c r="F179" s="248" t="s">
        <v>458</v>
      </c>
      <c r="G179" s="245"/>
      <c r="H179" s="249">
        <v>896.35000000000002</v>
      </c>
      <c r="I179" s="250"/>
      <c r="J179" s="245"/>
      <c r="K179" s="245"/>
      <c r="L179" s="251"/>
      <c r="M179" s="252"/>
      <c r="N179" s="253"/>
      <c r="O179" s="253"/>
      <c r="P179" s="253"/>
      <c r="Q179" s="253"/>
      <c r="R179" s="253"/>
      <c r="S179" s="253"/>
      <c r="T179" s="254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55" t="s">
        <v>158</v>
      </c>
      <c r="AU179" s="255" t="s">
        <v>87</v>
      </c>
      <c r="AV179" s="13" t="s">
        <v>87</v>
      </c>
      <c r="AW179" s="13" t="s">
        <v>34</v>
      </c>
      <c r="AX179" s="13" t="s">
        <v>83</v>
      </c>
      <c r="AY179" s="255" t="s">
        <v>148</v>
      </c>
    </row>
    <row r="180" s="2" customFormat="1" ht="66.75" customHeight="1">
      <c r="A180" s="38"/>
      <c r="B180" s="39"/>
      <c r="C180" s="226" t="s">
        <v>8</v>
      </c>
      <c r="D180" s="226" t="s">
        <v>150</v>
      </c>
      <c r="E180" s="227" t="s">
        <v>420</v>
      </c>
      <c r="F180" s="228" t="s">
        <v>421</v>
      </c>
      <c r="G180" s="229" t="s">
        <v>153</v>
      </c>
      <c r="H180" s="230">
        <v>448.18000000000001</v>
      </c>
      <c r="I180" s="231"/>
      <c r="J180" s="232">
        <f>ROUND(I180*H180,2)</f>
        <v>0</v>
      </c>
      <c r="K180" s="228" t="s">
        <v>154</v>
      </c>
      <c r="L180" s="44"/>
      <c r="M180" s="233" t="s">
        <v>1</v>
      </c>
      <c r="N180" s="234" t="s">
        <v>44</v>
      </c>
      <c r="O180" s="91"/>
      <c r="P180" s="235">
        <f>O180*H180</f>
        <v>0</v>
      </c>
      <c r="Q180" s="235">
        <v>0</v>
      </c>
      <c r="R180" s="235">
        <f>Q180*H180</f>
        <v>0</v>
      </c>
      <c r="S180" s="235">
        <v>0.017999999999999999</v>
      </c>
      <c r="T180" s="236">
        <f>S180*H180</f>
        <v>8.06724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37" t="s">
        <v>113</v>
      </c>
      <c r="AT180" s="237" t="s">
        <v>150</v>
      </c>
      <c r="AU180" s="237" t="s">
        <v>87</v>
      </c>
      <c r="AY180" s="17" t="s">
        <v>148</v>
      </c>
      <c r="BE180" s="238">
        <f>IF(N180="základní",J180,0)</f>
        <v>0</v>
      </c>
      <c r="BF180" s="238">
        <f>IF(N180="snížená",J180,0)</f>
        <v>0</v>
      </c>
      <c r="BG180" s="238">
        <f>IF(N180="zákl. přenesená",J180,0)</f>
        <v>0</v>
      </c>
      <c r="BH180" s="238">
        <f>IF(N180="sníž. přenesená",J180,0)</f>
        <v>0</v>
      </c>
      <c r="BI180" s="238">
        <f>IF(N180="nulová",J180,0)</f>
        <v>0</v>
      </c>
      <c r="BJ180" s="17" t="s">
        <v>83</v>
      </c>
      <c r="BK180" s="238">
        <f>ROUND(I180*H180,2)</f>
        <v>0</v>
      </c>
      <c r="BL180" s="17" t="s">
        <v>113</v>
      </c>
      <c r="BM180" s="237" t="s">
        <v>462</v>
      </c>
    </row>
    <row r="181" s="2" customFormat="1">
      <c r="A181" s="38"/>
      <c r="B181" s="39"/>
      <c r="C181" s="40"/>
      <c r="D181" s="239" t="s">
        <v>156</v>
      </c>
      <c r="E181" s="40"/>
      <c r="F181" s="240" t="s">
        <v>423</v>
      </c>
      <c r="G181" s="40"/>
      <c r="H181" s="40"/>
      <c r="I181" s="241"/>
      <c r="J181" s="40"/>
      <c r="K181" s="40"/>
      <c r="L181" s="44"/>
      <c r="M181" s="242"/>
      <c r="N181" s="243"/>
      <c r="O181" s="91"/>
      <c r="P181" s="91"/>
      <c r="Q181" s="91"/>
      <c r="R181" s="91"/>
      <c r="S181" s="91"/>
      <c r="T181" s="92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T181" s="17" t="s">
        <v>156</v>
      </c>
      <c r="AU181" s="17" t="s">
        <v>87</v>
      </c>
    </row>
    <row r="182" s="13" customFormat="1">
      <c r="A182" s="13"/>
      <c r="B182" s="244"/>
      <c r="C182" s="245"/>
      <c r="D182" s="246" t="s">
        <v>158</v>
      </c>
      <c r="E182" s="247" t="s">
        <v>1</v>
      </c>
      <c r="F182" s="248" t="s">
        <v>463</v>
      </c>
      <c r="G182" s="245"/>
      <c r="H182" s="249">
        <v>448.18000000000001</v>
      </c>
      <c r="I182" s="250"/>
      <c r="J182" s="245"/>
      <c r="K182" s="245"/>
      <c r="L182" s="251"/>
      <c r="M182" s="252"/>
      <c r="N182" s="253"/>
      <c r="O182" s="253"/>
      <c r="P182" s="253"/>
      <c r="Q182" s="253"/>
      <c r="R182" s="253"/>
      <c r="S182" s="253"/>
      <c r="T182" s="254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55" t="s">
        <v>158</v>
      </c>
      <c r="AU182" s="255" t="s">
        <v>87</v>
      </c>
      <c r="AV182" s="13" t="s">
        <v>87</v>
      </c>
      <c r="AW182" s="13" t="s">
        <v>34</v>
      </c>
      <c r="AX182" s="13" t="s">
        <v>83</v>
      </c>
      <c r="AY182" s="255" t="s">
        <v>148</v>
      </c>
    </row>
    <row r="183" s="12" customFormat="1" ht="22.8" customHeight="1">
      <c r="A183" s="12"/>
      <c r="B183" s="210"/>
      <c r="C183" s="211"/>
      <c r="D183" s="212" t="s">
        <v>78</v>
      </c>
      <c r="E183" s="224" t="s">
        <v>244</v>
      </c>
      <c r="F183" s="224" t="s">
        <v>245</v>
      </c>
      <c r="G183" s="211"/>
      <c r="H183" s="211"/>
      <c r="I183" s="214"/>
      <c r="J183" s="225">
        <f>BK183</f>
        <v>0</v>
      </c>
      <c r="K183" s="211"/>
      <c r="L183" s="216"/>
      <c r="M183" s="217"/>
      <c r="N183" s="218"/>
      <c r="O183" s="218"/>
      <c r="P183" s="219">
        <f>SUM(P184:P185)</f>
        <v>0</v>
      </c>
      <c r="Q183" s="218"/>
      <c r="R183" s="219">
        <f>SUM(R184:R185)</f>
        <v>0</v>
      </c>
      <c r="S183" s="218"/>
      <c r="T183" s="220">
        <f>SUM(T184:T185)</f>
        <v>0</v>
      </c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R183" s="221" t="s">
        <v>83</v>
      </c>
      <c r="AT183" s="222" t="s">
        <v>78</v>
      </c>
      <c r="AU183" s="222" t="s">
        <v>83</v>
      </c>
      <c r="AY183" s="221" t="s">
        <v>148</v>
      </c>
      <c r="BK183" s="223">
        <f>SUM(BK184:BK185)</f>
        <v>0</v>
      </c>
    </row>
    <row r="184" s="2" customFormat="1" ht="33" customHeight="1">
      <c r="A184" s="38"/>
      <c r="B184" s="39"/>
      <c r="C184" s="226" t="s">
        <v>337</v>
      </c>
      <c r="D184" s="226" t="s">
        <v>150</v>
      </c>
      <c r="E184" s="227" t="s">
        <v>246</v>
      </c>
      <c r="F184" s="228" t="s">
        <v>247</v>
      </c>
      <c r="G184" s="229" t="s">
        <v>222</v>
      </c>
      <c r="H184" s="230">
        <v>42.491999999999997</v>
      </c>
      <c r="I184" s="231"/>
      <c r="J184" s="232">
        <f>ROUND(I184*H184,2)</f>
        <v>0</v>
      </c>
      <c r="K184" s="228" t="s">
        <v>154</v>
      </c>
      <c r="L184" s="44"/>
      <c r="M184" s="233" t="s">
        <v>1</v>
      </c>
      <c r="N184" s="234" t="s">
        <v>44</v>
      </c>
      <c r="O184" s="91"/>
      <c r="P184" s="235">
        <f>O184*H184</f>
        <v>0</v>
      </c>
      <c r="Q184" s="235">
        <v>0</v>
      </c>
      <c r="R184" s="235">
        <f>Q184*H184</f>
        <v>0</v>
      </c>
      <c r="S184" s="235">
        <v>0</v>
      </c>
      <c r="T184" s="236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37" t="s">
        <v>113</v>
      </c>
      <c r="AT184" s="237" t="s">
        <v>150</v>
      </c>
      <c r="AU184" s="237" t="s">
        <v>87</v>
      </c>
      <c r="AY184" s="17" t="s">
        <v>148</v>
      </c>
      <c r="BE184" s="238">
        <f>IF(N184="základní",J184,0)</f>
        <v>0</v>
      </c>
      <c r="BF184" s="238">
        <f>IF(N184="snížená",J184,0)</f>
        <v>0</v>
      </c>
      <c r="BG184" s="238">
        <f>IF(N184="zákl. přenesená",J184,0)</f>
        <v>0</v>
      </c>
      <c r="BH184" s="238">
        <f>IF(N184="sníž. přenesená",J184,0)</f>
        <v>0</v>
      </c>
      <c r="BI184" s="238">
        <f>IF(N184="nulová",J184,0)</f>
        <v>0</v>
      </c>
      <c r="BJ184" s="17" t="s">
        <v>83</v>
      </c>
      <c r="BK184" s="238">
        <f>ROUND(I184*H184,2)</f>
        <v>0</v>
      </c>
      <c r="BL184" s="17" t="s">
        <v>113</v>
      </c>
      <c r="BM184" s="237" t="s">
        <v>464</v>
      </c>
    </row>
    <row r="185" s="2" customFormat="1">
      <c r="A185" s="38"/>
      <c r="B185" s="39"/>
      <c r="C185" s="40"/>
      <c r="D185" s="239" t="s">
        <v>156</v>
      </c>
      <c r="E185" s="40"/>
      <c r="F185" s="240" t="s">
        <v>249</v>
      </c>
      <c r="G185" s="40"/>
      <c r="H185" s="40"/>
      <c r="I185" s="241"/>
      <c r="J185" s="40"/>
      <c r="K185" s="40"/>
      <c r="L185" s="44"/>
      <c r="M185" s="278"/>
      <c r="N185" s="279"/>
      <c r="O185" s="280"/>
      <c r="P185" s="280"/>
      <c r="Q185" s="280"/>
      <c r="R185" s="280"/>
      <c r="S185" s="280"/>
      <c r="T185" s="281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T185" s="17" t="s">
        <v>156</v>
      </c>
      <c r="AU185" s="17" t="s">
        <v>87</v>
      </c>
    </row>
    <row r="186" s="2" customFormat="1" ht="6.96" customHeight="1">
      <c r="A186" s="38"/>
      <c r="B186" s="66"/>
      <c r="C186" s="67"/>
      <c r="D186" s="67"/>
      <c r="E186" s="67"/>
      <c r="F186" s="67"/>
      <c r="G186" s="67"/>
      <c r="H186" s="67"/>
      <c r="I186" s="67"/>
      <c r="J186" s="67"/>
      <c r="K186" s="67"/>
      <c r="L186" s="44"/>
      <c r="M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</row>
  </sheetData>
  <sheetProtection sheet="1" autoFilter="0" formatColumns="0" formatRows="0" objects="1" scenarios="1" spinCount="100000" saltValue="s0W3WfXVtaXnPtVqXfuvS++daC7K9ZSk4bxgOYFVjlE8Q7Tc7QY814lgpzmIBOW93zEdU1HV5TqhK00Ra+v/OQ==" hashValue="QnQGiqq5zPXsg7QFJNDnSQaNWmGUbMYCiwHvYKS/4iDxYbKq9O1lRC2uS1fAa9pR0xepHdpw0pIIRb6ueKv7yQ==" algorithmName="SHA-512" password="CC35"/>
  <autoFilter ref="C125:K185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4:H114"/>
    <mergeCell ref="E116:H116"/>
    <mergeCell ref="E118:H118"/>
    <mergeCell ref="L2:V2"/>
  </mergeCells>
  <hyperlinks>
    <hyperlink ref="F130" r:id="rId1" display="https://podminky.urs.cz/item/CS_URS_2022_01/114203102"/>
    <hyperlink ref="F133" r:id="rId2" display="https://podminky.urs.cz/item/CS_URS_2022_01/114203202"/>
    <hyperlink ref="F136" r:id="rId3" display="https://podminky.urs.cz/item/CS_URS_2022_01/114203301"/>
    <hyperlink ref="F139" r:id="rId4" display="https://podminky.urs.cz/item/CS_URS_2022_01/114203401"/>
    <hyperlink ref="F142" r:id="rId5" display="https://podminky.urs.cz/item/CS_URS_2022_01/162751114"/>
    <hyperlink ref="F145" r:id="rId6" display="https://podminky.urs.cz/item/CS_URS_2022_01/162751134"/>
    <hyperlink ref="F150" r:id="rId7" display="https://podminky.urs.cz/item/CS_URS_2022_01/171201231"/>
    <hyperlink ref="F156" r:id="rId8" display="https://podminky.urs.cz/item/CS_URS_2022_01/451316112"/>
    <hyperlink ref="F159" r:id="rId9" display="https://podminky.urs.cz/item/CS_URS_2022_01/451571111"/>
    <hyperlink ref="F162" r:id="rId10" display="https://podminky.urs.cz/item/CS_URS_2022_01/465513327"/>
    <hyperlink ref="F171" r:id="rId11" display="https://podminky.urs.cz/item/CS_URS_2022_01/629995101"/>
    <hyperlink ref="F174" r:id="rId12" display="https://podminky.urs.cz/item/CS_URS_2022_01/636195212"/>
    <hyperlink ref="F181" r:id="rId13" display="https://podminky.urs.cz/item/CS_URS_2022_01/938903111"/>
    <hyperlink ref="F185" r:id="rId14" display="https://podminky.urs.cz/item/CS_URS_2022_01/998332011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5"/>
</worksheet>
</file>

<file path=xl/worksheets/sheet7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109</v>
      </c>
    </row>
    <row r="3" s="1" customFormat="1" ht="6.96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20"/>
      <c r="AT3" s="17" t="s">
        <v>87</v>
      </c>
    </row>
    <row r="4" s="1" customFormat="1" ht="24.96" customHeight="1">
      <c r="B4" s="20"/>
      <c r="D4" s="148" t="s">
        <v>119</v>
      </c>
      <c r="L4" s="20"/>
      <c r="M4" s="149" t="s">
        <v>10</v>
      </c>
      <c r="AT4" s="17" t="s">
        <v>4</v>
      </c>
    </row>
    <row r="5" s="1" customFormat="1" ht="6.96" customHeight="1">
      <c r="B5" s="20"/>
      <c r="L5" s="20"/>
    </row>
    <row r="6" s="1" customFormat="1" ht="12" customHeight="1">
      <c r="B6" s="20"/>
      <c r="D6" s="150" t="s">
        <v>16</v>
      </c>
      <c r="L6" s="20"/>
    </row>
    <row r="7" s="1" customFormat="1" ht="16.5" customHeight="1">
      <c r="B7" s="20"/>
      <c r="E7" s="151" t="str">
        <f>'Rekapitulace stavby'!K6</f>
        <v>Divoká Orlice, Žamberk, oprava úpravy, ř. km 78,100 - 78,723</v>
      </c>
      <c r="F7" s="150"/>
      <c r="G7" s="150"/>
      <c r="H7" s="150"/>
      <c r="L7" s="20"/>
    </row>
    <row r="8" s="1" customFormat="1" ht="12" customHeight="1">
      <c r="B8" s="20"/>
      <c r="D8" s="150" t="s">
        <v>120</v>
      </c>
      <c r="L8" s="20"/>
    </row>
    <row r="9" s="2" customFormat="1" ht="16.5" customHeight="1">
      <c r="A9" s="38"/>
      <c r="B9" s="44"/>
      <c r="C9" s="38"/>
      <c r="D9" s="38"/>
      <c r="E9" s="151" t="s">
        <v>349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 ht="12" customHeight="1">
      <c r="A10" s="38"/>
      <c r="B10" s="44"/>
      <c r="C10" s="38"/>
      <c r="D10" s="150" t="s">
        <v>122</v>
      </c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6.5" customHeight="1">
      <c r="A11" s="38"/>
      <c r="B11" s="44"/>
      <c r="C11" s="38"/>
      <c r="D11" s="38"/>
      <c r="E11" s="152" t="s">
        <v>465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2" customHeight="1">
      <c r="A13" s="38"/>
      <c r="B13" s="44"/>
      <c r="C13" s="38"/>
      <c r="D13" s="150" t="s">
        <v>18</v>
      </c>
      <c r="E13" s="38"/>
      <c r="F13" s="141" t="s">
        <v>19</v>
      </c>
      <c r="G13" s="38"/>
      <c r="H13" s="38"/>
      <c r="I13" s="150" t="s">
        <v>20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50" t="s">
        <v>22</v>
      </c>
      <c r="E14" s="38"/>
      <c r="F14" s="141" t="s">
        <v>23</v>
      </c>
      <c r="G14" s="38"/>
      <c r="H14" s="38"/>
      <c r="I14" s="150" t="s">
        <v>24</v>
      </c>
      <c r="J14" s="153" t="str">
        <f>'Rekapitulace stavby'!AN8</f>
        <v>2. 5. 2022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12" customHeight="1">
      <c r="A16" s="38"/>
      <c r="B16" s="44"/>
      <c r="C16" s="38"/>
      <c r="D16" s="150" t="s">
        <v>26</v>
      </c>
      <c r="E16" s="38"/>
      <c r="F16" s="38"/>
      <c r="G16" s="38"/>
      <c r="H16" s="38"/>
      <c r="I16" s="150" t="s">
        <v>27</v>
      </c>
      <c r="J16" s="141" t="s">
        <v>1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8" customHeight="1">
      <c r="A17" s="38"/>
      <c r="B17" s="44"/>
      <c r="C17" s="38"/>
      <c r="D17" s="38"/>
      <c r="E17" s="141" t="s">
        <v>28</v>
      </c>
      <c r="F17" s="38"/>
      <c r="G17" s="38"/>
      <c r="H17" s="38"/>
      <c r="I17" s="150" t="s">
        <v>29</v>
      </c>
      <c r="J17" s="141" t="s">
        <v>1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6.96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12" customHeight="1">
      <c r="A19" s="38"/>
      <c r="B19" s="44"/>
      <c r="C19" s="38"/>
      <c r="D19" s="150" t="s">
        <v>30</v>
      </c>
      <c r="E19" s="38"/>
      <c r="F19" s="38"/>
      <c r="G19" s="38"/>
      <c r="H19" s="38"/>
      <c r="I19" s="150" t="s">
        <v>27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0" t="s">
        <v>29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6.96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12" customHeight="1">
      <c r="A22" s="38"/>
      <c r="B22" s="44"/>
      <c r="C22" s="38"/>
      <c r="D22" s="150" t="s">
        <v>32</v>
      </c>
      <c r="E22" s="38"/>
      <c r="F22" s="38"/>
      <c r="G22" s="38"/>
      <c r="H22" s="38"/>
      <c r="I22" s="150" t="s">
        <v>27</v>
      </c>
      <c r="J22" s="141" t="s">
        <v>1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8" customHeight="1">
      <c r="A23" s="38"/>
      <c r="B23" s="44"/>
      <c r="C23" s="38"/>
      <c r="D23" s="38"/>
      <c r="E23" s="141" t="s">
        <v>33</v>
      </c>
      <c r="F23" s="38"/>
      <c r="G23" s="38"/>
      <c r="H23" s="38"/>
      <c r="I23" s="150" t="s">
        <v>29</v>
      </c>
      <c r="J23" s="141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6.96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12" customHeight="1">
      <c r="A25" s="38"/>
      <c r="B25" s="44"/>
      <c r="C25" s="38"/>
      <c r="D25" s="150" t="s">
        <v>35</v>
      </c>
      <c r="E25" s="38"/>
      <c r="F25" s="38"/>
      <c r="G25" s="38"/>
      <c r="H25" s="38"/>
      <c r="I25" s="150" t="s">
        <v>27</v>
      </c>
      <c r="J25" s="141" t="s">
        <v>1</v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8" customHeight="1">
      <c r="A26" s="38"/>
      <c r="B26" s="44"/>
      <c r="C26" s="38"/>
      <c r="D26" s="38"/>
      <c r="E26" s="141" t="s">
        <v>36</v>
      </c>
      <c r="F26" s="38"/>
      <c r="G26" s="38"/>
      <c r="H26" s="38"/>
      <c r="I26" s="150" t="s">
        <v>29</v>
      </c>
      <c r="J26" s="141" t="s">
        <v>1</v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2" customFormat="1" ht="6.96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="2" customFormat="1" ht="12" customHeight="1">
      <c r="A28" s="38"/>
      <c r="B28" s="44"/>
      <c r="C28" s="38"/>
      <c r="D28" s="150" t="s">
        <v>37</v>
      </c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8" customFormat="1" ht="71.25" customHeight="1">
      <c r="A29" s="154"/>
      <c r="B29" s="155"/>
      <c r="C29" s="154"/>
      <c r="D29" s="154"/>
      <c r="E29" s="156" t="s">
        <v>38</v>
      </c>
      <c r="F29" s="156"/>
      <c r="G29" s="156"/>
      <c r="H29" s="156"/>
      <c r="I29" s="154"/>
      <c r="J29" s="154"/>
      <c r="K29" s="154"/>
      <c r="L29" s="157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</row>
    <row r="30" s="2" customFormat="1" ht="6.96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58"/>
      <c r="E31" s="158"/>
      <c r="F31" s="158"/>
      <c r="G31" s="158"/>
      <c r="H31" s="158"/>
      <c r="I31" s="158"/>
      <c r="J31" s="158"/>
      <c r="K31" s="15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25.44" customHeight="1">
      <c r="A32" s="38"/>
      <c r="B32" s="44"/>
      <c r="C32" s="38"/>
      <c r="D32" s="159" t="s">
        <v>39</v>
      </c>
      <c r="E32" s="38"/>
      <c r="F32" s="38"/>
      <c r="G32" s="38"/>
      <c r="H32" s="38"/>
      <c r="I32" s="38"/>
      <c r="J32" s="160">
        <f>ROUND(J124, 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6.96" customHeight="1">
      <c r="A33" s="38"/>
      <c r="B33" s="44"/>
      <c r="C33" s="38"/>
      <c r="D33" s="158"/>
      <c r="E33" s="158"/>
      <c r="F33" s="158"/>
      <c r="G33" s="158"/>
      <c r="H33" s="158"/>
      <c r="I33" s="158"/>
      <c r="J33" s="158"/>
      <c r="K33" s="15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38"/>
      <c r="F34" s="161" t="s">
        <v>41</v>
      </c>
      <c r="G34" s="38"/>
      <c r="H34" s="38"/>
      <c r="I34" s="161" t="s">
        <v>40</v>
      </c>
      <c r="J34" s="161" t="s">
        <v>42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="2" customFormat="1" ht="14.4" customHeight="1">
      <c r="A35" s="38"/>
      <c r="B35" s="44"/>
      <c r="C35" s="38"/>
      <c r="D35" s="162" t="s">
        <v>43</v>
      </c>
      <c r="E35" s="150" t="s">
        <v>44</v>
      </c>
      <c r="F35" s="163">
        <f>ROUND((SUM(BE124:BE159)),  2)</f>
        <v>0</v>
      </c>
      <c r="G35" s="38"/>
      <c r="H35" s="38"/>
      <c r="I35" s="164">
        <v>0.20999999999999999</v>
      </c>
      <c r="J35" s="163">
        <f>ROUND(((SUM(BE124:BE159))*I35),  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="2" customFormat="1" ht="14.4" customHeight="1">
      <c r="A36" s="38"/>
      <c r="B36" s="44"/>
      <c r="C36" s="38"/>
      <c r="D36" s="38"/>
      <c r="E36" s="150" t="s">
        <v>45</v>
      </c>
      <c r="F36" s="163">
        <f>ROUND((SUM(BF124:BF159)),  2)</f>
        <v>0</v>
      </c>
      <c r="G36" s="38"/>
      <c r="H36" s="38"/>
      <c r="I36" s="164">
        <v>0.14999999999999999</v>
      </c>
      <c r="J36" s="163">
        <f>ROUND(((SUM(BF124:BF159))*I36),  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50" t="s">
        <v>46</v>
      </c>
      <c r="F37" s="163">
        <f>ROUND((SUM(BG124:BG159)),  2)</f>
        <v>0</v>
      </c>
      <c r="G37" s="38"/>
      <c r="H37" s="38"/>
      <c r="I37" s="164">
        <v>0.20999999999999999</v>
      </c>
      <c r="J37" s="163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hidden="1" s="2" customFormat="1" ht="14.4" customHeight="1">
      <c r="A38" s="38"/>
      <c r="B38" s="44"/>
      <c r="C38" s="38"/>
      <c r="D38" s="38"/>
      <c r="E38" s="150" t="s">
        <v>47</v>
      </c>
      <c r="F38" s="163">
        <f>ROUND((SUM(BH124:BH159)),  2)</f>
        <v>0</v>
      </c>
      <c r="G38" s="38"/>
      <c r="H38" s="38"/>
      <c r="I38" s="164">
        <v>0.14999999999999999</v>
      </c>
      <c r="J38" s="163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hidden="1" s="2" customFormat="1" ht="14.4" customHeight="1">
      <c r="A39" s="38"/>
      <c r="B39" s="44"/>
      <c r="C39" s="38"/>
      <c r="D39" s="38"/>
      <c r="E39" s="150" t="s">
        <v>48</v>
      </c>
      <c r="F39" s="163">
        <f>ROUND((SUM(BI124:BI159)),  2)</f>
        <v>0</v>
      </c>
      <c r="G39" s="38"/>
      <c r="H39" s="38"/>
      <c r="I39" s="164">
        <v>0</v>
      </c>
      <c r="J39" s="163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6.96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2" customFormat="1" ht="25.44" customHeight="1">
      <c r="A41" s="38"/>
      <c r="B41" s="44"/>
      <c r="C41" s="165"/>
      <c r="D41" s="166" t="s">
        <v>49</v>
      </c>
      <c r="E41" s="167"/>
      <c r="F41" s="167"/>
      <c r="G41" s="168" t="s">
        <v>50</v>
      </c>
      <c r="H41" s="169" t="s">
        <v>51</v>
      </c>
      <c r="I41" s="167"/>
      <c r="J41" s="170">
        <f>SUM(J32:J39)</f>
        <v>0</v>
      </c>
      <c r="K41" s="171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="1" customFormat="1" ht="14.4" customHeight="1">
      <c r="B43" s="20"/>
      <c r="L43" s="20"/>
    </row>
    <row r="44" s="1" customFormat="1" ht="14.4" customHeight="1">
      <c r="B44" s="20"/>
      <c r="L44" s="20"/>
    </row>
    <row r="45" s="1" customFormat="1" ht="14.4" customHeight="1">
      <c r="B45" s="20"/>
      <c r="L45" s="20"/>
    </row>
    <row r="46" s="1" customFormat="1" ht="14.4" customHeight="1">
      <c r="B46" s="20"/>
      <c r="L46" s="20"/>
    </row>
    <row r="47" s="1" customFormat="1" ht="14.4" customHeight="1">
      <c r="B47" s="20"/>
      <c r="L47" s="20"/>
    </row>
    <row r="48" s="1" customFormat="1" ht="14.4" customHeight="1">
      <c r="B48" s="20"/>
      <c r="L48" s="20"/>
    </row>
    <row r="49" s="1" customFormat="1" ht="14.4" customHeight="1">
      <c r="B49" s="20"/>
      <c r="L49" s="20"/>
    </row>
    <row r="50" s="2" customFormat="1" ht="14.4" customHeight="1">
      <c r="B50" s="63"/>
      <c r="D50" s="172" t="s">
        <v>52</v>
      </c>
      <c r="E50" s="173"/>
      <c r="F50" s="173"/>
      <c r="G50" s="172" t="s">
        <v>53</v>
      </c>
      <c r="H50" s="173"/>
      <c r="I50" s="173"/>
      <c r="J50" s="173"/>
      <c r="K50" s="173"/>
      <c r="L50" s="63"/>
    </row>
    <row r="51">
      <c r="B51" s="20"/>
      <c r="L51" s="20"/>
    </row>
    <row r="52">
      <c r="B52" s="20"/>
      <c r="L52" s="20"/>
    </row>
    <row r="53">
      <c r="B53" s="20"/>
      <c r="L53" s="20"/>
    </row>
    <row r="54">
      <c r="B54" s="20"/>
      <c r="L54" s="20"/>
    </row>
    <row r="55">
      <c r="B55" s="20"/>
      <c r="L55" s="20"/>
    </row>
    <row r="56">
      <c r="B56" s="20"/>
      <c r="L56" s="20"/>
    </row>
    <row r="57">
      <c r="B57" s="20"/>
      <c r="L57" s="20"/>
    </row>
    <row r="58">
      <c r="B58" s="20"/>
      <c r="L58" s="20"/>
    </row>
    <row r="59">
      <c r="B59" s="20"/>
      <c r="L59" s="20"/>
    </row>
    <row r="60">
      <c r="B60" s="20"/>
      <c r="L60" s="20"/>
    </row>
    <row r="61" s="2" customFormat="1">
      <c r="A61" s="38"/>
      <c r="B61" s="44"/>
      <c r="C61" s="38"/>
      <c r="D61" s="174" t="s">
        <v>54</v>
      </c>
      <c r="E61" s="175"/>
      <c r="F61" s="176" t="s">
        <v>55</v>
      </c>
      <c r="G61" s="174" t="s">
        <v>54</v>
      </c>
      <c r="H61" s="175"/>
      <c r="I61" s="175"/>
      <c r="J61" s="177" t="s">
        <v>55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>
      <c r="B62" s="20"/>
      <c r="L62" s="20"/>
    </row>
    <row r="63">
      <c r="B63" s="20"/>
      <c r="L63" s="20"/>
    </row>
    <row r="64">
      <c r="B64" s="20"/>
      <c r="L64" s="20"/>
    </row>
    <row r="65" s="2" customFormat="1">
      <c r="A65" s="38"/>
      <c r="B65" s="44"/>
      <c r="C65" s="38"/>
      <c r="D65" s="172" t="s">
        <v>56</v>
      </c>
      <c r="E65" s="178"/>
      <c r="F65" s="178"/>
      <c r="G65" s="172" t="s">
        <v>57</v>
      </c>
      <c r="H65" s="178"/>
      <c r="I65" s="178"/>
      <c r="J65" s="178"/>
      <c r="K65" s="17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>
      <c r="B66" s="20"/>
      <c r="L66" s="20"/>
    </row>
    <row r="67">
      <c r="B67" s="20"/>
      <c r="L67" s="20"/>
    </row>
    <row r="68">
      <c r="B68" s="20"/>
      <c r="L68" s="20"/>
    </row>
    <row r="69">
      <c r="B69" s="20"/>
      <c r="L69" s="20"/>
    </row>
    <row r="70">
      <c r="B70" s="20"/>
      <c r="L70" s="20"/>
    </row>
    <row r="71">
      <c r="B71" s="20"/>
      <c r="L71" s="20"/>
    </row>
    <row r="72">
      <c r="B72" s="20"/>
      <c r="L72" s="20"/>
    </row>
    <row r="73">
      <c r="B73" s="20"/>
      <c r="L73" s="20"/>
    </row>
    <row r="74">
      <c r="B74" s="20"/>
      <c r="L74" s="20"/>
    </row>
    <row r="75">
      <c r="B75" s="20"/>
      <c r="L75" s="20"/>
    </row>
    <row r="76" s="2" customFormat="1">
      <c r="A76" s="38"/>
      <c r="B76" s="44"/>
      <c r="C76" s="38"/>
      <c r="D76" s="174" t="s">
        <v>54</v>
      </c>
      <c r="E76" s="175"/>
      <c r="F76" s="176" t="s">
        <v>55</v>
      </c>
      <c r="G76" s="174" t="s">
        <v>54</v>
      </c>
      <c r="H76" s="175"/>
      <c r="I76" s="175"/>
      <c r="J76" s="177" t="s">
        <v>55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4.4" customHeight="1">
      <c r="A77" s="38"/>
      <c r="B77" s="179"/>
      <c r="C77" s="180"/>
      <c r="D77" s="180"/>
      <c r="E77" s="180"/>
      <c r="F77" s="180"/>
      <c r="G77" s="180"/>
      <c r="H77" s="180"/>
      <c r="I77" s="180"/>
      <c r="J77" s="180"/>
      <c r="K77" s="180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="2" customFormat="1" ht="6.96" customHeight="1">
      <c r="A81" s="38"/>
      <c r="B81" s="181"/>
      <c r="C81" s="182"/>
      <c r="D81" s="182"/>
      <c r="E81" s="182"/>
      <c r="F81" s="182"/>
      <c r="G81" s="182"/>
      <c r="H81" s="182"/>
      <c r="I81" s="182"/>
      <c r="J81" s="182"/>
      <c r="K81" s="182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24.96" customHeight="1">
      <c r="A82" s="38"/>
      <c r="B82" s="39"/>
      <c r="C82" s="23" t="s">
        <v>124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16.5" customHeight="1">
      <c r="A85" s="38"/>
      <c r="B85" s="39"/>
      <c r="C85" s="40"/>
      <c r="D85" s="40"/>
      <c r="E85" s="183" t="str">
        <f>E7</f>
        <v>Divoká Orlice, Žamberk, oprava úpravy, ř. km 78,100 - 78,723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1" customFormat="1" ht="12" customHeight="1">
      <c r="B86" s="21"/>
      <c r="C86" s="32" t="s">
        <v>120</v>
      </c>
      <c r="D86" s="22"/>
      <c r="E86" s="22"/>
      <c r="F86" s="22"/>
      <c r="G86" s="22"/>
      <c r="H86" s="22"/>
      <c r="I86" s="22"/>
      <c r="J86" s="22"/>
      <c r="K86" s="22"/>
      <c r="L86" s="20"/>
    </row>
    <row r="87" s="2" customFormat="1" ht="16.5" customHeight="1">
      <c r="A87" s="38"/>
      <c r="B87" s="39"/>
      <c r="C87" s="40"/>
      <c r="D87" s="40"/>
      <c r="E87" s="183" t="s">
        <v>349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12" customHeight="1">
      <c r="A88" s="38"/>
      <c r="B88" s="39"/>
      <c r="C88" s="32" t="s">
        <v>122</v>
      </c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2" customFormat="1" ht="16.5" customHeight="1">
      <c r="A89" s="38"/>
      <c r="B89" s="39"/>
      <c r="C89" s="40"/>
      <c r="D89" s="40"/>
      <c r="E89" s="76" t="str">
        <f>E11</f>
        <v>2.5 - SO 2.5 Oprava kamenných dlažeb PB, P17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2" customFormat="1" ht="6.96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="2" customFormat="1" ht="12" customHeight="1">
      <c r="A91" s="38"/>
      <c r="B91" s="39"/>
      <c r="C91" s="32" t="s">
        <v>22</v>
      </c>
      <c r="D91" s="40"/>
      <c r="E91" s="40"/>
      <c r="F91" s="27" t="str">
        <f>F14</f>
        <v xml:space="preserve">k. ú. Žamberk </v>
      </c>
      <c r="G91" s="40"/>
      <c r="H91" s="40"/>
      <c r="I91" s="32" t="s">
        <v>24</v>
      </c>
      <c r="J91" s="79" t="str">
        <f>IF(J14="","",J14)</f>
        <v>2. 5. 2022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="2" customFormat="1" ht="6.96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="2" customFormat="1" ht="40.05" customHeight="1">
      <c r="A93" s="38"/>
      <c r="B93" s="39"/>
      <c r="C93" s="32" t="s">
        <v>26</v>
      </c>
      <c r="D93" s="40"/>
      <c r="E93" s="40"/>
      <c r="F93" s="27" t="str">
        <f>E17</f>
        <v>Povodí Labe,státní podnik,Víta Nejedlého 951/8,HK3</v>
      </c>
      <c r="G93" s="40"/>
      <c r="H93" s="40"/>
      <c r="I93" s="32" t="s">
        <v>32</v>
      </c>
      <c r="J93" s="36" t="str">
        <f>E23</f>
        <v>Multiaqua s.r.o.,Veverkova 1343, HK 2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="2" customFormat="1" ht="15.15" customHeight="1">
      <c r="A94" s="38"/>
      <c r="B94" s="39"/>
      <c r="C94" s="32" t="s">
        <v>30</v>
      </c>
      <c r="D94" s="40"/>
      <c r="E94" s="40"/>
      <c r="F94" s="27" t="str">
        <f>IF(E20="","",E20)</f>
        <v>Vyplň údaj</v>
      </c>
      <c r="G94" s="40"/>
      <c r="H94" s="40"/>
      <c r="I94" s="32" t="s">
        <v>35</v>
      </c>
      <c r="J94" s="36" t="str">
        <f>E26</f>
        <v>Ing. Pavel Romášek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="2" customFormat="1" ht="10.32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="2" customFormat="1" ht="29.28" customHeight="1">
      <c r="A96" s="38"/>
      <c r="B96" s="39"/>
      <c r="C96" s="184" t="s">
        <v>125</v>
      </c>
      <c r="D96" s="185"/>
      <c r="E96" s="185"/>
      <c r="F96" s="185"/>
      <c r="G96" s="185"/>
      <c r="H96" s="185"/>
      <c r="I96" s="185"/>
      <c r="J96" s="186" t="s">
        <v>126</v>
      </c>
      <c r="K96" s="185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="2" customFormat="1" ht="10.32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="2" customFormat="1" ht="22.8" customHeight="1">
      <c r="A98" s="38"/>
      <c r="B98" s="39"/>
      <c r="C98" s="187" t="s">
        <v>127</v>
      </c>
      <c r="D98" s="40"/>
      <c r="E98" s="40"/>
      <c r="F98" s="40"/>
      <c r="G98" s="40"/>
      <c r="H98" s="40"/>
      <c r="I98" s="40"/>
      <c r="J98" s="110">
        <f>J124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128</v>
      </c>
    </row>
    <row r="99" s="9" customFormat="1" ht="24.96" customHeight="1">
      <c r="A99" s="9"/>
      <c r="B99" s="188"/>
      <c r="C99" s="189"/>
      <c r="D99" s="190" t="s">
        <v>129</v>
      </c>
      <c r="E99" s="191"/>
      <c r="F99" s="191"/>
      <c r="G99" s="191"/>
      <c r="H99" s="191"/>
      <c r="I99" s="191"/>
      <c r="J99" s="192">
        <f>J125</f>
        <v>0</v>
      </c>
      <c r="K99" s="189"/>
      <c r="L99" s="193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0" customFormat="1" ht="19.92" customHeight="1">
      <c r="A100" s="10"/>
      <c r="B100" s="194"/>
      <c r="C100" s="133"/>
      <c r="D100" s="195" t="s">
        <v>130</v>
      </c>
      <c r="E100" s="196"/>
      <c r="F100" s="196"/>
      <c r="G100" s="196"/>
      <c r="H100" s="196"/>
      <c r="I100" s="196"/>
      <c r="J100" s="197">
        <f>J126</f>
        <v>0</v>
      </c>
      <c r="K100" s="133"/>
      <c r="L100" s="19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94"/>
      <c r="C101" s="133"/>
      <c r="D101" s="195" t="s">
        <v>131</v>
      </c>
      <c r="E101" s="196"/>
      <c r="F101" s="196"/>
      <c r="G101" s="196"/>
      <c r="H101" s="196"/>
      <c r="I101" s="196"/>
      <c r="J101" s="197">
        <f>J145</f>
        <v>0</v>
      </c>
      <c r="K101" s="133"/>
      <c r="L101" s="19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94"/>
      <c r="C102" s="133"/>
      <c r="D102" s="195" t="s">
        <v>132</v>
      </c>
      <c r="E102" s="196"/>
      <c r="F102" s="196"/>
      <c r="G102" s="196"/>
      <c r="H102" s="196"/>
      <c r="I102" s="196"/>
      <c r="J102" s="197">
        <f>J157</f>
        <v>0</v>
      </c>
      <c r="K102" s="133"/>
      <c r="L102" s="198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2" customFormat="1" ht="21.84" customHeight="1">
      <c r="A103" s="38"/>
      <c r="B103" s="39"/>
      <c r="C103" s="40"/>
      <c r="D103" s="40"/>
      <c r="E103" s="40"/>
      <c r="F103" s="40"/>
      <c r="G103" s="40"/>
      <c r="H103" s="40"/>
      <c r="I103" s="40"/>
      <c r="J103" s="40"/>
      <c r="K103" s="40"/>
      <c r="L103" s="63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4" s="2" customFormat="1" ht="6.96" customHeight="1">
      <c r="A104" s="38"/>
      <c r="B104" s="66"/>
      <c r="C104" s="67"/>
      <c r="D104" s="67"/>
      <c r="E104" s="67"/>
      <c r="F104" s="67"/>
      <c r="G104" s="67"/>
      <c r="H104" s="67"/>
      <c r="I104" s="67"/>
      <c r="J104" s="67"/>
      <c r="K104" s="67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8" s="2" customFormat="1" ht="6.96" customHeight="1">
      <c r="A108" s="38"/>
      <c r="B108" s="68"/>
      <c r="C108" s="69"/>
      <c r="D108" s="69"/>
      <c r="E108" s="69"/>
      <c r="F108" s="69"/>
      <c r="G108" s="69"/>
      <c r="H108" s="69"/>
      <c r="I108" s="69"/>
      <c r="J108" s="69"/>
      <c r="K108" s="69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="2" customFormat="1" ht="24.96" customHeight="1">
      <c r="A109" s="38"/>
      <c r="B109" s="39"/>
      <c r="C109" s="23" t="s">
        <v>133</v>
      </c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="2" customFormat="1" ht="6.96" customHeight="1">
      <c r="A110" s="38"/>
      <c r="B110" s="39"/>
      <c r="C110" s="40"/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="2" customFormat="1" ht="12" customHeight="1">
      <c r="A111" s="38"/>
      <c r="B111" s="39"/>
      <c r="C111" s="32" t="s">
        <v>16</v>
      </c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="2" customFormat="1" ht="16.5" customHeight="1">
      <c r="A112" s="38"/>
      <c r="B112" s="39"/>
      <c r="C112" s="40"/>
      <c r="D112" s="40"/>
      <c r="E112" s="183" t="str">
        <f>E7</f>
        <v>Divoká Orlice, Žamberk, oprava úpravy, ř. km 78,100 - 78,723</v>
      </c>
      <c r="F112" s="32"/>
      <c r="G112" s="32"/>
      <c r="H112" s="32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="1" customFormat="1" ht="12" customHeight="1">
      <c r="B113" s="21"/>
      <c r="C113" s="32" t="s">
        <v>120</v>
      </c>
      <c r="D113" s="22"/>
      <c r="E113" s="22"/>
      <c r="F113" s="22"/>
      <c r="G113" s="22"/>
      <c r="H113" s="22"/>
      <c r="I113" s="22"/>
      <c r="J113" s="22"/>
      <c r="K113" s="22"/>
      <c r="L113" s="20"/>
    </row>
    <row r="114" s="2" customFormat="1" ht="16.5" customHeight="1">
      <c r="A114" s="38"/>
      <c r="B114" s="39"/>
      <c r="C114" s="40"/>
      <c r="D114" s="40"/>
      <c r="E114" s="183" t="s">
        <v>349</v>
      </c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="2" customFormat="1" ht="12" customHeight="1">
      <c r="A115" s="38"/>
      <c r="B115" s="39"/>
      <c r="C115" s="32" t="s">
        <v>122</v>
      </c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="2" customFormat="1" ht="16.5" customHeight="1">
      <c r="A116" s="38"/>
      <c r="B116" s="39"/>
      <c r="C116" s="40"/>
      <c r="D116" s="40"/>
      <c r="E116" s="76" t="str">
        <f>E11</f>
        <v>2.5 - SO 2.5 Oprava kamenných dlažeb PB, P17</v>
      </c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="2" customFormat="1" ht="6.96" customHeight="1">
      <c r="A117" s="38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="2" customFormat="1" ht="12" customHeight="1">
      <c r="A118" s="38"/>
      <c r="B118" s="39"/>
      <c r="C118" s="32" t="s">
        <v>22</v>
      </c>
      <c r="D118" s="40"/>
      <c r="E118" s="40"/>
      <c r="F118" s="27" t="str">
        <f>F14</f>
        <v xml:space="preserve">k. ú. Žamberk </v>
      </c>
      <c r="G118" s="40"/>
      <c r="H118" s="40"/>
      <c r="I118" s="32" t="s">
        <v>24</v>
      </c>
      <c r="J118" s="79" t="str">
        <f>IF(J14="","",J14)</f>
        <v>2. 5. 2022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="2" customFormat="1" ht="6.96" customHeight="1">
      <c r="A119" s="38"/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="2" customFormat="1" ht="40.05" customHeight="1">
      <c r="A120" s="38"/>
      <c r="B120" s="39"/>
      <c r="C120" s="32" t="s">
        <v>26</v>
      </c>
      <c r="D120" s="40"/>
      <c r="E120" s="40"/>
      <c r="F120" s="27" t="str">
        <f>E17</f>
        <v>Povodí Labe,státní podnik,Víta Nejedlého 951/8,HK3</v>
      </c>
      <c r="G120" s="40"/>
      <c r="H120" s="40"/>
      <c r="I120" s="32" t="s">
        <v>32</v>
      </c>
      <c r="J120" s="36" t="str">
        <f>E23</f>
        <v>Multiaqua s.r.o.,Veverkova 1343, HK 2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="2" customFormat="1" ht="15.15" customHeight="1">
      <c r="A121" s="38"/>
      <c r="B121" s="39"/>
      <c r="C121" s="32" t="s">
        <v>30</v>
      </c>
      <c r="D121" s="40"/>
      <c r="E121" s="40"/>
      <c r="F121" s="27" t="str">
        <f>IF(E20="","",E20)</f>
        <v>Vyplň údaj</v>
      </c>
      <c r="G121" s="40"/>
      <c r="H121" s="40"/>
      <c r="I121" s="32" t="s">
        <v>35</v>
      </c>
      <c r="J121" s="36" t="str">
        <f>E26</f>
        <v>Ing. Pavel Romášek</v>
      </c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="2" customFormat="1" ht="10.32" customHeight="1">
      <c r="A122" s="38"/>
      <c r="B122" s="39"/>
      <c r="C122" s="40"/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="11" customFormat="1" ht="29.28" customHeight="1">
      <c r="A123" s="199"/>
      <c r="B123" s="200"/>
      <c r="C123" s="201" t="s">
        <v>134</v>
      </c>
      <c r="D123" s="202" t="s">
        <v>64</v>
      </c>
      <c r="E123" s="202" t="s">
        <v>60</v>
      </c>
      <c r="F123" s="202" t="s">
        <v>61</v>
      </c>
      <c r="G123" s="202" t="s">
        <v>135</v>
      </c>
      <c r="H123" s="202" t="s">
        <v>136</v>
      </c>
      <c r="I123" s="202" t="s">
        <v>137</v>
      </c>
      <c r="J123" s="202" t="s">
        <v>126</v>
      </c>
      <c r="K123" s="203" t="s">
        <v>138</v>
      </c>
      <c r="L123" s="204"/>
      <c r="M123" s="100" t="s">
        <v>1</v>
      </c>
      <c r="N123" s="101" t="s">
        <v>43</v>
      </c>
      <c r="O123" s="101" t="s">
        <v>139</v>
      </c>
      <c r="P123" s="101" t="s">
        <v>140</v>
      </c>
      <c r="Q123" s="101" t="s">
        <v>141</v>
      </c>
      <c r="R123" s="101" t="s">
        <v>142</v>
      </c>
      <c r="S123" s="101" t="s">
        <v>143</v>
      </c>
      <c r="T123" s="102" t="s">
        <v>144</v>
      </c>
      <c r="U123" s="199"/>
      <c r="V123" s="199"/>
      <c r="W123" s="199"/>
      <c r="X123" s="199"/>
      <c r="Y123" s="199"/>
      <c r="Z123" s="199"/>
      <c r="AA123" s="199"/>
      <c r="AB123" s="199"/>
      <c r="AC123" s="199"/>
      <c r="AD123" s="199"/>
      <c r="AE123" s="199"/>
    </row>
    <row r="124" s="2" customFormat="1" ht="22.8" customHeight="1">
      <c r="A124" s="38"/>
      <c r="B124" s="39"/>
      <c r="C124" s="107" t="s">
        <v>145</v>
      </c>
      <c r="D124" s="40"/>
      <c r="E124" s="40"/>
      <c r="F124" s="40"/>
      <c r="G124" s="40"/>
      <c r="H124" s="40"/>
      <c r="I124" s="40"/>
      <c r="J124" s="205">
        <f>BK124</f>
        <v>0</v>
      </c>
      <c r="K124" s="40"/>
      <c r="L124" s="44"/>
      <c r="M124" s="103"/>
      <c r="N124" s="206"/>
      <c r="O124" s="104"/>
      <c r="P124" s="207">
        <f>P125</f>
        <v>0</v>
      </c>
      <c r="Q124" s="104"/>
      <c r="R124" s="207">
        <f>R125</f>
        <v>10.479632549999998</v>
      </c>
      <c r="S124" s="104"/>
      <c r="T124" s="208">
        <f>T125</f>
        <v>22.103999999999999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7" t="s">
        <v>78</v>
      </c>
      <c r="AU124" s="17" t="s">
        <v>128</v>
      </c>
      <c r="BK124" s="209">
        <f>BK125</f>
        <v>0</v>
      </c>
    </row>
    <row r="125" s="12" customFormat="1" ht="25.92" customHeight="1">
      <c r="A125" s="12"/>
      <c r="B125" s="210"/>
      <c r="C125" s="211"/>
      <c r="D125" s="212" t="s">
        <v>78</v>
      </c>
      <c r="E125" s="213" t="s">
        <v>146</v>
      </c>
      <c r="F125" s="213" t="s">
        <v>147</v>
      </c>
      <c r="G125" s="211"/>
      <c r="H125" s="211"/>
      <c r="I125" s="214"/>
      <c r="J125" s="215">
        <f>BK125</f>
        <v>0</v>
      </c>
      <c r="K125" s="211"/>
      <c r="L125" s="216"/>
      <c r="M125" s="217"/>
      <c r="N125" s="218"/>
      <c r="O125" s="218"/>
      <c r="P125" s="219">
        <f>P126+P145+P157</f>
        <v>0</v>
      </c>
      <c r="Q125" s="218"/>
      <c r="R125" s="219">
        <f>R126+R145+R157</f>
        <v>10.479632549999998</v>
      </c>
      <c r="S125" s="218"/>
      <c r="T125" s="220">
        <f>T126+T145+T157</f>
        <v>22.103999999999999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21" t="s">
        <v>83</v>
      </c>
      <c r="AT125" s="222" t="s">
        <v>78</v>
      </c>
      <c r="AU125" s="222" t="s">
        <v>79</v>
      </c>
      <c r="AY125" s="221" t="s">
        <v>148</v>
      </c>
      <c r="BK125" s="223">
        <f>BK126+BK145+BK157</f>
        <v>0</v>
      </c>
    </row>
    <row r="126" s="12" customFormat="1" ht="22.8" customHeight="1">
      <c r="A126" s="12"/>
      <c r="B126" s="210"/>
      <c r="C126" s="211"/>
      <c r="D126" s="212" t="s">
        <v>78</v>
      </c>
      <c r="E126" s="224" t="s">
        <v>83</v>
      </c>
      <c r="F126" s="224" t="s">
        <v>149</v>
      </c>
      <c r="G126" s="211"/>
      <c r="H126" s="211"/>
      <c r="I126" s="214"/>
      <c r="J126" s="225">
        <f>BK126</f>
        <v>0</v>
      </c>
      <c r="K126" s="211"/>
      <c r="L126" s="216"/>
      <c r="M126" s="217"/>
      <c r="N126" s="218"/>
      <c r="O126" s="218"/>
      <c r="P126" s="219">
        <f>SUM(P127:P144)</f>
        <v>0</v>
      </c>
      <c r="Q126" s="218"/>
      <c r="R126" s="219">
        <f>SUM(R127:R144)</f>
        <v>1.4736000000000002</v>
      </c>
      <c r="S126" s="218"/>
      <c r="T126" s="220">
        <f>SUM(T127:T144)</f>
        <v>22.103999999999999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21" t="s">
        <v>83</v>
      </c>
      <c r="AT126" s="222" t="s">
        <v>78</v>
      </c>
      <c r="AU126" s="222" t="s">
        <v>83</v>
      </c>
      <c r="AY126" s="221" t="s">
        <v>148</v>
      </c>
      <c r="BK126" s="223">
        <f>SUM(BK127:BK144)</f>
        <v>0</v>
      </c>
    </row>
    <row r="127" s="2" customFormat="1" ht="49.05" customHeight="1">
      <c r="A127" s="38"/>
      <c r="B127" s="39"/>
      <c r="C127" s="226" t="s">
        <v>83</v>
      </c>
      <c r="D127" s="226" t="s">
        <v>150</v>
      </c>
      <c r="E127" s="227" t="s">
        <v>353</v>
      </c>
      <c r="F127" s="228" t="s">
        <v>354</v>
      </c>
      <c r="G127" s="229" t="s">
        <v>168</v>
      </c>
      <c r="H127" s="230">
        <v>12.279999999999999</v>
      </c>
      <c r="I127" s="231"/>
      <c r="J127" s="232">
        <f>ROUND(I127*H127,2)</f>
        <v>0</v>
      </c>
      <c r="K127" s="228" t="s">
        <v>154</v>
      </c>
      <c r="L127" s="44"/>
      <c r="M127" s="233" t="s">
        <v>1</v>
      </c>
      <c r="N127" s="234" t="s">
        <v>44</v>
      </c>
      <c r="O127" s="91"/>
      <c r="P127" s="235">
        <f>O127*H127</f>
        <v>0</v>
      </c>
      <c r="Q127" s="235">
        <v>0</v>
      </c>
      <c r="R127" s="235">
        <f>Q127*H127</f>
        <v>0</v>
      </c>
      <c r="S127" s="235">
        <v>1.8</v>
      </c>
      <c r="T127" s="236">
        <f>S127*H127</f>
        <v>22.103999999999999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37" t="s">
        <v>113</v>
      </c>
      <c r="AT127" s="237" t="s">
        <v>150</v>
      </c>
      <c r="AU127" s="237" t="s">
        <v>87</v>
      </c>
      <c r="AY127" s="17" t="s">
        <v>148</v>
      </c>
      <c r="BE127" s="238">
        <f>IF(N127="základní",J127,0)</f>
        <v>0</v>
      </c>
      <c r="BF127" s="238">
        <f>IF(N127="snížená",J127,0)</f>
        <v>0</v>
      </c>
      <c r="BG127" s="238">
        <f>IF(N127="zákl. přenesená",J127,0)</f>
        <v>0</v>
      </c>
      <c r="BH127" s="238">
        <f>IF(N127="sníž. přenesená",J127,0)</f>
        <v>0</v>
      </c>
      <c r="BI127" s="238">
        <f>IF(N127="nulová",J127,0)</f>
        <v>0</v>
      </c>
      <c r="BJ127" s="17" t="s">
        <v>83</v>
      </c>
      <c r="BK127" s="238">
        <f>ROUND(I127*H127,2)</f>
        <v>0</v>
      </c>
      <c r="BL127" s="17" t="s">
        <v>113</v>
      </c>
      <c r="BM127" s="237" t="s">
        <v>466</v>
      </c>
    </row>
    <row r="128" s="2" customFormat="1">
      <c r="A128" s="38"/>
      <c r="B128" s="39"/>
      <c r="C128" s="40"/>
      <c r="D128" s="239" t="s">
        <v>156</v>
      </c>
      <c r="E128" s="40"/>
      <c r="F128" s="240" t="s">
        <v>356</v>
      </c>
      <c r="G128" s="40"/>
      <c r="H128" s="40"/>
      <c r="I128" s="241"/>
      <c r="J128" s="40"/>
      <c r="K128" s="40"/>
      <c r="L128" s="44"/>
      <c r="M128" s="242"/>
      <c r="N128" s="243"/>
      <c r="O128" s="91"/>
      <c r="P128" s="91"/>
      <c r="Q128" s="91"/>
      <c r="R128" s="91"/>
      <c r="S128" s="91"/>
      <c r="T128" s="92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156</v>
      </c>
      <c r="AU128" s="17" t="s">
        <v>87</v>
      </c>
    </row>
    <row r="129" s="13" customFormat="1">
      <c r="A129" s="13"/>
      <c r="B129" s="244"/>
      <c r="C129" s="245"/>
      <c r="D129" s="246" t="s">
        <v>158</v>
      </c>
      <c r="E129" s="247" t="s">
        <v>1</v>
      </c>
      <c r="F129" s="248" t="s">
        <v>467</v>
      </c>
      <c r="G129" s="245"/>
      <c r="H129" s="249">
        <v>12.279999999999999</v>
      </c>
      <c r="I129" s="250"/>
      <c r="J129" s="245"/>
      <c r="K129" s="245"/>
      <c r="L129" s="251"/>
      <c r="M129" s="252"/>
      <c r="N129" s="253"/>
      <c r="O129" s="253"/>
      <c r="P129" s="253"/>
      <c r="Q129" s="253"/>
      <c r="R129" s="253"/>
      <c r="S129" s="253"/>
      <c r="T129" s="254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55" t="s">
        <v>158</v>
      </c>
      <c r="AU129" s="255" t="s">
        <v>87</v>
      </c>
      <c r="AV129" s="13" t="s">
        <v>87</v>
      </c>
      <c r="AW129" s="13" t="s">
        <v>34</v>
      </c>
      <c r="AX129" s="13" t="s">
        <v>83</v>
      </c>
      <c r="AY129" s="255" t="s">
        <v>148</v>
      </c>
    </row>
    <row r="130" s="2" customFormat="1" ht="44.25" customHeight="1">
      <c r="A130" s="38"/>
      <c r="B130" s="39"/>
      <c r="C130" s="226" t="s">
        <v>87</v>
      </c>
      <c r="D130" s="226" t="s">
        <v>150</v>
      </c>
      <c r="E130" s="227" t="s">
        <v>358</v>
      </c>
      <c r="F130" s="228" t="s">
        <v>359</v>
      </c>
      <c r="G130" s="229" t="s">
        <v>168</v>
      </c>
      <c r="H130" s="230">
        <v>3.6840000000000002</v>
      </c>
      <c r="I130" s="231"/>
      <c r="J130" s="232">
        <f>ROUND(I130*H130,2)</f>
        <v>0</v>
      </c>
      <c r="K130" s="228" t="s">
        <v>154</v>
      </c>
      <c r="L130" s="44"/>
      <c r="M130" s="233" t="s">
        <v>1</v>
      </c>
      <c r="N130" s="234" t="s">
        <v>44</v>
      </c>
      <c r="O130" s="91"/>
      <c r="P130" s="235">
        <f>O130*H130</f>
        <v>0</v>
      </c>
      <c r="Q130" s="235">
        <v>0.40000000000000002</v>
      </c>
      <c r="R130" s="235">
        <f>Q130*H130</f>
        <v>1.4736000000000002</v>
      </c>
      <c r="S130" s="235">
        <v>0</v>
      </c>
      <c r="T130" s="236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37" t="s">
        <v>113</v>
      </c>
      <c r="AT130" s="237" t="s">
        <v>150</v>
      </c>
      <c r="AU130" s="237" t="s">
        <v>87</v>
      </c>
      <c r="AY130" s="17" t="s">
        <v>148</v>
      </c>
      <c r="BE130" s="238">
        <f>IF(N130="základní",J130,0)</f>
        <v>0</v>
      </c>
      <c r="BF130" s="238">
        <f>IF(N130="snížená",J130,0)</f>
        <v>0</v>
      </c>
      <c r="BG130" s="238">
        <f>IF(N130="zákl. přenesená",J130,0)</f>
        <v>0</v>
      </c>
      <c r="BH130" s="238">
        <f>IF(N130="sníž. přenesená",J130,0)</f>
        <v>0</v>
      </c>
      <c r="BI130" s="238">
        <f>IF(N130="nulová",J130,0)</f>
        <v>0</v>
      </c>
      <c r="BJ130" s="17" t="s">
        <v>83</v>
      </c>
      <c r="BK130" s="238">
        <f>ROUND(I130*H130,2)</f>
        <v>0</v>
      </c>
      <c r="BL130" s="17" t="s">
        <v>113</v>
      </c>
      <c r="BM130" s="237" t="s">
        <v>468</v>
      </c>
    </row>
    <row r="131" s="2" customFormat="1">
      <c r="A131" s="38"/>
      <c r="B131" s="39"/>
      <c r="C131" s="40"/>
      <c r="D131" s="239" t="s">
        <v>156</v>
      </c>
      <c r="E131" s="40"/>
      <c r="F131" s="240" t="s">
        <v>361</v>
      </c>
      <c r="G131" s="40"/>
      <c r="H131" s="40"/>
      <c r="I131" s="241"/>
      <c r="J131" s="40"/>
      <c r="K131" s="40"/>
      <c r="L131" s="44"/>
      <c r="M131" s="242"/>
      <c r="N131" s="243"/>
      <c r="O131" s="91"/>
      <c r="P131" s="91"/>
      <c r="Q131" s="91"/>
      <c r="R131" s="91"/>
      <c r="S131" s="91"/>
      <c r="T131" s="92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7" t="s">
        <v>156</v>
      </c>
      <c r="AU131" s="17" t="s">
        <v>87</v>
      </c>
    </row>
    <row r="132" s="13" customFormat="1">
      <c r="A132" s="13"/>
      <c r="B132" s="244"/>
      <c r="C132" s="245"/>
      <c r="D132" s="246" t="s">
        <v>158</v>
      </c>
      <c r="E132" s="247" t="s">
        <v>1</v>
      </c>
      <c r="F132" s="248" t="s">
        <v>469</v>
      </c>
      <c r="G132" s="245"/>
      <c r="H132" s="249">
        <v>3.6840000000000002</v>
      </c>
      <c r="I132" s="250"/>
      <c r="J132" s="245"/>
      <c r="K132" s="245"/>
      <c r="L132" s="251"/>
      <c r="M132" s="252"/>
      <c r="N132" s="253"/>
      <c r="O132" s="253"/>
      <c r="P132" s="253"/>
      <c r="Q132" s="253"/>
      <c r="R132" s="253"/>
      <c r="S132" s="253"/>
      <c r="T132" s="254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55" t="s">
        <v>158</v>
      </c>
      <c r="AU132" s="255" t="s">
        <v>87</v>
      </c>
      <c r="AV132" s="13" t="s">
        <v>87</v>
      </c>
      <c r="AW132" s="13" t="s">
        <v>34</v>
      </c>
      <c r="AX132" s="13" t="s">
        <v>83</v>
      </c>
      <c r="AY132" s="255" t="s">
        <v>148</v>
      </c>
    </row>
    <row r="133" s="2" customFormat="1" ht="49.05" customHeight="1">
      <c r="A133" s="38"/>
      <c r="B133" s="39"/>
      <c r="C133" s="226" t="s">
        <v>110</v>
      </c>
      <c r="D133" s="226" t="s">
        <v>150</v>
      </c>
      <c r="E133" s="227" t="s">
        <v>172</v>
      </c>
      <c r="F133" s="228" t="s">
        <v>173</v>
      </c>
      <c r="G133" s="229" t="s">
        <v>168</v>
      </c>
      <c r="H133" s="230">
        <v>12.279999999999999</v>
      </c>
      <c r="I133" s="231"/>
      <c r="J133" s="232">
        <f>ROUND(I133*H133,2)</f>
        <v>0</v>
      </c>
      <c r="K133" s="228" t="s">
        <v>154</v>
      </c>
      <c r="L133" s="44"/>
      <c r="M133" s="233" t="s">
        <v>1</v>
      </c>
      <c r="N133" s="234" t="s">
        <v>44</v>
      </c>
      <c r="O133" s="91"/>
      <c r="P133" s="235">
        <f>O133*H133</f>
        <v>0</v>
      </c>
      <c r="Q133" s="235">
        <v>0</v>
      </c>
      <c r="R133" s="235">
        <f>Q133*H133</f>
        <v>0</v>
      </c>
      <c r="S133" s="235">
        <v>0</v>
      </c>
      <c r="T133" s="236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37" t="s">
        <v>113</v>
      </c>
      <c r="AT133" s="237" t="s">
        <v>150</v>
      </c>
      <c r="AU133" s="237" t="s">
        <v>87</v>
      </c>
      <c r="AY133" s="17" t="s">
        <v>148</v>
      </c>
      <c r="BE133" s="238">
        <f>IF(N133="základní",J133,0)</f>
        <v>0</v>
      </c>
      <c r="BF133" s="238">
        <f>IF(N133="snížená",J133,0)</f>
        <v>0</v>
      </c>
      <c r="BG133" s="238">
        <f>IF(N133="zákl. přenesená",J133,0)</f>
        <v>0</v>
      </c>
      <c r="BH133" s="238">
        <f>IF(N133="sníž. přenesená",J133,0)</f>
        <v>0</v>
      </c>
      <c r="BI133" s="238">
        <f>IF(N133="nulová",J133,0)</f>
        <v>0</v>
      </c>
      <c r="BJ133" s="17" t="s">
        <v>83</v>
      </c>
      <c r="BK133" s="238">
        <f>ROUND(I133*H133,2)</f>
        <v>0</v>
      </c>
      <c r="BL133" s="17" t="s">
        <v>113</v>
      </c>
      <c r="BM133" s="237" t="s">
        <v>470</v>
      </c>
    </row>
    <row r="134" s="2" customFormat="1">
      <c r="A134" s="38"/>
      <c r="B134" s="39"/>
      <c r="C134" s="40"/>
      <c r="D134" s="239" t="s">
        <v>156</v>
      </c>
      <c r="E134" s="40"/>
      <c r="F134" s="240" t="s">
        <v>175</v>
      </c>
      <c r="G134" s="40"/>
      <c r="H134" s="40"/>
      <c r="I134" s="241"/>
      <c r="J134" s="40"/>
      <c r="K134" s="40"/>
      <c r="L134" s="44"/>
      <c r="M134" s="242"/>
      <c r="N134" s="243"/>
      <c r="O134" s="91"/>
      <c r="P134" s="91"/>
      <c r="Q134" s="91"/>
      <c r="R134" s="91"/>
      <c r="S134" s="91"/>
      <c r="T134" s="92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7" t="s">
        <v>156</v>
      </c>
      <c r="AU134" s="17" t="s">
        <v>87</v>
      </c>
    </row>
    <row r="135" s="13" customFormat="1">
      <c r="A135" s="13"/>
      <c r="B135" s="244"/>
      <c r="C135" s="245"/>
      <c r="D135" s="246" t="s">
        <v>158</v>
      </c>
      <c r="E135" s="247" t="s">
        <v>1</v>
      </c>
      <c r="F135" s="248" t="s">
        <v>471</v>
      </c>
      <c r="G135" s="245"/>
      <c r="H135" s="249">
        <v>12.279999999999999</v>
      </c>
      <c r="I135" s="250"/>
      <c r="J135" s="245"/>
      <c r="K135" s="245"/>
      <c r="L135" s="251"/>
      <c r="M135" s="252"/>
      <c r="N135" s="253"/>
      <c r="O135" s="253"/>
      <c r="P135" s="253"/>
      <c r="Q135" s="253"/>
      <c r="R135" s="253"/>
      <c r="S135" s="253"/>
      <c r="T135" s="254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55" t="s">
        <v>158</v>
      </c>
      <c r="AU135" s="255" t="s">
        <v>87</v>
      </c>
      <c r="AV135" s="13" t="s">
        <v>87</v>
      </c>
      <c r="AW135" s="13" t="s">
        <v>34</v>
      </c>
      <c r="AX135" s="13" t="s">
        <v>83</v>
      </c>
      <c r="AY135" s="255" t="s">
        <v>148</v>
      </c>
    </row>
    <row r="136" s="2" customFormat="1" ht="37.8" customHeight="1">
      <c r="A136" s="38"/>
      <c r="B136" s="39"/>
      <c r="C136" s="226" t="s">
        <v>113</v>
      </c>
      <c r="D136" s="226" t="s">
        <v>150</v>
      </c>
      <c r="E136" s="227" t="s">
        <v>177</v>
      </c>
      <c r="F136" s="228" t="s">
        <v>178</v>
      </c>
      <c r="G136" s="229" t="s">
        <v>168</v>
      </c>
      <c r="H136" s="230">
        <v>3.6840000000000002</v>
      </c>
      <c r="I136" s="231"/>
      <c r="J136" s="232">
        <f>ROUND(I136*H136,2)</f>
        <v>0</v>
      </c>
      <c r="K136" s="228" t="s">
        <v>154</v>
      </c>
      <c r="L136" s="44"/>
      <c r="M136" s="233" t="s">
        <v>1</v>
      </c>
      <c r="N136" s="234" t="s">
        <v>44</v>
      </c>
      <c r="O136" s="91"/>
      <c r="P136" s="235">
        <f>O136*H136</f>
        <v>0</v>
      </c>
      <c r="Q136" s="235">
        <v>0</v>
      </c>
      <c r="R136" s="235">
        <f>Q136*H136</f>
        <v>0</v>
      </c>
      <c r="S136" s="235">
        <v>0</v>
      </c>
      <c r="T136" s="236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37" t="s">
        <v>113</v>
      </c>
      <c r="AT136" s="237" t="s">
        <v>150</v>
      </c>
      <c r="AU136" s="237" t="s">
        <v>87</v>
      </c>
      <c r="AY136" s="17" t="s">
        <v>148</v>
      </c>
      <c r="BE136" s="238">
        <f>IF(N136="základní",J136,0)</f>
        <v>0</v>
      </c>
      <c r="BF136" s="238">
        <f>IF(N136="snížená",J136,0)</f>
        <v>0</v>
      </c>
      <c r="BG136" s="238">
        <f>IF(N136="zákl. přenesená",J136,0)</f>
        <v>0</v>
      </c>
      <c r="BH136" s="238">
        <f>IF(N136="sníž. přenesená",J136,0)</f>
        <v>0</v>
      </c>
      <c r="BI136" s="238">
        <f>IF(N136="nulová",J136,0)</f>
        <v>0</v>
      </c>
      <c r="BJ136" s="17" t="s">
        <v>83</v>
      </c>
      <c r="BK136" s="238">
        <f>ROUND(I136*H136,2)</f>
        <v>0</v>
      </c>
      <c r="BL136" s="17" t="s">
        <v>113</v>
      </c>
      <c r="BM136" s="237" t="s">
        <v>472</v>
      </c>
    </row>
    <row r="137" s="2" customFormat="1">
      <c r="A137" s="38"/>
      <c r="B137" s="39"/>
      <c r="C137" s="40"/>
      <c r="D137" s="239" t="s">
        <v>156</v>
      </c>
      <c r="E137" s="40"/>
      <c r="F137" s="240" t="s">
        <v>180</v>
      </c>
      <c r="G137" s="40"/>
      <c r="H137" s="40"/>
      <c r="I137" s="241"/>
      <c r="J137" s="40"/>
      <c r="K137" s="40"/>
      <c r="L137" s="44"/>
      <c r="M137" s="242"/>
      <c r="N137" s="243"/>
      <c r="O137" s="91"/>
      <c r="P137" s="91"/>
      <c r="Q137" s="91"/>
      <c r="R137" s="91"/>
      <c r="S137" s="91"/>
      <c r="T137" s="92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156</v>
      </c>
      <c r="AU137" s="17" t="s">
        <v>87</v>
      </c>
    </row>
    <row r="138" s="13" customFormat="1">
      <c r="A138" s="13"/>
      <c r="B138" s="244"/>
      <c r="C138" s="245"/>
      <c r="D138" s="246" t="s">
        <v>158</v>
      </c>
      <c r="E138" s="247" t="s">
        <v>1</v>
      </c>
      <c r="F138" s="248" t="s">
        <v>473</v>
      </c>
      <c r="G138" s="245"/>
      <c r="H138" s="249">
        <v>3.6840000000000002</v>
      </c>
      <c r="I138" s="250"/>
      <c r="J138" s="245"/>
      <c r="K138" s="245"/>
      <c r="L138" s="251"/>
      <c r="M138" s="252"/>
      <c r="N138" s="253"/>
      <c r="O138" s="253"/>
      <c r="P138" s="253"/>
      <c r="Q138" s="253"/>
      <c r="R138" s="253"/>
      <c r="S138" s="253"/>
      <c r="T138" s="254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55" t="s">
        <v>158</v>
      </c>
      <c r="AU138" s="255" t="s">
        <v>87</v>
      </c>
      <c r="AV138" s="13" t="s">
        <v>87</v>
      </c>
      <c r="AW138" s="13" t="s">
        <v>34</v>
      </c>
      <c r="AX138" s="13" t="s">
        <v>83</v>
      </c>
      <c r="AY138" s="255" t="s">
        <v>148</v>
      </c>
    </row>
    <row r="139" s="2" customFormat="1" ht="62.7" customHeight="1">
      <c r="A139" s="38"/>
      <c r="B139" s="39"/>
      <c r="C139" s="226" t="s">
        <v>116</v>
      </c>
      <c r="D139" s="226" t="s">
        <v>150</v>
      </c>
      <c r="E139" s="227" t="s">
        <v>203</v>
      </c>
      <c r="F139" s="228" t="s">
        <v>204</v>
      </c>
      <c r="G139" s="229" t="s">
        <v>168</v>
      </c>
      <c r="H139" s="230">
        <v>8.5960000000000001</v>
      </c>
      <c r="I139" s="231"/>
      <c r="J139" s="232">
        <f>ROUND(I139*H139,2)</f>
        <v>0</v>
      </c>
      <c r="K139" s="228" t="s">
        <v>154</v>
      </c>
      <c r="L139" s="44"/>
      <c r="M139" s="233" t="s">
        <v>1</v>
      </c>
      <c r="N139" s="234" t="s">
        <v>44</v>
      </c>
      <c r="O139" s="91"/>
      <c r="P139" s="235">
        <f>O139*H139</f>
        <v>0</v>
      </c>
      <c r="Q139" s="235">
        <v>0</v>
      </c>
      <c r="R139" s="235">
        <f>Q139*H139</f>
        <v>0</v>
      </c>
      <c r="S139" s="235">
        <v>0</v>
      </c>
      <c r="T139" s="236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37" t="s">
        <v>113</v>
      </c>
      <c r="AT139" s="237" t="s">
        <v>150</v>
      </c>
      <c r="AU139" s="237" t="s">
        <v>87</v>
      </c>
      <c r="AY139" s="17" t="s">
        <v>148</v>
      </c>
      <c r="BE139" s="238">
        <f>IF(N139="základní",J139,0)</f>
        <v>0</v>
      </c>
      <c r="BF139" s="238">
        <f>IF(N139="snížená",J139,0)</f>
        <v>0</v>
      </c>
      <c r="BG139" s="238">
        <f>IF(N139="zákl. přenesená",J139,0)</f>
        <v>0</v>
      </c>
      <c r="BH139" s="238">
        <f>IF(N139="sníž. přenesená",J139,0)</f>
        <v>0</v>
      </c>
      <c r="BI139" s="238">
        <f>IF(N139="nulová",J139,0)</f>
        <v>0</v>
      </c>
      <c r="BJ139" s="17" t="s">
        <v>83</v>
      </c>
      <c r="BK139" s="238">
        <f>ROUND(I139*H139,2)</f>
        <v>0</v>
      </c>
      <c r="BL139" s="17" t="s">
        <v>113</v>
      </c>
      <c r="BM139" s="237" t="s">
        <v>474</v>
      </c>
    </row>
    <row r="140" s="2" customFormat="1">
      <c r="A140" s="38"/>
      <c r="B140" s="39"/>
      <c r="C140" s="40"/>
      <c r="D140" s="239" t="s">
        <v>156</v>
      </c>
      <c r="E140" s="40"/>
      <c r="F140" s="240" t="s">
        <v>206</v>
      </c>
      <c r="G140" s="40"/>
      <c r="H140" s="40"/>
      <c r="I140" s="241"/>
      <c r="J140" s="40"/>
      <c r="K140" s="40"/>
      <c r="L140" s="44"/>
      <c r="M140" s="242"/>
      <c r="N140" s="243"/>
      <c r="O140" s="91"/>
      <c r="P140" s="91"/>
      <c r="Q140" s="91"/>
      <c r="R140" s="91"/>
      <c r="S140" s="91"/>
      <c r="T140" s="92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T140" s="17" t="s">
        <v>156</v>
      </c>
      <c r="AU140" s="17" t="s">
        <v>87</v>
      </c>
    </row>
    <row r="141" s="13" customFormat="1">
      <c r="A141" s="13"/>
      <c r="B141" s="244"/>
      <c r="C141" s="245"/>
      <c r="D141" s="246" t="s">
        <v>158</v>
      </c>
      <c r="E141" s="247" t="s">
        <v>1</v>
      </c>
      <c r="F141" s="248" t="s">
        <v>475</v>
      </c>
      <c r="G141" s="245"/>
      <c r="H141" s="249">
        <v>8.5960000000000001</v>
      </c>
      <c r="I141" s="250"/>
      <c r="J141" s="245"/>
      <c r="K141" s="245"/>
      <c r="L141" s="251"/>
      <c r="M141" s="252"/>
      <c r="N141" s="253"/>
      <c r="O141" s="253"/>
      <c r="P141" s="253"/>
      <c r="Q141" s="253"/>
      <c r="R141" s="253"/>
      <c r="S141" s="253"/>
      <c r="T141" s="254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55" t="s">
        <v>158</v>
      </c>
      <c r="AU141" s="255" t="s">
        <v>87</v>
      </c>
      <c r="AV141" s="13" t="s">
        <v>87</v>
      </c>
      <c r="AW141" s="13" t="s">
        <v>34</v>
      </c>
      <c r="AX141" s="13" t="s">
        <v>83</v>
      </c>
      <c r="AY141" s="255" t="s">
        <v>148</v>
      </c>
    </row>
    <row r="142" s="2" customFormat="1" ht="44.25" customHeight="1">
      <c r="A142" s="38"/>
      <c r="B142" s="39"/>
      <c r="C142" s="226" t="s">
        <v>184</v>
      </c>
      <c r="D142" s="226" t="s">
        <v>150</v>
      </c>
      <c r="E142" s="227" t="s">
        <v>220</v>
      </c>
      <c r="F142" s="228" t="s">
        <v>221</v>
      </c>
      <c r="G142" s="229" t="s">
        <v>222</v>
      </c>
      <c r="H142" s="230">
        <v>18.911000000000001</v>
      </c>
      <c r="I142" s="231"/>
      <c r="J142" s="232">
        <f>ROUND(I142*H142,2)</f>
        <v>0</v>
      </c>
      <c r="K142" s="228" t="s">
        <v>154</v>
      </c>
      <c r="L142" s="44"/>
      <c r="M142" s="233" t="s">
        <v>1</v>
      </c>
      <c r="N142" s="234" t="s">
        <v>44</v>
      </c>
      <c r="O142" s="91"/>
      <c r="P142" s="235">
        <f>O142*H142</f>
        <v>0</v>
      </c>
      <c r="Q142" s="235">
        <v>0</v>
      </c>
      <c r="R142" s="235">
        <f>Q142*H142</f>
        <v>0</v>
      </c>
      <c r="S142" s="235">
        <v>0</v>
      </c>
      <c r="T142" s="236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37" t="s">
        <v>113</v>
      </c>
      <c r="AT142" s="237" t="s">
        <v>150</v>
      </c>
      <c r="AU142" s="237" t="s">
        <v>87</v>
      </c>
      <c r="AY142" s="17" t="s">
        <v>148</v>
      </c>
      <c r="BE142" s="238">
        <f>IF(N142="základní",J142,0)</f>
        <v>0</v>
      </c>
      <c r="BF142" s="238">
        <f>IF(N142="snížená",J142,0)</f>
        <v>0</v>
      </c>
      <c r="BG142" s="238">
        <f>IF(N142="zákl. přenesená",J142,0)</f>
        <v>0</v>
      </c>
      <c r="BH142" s="238">
        <f>IF(N142="sníž. přenesená",J142,0)</f>
        <v>0</v>
      </c>
      <c r="BI142" s="238">
        <f>IF(N142="nulová",J142,0)</f>
        <v>0</v>
      </c>
      <c r="BJ142" s="17" t="s">
        <v>83</v>
      </c>
      <c r="BK142" s="238">
        <f>ROUND(I142*H142,2)</f>
        <v>0</v>
      </c>
      <c r="BL142" s="17" t="s">
        <v>113</v>
      </c>
      <c r="BM142" s="237" t="s">
        <v>476</v>
      </c>
    </row>
    <row r="143" s="2" customFormat="1">
      <c r="A143" s="38"/>
      <c r="B143" s="39"/>
      <c r="C143" s="40"/>
      <c r="D143" s="239" t="s">
        <v>156</v>
      </c>
      <c r="E143" s="40"/>
      <c r="F143" s="240" t="s">
        <v>224</v>
      </c>
      <c r="G143" s="40"/>
      <c r="H143" s="40"/>
      <c r="I143" s="241"/>
      <c r="J143" s="40"/>
      <c r="K143" s="40"/>
      <c r="L143" s="44"/>
      <c r="M143" s="242"/>
      <c r="N143" s="243"/>
      <c r="O143" s="91"/>
      <c r="P143" s="91"/>
      <c r="Q143" s="91"/>
      <c r="R143" s="91"/>
      <c r="S143" s="91"/>
      <c r="T143" s="92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T143" s="17" t="s">
        <v>156</v>
      </c>
      <c r="AU143" s="17" t="s">
        <v>87</v>
      </c>
    </row>
    <row r="144" s="13" customFormat="1">
      <c r="A144" s="13"/>
      <c r="B144" s="244"/>
      <c r="C144" s="245"/>
      <c r="D144" s="246" t="s">
        <v>158</v>
      </c>
      <c r="E144" s="247" t="s">
        <v>1</v>
      </c>
      <c r="F144" s="248" t="s">
        <v>477</v>
      </c>
      <c r="G144" s="245"/>
      <c r="H144" s="249">
        <v>18.911000000000001</v>
      </c>
      <c r="I144" s="250"/>
      <c r="J144" s="245"/>
      <c r="K144" s="245"/>
      <c r="L144" s="251"/>
      <c r="M144" s="252"/>
      <c r="N144" s="253"/>
      <c r="O144" s="253"/>
      <c r="P144" s="253"/>
      <c r="Q144" s="253"/>
      <c r="R144" s="253"/>
      <c r="S144" s="253"/>
      <c r="T144" s="254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55" t="s">
        <v>158</v>
      </c>
      <c r="AU144" s="255" t="s">
        <v>87</v>
      </c>
      <c r="AV144" s="13" t="s">
        <v>87</v>
      </c>
      <c r="AW144" s="13" t="s">
        <v>34</v>
      </c>
      <c r="AX144" s="13" t="s">
        <v>83</v>
      </c>
      <c r="AY144" s="255" t="s">
        <v>148</v>
      </c>
    </row>
    <row r="145" s="12" customFormat="1" ht="22.8" customHeight="1">
      <c r="A145" s="12"/>
      <c r="B145" s="210"/>
      <c r="C145" s="211"/>
      <c r="D145" s="212" t="s">
        <v>78</v>
      </c>
      <c r="E145" s="224" t="s">
        <v>113</v>
      </c>
      <c r="F145" s="224" t="s">
        <v>227</v>
      </c>
      <c r="G145" s="211"/>
      <c r="H145" s="211"/>
      <c r="I145" s="214"/>
      <c r="J145" s="225">
        <f>BK145</f>
        <v>0</v>
      </c>
      <c r="K145" s="211"/>
      <c r="L145" s="216"/>
      <c r="M145" s="217"/>
      <c r="N145" s="218"/>
      <c r="O145" s="218"/>
      <c r="P145" s="219">
        <f>SUM(P146:P156)</f>
        <v>0</v>
      </c>
      <c r="Q145" s="218"/>
      <c r="R145" s="219">
        <f>SUM(R146:R156)</f>
        <v>9.0060325499999987</v>
      </c>
      <c r="S145" s="218"/>
      <c r="T145" s="220">
        <f>SUM(T146:T156)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21" t="s">
        <v>83</v>
      </c>
      <c r="AT145" s="222" t="s">
        <v>78</v>
      </c>
      <c r="AU145" s="222" t="s">
        <v>83</v>
      </c>
      <c r="AY145" s="221" t="s">
        <v>148</v>
      </c>
      <c r="BK145" s="223">
        <f>SUM(BK146:BK156)</f>
        <v>0</v>
      </c>
    </row>
    <row r="146" s="2" customFormat="1" ht="21.75" customHeight="1">
      <c r="A146" s="38"/>
      <c r="B146" s="39"/>
      <c r="C146" s="226" t="s">
        <v>191</v>
      </c>
      <c r="D146" s="226" t="s">
        <v>150</v>
      </c>
      <c r="E146" s="227" t="s">
        <v>381</v>
      </c>
      <c r="F146" s="228" t="s">
        <v>382</v>
      </c>
      <c r="G146" s="229" t="s">
        <v>153</v>
      </c>
      <c r="H146" s="230">
        <v>40.93</v>
      </c>
      <c r="I146" s="231"/>
      <c r="J146" s="232">
        <f>ROUND(I146*H146,2)</f>
        <v>0</v>
      </c>
      <c r="K146" s="228" t="s">
        <v>154</v>
      </c>
      <c r="L146" s="44"/>
      <c r="M146" s="233" t="s">
        <v>1</v>
      </c>
      <c r="N146" s="234" t="s">
        <v>44</v>
      </c>
      <c r="O146" s="91"/>
      <c r="P146" s="235">
        <f>O146*H146</f>
        <v>0</v>
      </c>
      <c r="Q146" s="235">
        <v>0.21251999999999999</v>
      </c>
      <c r="R146" s="235">
        <f>Q146*H146</f>
        <v>8.6984435999999992</v>
      </c>
      <c r="S146" s="235">
        <v>0</v>
      </c>
      <c r="T146" s="236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37" t="s">
        <v>113</v>
      </c>
      <c r="AT146" s="237" t="s">
        <v>150</v>
      </c>
      <c r="AU146" s="237" t="s">
        <v>87</v>
      </c>
      <c r="AY146" s="17" t="s">
        <v>148</v>
      </c>
      <c r="BE146" s="238">
        <f>IF(N146="základní",J146,0)</f>
        <v>0</v>
      </c>
      <c r="BF146" s="238">
        <f>IF(N146="snížená",J146,0)</f>
        <v>0</v>
      </c>
      <c r="BG146" s="238">
        <f>IF(N146="zákl. přenesená",J146,0)</f>
        <v>0</v>
      </c>
      <c r="BH146" s="238">
        <f>IF(N146="sníž. přenesená",J146,0)</f>
        <v>0</v>
      </c>
      <c r="BI146" s="238">
        <f>IF(N146="nulová",J146,0)</f>
        <v>0</v>
      </c>
      <c r="BJ146" s="17" t="s">
        <v>83</v>
      </c>
      <c r="BK146" s="238">
        <f>ROUND(I146*H146,2)</f>
        <v>0</v>
      </c>
      <c r="BL146" s="17" t="s">
        <v>113</v>
      </c>
      <c r="BM146" s="237" t="s">
        <v>478</v>
      </c>
    </row>
    <row r="147" s="2" customFormat="1">
      <c r="A147" s="38"/>
      <c r="B147" s="39"/>
      <c r="C147" s="40"/>
      <c r="D147" s="239" t="s">
        <v>156</v>
      </c>
      <c r="E147" s="40"/>
      <c r="F147" s="240" t="s">
        <v>384</v>
      </c>
      <c r="G147" s="40"/>
      <c r="H147" s="40"/>
      <c r="I147" s="241"/>
      <c r="J147" s="40"/>
      <c r="K147" s="40"/>
      <c r="L147" s="44"/>
      <c r="M147" s="242"/>
      <c r="N147" s="243"/>
      <c r="O147" s="91"/>
      <c r="P147" s="91"/>
      <c r="Q147" s="91"/>
      <c r="R147" s="91"/>
      <c r="S147" s="91"/>
      <c r="T147" s="92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T147" s="17" t="s">
        <v>156</v>
      </c>
      <c r="AU147" s="17" t="s">
        <v>87</v>
      </c>
    </row>
    <row r="148" s="13" customFormat="1">
      <c r="A148" s="13"/>
      <c r="B148" s="244"/>
      <c r="C148" s="245"/>
      <c r="D148" s="246" t="s">
        <v>158</v>
      </c>
      <c r="E148" s="247" t="s">
        <v>1</v>
      </c>
      <c r="F148" s="248" t="s">
        <v>479</v>
      </c>
      <c r="G148" s="245"/>
      <c r="H148" s="249">
        <v>40.93</v>
      </c>
      <c r="I148" s="250"/>
      <c r="J148" s="245"/>
      <c r="K148" s="245"/>
      <c r="L148" s="251"/>
      <c r="M148" s="252"/>
      <c r="N148" s="253"/>
      <c r="O148" s="253"/>
      <c r="P148" s="253"/>
      <c r="Q148" s="253"/>
      <c r="R148" s="253"/>
      <c r="S148" s="253"/>
      <c r="T148" s="254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55" t="s">
        <v>158</v>
      </c>
      <c r="AU148" s="255" t="s">
        <v>87</v>
      </c>
      <c r="AV148" s="13" t="s">
        <v>87</v>
      </c>
      <c r="AW148" s="13" t="s">
        <v>34</v>
      </c>
      <c r="AX148" s="13" t="s">
        <v>83</v>
      </c>
      <c r="AY148" s="255" t="s">
        <v>148</v>
      </c>
    </row>
    <row r="149" s="2" customFormat="1" ht="55.5" customHeight="1">
      <c r="A149" s="38"/>
      <c r="B149" s="39"/>
      <c r="C149" s="226" t="s">
        <v>197</v>
      </c>
      <c r="D149" s="226" t="s">
        <v>150</v>
      </c>
      <c r="E149" s="227" t="s">
        <v>386</v>
      </c>
      <c r="F149" s="228" t="s">
        <v>387</v>
      </c>
      <c r="G149" s="229" t="s">
        <v>153</v>
      </c>
      <c r="H149" s="230">
        <v>28.651</v>
      </c>
      <c r="I149" s="231"/>
      <c r="J149" s="232">
        <f>ROUND(I149*H149,2)</f>
        <v>0</v>
      </c>
      <c r="K149" s="228" t="s">
        <v>154</v>
      </c>
      <c r="L149" s="44"/>
      <c r="M149" s="233" t="s">
        <v>1</v>
      </c>
      <c r="N149" s="234" t="s">
        <v>44</v>
      </c>
      <c r="O149" s="91"/>
      <c r="P149" s="235">
        <f>O149*H149</f>
        <v>0</v>
      </c>
      <c r="Q149" s="235">
        <v>0</v>
      </c>
      <c r="R149" s="235">
        <f>Q149*H149</f>
        <v>0</v>
      </c>
      <c r="S149" s="235">
        <v>0</v>
      </c>
      <c r="T149" s="236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37" t="s">
        <v>113</v>
      </c>
      <c r="AT149" s="237" t="s">
        <v>150</v>
      </c>
      <c r="AU149" s="237" t="s">
        <v>87</v>
      </c>
      <c r="AY149" s="17" t="s">
        <v>148</v>
      </c>
      <c r="BE149" s="238">
        <f>IF(N149="základní",J149,0)</f>
        <v>0</v>
      </c>
      <c r="BF149" s="238">
        <f>IF(N149="snížená",J149,0)</f>
        <v>0</v>
      </c>
      <c r="BG149" s="238">
        <f>IF(N149="zákl. přenesená",J149,0)</f>
        <v>0</v>
      </c>
      <c r="BH149" s="238">
        <f>IF(N149="sníž. přenesená",J149,0)</f>
        <v>0</v>
      </c>
      <c r="BI149" s="238">
        <f>IF(N149="nulová",J149,0)</f>
        <v>0</v>
      </c>
      <c r="BJ149" s="17" t="s">
        <v>83</v>
      </c>
      <c r="BK149" s="238">
        <f>ROUND(I149*H149,2)</f>
        <v>0</v>
      </c>
      <c r="BL149" s="17" t="s">
        <v>113</v>
      </c>
      <c r="BM149" s="237" t="s">
        <v>480</v>
      </c>
    </row>
    <row r="150" s="2" customFormat="1">
      <c r="A150" s="38"/>
      <c r="B150" s="39"/>
      <c r="C150" s="40"/>
      <c r="D150" s="239" t="s">
        <v>156</v>
      </c>
      <c r="E150" s="40"/>
      <c r="F150" s="240" t="s">
        <v>389</v>
      </c>
      <c r="G150" s="40"/>
      <c r="H150" s="40"/>
      <c r="I150" s="241"/>
      <c r="J150" s="40"/>
      <c r="K150" s="40"/>
      <c r="L150" s="44"/>
      <c r="M150" s="242"/>
      <c r="N150" s="243"/>
      <c r="O150" s="91"/>
      <c r="P150" s="91"/>
      <c r="Q150" s="91"/>
      <c r="R150" s="91"/>
      <c r="S150" s="91"/>
      <c r="T150" s="92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T150" s="17" t="s">
        <v>156</v>
      </c>
      <c r="AU150" s="17" t="s">
        <v>87</v>
      </c>
    </row>
    <row r="151" s="13" customFormat="1">
      <c r="A151" s="13"/>
      <c r="B151" s="244"/>
      <c r="C151" s="245"/>
      <c r="D151" s="246" t="s">
        <v>158</v>
      </c>
      <c r="E151" s="247" t="s">
        <v>1</v>
      </c>
      <c r="F151" s="248" t="s">
        <v>479</v>
      </c>
      <c r="G151" s="245"/>
      <c r="H151" s="249">
        <v>40.93</v>
      </c>
      <c r="I151" s="250"/>
      <c r="J151" s="245"/>
      <c r="K151" s="245"/>
      <c r="L151" s="251"/>
      <c r="M151" s="252"/>
      <c r="N151" s="253"/>
      <c r="O151" s="253"/>
      <c r="P151" s="253"/>
      <c r="Q151" s="253"/>
      <c r="R151" s="253"/>
      <c r="S151" s="253"/>
      <c r="T151" s="254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55" t="s">
        <v>158</v>
      </c>
      <c r="AU151" s="255" t="s">
        <v>87</v>
      </c>
      <c r="AV151" s="13" t="s">
        <v>87</v>
      </c>
      <c r="AW151" s="13" t="s">
        <v>34</v>
      </c>
      <c r="AX151" s="13" t="s">
        <v>79</v>
      </c>
      <c r="AY151" s="255" t="s">
        <v>148</v>
      </c>
    </row>
    <row r="152" s="13" customFormat="1">
      <c r="A152" s="13"/>
      <c r="B152" s="244"/>
      <c r="C152" s="245"/>
      <c r="D152" s="246" t="s">
        <v>158</v>
      </c>
      <c r="E152" s="247" t="s">
        <v>1</v>
      </c>
      <c r="F152" s="248" t="s">
        <v>481</v>
      </c>
      <c r="G152" s="245"/>
      <c r="H152" s="249">
        <v>-12.279</v>
      </c>
      <c r="I152" s="250"/>
      <c r="J152" s="245"/>
      <c r="K152" s="245"/>
      <c r="L152" s="251"/>
      <c r="M152" s="252"/>
      <c r="N152" s="253"/>
      <c r="O152" s="253"/>
      <c r="P152" s="253"/>
      <c r="Q152" s="253"/>
      <c r="R152" s="253"/>
      <c r="S152" s="253"/>
      <c r="T152" s="254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55" t="s">
        <v>158</v>
      </c>
      <c r="AU152" s="255" t="s">
        <v>87</v>
      </c>
      <c r="AV152" s="13" t="s">
        <v>87</v>
      </c>
      <c r="AW152" s="13" t="s">
        <v>34</v>
      </c>
      <c r="AX152" s="13" t="s">
        <v>79</v>
      </c>
      <c r="AY152" s="255" t="s">
        <v>148</v>
      </c>
    </row>
    <row r="153" s="14" customFormat="1">
      <c r="A153" s="14"/>
      <c r="B153" s="256"/>
      <c r="C153" s="257"/>
      <c r="D153" s="246" t="s">
        <v>158</v>
      </c>
      <c r="E153" s="258" t="s">
        <v>1</v>
      </c>
      <c r="F153" s="259" t="s">
        <v>183</v>
      </c>
      <c r="G153" s="257"/>
      <c r="H153" s="260">
        <v>28.651</v>
      </c>
      <c r="I153" s="261"/>
      <c r="J153" s="257"/>
      <c r="K153" s="257"/>
      <c r="L153" s="262"/>
      <c r="M153" s="263"/>
      <c r="N153" s="264"/>
      <c r="O153" s="264"/>
      <c r="P153" s="264"/>
      <c r="Q153" s="264"/>
      <c r="R153" s="264"/>
      <c r="S153" s="264"/>
      <c r="T153" s="265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66" t="s">
        <v>158</v>
      </c>
      <c r="AU153" s="266" t="s">
        <v>87</v>
      </c>
      <c r="AV153" s="14" t="s">
        <v>113</v>
      </c>
      <c r="AW153" s="14" t="s">
        <v>34</v>
      </c>
      <c r="AX153" s="14" t="s">
        <v>83</v>
      </c>
      <c r="AY153" s="266" t="s">
        <v>148</v>
      </c>
    </row>
    <row r="154" s="2" customFormat="1" ht="55.5" customHeight="1">
      <c r="A154" s="38"/>
      <c r="B154" s="39"/>
      <c r="C154" s="226" t="s">
        <v>202</v>
      </c>
      <c r="D154" s="226" t="s">
        <v>150</v>
      </c>
      <c r="E154" s="227" t="s">
        <v>391</v>
      </c>
      <c r="F154" s="228" t="s">
        <v>387</v>
      </c>
      <c r="G154" s="229" t="s">
        <v>153</v>
      </c>
      <c r="H154" s="230">
        <v>12.279</v>
      </c>
      <c r="I154" s="231"/>
      <c r="J154" s="232">
        <f>ROUND(I154*H154,2)</f>
        <v>0</v>
      </c>
      <c r="K154" s="228" t="s">
        <v>1</v>
      </c>
      <c r="L154" s="44"/>
      <c r="M154" s="233" t="s">
        <v>1</v>
      </c>
      <c r="N154" s="234" t="s">
        <v>44</v>
      </c>
      <c r="O154" s="91"/>
      <c r="P154" s="235">
        <f>O154*H154</f>
        <v>0</v>
      </c>
      <c r="Q154" s="235">
        <v>0.025049999999999999</v>
      </c>
      <c r="R154" s="235">
        <f>Q154*H154</f>
        <v>0.30758894999999997</v>
      </c>
      <c r="S154" s="235">
        <v>0</v>
      </c>
      <c r="T154" s="236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37" t="s">
        <v>113</v>
      </c>
      <c r="AT154" s="237" t="s">
        <v>150</v>
      </c>
      <c r="AU154" s="237" t="s">
        <v>87</v>
      </c>
      <c r="AY154" s="17" t="s">
        <v>148</v>
      </c>
      <c r="BE154" s="238">
        <f>IF(N154="základní",J154,0)</f>
        <v>0</v>
      </c>
      <c r="BF154" s="238">
        <f>IF(N154="snížená",J154,0)</f>
        <v>0</v>
      </c>
      <c r="BG154" s="238">
        <f>IF(N154="zákl. přenesená",J154,0)</f>
        <v>0</v>
      </c>
      <c r="BH154" s="238">
        <f>IF(N154="sníž. přenesená",J154,0)</f>
        <v>0</v>
      </c>
      <c r="BI154" s="238">
        <f>IF(N154="nulová",J154,0)</f>
        <v>0</v>
      </c>
      <c r="BJ154" s="17" t="s">
        <v>83</v>
      </c>
      <c r="BK154" s="238">
        <f>ROUND(I154*H154,2)</f>
        <v>0</v>
      </c>
      <c r="BL154" s="17" t="s">
        <v>113</v>
      </c>
      <c r="BM154" s="237" t="s">
        <v>482</v>
      </c>
    </row>
    <row r="155" s="2" customFormat="1">
      <c r="A155" s="38"/>
      <c r="B155" s="39"/>
      <c r="C155" s="40"/>
      <c r="D155" s="246" t="s">
        <v>214</v>
      </c>
      <c r="E155" s="40"/>
      <c r="F155" s="267" t="s">
        <v>393</v>
      </c>
      <c r="G155" s="40"/>
      <c r="H155" s="40"/>
      <c r="I155" s="241"/>
      <c r="J155" s="40"/>
      <c r="K155" s="40"/>
      <c r="L155" s="44"/>
      <c r="M155" s="242"/>
      <c r="N155" s="243"/>
      <c r="O155" s="91"/>
      <c r="P155" s="91"/>
      <c r="Q155" s="91"/>
      <c r="R155" s="91"/>
      <c r="S155" s="91"/>
      <c r="T155" s="92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T155" s="17" t="s">
        <v>214</v>
      </c>
      <c r="AU155" s="17" t="s">
        <v>87</v>
      </c>
    </row>
    <row r="156" s="13" customFormat="1">
      <c r="A156" s="13"/>
      <c r="B156" s="244"/>
      <c r="C156" s="245"/>
      <c r="D156" s="246" t="s">
        <v>158</v>
      </c>
      <c r="E156" s="247" t="s">
        <v>1</v>
      </c>
      <c r="F156" s="248" t="s">
        <v>483</v>
      </c>
      <c r="G156" s="245"/>
      <c r="H156" s="249">
        <v>12.279</v>
      </c>
      <c r="I156" s="250"/>
      <c r="J156" s="245"/>
      <c r="K156" s="245"/>
      <c r="L156" s="251"/>
      <c r="M156" s="252"/>
      <c r="N156" s="253"/>
      <c r="O156" s="253"/>
      <c r="P156" s="253"/>
      <c r="Q156" s="253"/>
      <c r="R156" s="253"/>
      <c r="S156" s="253"/>
      <c r="T156" s="254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55" t="s">
        <v>158</v>
      </c>
      <c r="AU156" s="255" t="s">
        <v>87</v>
      </c>
      <c r="AV156" s="13" t="s">
        <v>87</v>
      </c>
      <c r="AW156" s="13" t="s">
        <v>34</v>
      </c>
      <c r="AX156" s="13" t="s">
        <v>83</v>
      </c>
      <c r="AY156" s="255" t="s">
        <v>148</v>
      </c>
    </row>
    <row r="157" s="12" customFormat="1" ht="22.8" customHeight="1">
      <c r="A157" s="12"/>
      <c r="B157" s="210"/>
      <c r="C157" s="211"/>
      <c r="D157" s="212" t="s">
        <v>78</v>
      </c>
      <c r="E157" s="224" t="s">
        <v>244</v>
      </c>
      <c r="F157" s="224" t="s">
        <v>245</v>
      </c>
      <c r="G157" s="211"/>
      <c r="H157" s="211"/>
      <c r="I157" s="214"/>
      <c r="J157" s="225">
        <f>BK157</f>
        <v>0</v>
      </c>
      <c r="K157" s="211"/>
      <c r="L157" s="216"/>
      <c r="M157" s="217"/>
      <c r="N157" s="218"/>
      <c r="O157" s="218"/>
      <c r="P157" s="219">
        <f>SUM(P158:P159)</f>
        <v>0</v>
      </c>
      <c r="Q157" s="218"/>
      <c r="R157" s="219">
        <f>SUM(R158:R159)</f>
        <v>0</v>
      </c>
      <c r="S157" s="218"/>
      <c r="T157" s="220">
        <f>SUM(T158:T159)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221" t="s">
        <v>83</v>
      </c>
      <c r="AT157" s="222" t="s">
        <v>78</v>
      </c>
      <c r="AU157" s="222" t="s">
        <v>83</v>
      </c>
      <c r="AY157" s="221" t="s">
        <v>148</v>
      </c>
      <c r="BK157" s="223">
        <f>SUM(BK158:BK159)</f>
        <v>0</v>
      </c>
    </row>
    <row r="158" s="2" customFormat="1" ht="33" customHeight="1">
      <c r="A158" s="38"/>
      <c r="B158" s="39"/>
      <c r="C158" s="226" t="s">
        <v>209</v>
      </c>
      <c r="D158" s="226" t="s">
        <v>150</v>
      </c>
      <c r="E158" s="227" t="s">
        <v>246</v>
      </c>
      <c r="F158" s="228" t="s">
        <v>247</v>
      </c>
      <c r="G158" s="229" t="s">
        <v>222</v>
      </c>
      <c r="H158" s="230">
        <v>10.48</v>
      </c>
      <c r="I158" s="231"/>
      <c r="J158" s="232">
        <f>ROUND(I158*H158,2)</f>
        <v>0</v>
      </c>
      <c r="K158" s="228" t="s">
        <v>154</v>
      </c>
      <c r="L158" s="44"/>
      <c r="M158" s="233" t="s">
        <v>1</v>
      </c>
      <c r="N158" s="234" t="s">
        <v>44</v>
      </c>
      <c r="O158" s="91"/>
      <c r="P158" s="235">
        <f>O158*H158</f>
        <v>0</v>
      </c>
      <c r="Q158" s="235">
        <v>0</v>
      </c>
      <c r="R158" s="235">
        <f>Q158*H158</f>
        <v>0</v>
      </c>
      <c r="S158" s="235">
        <v>0</v>
      </c>
      <c r="T158" s="236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37" t="s">
        <v>113</v>
      </c>
      <c r="AT158" s="237" t="s">
        <v>150</v>
      </c>
      <c r="AU158" s="237" t="s">
        <v>87</v>
      </c>
      <c r="AY158" s="17" t="s">
        <v>148</v>
      </c>
      <c r="BE158" s="238">
        <f>IF(N158="základní",J158,0)</f>
        <v>0</v>
      </c>
      <c r="BF158" s="238">
        <f>IF(N158="snížená",J158,0)</f>
        <v>0</v>
      </c>
      <c r="BG158" s="238">
        <f>IF(N158="zákl. přenesená",J158,0)</f>
        <v>0</v>
      </c>
      <c r="BH158" s="238">
        <f>IF(N158="sníž. přenesená",J158,0)</f>
        <v>0</v>
      </c>
      <c r="BI158" s="238">
        <f>IF(N158="nulová",J158,0)</f>
        <v>0</v>
      </c>
      <c r="BJ158" s="17" t="s">
        <v>83</v>
      </c>
      <c r="BK158" s="238">
        <f>ROUND(I158*H158,2)</f>
        <v>0</v>
      </c>
      <c r="BL158" s="17" t="s">
        <v>113</v>
      </c>
      <c r="BM158" s="237" t="s">
        <v>484</v>
      </c>
    </row>
    <row r="159" s="2" customFormat="1">
      <c r="A159" s="38"/>
      <c r="B159" s="39"/>
      <c r="C159" s="40"/>
      <c r="D159" s="239" t="s">
        <v>156</v>
      </c>
      <c r="E159" s="40"/>
      <c r="F159" s="240" t="s">
        <v>249</v>
      </c>
      <c r="G159" s="40"/>
      <c r="H159" s="40"/>
      <c r="I159" s="241"/>
      <c r="J159" s="40"/>
      <c r="K159" s="40"/>
      <c r="L159" s="44"/>
      <c r="M159" s="278"/>
      <c r="N159" s="279"/>
      <c r="O159" s="280"/>
      <c r="P159" s="280"/>
      <c r="Q159" s="280"/>
      <c r="R159" s="280"/>
      <c r="S159" s="280"/>
      <c r="T159" s="281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T159" s="17" t="s">
        <v>156</v>
      </c>
      <c r="AU159" s="17" t="s">
        <v>87</v>
      </c>
    </row>
    <row r="160" s="2" customFormat="1" ht="6.96" customHeight="1">
      <c r="A160" s="38"/>
      <c r="B160" s="66"/>
      <c r="C160" s="67"/>
      <c r="D160" s="67"/>
      <c r="E160" s="67"/>
      <c r="F160" s="67"/>
      <c r="G160" s="67"/>
      <c r="H160" s="67"/>
      <c r="I160" s="67"/>
      <c r="J160" s="67"/>
      <c r="K160" s="67"/>
      <c r="L160" s="44"/>
      <c r="M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</row>
  </sheetData>
  <sheetProtection sheet="1" autoFilter="0" formatColumns="0" formatRows="0" objects="1" scenarios="1" spinCount="100000" saltValue="Yt24Iq4fy1G1wZdNsf97ajk3nrTpnrKNJkoJIRpts/ePiBINq7R3349l6CTqDjxc4Yjmftcdqn/9890O9PVsRQ==" hashValue="TzMX+jzbnkHlIHCk+cqthS0KpyKfyWxaQgAbDDgET9a3/S3Q5HNaj1XiUY9AvJVMok6stJJ08JkUbt/8kMEYLA==" algorithmName="SHA-512" password="CC35"/>
  <autoFilter ref="C123:K159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2:H112"/>
    <mergeCell ref="E114:H114"/>
    <mergeCell ref="E116:H116"/>
    <mergeCell ref="L2:V2"/>
  </mergeCells>
  <hyperlinks>
    <hyperlink ref="F128" r:id="rId1" display="https://podminky.urs.cz/item/CS_URS_2022_01/114203101"/>
    <hyperlink ref="F131" r:id="rId2" display="https://podminky.urs.cz/item/CS_URS_2022_01/114203201"/>
    <hyperlink ref="F134" r:id="rId3" display="https://podminky.urs.cz/item/CS_URS_2022_01/114203301"/>
    <hyperlink ref="F137" r:id="rId4" display="https://podminky.urs.cz/item/CS_URS_2022_01/114203401"/>
    <hyperlink ref="F140" r:id="rId5" display="https://podminky.urs.cz/item/CS_URS_2022_01/162751134"/>
    <hyperlink ref="F143" r:id="rId6" display="https://podminky.urs.cz/item/CS_URS_2022_01/171201231"/>
    <hyperlink ref="F147" r:id="rId7" display="https://podminky.urs.cz/item/CS_URS_2022_01/451571111"/>
    <hyperlink ref="F150" r:id="rId8" display="https://podminky.urs.cz/item/CS_URS_2022_01/465511327"/>
    <hyperlink ref="F159" r:id="rId9" display="https://podminky.urs.cz/item/CS_URS_2022_01/998332011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0"/>
</worksheet>
</file>

<file path=xl/worksheets/sheet8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112</v>
      </c>
    </row>
    <row r="3" s="1" customFormat="1" ht="6.96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20"/>
      <c r="AT3" s="17" t="s">
        <v>87</v>
      </c>
    </row>
    <row r="4" s="1" customFormat="1" ht="24.96" customHeight="1">
      <c r="B4" s="20"/>
      <c r="D4" s="148" t="s">
        <v>119</v>
      </c>
      <c r="L4" s="20"/>
      <c r="M4" s="149" t="s">
        <v>10</v>
      </c>
      <c r="AT4" s="17" t="s">
        <v>4</v>
      </c>
    </row>
    <row r="5" s="1" customFormat="1" ht="6.96" customHeight="1">
      <c r="B5" s="20"/>
      <c r="L5" s="20"/>
    </row>
    <row r="6" s="1" customFormat="1" ht="12" customHeight="1">
      <c r="B6" s="20"/>
      <c r="D6" s="150" t="s">
        <v>16</v>
      </c>
      <c r="L6" s="20"/>
    </row>
    <row r="7" s="1" customFormat="1" ht="16.5" customHeight="1">
      <c r="B7" s="20"/>
      <c r="E7" s="151" t="str">
        <f>'Rekapitulace stavby'!K6</f>
        <v>Divoká Orlice, Žamberk, oprava úpravy, ř. km 78,100 - 78,723</v>
      </c>
      <c r="F7" s="150"/>
      <c r="G7" s="150"/>
      <c r="H7" s="150"/>
      <c r="L7" s="20"/>
    </row>
    <row r="8" s="2" customFormat="1" ht="12" customHeight="1">
      <c r="A8" s="38"/>
      <c r="B8" s="44"/>
      <c r="C8" s="38"/>
      <c r="D8" s="150" t="s">
        <v>120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="2" customFormat="1" ht="16.5" customHeight="1">
      <c r="A9" s="38"/>
      <c r="B9" s="44"/>
      <c r="C9" s="38"/>
      <c r="D9" s="38"/>
      <c r="E9" s="152" t="s">
        <v>485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2" customHeight="1">
      <c r="A11" s="38"/>
      <c r="B11" s="44"/>
      <c r="C11" s="38"/>
      <c r="D11" s="150" t="s">
        <v>18</v>
      </c>
      <c r="E11" s="38"/>
      <c r="F11" s="141" t="s">
        <v>19</v>
      </c>
      <c r="G11" s="38"/>
      <c r="H11" s="38"/>
      <c r="I11" s="150" t="s">
        <v>20</v>
      </c>
      <c r="J11" s="141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 ht="12" customHeight="1">
      <c r="A12" s="38"/>
      <c r="B12" s="44"/>
      <c r="C12" s="38"/>
      <c r="D12" s="150" t="s">
        <v>22</v>
      </c>
      <c r="E12" s="38"/>
      <c r="F12" s="141" t="s">
        <v>23</v>
      </c>
      <c r="G12" s="38"/>
      <c r="H12" s="38"/>
      <c r="I12" s="150" t="s">
        <v>24</v>
      </c>
      <c r="J12" s="153" t="str">
        <f>'Rekapitulace stavby'!AN8</f>
        <v>2. 5. 2022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50" t="s">
        <v>26</v>
      </c>
      <c r="E14" s="38"/>
      <c r="F14" s="38"/>
      <c r="G14" s="38"/>
      <c r="H14" s="38"/>
      <c r="I14" s="150" t="s">
        <v>27</v>
      </c>
      <c r="J14" s="141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8" customHeight="1">
      <c r="A15" s="38"/>
      <c r="B15" s="44"/>
      <c r="C15" s="38"/>
      <c r="D15" s="38"/>
      <c r="E15" s="141" t="s">
        <v>28</v>
      </c>
      <c r="F15" s="38"/>
      <c r="G15" s="38"/>
      <c r="H15" s="38"/>
      <c r="I15" s="150" t="s">
        <v>29</v>
      </c>
      <c r="J15" s="141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6.96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2" customHeight="1">
      <c r="A17" s="38"/>
      <c r="B17" s="44"/>
      <c r="C17" s="38"/>
      <c r="D17" s="150" t="s">
        <v>30</v>
      </c>
      <c r="E17" s="38"/>
      <c r="F17" s="38"/>
      <c r="G17" s="38"/>
      <c r="H17" s="38"/>
      <c r="I17" s="150" t="s">
        <v>27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1"/>
      <c r="G18" s="141"/>
      <c r="H18" s="141"/>
      <c r="I18" s="150" t="s">
        <v>29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6.96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2" customHeight="1">
      <c r="A20" s="38"/>
      <c r="B20" s="44"/>
      <c r="C20" s="38"/>
      <c r="D20" s="150" t="s">
        <v>32</v>
      </c>
      <c r="E20" s="38"/>
      <c r="F20" s="38"/>
      <c r="G20" s="38"/>
      <c r="H20" s="38"/>
      <c r="I20" s="150" t="s">
        <v>27</v>
      </c>
      <c r="J20" s="141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18" customHeight="1">
      <c r="A21" s="38"/>
      <c r="B21" s="44"/>
      <c r="C21" s="38"/>
      <c r="D21" s="38"/>
      <c r="E21" s="141" t="s">
        <v>33</v>
      </c>
      <c r="F21" s="38"/>
      <c r="G21" s="38"/>
      <c r="H21" s="38"/>
      <c r="I21" s="150" t="s">
        <v>29</v>
      </c>
      <c r="J21" s="141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6.96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2" customHeight="1">
      <c r="A23" s="38"/>
      <c r="B23" s="44"/>
      <c r="C23" s="38"/>
      <c r="D23" s="150" t="s">
        <v>35</v>
      </c>
      <c r="E23" s="38"/>
      <c r="F23" s="38"/>
      <c r="G23" s="38"/>
      <c r="H23" s="38"/>
      <c r="I23" s="150" t="s">
        <v>27</v>
      </c>
      <c r="J23" s="141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18" customHeight="1">
      <c r="A24" s="38"/>
      <c r="B24" s="44"/>
      <c r="C24" s="38"/>
      <c r="D24" s="38"/>
      <c r="E24" s="141" t="s">
        <v>36</v>
      </c>
      <c r="F24" s="38"/>
      <c r="G24" s="38"/>
      <c r="H24" s="38"/>
      <c r="I24" s="150" t="s">
        <v>29</v>
      </c>
      <c r="J24" s="141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6.96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2" customHeight="1">
      <c r="A26" s="38"/>
      <c r="B26" s="44"/>
      <c r="C26" s="38"/>
      <c r="D26" s="150" t="s">
        <v>37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8" customFormat="1" ht="71.25" customHeight="1">
      <c r="A27" s="154"/>
      <c r="B27" s="155"/>
      <c r="C27" s="154"/>
      <c r="D27" s="154"/>
      <c r="E27" s="156" t="s">
        <v>38</v>
      </c>
      <c r="F27" s="156"/>
      <c r="G27" s="156"/>
      <c r="H27" s="156"/>
      <c r="I27" s="154"/>
      <c r="J27" s="154"/>
      <c r="K27" s="154"/>
      <c r="L27" s="157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</row>
    <row r="28" s="2" customFormat="1" ht="6.96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2" customFormat="1" ht="6.96" customHeight="1">
      <c r="A29" s="38"/>
      <c r="B29" s="44"/>
      <c r="C29" s="38"/>
      <c r="D29" s="158"/>
      <c r="E29" s="158"/>
      <c r="F29" s="158"/>
      <c r="G29" s="158"/>
      <c r="H29" s="158"/>
      <c r="I29" s="158"/>
      <c r="J29" s="158"/>
      <c r="K29" s="158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="2" customFormat="1" ht="25.44" customHeight="1">
      <c r="A30" s="38"/>
      <c r="B30" s="44"/>
      <c r="C30" s="38"/>
      <c r="D30" s="159" t="s">
        <v>39</v>
      </c>
      <c r="E30" s="38"/>
      <c r="F30" s="38"/>
      <c r="G30" s="38"/>
      <c r="H30" s="38"/>
      <c r="I30" s="38"/>
      <c r="J30" s="160">
        <f>ROUND(J122, 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58"/>
      <c r="E31" s="158"/>
      <c r="F31" s="158"/>
      <c r="G31" s="158"/>
      <c r="H31" s="158"/>
      <c r="I31" s="158"/>
      <c r="J31" s="158"/>
      <c r="K31" s="15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14.4" customHeight="1">
      <c r="A32" s="38"/>
      <c r="B32" s="44"/>
      <c r="C32" s="38"/>
      <c r="D32" s="38"/>
      <c r="E32" s="38"/>
      <c r="F32" s="161" t="s">
        <v>41</v>
      </c>
      <c r="G32" s="38"/>
      <c r="H32" s="38"/>
      <c r="I32" s="161" t="s">
        <v>40</v>
      </c>
      <c r="J32" s="161" t="s">
        <v>42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14.4" customHeight="1">
      <c r="A33" s="38"/>
      <c r="B33" s="44"/>
      <c r="C33" s="38"/>
      <c r="D33" s="162" t="s">
        <v>43</v>
      </c>
      <c r="E33" s="150" t="s">
        <v>44</v>
      </c>
      <c r="F33" s="163">
        <f>ROUND((SUM(BE122:BE191)),  2)</f>
        <v>0</v>
      </c>
      <c r="G33" s="38"/>
      <c r="H33" s="38"/>
      <c r="I33" s="164">
        <v>0.20999999999999999</v>
      </c>
      <c r="J33" s="163">
        <f>ROUND(((SUM(BE122:BE191))*I33),  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150" t="s">
        <v>45</v>
      </c>
      <c r="F34" s="163">
        <f>ROUND((SUM(BF122:BF191)),  2)</f>
        <v>0</v>
      </c>
      <c r="G34" s="38"/>
      <c r="H34" s="38"/>
      <c r="I34" s="164">
        <v>0.14999999999999999</v>
      </c>
      <c r="J34" s="163">
        <f>ROUND(((SUM(BF122:BF191))*I34),  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hidden="1" s="2" customFormat="1" ht="14.4" customHeight="1">
      <c r="A35" s="38"/>
      <c r="B35" s="44"/>
      <c r="C35" s="38"/>
      <c r="D35" s="38"/>
      <c r="E35" s="150" t="s">
        <v>46</v>
      </c>
      <c r="F35" s="163">
        <f>ROUND((SUM(BG122:BG191)),  2)</f>
        <v>0</v>
      </c>
      <c r="G35" s="38"/>
      <c r="H35" s="38"/>
      <c r="I35" s="164">
        <v>0.20999999999999999</v>
      </c>
      <c r="J35" s="163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hidden="1" s="2" customFormat="1" ht="14.4" customHeight="1">
      <c r="A36" s="38"/>
      <c r="B36" s="44"/>
      <c r="C36" s="38"/>
      <c r="D36" s="38"/>
      <c r="E36" s="150" t="s">
        <v>47</v>
      </c>
      <c r="F36" s="163">
        <f>ROUND((SUM(BH122:BH191)),  2)</f>
        <v>0</v>
      </c>
      <c r="G36" s="38"/>
      <c r="H36" s="38"/>
      <c r="I36" s="164">
        <v>0.14999999999999999</v>
      </c>
      <c r="J36" s="163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50" t="s">
        <v>48</v>
      </c>
      <c r="F37" s="163">
        <f>ROUND((SUM(BI122:BI191)),  2)</f>
        <v>0</v>
      </c>
      <c r="G37" s="38"/>
      <c r="H37" s="38"/>
      <c r="I37" s="164">
        <v>0</v>
      </c>
      <c r="J37" s="163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="2" customFormat="1" ht="6.96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="2" customFormat="1" ht="25.44" customHeight="1">
      <c r="A39" s="38"/>
      <c r="B39" s="44"/>
      <c r="C39" s="165"/>
      <c r="D39" s="166" t="s">
        <v>49</v>
      </c>
      <c r="E39" s="167"/>
      <c r="F39" s="167"/>
      <c r="G39" s="168" t="s">
        <v>50</v>
      </c>
      <c r="H39" s="169" t="s">
        <v>51</v>
      </c>
      <c r="I39" s="167"/>
      <c r="J39" s="170">
        <f>SUM(J30:J37)</f>
        <v>0</v>
      </c>
      <c r="K39" s="171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1" customFormat="1" ht="14.4" customHeight="1">
      <c r="B41" s="20"/>
      <c r="L41" s="20"/>
    </row>
    <row r="42" s="1" customFormat="1" ht="14.4" customHeight="1">
      <c r="B42" s="20"/>
      <c r="L42" s="20"/>
    </row>
    <row r="43" s="1" customFormat="1" ht="14.4" customHeight="1">
      <c r="B43" s="20"/>
      <c r="L43" s="20"/>
    </row>
    <row r="44" s="1" customFormat="1" ht="14.4" customHeight="1">
      <c r="B44" s="20"/>
      <c r="L44" s="20"/>
    </row>
    <row r="45" s="1" customFormat="1" ht="14.4" customHeight="1">
      <c r="B45" s="20"/>
      <c r="L45" s="20"/>
    </row>
    <row r="46" s="1" customFormat="1" ht="14.4" customHeight="1">
      <c r="B46" s="20"/>
      <c r="L46" s="20"/>
    </row>
    <row r="47" s="1" customFormat="1" ht="14.4" customHeight="1">
      <c r="B47" s="20"/>
      <c r="L47" s="20"/>
    </row>
    <row r="48" s="1" customFormat="1" ht="14.4" customHeight="1">
      <c r="B48" s="20"/>
      <c r="L48" s="20"/>
    </row>
    <row r="49" s="1" customFormat="1" ht="14.4" customHeight="1">
      <c r="B49" s="20"/>
      <c r="L49" s="20"/>
    </row>
    <row r="50" s="2" customFormat="1" ht="14.4" customHeight="1">
      <c r="B50" s="63"/>
      <c r="D50" s="172" t="s">
        <v>52</v>
      </c>
      <c r="E50" s="173"/>
      <c r="F50" s="173"/>
      <c r="G50" s="172" t="s">
        <v>53</v>
      </c>
      <c r="H50" s="173"/>
      <c r="I50" s="173"/>
      <c r="J50" s="173"/>
      <c r="K50" s="173"/>
      <c r="L50" s="63"/>
    </row>
    <row r="51">
      <c r="B51" s="20"/>
      <c r="L51" s="20"/>
    </row>
    <row r="52">
      <c r="B52" s="20"/>
      <c r="L52" s="20"/>
    </row>
    <row r="53">
      <c r="B53" s="20"/>
      <c r="L53" s="20"/>
    </row>
    <row r="54">
      <c r="B54" s="20"/>
      <c r="L54" s="20"/>
    </row>
    <row r="55">
      <c r="B55" s="20"/>
      <c r="L55" s="20"/>
    </row>
    <row r="56">
      <c r="B56" s="20"/>
      <c r="L56" s="20"/>
    </row>
    <row r="57">
      <c r="B57" s="20"/>
      <c r="L57" s="20"/>
    </row>
    <row r="58">
      <c r="B58" s="20"/>
      <c r="L58" s="20"/>
    </row>
    <row r="59">
      <c r="B59" s="20"/>
      <c r="L59" s="20"/>
    </row>
    <row r="60">
      <c r="B60" s="20"/>
      <c r="L60" s="20"/>
    </row>
    <row r="61" s="2" customFormat="1">
      <c r="A61" s="38"/>
      <c r="B61" s="44"/>
      <c r="C61" s="38"/>
      <c r="D61" s="174" t="s">
        <v>54</v>
      </c>
      <c r="E61" s="175"/>
      <c r="F61" s="176" t="s">
        <v>55</v>
      </c>
      <c r="G61" s="174" t="s">
        <v>54</v>
      </c>
      <c r="H61" s="175"/>
      <c r="I61" s="175"/>
      <c r="J61" s="177" t="s">
        <v>55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>
      <c r="B62" s="20"/>
      <c r="L62" s="20"/>
    </row>
    <row r="63">
      <c r="B63" s="20"/>
      <c r="L63" s="20"/>
    </row>
    <row r="64">
      <c r="B64" s="20"/>
      <c r="L64" s="20"/>
    </row>
    <row r="65" s="2" customFormat="1">
      <c r="A65" s="38"/>
      <c r="B65" s="44"/>
      <c r="C65" s="38"/>
      <c r="D65" s="172" t="s">
        <v>56</v>
      </c>
      <c r="E65" s="178"/>
      <c r="F65" s="178"/>
      <c r="G65" s="172" t="s">
        <v>57</v>
      </c>
      <c r="H65" s="178"/>
      <c r="I65" s="178"/>
      <c r="J65" s="178"/>
      <c r="K65" s="17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>
      <c r="B66" s="20"/>
      <c r="L66" s="20"/>
    </row>
    <row r="67">
      <c r="B67" s="20"/>
      <c r="L67" s="20"/>
    </row>
    <row r="68">
      <c r="B68" s="20"/>
      <c r="L68" s="20"/>
    </row>
    <row r="69">
      <c r="B69" s="20"/>
      <c r="L69" s="20"/>
    </row>
    <row r="70">
      <c r="B70" s="20"/>
      <c r="L70" s="20"/>
    </row>
    <row r="71">
      <c r="B71" s="20"/>
      <c r="L71" s="20"/>
    </row>
    <row r="72">
      <c r="B72" s="20"/>
      <c r="L72" s="20"/>
    </row>
    <row r="73">
      <c r="B73" s="20"/>
      <c r="L73" s="20"/>
    </row>
    <row r="74">
      <c r="B74" s="20"/>
      <c r="L74" s="20"/>
    </row>
    <row r="75">
      <c r="B75" s="20"/>
      <c r="L75" s="20"/>
    </row>
    <row r="76" s="2" customFormat="1">
      <c r="A76" s="38"/>
      <c r="B76" s="44"/>
      <c r="C76" s="38"/>
      <c r="D76" s="174" t="s">
        <v>54</v>
      </c>
      <c r="E76" s="175"/>
      <c r="F76" s="176" t="s">
        <v>55</v>
      </c>
      <c r="G76" s="174" t="s">
        <v>54</v>
      </c>
      <c r="H76" s="175"/>
      <c r="I76" s="175"/>
      <c r="J76" s="177" t="s">
        <v>55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4.4" customHeight="1">
      <c r="A77" s="38"/>
      <c r="B77" s="179"/>
      <c r="C77" s="180"/>
      <c r="D77" s="180"/>
      <c r="E77" s="180"/>
      <c r="F77" s="180"/>
      <c r="G77" s="180"/>
      <c r="H77" s="180"/>
      <c r="I77" s="180"/>
      <c r="J77" s="180"/>
      <c r="K77" s="180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="2" customFormat="1" ht="6.96" customHeight="1">
      <c r="A81" s="38"/>
      <c r="B81" s="181"/>
      <c r="C81" s="182"/>
      <c r="D81" s="182"/>
      <c r="E81" s="182"/>
      <c r="F81" s="182"/>
      <c r="G81" s="182"/>
      <c r="H81" s="182"/>
      <c r="I81" s="182"/>
      <c r="J81" s="182"/>
      <c r="K81" s="182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24.96" customHeight="1">
      <c r="A82" s="38"/>
      <c r="B82" s="39"/>
      <c r="C82" s="23" t="s">
        <v>124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16.5" customHeight="1">
      <c r="A85" s="38"/>
      <c r="B85" s="39"/>
      <c r="C85" s="40"/>
      <c r="D85" s="40"/>
      <c r="E85" s="183" t="str">
        <f>E7</f>
        <v>Divoká Orlice, Žamberk, oprava úpravy, ř. km 78,100 - 78,723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2" customFormat="1" ht="12" customHeight="1">
      <c r="A86" s="38"/>
      <c r="B86" s="39"/>
      <c r="C86" s="32" t="s">
        <v>120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="2" customFormat="1" ht="16.5" customHeight="1">
      <c r="A87" s="38"/>
      <c r="B87" s="39"/>
      <c r="C87" s="40"/>
      <c r="D87" s="40"/>
      <c r="E87" s="76" t="str">
        <f>E9</f>
        <v>3 - SO 3 Oprava brodu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6.96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2" customFormat="1" ht="12" customHeight="1">
      <c r="A89" s="38"/>
      <c r="B89" s="39"/>
      <c r="C89" s="32" t="s">
        <v>22</v>
      </c>
      <c r="D89" s="40"/>
      <c r="E89" s="40"/>
      <c r="F89" s="27" t="str">
        <f>F12</f>
        <v xml:space="preserve">k. ú. Žamberk </v>
      </c>
      <c r="G89" s="40"/>
      <c r="H89" s="40"/>
      <c r="I89" s="32" t="s">
        <v>24</v>
      </c>
      <c r="J89" s="79" t="str">
        <f>IF(J12="","",J12)</f>
        <v>2. 5. 2022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2" customFormat="1" ht="6.96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="2" customFormat="1" ht="40.05" customHeight="1">
      <c r="A91" s="38"/>
      <c r="B91" s="39"/>
      <c r="C91" s="32" t="s">
        <v>26</v>
      </c>
      <c r="D91" s="40"/>
      <c r="E91" s="40"/>
      <c r="F91" s="27" t="str">
        <f>E15</f>
        <v>Povodí Labe,státní podnik,Víta Nejedlého 951/8,HK3</v>
      </c>
      <c r="G91" s="40"/>
      <c r="H91" s="40"/>
      <c r="I91" s="32" t="s">
        <v>32</v>
      </c>
      <c r="J91" s="36" t="str">
        <f>E21</f>
        <v>Multiaqua s.r.o.,Veverkova 1343, HK 2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="2" customFormat="1" ht="15.15" customHeight="1">
      <c r="A92" s="38"/>
      <c r="B92" s="39"/>
      <c r="C92" s="32" t="s">
        <v>30</v>
      </c>
      <c r="D92" s="40"/>
      <c r="E92" s="40"/>
      <c r="F92" s="27" t="str">
        <f>IF(E18="","",E18)</f>
        <v>Vyplň údaj</v>
      </c>
      <c r="G92" s="40"/>
      <c r="H92" s="40"/>
      <c r="I92" s="32" t="s">
        <v>35</v>
      </c>
      <c r="J92" s="36" t="str">
        <f>E24</f>
        <v>Ing. Pavel Romášek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="2" customFormat="1" ht="10.32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="2" customFormat="1" ht="29.28" customHeight="1">
      <c r="A94" s="38"/>
      <c r="B94" s="39"/>
      <c r="C94" s="184" t="s">
        <v>125</v>
      </c>
      <c r="D94" s="185"/>
      <c r="E94" s="185"/>
      <c r="F94" s="185"/>
      <c r="G94" s="185"/>
      <c r="H94" s="185"/>
      <c r="I94" s="185"/>
      <c r="J94" s="186" t="s">
        <v>126</v>
      </c>
      <c r="K94" s="185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="2" customFormat="1" ht="10.32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="2" customFormat="1" ht="22.8" customHeight="1">
      <c r="A96" s="38"/>
      <c r="B96" s="39"/>
      <c r="C96" s="187" t="s">
        <v>127</v>
      </c>
      <c r="D96" s="40"/>
      <c r="E96" s="40"/>
      <c r="F96" s="40"/>
      <c r="G96" s="40"/>
      <c r="H96" s="40"/>
      <c r="I96" s="40"/>
      <c r="J96" s="110">
        <f>J122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128</v>
      </c>
    </row>
    <row r="97" s="9" customFormat="1" ht="24.96" customHeight="1">
      <c r="A97" s="9"/>
      <c r="B97" s="188"/>
      <c r="C97" s="189"/>
      <c r="D97" s="190" t="s">
        <v>129</v>
      </c>
      <c r="E97" s="191"/>
      <c r="F97" s="191"/>
      <c r="G97" s="191"/>
      <c r="H97" s="191"/>
      <c r="I97" s="191"/>
      <c r="J97" s="192">
        <f>J123</f>
        <v>0</v>
      </c>
      <c r="K97" s="189"/>
      <c r="L97" s="19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94"/>
      <c r="C98" s="133"/>
      <c r="D98" s="195" t="s">
        <v>130</v>
      </c>
      <c r="E98" s="196"/>
      <c r="F98" s="196"/>
      <c r="G98" s="196"/>
      <c r="H98" s="196"/>
      <c r="I98" s="196"/>
      <c r="J98" s="197">
        <f>J124</f>
        <v>0</v>
      </c>
      <c r="K98" s="133"/>
      <c r="L98" s="198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94"/>
      <c r="C99" s="133"/>
      <c r="D99" s="195" t="s">
        <v>131</v>
      </c>
      <c r="E99" s="196"/>
      <c r="F99" s="196"/>
      <c r="G99" s="196"/>
      <c r="H99" s="196"/>
      <c r="I99" s="196"/>
      <c r="J99" s="197">
        <f>J150</f>
        <v>0</v>
      </c>
      <c r="K99" s="133"/>
      <c r="L99" s="198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94"/>
      <c r="C100" s="133"/>
      <c r="D100" s="195" t="s">
        <v>351</v>
      </c>
      <c r="E100" s="196"/>
      <c r="F100" s="196"/>
      <c r="G100" s="196"/>
      <c r="H100" s="196"/>
      <c r="I100" s="196"/>
      <c r="J100" s="197">
        <f>J169</f>
        <v>0</v>
      </c>
      <c r="K100" s="133"/>
      <c r="L100" s="19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94"/>
      <c r="C101" s="133"/>
      <c r="D101" s="195" t="s">
        <v>352</v>
      </c>
      <c r="E101" s="196"/>
      <c r="F101" s="196"/>
      <c r="G101" s="196"/>
      <c r="H101" s="196"/>
      <c r="I101" s="196"/>
      <c r="J101" s="197">
        <f>J176</f>
        <v>0</v>
      </c>
      <c r="K101" s="133"/>
      <c r="L101" s="19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94"/>
      <c r="C102" s="133"/>
      <c r="D102" s="195" t="s">
        <v>132</v>
      </c>
      <c r="E102" s="196"/>
      <c r="F102" s="196"/>
      <c r="G102" s="196"/>
      <c r="H102" s="196"/>
      <c r="I102" s="196"/>
      <c r="J102" s="197">
        <f>J189</f>
        <v>0</v>
      </c>
      <c r="K102" s="133"/>
      <c r="L102" s="198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2" customFormat="1" ht="21.84" customHeight="1">
      <c r="A103" s="38"/>
      <c r="B103" s="39"/>
      <c r="C103" s="40"/>
      <c r="D103" s="40"/>
      <c r="E103" s="40"/>
      <c r="F103" s="40"/>
      <c r="G103" s="40"/>
      <c r="H103" s="40"/>
      <c r="I103" s="40"/>
      <c r="J103" s="40"/>
      <c r="K103" s="40"/>
      <c r="L103" s="63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4" s="2" customFormat="1" ht="6.96" customHeight="1">
      <c r="A104" s="38"/>
      <c r="B104" s="66"/>
      <c r="C104" s="67"/>
      <c r="D104" s="67"/>
      <c r="E104" s="67"/>
      <c r="F104" s="67"/>
      <c r="G104" s="67"/>
      <c r="H104" s="67"/>
      <c r="I104" s="67"/>
      <c r="J104" s="67"/>
      <c r="K104" s="67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8" s="2" customFormat="1" ht="6.96" customHeight="1">
      <c r="A108" s="38"/>
      <c r="B108" s="68"/>
      <c r="C108" s="69"/>
      <c r="D108" s="69"/>
      <c r="E108" s="69"/>
      <c r="F108" s="69"/>
      <c r="G108" s="69"/>
      <c r="H108" s="69"/>
      <c r="I108" s="69"/>
      <c r="J108" s="69"/>
      <c r="K108" s="69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="2" customFormat="1" ht="24.96" customHeight="1">
      <c r="A109" s="38"/>
      <c r="B109" s="39"/>
      <c r="C109" s="23" t="s">
        <v>133</v>
      </c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="2" customFormat="1" ht="6.96" customHeight="1">
      <c r="A110" s="38"/>
      <c r="B110" s="39"/>
      <c r="C110" s="40"/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="2" customFormat="1" ht="12" customHeight="1">
      <c r="A111" s="38"/>
      <c r="B111" s="39"/>
      <c r="C111" s="32" t="s">
        <v>16</v>
      </c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="2" customFormat="1" ht="16.5" customHeight="1">
      <c r="A112" s="38"/>
      <c r="B112" s="39"/>
      <c r="C112" s="40"/>
      <c r="D112" s="40"/>
      <c r="E112" s="183" t="str">
        <f>E7</f>
        <v>Divoká Orlice, Žamberk, oprava úpravy, ř. km 78,100 - 78,723</v>
      </c>
      <c r="F112" s="32"/>
      <c r="G112" s="32"/>
      <c r="H112" s="32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="2" customFormat="1" ht="12" customHeight="1">
      <c r="A113" s="38"/>
      <c r="B113" s="39"/>
      <c r="C113" s="32" t="s">
        <v>120</v>
      </c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="2" customFormat="1" ht="16.5" customHeight="1">
      <c r="A114" s="38"/>
      <c r="B114" s="39"/>
      <c r="C114" s="40"/>
      <c r="D114" s="40"/>
      <c r="E114" s="76" t="str">
        <f>E9</f>
        <v>3 - SO 3 Oprava brodu</v>
      </c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="2" customFormat="1" ht="6.96" customHeight="1">
      <c r="A115" s="38"/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="2" customFormat="1" ht="12" customHeight="1">
      <c r="A116" s="38"/>
      <c r="B116" s="39"/>
      <c r="C116" s="32" t="s">
        <v>22</v>
      </c>
      <c r="D116" s="40"/>
      <c r="E116" s="40"/>
      <c r="F116" s="27" t="str">
        <f>F12</f>
        <v xml:space="preserve">k. ú. Žamberk </v>
      </c>
      <c r="G116" s="40"/>
      <c r="H116" s="40"/>
      <c r="I116" s="32" t="s">
        <v>24</v>
      </c>
      <c r="J116" s="79" t="str">
        <f>IF(J12="","",J12)</f>
        <v>2. 5. 2022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="2" customFormat="1" ht="6.96" customHeight="1">
      <c r="A117" s="38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="2" customFormat="1" ht="40.05" customHeight="1">
      <c r="A118" s="38"/>
      <c r="B118" s="39"/>
      <c r="C118" s="32" t="s">
        <v>26</v>
      </c>
      <c r="D118" s="40"/>
      <c r="E118" s="40"/>
      <c r="F118" s="27" t="str">
        <f>E15</f>
        <v>Povodí Labe,státní podnik,Víta Nejedlého 951/8,HK3</v>
      </c>
      <c r="G118" s="40"/>
      <c r="H118" s="40"/>
      <c r="I118" s="32" t="s">
        <v>32</v>
      </c>
      <c r="J118" s="36" t="str">
        <f>E21</f>
        <v>Multiaqua s.r.o.,Veverkova 1343, HK 2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="2" customFormat="1" ht="15.15" customHeight="1">
      <c r="A119" s="38"/>
      <c r="B119" s="39"/>
      <c r="C119" s="32" t="s">
        <v>30</v>
      </c>
      <c r="D119" s="40"/>
      <c r="E119" s="40"/>
      <c r="F119" s="27" t="str">
        <f>IF(E18="","",E18)</f>
        <v>Vyplň údaj</v>
      </c>
      <c r="G119" s="40"/>
      <c r="H119" s="40"/>
      <c r="I119" s="32" t="s">
        <v>35</v>
      </c>
      <c r="J119" s="36" t="str">
        <f>E24</f>
        <v>Ing. Pavel Romášek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="2" customFormat="1" ht="10.32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="11" customFormat="1" ht="29.28" customHeight="1">
      <c r="A121" s="199"/>
      <c r="B121" s="200"/>
      <c r="C121" s="201" t="s">
        <v>134</v>
      </c>
      <c r="D121" s="202" t="s">
        <v>64</v>
      </c>
      <c r="E121" s="202" t="s">
        <v>60</v>
      </c>
      <c r="F121" s="202" t="s">
        <v>61</v>
      </c>
      <c r="G121" s="202" t="s">
        <v>135</v>
      </c>
      <c r="H121" s="202" t="s">
        <v>136</v>
      </c>
      <c r="I121" s="202" t="s">
        <v>137</v>
      </c>
      <c r="J121" s="202" t="s">
        <v>126</v>
      </c>
      <c r="K121" s="203" t="s">
        <v>138</v>
      </c>
      <c r="L121" s="204"/>
      <c r="M121" s="100" t="s">
        <v>1</v>
      </c>
      <c r="N121" s="101" t="s">
        <v>43</v>
      </c>
      <c r="O121" s="101" t="s">
        <v>139</v>
      </c>
      <c r="P121" s="101" t="s">
        <v>140</v>
      </c>
      <c r="Q121" s="101" t="s">
        <v>141</v>
      </c>
      <c r="R121" s="101" t="s">
        <v>142</v>
      </c>
      <c r="S121" s="101" t="s">
        <v>143</v>
      </c>
      <c r="T121" s="102" t="s">
        <v>144</v>
      </c>
      <c r="U121" s="199"/>
      <c r="V121" s="199"/>
      <c r="W121" s="199"/>
      <c r="X121" s="199"/>
      <c r="Y121" s="199"/>
      <c r="Z121" s="199"/>
      <c r="AA121" s="199"/>
      <c r="AB121" s="199"/>
      <c r="AC121" s="199"/>
      <c r="AD121" s="199"/>
      <c r="AE121" s="199"/>
    </row>
    <row r="122" s="2" customFormat="1" ht="22.8" customHeight="1">
      <c r="A122" s="38"/>
      <c r="B122" s="39"/>
      <c r="C122" s="107" t="s">
        <v>145</v>
      </c>
      <c r="D122" s="40"/>
      <c r="E122" s="40"/>
      <c r="F122" s="40"/>
      <c r="G122" s="40"/>
      <c r="H122" s="40"/>
      <c r="I122" s="40"/>
      <c r="J122" s="205">
        <f>BK122</f>
        <v>0</v>
      </c>
      <c r="K122" s="40"/>
      <c r="L122" s="44"/>
      <c r="M122" s="103"/>
      <c r="N122" s="206"/>
      <c r="O122" s="104"/>
      <c r="P122" s="207">
        <f>P123</f>
        <v>0</v>
      </c>
      <c r="Q122" s="104"/>
      <c r="R122" s="207">
        <f>R123</f>
        <v>10.1581796</v>
      </c>
      <c r="S122" s="104"/>
      <c r="T122" s="208">
        <f>T123</f>
        <v>30.912999999999997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78</v>
      </c>
      <c r="AU122" s="17" t="s">
        <v>128</v>
      </c>
      <c r="BK122" s="209">
        <f>BK123</f>
        <v>0</v>
      </c>
    </row>
    <row r="123" s="12" customFormat="1" ht="25.92" customHeight="1">
      <c r="A123" s="12"/>
      <c r="B123" s="210"/>
      <c r="C123" s="211"/>
      <c r="D123" s="212" t="s">
        <v>78</v>
      </c>
      <c r="E123" s="213" t="s">
        <v>146</v>
      </c>
      <c r="F123" s="213" t="s">
        <v>147</v>
      </c>
      <c r="G123" s="211"/>
      <c r="H123" s="211"/>
      <c r="I123" s="214"/>
      <c r="J123" s="215">
        <f>BK123</f>
        <v>0</v>
      </c>
      <c r="K123" s="211"/>
      <c r="L123" s="216"/>
      <c r="M123" s="217"/>
      <c r="N123" s="218"/>
      <c r="O123" s="218"/>
      <c r="P123" s="219">
        <f>P124+P150+P169+P176+P189</f>
        <v>0</v>
      </c>
      <c r="Q123" s="218"/>
      <c r="R123" s="219">
        <f>R124+R150+R169+R176+R189</f>
        <v>10.1581796</v>
      </c>
      <c r="S123" s="218"/>
      <c r="T123" s="220">
        <f>T124+T150+T169+T176+T189</f>
        <v>30.912999999999997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21" t="s">
        <v>83</v>
      </c>
      <c r="AT123" s="222" t="s">
        <v>78</v>
      </c>
      <c r="AU123" s="222" t="s">
        <v>79</v>
      </c>
      <c r="AY123" s="221" t="s">
        <v>148</v>
      </c>
      <c r="BK123" s="223">
        <f>BK124+BK150+BK169+BK176+BK189</f>
        <v>0</v>
      </c>
    </row>
    <row r="124" s="12" customFormat="1" ht="22.8" customHeight="1">
      <c r="A124" s="12"/>
      <c r="B124" s="210"/>
      <c r="C124" s="211"/>
      <c r="D124" s="212" t="s">
        <v>78</v>
      </c>
      <c r="E124" s="224" t="s">
        <v>83</v>
      </c>
      <c r="F124" s="224" t="s">
        <v>149</v>
      </c>
      <c r="G124" s="211"/>
      <c r="H124" s="211"/>
      <c r="I124" s="214"/>
      <c r="J124" s="225">
        <f>BK124</f>
        <v>0</v>
      </c>
      <c r="K124" s="211"/>
      <c r="L124" s="216"/>
      <c r="M124" s="217"/>
      <c r="N124" s="218"/>
      <c r="O124" s="218"/>
      <c r="P124" s="219">
        <f>SUM(P125:P149)</f>
        <v>0</v>
      </c>
      <c r="Q124" s="218"/>
      <c r="R124" s="219">
        <f>SUM(R125:R149)</f>
        <v>0</v>
      </c>
      <c r="S124" s="218"/>
      <c r="T124" s="220">
        <f>SUM(T125:T149)</f>
        <v>15.659999999999998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21" t="s">
        <v>83</v>
      </c>
      <c r="AT124" s="222" t="s">
        <v>78</v>
      </c>
      <c r="AU124" s="222" t="s">
        <v>83</v>
      </c>
      <c r="AY124" s="221" t="s">
        <v>148</v>
      </c>
      <c r="BK124" s="223">
        <f>SUM(BK125:BK149)</f>
        <v>0</v>
      </c>
    </row>
    <row r="125" s="2" customFormat="1" ht="49.05" customHeight="1">
      <c r="A125" s="38"/>
      <c r="B125" s="39"/>
      <c r="C125" s="226" t="s">
        <v>83</v>
      </c>
      <c r="D125" s="226" t="s">
        <v>150</v>
      </c>
      <c r="E125" s="227" t="s">
        <v>427</v>
      </c>
      <c r="F125" s="228" t="s">
        <v>428</v>
      </c>
      <c r="G125" s="229" t="s">
        <v>168</v>
      </c>
      <c r="H125" s="230">
        <v>8.6999999999999993</v>
      </c>
      <c r="I125" s="231"/>
      <c r="J125" s="232">
        <f>ROUND(I125*H125,2)</f>
        <v>0</v>
      </c>
      <c r="K125" s="228" t="s">
        <v>154</v>
      </c>
      <c r="L125" s="44"/>
      <c r="M125" s="233" t="s">
        <v>1</v>
      </c>
      <c r="N125" s="234" t="s">
        <v>44</v>
      </c>
      <c r="O125" s="91"/>
      <c r="P125" s="235">
        <f>O125*H125</f>
        <v>0</v>
      </c>
      <c r="Q125" s="235">
        <v>0</v>
      </c>
      <c r="R125" s="235">
        <f>Q125*H125</f>
        <v>0</v>
      </c>
      <c r="S125" s="235">
        <v>1.8</v>
      </c>
      <c r="T125" s="236">
        <f>S125*H125</f>
        <v>15.659999999999998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37" t="s">
        <v>113</v>
      </c>
      <c r="AT125" s="237" t="s">
        <v>150</v>
      </c>
      <c r="AU125" s="237" t="s">
        <v>87</v>
      </c>
      <c r="AY125" s="17" t="s">
        <v>148</v>
      </c>
      <c r="BE125" s="238">
        <f>IF(N125="základní",J125,0)</f>
        <v>0</v>
      </c>
      <c r="BF125" s="238">
        <f>IF(N125="snížená",J125,0)</f>
        <v>0</v>
      </c>
      <c r="BG125" s="238">
        <f>IF(N125="zákl. přenesená",J125,0)</f>
        <v>0</v>
      </c>
      <c r="BH125" s="238">
        <f>IF(N125="sníž. přenesená",J125,0)</f>
        <v>0</v>
      </c>
      <c r="BI125" s="238">
        <f>IF(N125="nulová",J125,0)</f>
        <v>0</v>
      </c>
      <c r="BJ125" s="17" t="s">
        <v>83</v>
      </c>
      <c r="BK125" s="238">
        <f>ROUND(I125*H125,2)</f>
        <v>0</v>
      </c>
      <c r="BL125" s="17" t="s">
        <v>113</v>
      </c>
      <c r="BM125" s="237" t="s">
        <v>486</v>
      </c>
    </row>
    <row r="126" s="2" customFormat="1">
      <c r="A126" s="38"/>
      <c r="B126" s="39"/>
      <c r="C126" s="40"/>
      <c r="D126" s="239" t="s">
        <v>156</v>
      </c>
      <c r="E126" s="40"/>
      <c r="F126" s="240" t="s">
        <v>430</v>
      </c>
      <c r="G126" s="40"/>
      <c r="H126" s="40"/>
      <c r="I126" s="241"/>
      <c r="J126" s="40"/>
      <c r="K126" s="40"/>
      <c r="L126" s="44"/>
      <c r="M126" s="242"/>
      <c r="N126" s="243"/>
      <c r="O126" s="91"/>
      <c r="P126" s="91"/>
      <c r="Q126" s="91"/>
      <c r="R126" s="91"/>
      <c r="S126" s="91"/>
      <c r="T126" s="92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156</v>
      </c>
      <c r="AU126" s="17" t="s">
        <v>87</v>
      </c>
    </row>
    <row r="127" s="13" customFormat="1">
      <c r="A127" s="13"/>
      <c r="B127" s="244"/>
      <c r="C127" s="245"/>
      <c r="D127" s="246" t="s">
        <v>158</v>
      </c>
      <c r="E127" s="247" t="s">
        <v>1</v>
      </c>
      <c r="F127" s="248" t="s">
        <v>487</v>
      </c>
      <c r="G127" s="245"/>
      <c r="H127" s="249">
        <v>8.6999999999999993</v>
      </c>
      <c r="I127" s="250"/>
      <c r="J127" s="245"/>
      <c r="K127" s="245"/>
      <c r="L127" s="251"/>
      <c r="M127" s="252"/>
      <c r="N127" s="253"/>
      <c r="O127" s="253"/>
      <c r="P127" s="253"/>
      <c r="Q127" s="253"/>
      <c r="R127" s="253"/>
      <c r="S127" s="253"/>
      <c r="T127" s="254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55" t="s">
        <v>158</v>
      </c>
      <c r="AU127" s="255" t="s">
        <v>87</v>
      </c>
      <c r="AV127" s="13" t="s">
        <v>87</v>
      </c>
      <c r="AW127" s="13" t="s">
        <v>34</v>
      </c>
      <c r="AX127" s="13" t="s">
        <v>83</v>
      </c>
      <c r="AY127" s="255" t="s">
        <v>148</v>
      </c>
    </row>
    <row r="128" s="2" customFormat="1" ht="37.8" customHeight="1">
      <c r="A128" s="38"/>
      <c r="B128" s="39"/>
      <c r="C128" s="226" t="s">
        <v>87</v>
      </c>
      <c r="D128" s="226" t="s">
        <v>150</v>
      </c>
      <c r="E128" s="227" t="s">
        <v>432</v>
      </c>
      <c r="F128" s="228" t="s">
        <v>433</v>
      </c>
      <c r="G128" s="229" t="s">
        <v>168</v>
      </c>
      <c r="H128" s="230">
        <v>2.6099999999999999</v>
      </c>
      <c r="I128" s="231"/>
      <c r="J128" s="232">
        <f>ROUND(I128*H128,2)</f>
        <v>0</v>
      </c>
      <c r="K128" s="228" t="s">
        <v>154</v>
      </c>
      <c r="L128" s="44"/>
      <c r="M128" s="233" t="s">
        <v>1</v>
      </c>
      <c r="N128" s="234" t="s">
        <v>44</v>
      </c>
      <c r="O128" s="91"/>
      <c r="P128" s="235">
        <f>O128*H128</f>
        <v>0</v>
      </c>
      <c r="Q128" s="235">
        <v>0</v>
      </c>
      <c r="R128" s="235">
        <f>Q128*H128</f>
        <v>0</v>
      </c>
      <c r="S128" s="235">
        <v>0</v>
      </c>
      <c r="T128" s="236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37" t="s">
        <v>113</v>
      </c>
      <c r="AT128" s="237" t="s">
        <v>150</v>
      </c>
      <c r="AU128" s="237" t="s">
        <v>87</v>
      </c>
      <c r="AY128" s="17" t="s">
        <v>148</v>
      </c>
      <c r="BE128" s="238">
        <f>IF(N128="základní",J128,0)</f>
        <v>0</v>
      </c>
      <c r="BF128" s="238">
        <f>IF(N128="snížená",J128,0)</f>
        <v>0</v>
      </c>
      <c r="BG128" s="238">
        <f>IF(N128="zákl. přenesená",J128,0)</f>
        <v>0</v>
      </c>
      <c r="BH128" s="238">
        <f>IF(N128="sníž. přenesená",J128,0)</f>
        <v>0</v>
      </c>
      <c r="BI128" s="238">
        <f>IF(N128="nulová",J128,0)</f>
        <v>0</v>
      </c>
      <c r="BJ128" s="17" t="s">
        <v>83</v>
      </c>
      <c r="BK128" s="238">
        <f>ROUND(I128*H128,2)</f>
        <v>0</v>
      </c>
      <c r="BL128" s="17" t="s">
        <v>113</v>
      </c>
      <c r="BM128" s="237" t="s">
        <v>488</v>
      </c>
    </row>
    <row r="129" s="2" customFormat="1">
      <c r="A129" s="38"/>
      <c r="B129" s="39"/>
      <c r="C129" s="40"/>
      <c r="D129" s="239" t="s">
        <v>156</v>
      </c>
      <c r="E129" s="40"/>
      <c r="F129" s="240" t="s">
        <v>435</v>
      </c>
      <c r="G129" s="40"/>
      <c r="H129" s="40"/>
      <c r="I129" s="241"/>
      <c r="J129" s="40"/>
      <c r="K129" s="40"/>
      <c r="L129" s="44"/>
      <c r="M129" s="242"/>
      <c r="N129" s="243"/>
      <c r="O129" s="91"/>
      <c r="P129" s="91"/>
      <c r="Q129" s="91"/>
      <c r="R129" s="91"/>
      <c r="S129" s="91"/>
      <c r="T129" s="92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156</v>
      </c>
      <c r="AU129" s="17" t="s">
        <v>87</v>
      </c>
    </row>
    <row r="130" s="13" customFormat="1">
      <c r="A130" s="13"/>
      <c r="B130" s="244"/>
      <c r="C130" s="245"/>
      <c r="D130" s="246" t="s">
        <v>158</v>
      </c>
      <c r="E130" s="247" t="s">
        <v>1</v>
      </c>
      <c r="F130" s="248" t="s">
        <v>489</v>
      </c>
      <c r="G130" s="245"/>
      <c r="H130" s="249">
        <v>2.6099999999999999</v>
      </c>
      <c r="I130" s="250"/>
      <c r="J130" s="245"/>
      <c r="K130" s="245"/>
      <c r="L130" s="251"/>
      <c r="M130" s="252"/>
      <c r="N130" s="253"/>
      <c r="O130" s="253"/>
      <c r="P130" s="253"/>
      <c r="Q130" s="253"/>
      <c r="R130" s="253"/>
      <c r="S130" s="253"/>
      <c r="T130" s="254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55" t="s">
        <v>158</v>
      </c>
      <c r="AU130" s="255" t="s">
        <v>87</v>
      </c>
      <c r="AV130" s="13" t="s">
        <v>87</v>
      </c>
      <c r="AW130" s="13" t="s">
        <v>34</v>
      </c>
      <c r="AX130" s="13" t="s">
        <v>83</v>
      </c>
      <c r="AY130" s="255" t="s">
        <v>148</v>
      </c>
    </row>
    <row r="131" s="2" customFormat="1" ht="49.05" customHeight="1">
      <c r="A131" s="38"/>
      <c r="B131" s="39"/>
      <c r="C131" s="226" t="s">
        <v>110</v>
      </c>
      <c r="D131" s="226" t="s">
        <v>150</v>
      </c>
      <c r="E131" s="227" t="s">
        <v>172</v>
      </c>
      <c r="F131" s="228" t="s">
        <v>173</v>
      </c>
      <c r="G131" s="229" t="s">
        <v>168</v>
      </c>
      <c r="H131" s="230">
        <v>8.6999999999999993</v>
      </c>
      <c r="I131" s="231"/>
      <c r="J131" s="232">
        <f>ROUND(I131*H131,2)</f>
        <v>0</v>
      </c>
      <c r="K131" s="228" t="s">
        <v>154</v>
      </c>
      <c r="L131" s="44"/>
      <c r="M131" s="233" t="s">
        <v>1</v>
      </c>
      <c r="N131" s="234" t="s">
        <v>44</v>
      </c>
      <c r="O131" s="91"/>
      <c r="P131" s="235">
        <f>O131*H131</f>
        <v>0</v>
      </c>
      <c r="Q131" s="235">
        <v>0</v>
      </c>
      <c r="R131" s="235">
        <f>Q131*H131</f>
        <v>0</v>
      </c>
      <c r="S131" s="235">
        <v>0</v>
      </c>
      <c r="T131" s="236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37" t="s">
        <v>113</v>
      </c>
      <c r="AT131" s="237" t="s">
        <v>150</v>
      </c>
      <c r="AU131" s="237" t="s">
        <v>87</v>
      </c>
      <c r="AY131" s="17" t="s">
        <v>148</v>
      </c>
      <c r="BE131" s="238">
        <f>IF(N131="základní",J131,0)</f>
        <v>0</v>
      </c>
      <c r="BF131" s="238">
        <f>IF(N131="snížená",J131,0)</f>
        <v>0</v>
      </c>
      <c r="BG131" s="238">
        <f>IF(N131="zákl. přenesená",J131,0)</f>
        <v>0</v>
      </c>
      <c r="BH131" s="238">
        <f>IF(N131="sníž. přenesená",J131,0)</f>
        <v>0</v>
      </c>
      <c r="BI131" s="238">
        <f>IF(N131="nulová",J131,0)</f>
        <v>0</v>
      </c>
      <c r="BJ131" s="17" t="s">
        <v>83</v>
      </c>
      <c r="BK131" s="238">
        <f>ROUND(I131*H131,2)</f>
        <v>0</v>
      </c>
      <c r="BL131" s="17" t="s">
        <v>113</v>
      </c>
      <c r="BM131" s="237" t="s">
        <v>490</v>
      </c>
    </row>
    <row r="132" s="2" customFormat="1">
      <c r="A132" s="38"/>
      <c r="B132" s="39"/>
      <c r="C132" s="40"/>
      <c r="D132" s="239" t="s">
        <v>156</v>
      </c>
      <c r="E132" s="40"/>
      <c r="F132" s="240" t="s">
        <v>175</v>
      </c>
      <c r="G132" s="40"/>
      <c r="H132" s="40"/>
      <c r="I132" s="241"/>
      <c r="J132" s="40"/>
      <c r="K132" s="40"/>
      <c r="L132" s="44"/>
      <c r="M132" s="242"/>
      <c r="N132" s="243"/>
      <c r="O132" s="91"/>
      <c r="P132" s="91"/>
      <c r="Q132" s="91"/>
      <c r="R132" s="91"/>
      <c r="S132" s="91"/>
      <c r="T132" s="92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156</v>
      </c>
      <c r="AU132" s="17" t="s">
        <v>87</v>
      </c>
    </row>
    <row r="133" s="13" customFormat="1">
      <c r="A133" s="13"/>
      <c r="B133" s="244"/>
      <c r="C133" s="245"/>
      <c r="D133" s="246" t="s">
        <v>158</v>
      </c>
      <c r="E133" s="247" t="s">
        <v>1</v>
      </c>
      <c r="F133" s="248" t="s">
        <v>491</v>
      </c>
      <c r="G133" s="245"/>
      <c r="H133" s="249">
        <v>8.6999999999999993</v>
      </c>
      <c r="I133" s="250"/>
      <c r="J133" s="245"/>
      <c r="K133" s="245"/>
      <c r="L133" s="251"/>
      <c r="M133" s="252"/>
      <c r="N133" s="253"/>
      <c r="O133" s="253"/>
      <c r="P133" s="253"/>
      <c r="Q133" s="253"/>
      <c r="R133" s="253"/>
      <c r="S133" s="253"/>
      <c r="T133" s="254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55" t="s">
        <v>158</v>
      </c>
      <c r="AU133" s="255" t="s">
        <v>87</v>
      </c>
      <c r="AV133" s="13" t="s">
        <v>87</v>
      </c>
      <c r="AW133" s="13" t="s">
        <v>34</v>
      </c>
      <c r="AX133" s="13" t="s">
        <v>83</v>
      </c>
      <c r="AY133" s="255" t="s">
        <v>148</v>
      </c>
    </row>
    <row r="134" s="2" customFormat="1" ht="37.8" customHeight="1">
      <c r="A134" s="38"/>
      <c r="B134" s="39"/>
      <c r="C134" s="226" t="s">
        <v>113</v>
      </c>
      <c r="D134" s="226" t="s">
        <v>150</v>
      </c>
      <c r="E134" s="227" t="s">
        <v>177</v>
      </c>
      <c r="F134" s="228" t="s">
        <v>178</v>
      </c>
      <c r="G134" s="229" t="s">
        <v>168</v>
      </c>
      <c r="H134" s="230">
        <v>2.6099999999999999</v>
      </c>
      <c r="I134" s="231"/>
      <c r="J134" s="232">
        <f>ROUND(I134*H134,2)</f>
        <v>0</v>
      </c>
      <c r="K134" s="228" t="s">
        <v>154</v>
      </c>
      <c r="L134" s="44"/>
      <c r="M134" s="233" t="s">
        <v>1</v>
      </c>
      <c r="N134" s="234" t="s">
        <v>44</v>
      </c>
      <c r="O134" s="91"/>
      <c r="P134" s="235">
        <f>O134*H134</f>
        <v>0</v>
      </c>
      <c r="Q134" s="235">
        <v>0</v>
      </c>
      <c r="R134" s="235">
        <f>Q134*H134</f>
        <v>0</v>
      </c>
      <c r="S134" s="235">
        <v>0</v>
      </c>
      <c r="T134" s="236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37" t="s">
        <v>113</v>
      </c>
      <c r="AT134" s="237" t="s">
        <v>150</v>
      </c>
      <c r="AU134" s="237" t="s">
        <v>87</v>
      </c>
      <c r="AY134" s="17" t="s">
        <v>148</v>
      </c>
      <c r="BE134" s="238">
        <f>IF(N134="základní",J134,0)</f>
        <v>0</v>
      </c>
      <c r="BF134" s="238">
        <f>IF(N134="snížená",J134,0)</f>
        <v>0</v>
      </c>
      <c r="BG134" s="238">
        <f>IF(N134="zákl. přenesená",J134,0)</f>
        <v>0</v>
      </c>
      <c r="BH134" s="238">
        <f>IF(N134="sníž. přenesená",J134,0)</f>
        <v>0</v>
      </c>
      <c r="BI134" s="238">
        <f>IF(N134="nulová",J134,0)</f>
        <v>0</v>
      </c>
      <c r="BJ134" s="17" t="s">
        <v>83</v>
      </c>
      <c r="BK134" s="238">
        <f>ROUND(I134*H134,2)</f>
        <v>0</v>
      </c>
      <c r="BL134" s="17" t="s">
        <v>113</v>
      </c>
      <c r="BM134" s="237" t="s">
        <v>492</v>
      </c>
    </row>
    <row r="135" s="2" customFormat="1">
      <c r="A135" s="38"/>
      <c r="B135" s="39"/>
      <c r="C135" s="40"/>
      <c r="D135" s="239" t="s">
        <v>156</v>
      </c>
      <c r="E135" s="40"/>
      <c r="F135" s="240" t="s">
        <v>180</v>
      </c>
      <c r="G135" s="40"/>
      <c r="H135" s="40"/>
      <c r="I135" s="241"/>
      <c r="J135" s="40"/>
      <c r="K135" s="40"/>
      <c r="L135" s="44"/>
      <c r="M135" s="242"/>
      <c r="N135" s="243"/>
      <c r="O135" s="91"/>
      <c r="P135" s="91"/>
      <c r="Q135" s="91"/>
      <c r="R135" s="91"/>
      <c r="S135" s="91"/>
      <c r="T135" s="92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156</v>
      </c>
      <c r="AU135" s="17" t="s">
        <v>87</v>
      </c>
    </row>
    <row r="136" s="13" customFormat="1">
      <c r="A136" s="13"/>
      <c r="B136" s="244"/>
      <c r="C136" s="245"/>
      <c r="D136" s="246" t="s">
        <v>158</v>
      </c>
      <c r="E136" s="247" t="s">
        <v>1</v>
      </c>
      <c r="F136" s="248" t="s">
        <v>493</v>
      </c>
      <c r="G136" s="245"/>
      <c r="H136" s="249">
        <v>2.6099999999999999</v>
      </c>
      <c r="I136" s="250"/>
      <c r="J136" s="245"/>
      <c r="K136" s="245"/>
      <c r="L136" s="251"/>
      <c r="M136" s="252"/>
      <c r="N136" s="253"/>
      <c r="O136" s="253"/>
      <c r="P136" s="253"/>
      <c r="Q136" s="253"/>
      <c r="R136" s="253"/>
      <c r="S136" s="253"/>
      <c r="T136" s="254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55" t="s">
        <v>158</v>
      </c>
      <c r="AU136" s="255" t="s">
        <v>87</v>
      </c>
      <c r="AV136" s="13" t="s">
        <v>87</v>
      </c>
      <c r="AW136" s="13" t="s">
        <v>34</v>
      </c>
      <c r="AX136" s="13" t="s">
        <v>83</v>
      </c>
      <c r="AY136" s="255" t="s">
        <v>148</v>
      </c>
    </row>
    <row r="137" s="2" customFormat="1" ht="62.7" customHeight="1">
      <c r="A137" s="38"/>
      <c r="B137" s="39"/>
      <c r="C137" s="226" t="s">
        <v>116</v>
      </c>
      <c r="D137" s="226" t="s">
        <v>150</v>
      </c>
      <c r="E137" s="227" t="s">
        <v>203</v>
      </c>
      <c r="F137" s="228" t="s">
        <v>204</v>
      </c>
      <c r="G137" s="229" t="s">
        <v>168</v>
      </c>
      <c r="H137" s="230">
        <v>12.43</v>
      </c>
      <c r="I137" s="231"/>
      <c r="J137" s="232">
        <f>ROUND(I137*H137,2)</f>
        <v>0</v>
      </c>
      <c r="K137" s="228" t="s">
        <v>154</v>
      </c>
      <c r="L137" s="44"/>
      <c r="M137" s="233" t="s">
        <v>1</v>
      </c>
      <c r="N137" s="234" t="s">
        <v>44</v>
      </c>
      <c r="O137" s="91"/>
      <c r="P137" s="235">
        <f>O137*H137</f>
        <v>0</v>
      </c>
      <c r="Q137" s="235">
        <v>0</v>
      </c>
      <c r="R137" s="235">
        <f>Q137*H137</f>
        <v>0</v>
      </c>
      <c r="S137" s="235">
        <v>0</v>
      </c>
      <c r="T137" s="236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37" t="s">
        <v>113</v>
      </c>
      <c r="AT137" s="237" t="s">
        <v>150</v>
      </c>
      <c r="AU137" s="237" t="s">
        <v>87</v>
      </c>
      <c r="AY137" s="17" t="s">
        <v>148</v>
      </c>
      <c r="BE137" s="238">
        <f>IF(N137="základní",J137,0)</f>
        <v>0</v>
      </c>
      <c r="BF137" s="238">
        <f>IF(N137="snížená",J137,0)</f>
        <v>0</v>
      </c>
      <c r="BG137" s="238">
        <f>IF(N137="zákl. přenesená",J137,0)</f>
        <v>0</v>
      </c>
      <c r="BH137" s="238">
        <f>IF(N137="sníž. přenesená",J137,0)</f>
        <v>0</v>
      </c>
      <c r="BI137" s="238">
        <f>IF(N137="nulová",J137,0)</f>
        <v>0</v>
      </c>
      <c r="BJ137" s="17" t="s">
        <v>83</v>
      </c>
      <c r="BK137" s="238">
        <f>ROUND(I137*H137,2)</f>
        <v>0</v>
      </c>
      <c r="BL137" s="17" t="s">
        <v>113</v>
      </c>
      <c r="BM137" s="237" t="s">
        <v>494</v>
      </c>
    </row>
    <row r="138" s="2" customFormat="1">
      <c r="A138" s="38"/>
      <c r="B138" s="39"/>
      <c r="C138" s="40"/>
      <c r="D138" s="239" t="s">
        <v>156</v>
      </c>
      <c r="E138" s="40"/>
      <c r="F138" s="240" t="s">
        <v>206</v>
      </c>
      <c r="G138" s="40"/>
      <c r="H138" s="40"/>
      <c r="I138" s="241"/>
      <c r="J138" s="40"/>
      <c r="K138" s="40"/>
      <c r="L138" s="44"/>
      <c r="M138" s="242"/>
      <c r="N138" s="243"/>
      <c r="O138" s="91"/>
      <c r="P138" s="91"/>
      <c r="Q138" s="91"/>
      <c r="R138" s="91"/>
      <c r="S138" s="91"/>
      <c r="T138" s="92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T138" s="17" t="s">
        <v>156</v>
      </c>
      <c r="AU138" s="17" t="s">
        <v>87</v>
      </c>
    </row>
    <row r="139" s="13" customFormat="1">
      <c r="A139" s="13"/>
      <c r="B139" s="244"/>
      <c r="C139" s="245"/>
      <c r="D139" s="246" t="s">
        <v>158</v>
      </c>
      <c r="E139" s="247" t="s">
        <v>1</v>
      </c>
      <c r="F139" s="248" t="s">
        <v>495</v>
      </c>
      <c r="G139" s="245"/>
      <c r="H139" s="249">
        <v>6.0899999999999999</v>
      </c>
      <c r="I139" s="250"/>
      <c r="J139" s="245"/>
      <c r="K139" s="245"/>
      <c r="L139" s="251"/>
      <c r="M139" s="252"/>
      <c r="N139" s="253"/>
      <c r="O139" s="253"/>
      <c r="P139" s="253"/>
      <c r="Q139" s="253"/>
      <c r="R139" s="253"/>
      <c r="S139" s="253"/>
      <c r="T139" s="254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55" t="s">
        <v>158</v>
      </c>
      <c r="AU139" s="255" t="s">
        <v>87</v>
      </c>
      <c r="AV139" s="13" t="s">
        <v>87</v>
      </c>
      <c r="AW139" s="13" t="s">
        <v>34</v>
      </c>
      <c r="AX139" s="13" t="s">
        <v>79</v>
      </c>
      <c r="AY139" s="255" t="s">
        <v>148</v>
      </c>
    </row>
    <row r="140" s="13" customFormat="1">
      <c r="A140" s="13"/>
      <c r="B140" s="244"/>
      <c r="C140" s="245"/>
      <c r="D140" s="246" t="s">
        <v>158</v>
      </c>
      <c r="E140" s="247" t="s">
        <v>1</v>
      </c>
      <c r="F140" s="248" t="s">
        <v>496</v>
      </c>
      <c r="G140" s="245"/>
      <c r="H140" s="249">
        <v>6.3399999999999999</v>
      </c>
      <c r="I140" s="250"/>
      <c r="J140" s="245"/>
      <c r="K140" s="245"/>
      <c r="L140" s="251"/>
      <c r="M140" s="252"/>
      <c r="N140" s="253"/>
      <c r="O140" s="253"/>
      <c r="P140" s="253"/>
      <c r="Q140" s="253"/>
      <c r="R140" s="253"/>
      <c r="S140" s="253"/>
      <c r="T140" s="254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55" t="s">
        <v>158</v>
      </c>
      <c r="AU140" s="255" t="s">
        <v>87</v>
      </c>
      <c r="AV140" s="13" t="s">
        <v>87</v>
      </c>
      <c r="AW140" s="13" t="s">
        <v>34</v>
      </c>
      <c r="AX140" s="13" t="s">
        <v>79</v>
      </c>
      <c r="AY140" s="255" t="s">
        <v>148</v>
      </c>
    </row>
    <row r="141" s="14" customFormat="1">
      <c r="A141" s="14"/>
      <c r="B141" s="256"/>
      <c r="C141" s="257"/>
      <c r="D141" s="246" t="s">
        <v>158</v>
      </c>
      <c r="E141" s="258" t="s">
        <v>1</v>
      </c>
      <c r="F141" s="259" t="s">
        <v>183</v>
      </c>
      <c r="G141" s="257"/>
      <c r="H141" s="260">
        <v>12.43</v>
      </c>
      <c r="I141" s="261"/>
      <c r="J141" s="257"/>
      <c r="K141" s="257"/>
      <c r="L141" s="262"/>
      <c r="M141" s="263"/>
      <c r="N141" s="264"/>
      <c r="O141" s="264"/>
      <c r="P141" s="264"/>
      <c r="Q141" s="264"/>
      <c r="R141" s="264"/>
      <c r="S141" s="264"/>
      <c r="T141" s="265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66" t="s">
        <v>158</v>
      </c>
      <c r="AU141" s="266" t="s">
        <v>87</v>
      </c>
      <c r="AV141" s="14" t="s">
        <v>113</v>
      </c>
      <c r="AW141" s="14" t="s">
        <v>34</v>
      </c>
      <c r="AX141" s="14" t="s">
        <v>83</v>
      </c>
      <c r="AY141" s="266" t="s">
        <v>148</v>
      </c>
    </row>
    <row r="142" s="2" customFormat="1" ht="44.25" customHeight="1">
      <c r="A142" s="38"/>
      <c r="B142" s="39"/>
      <c r="C142" s="226" t="s">
        <v>184</v>
      </c>
      <c r="D142" s="226" t="s">
        <v>150</v>
      </c>
      <c r="E142" s="227" t="s">
        <v>220</v>
      </c>
      <c r="F142" s="228" t="s">
        <v>221</v>
      </c>
      <c r="G142" s="229" t="s">
        <v>222</v>
      </c>
      <c r="H142" s="230">
        <v>27.346</v>
      </c>
      <c r="I142" s="231"/>
      <c r="J142" s="232">
        <f>ROUND(I142*H142,2)</f>
        <v>0</v>
      </c>
      <c r="K142" s="228" t="s">
        <v>154</v>
      </c>
      <c r="L142" s="44"/>
      <c r="M142" s="233" t="s">
        <v>1</v>
      </c>
      <c r="N142" s="234" t="s">
        <v>44</v>
      </c>
      <c r="O142" s="91"/>
      <c r="P142" s="235">
        <f>O142*H142</f>
        <v>0</v>
      </c>
      <c r="Q142" s="235">
        <v>0</v>
      </c>
      <c r="R142" s="235">
        <f>Q142*H142</f>
        <v>0</v>
      </c>
      <c r="S142" s="235">
        <v>0</v>
      </c>
      <c r="T142" s="236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37" t="s">
        <v>113</v>
      </c>
      <c r="AT142" s="237" t="s">
        <v>150</v>
      </c>
      <c r="AU142" s="237" t="s">
        <v>87</v>
      </c>
      <c r="AY142" s="17" t="s">
        <v>148</v>
      </c>
      <c r="BE142" s="238">
        <f>IF(N142="základní",J142,0)</f>
        <v>0</v>
      </c>
      <c r="BF142" s="238">
        <f>IF(N142="snížená",J142,0)</f>
        <v>0</v>
      </c>
      <c r="BG142" s="238">
        <f>IF(N142="zákl. přenesená",J142,0)</f>
        <v>0</v>
      </c>
      <c r="BH142" s="238">
        <f>IF(N142="sníž. přenesená",J142,0)</f>
        <v>0</v>
      </c>
      <c r="BI142" s="238">
        <f>IF(N142="nulová",J142,0)</f>
        <v>0</v>
      </c>
      <c r="BJ142" s="17" t="s">
        <v>83</v>
      </c>
      <c r="BK142" s="238">
        <f>ROUND(I142*H142,2)</f>
        <v>0</v>
      </c>
      <c r="BL142" s="17" t="s">
        <v>113</v>
      </c>
      <c r="BM142" s="237" t="s">
        <v>497</v>
      </c>
    </row>
    <row r="143" s="2" customFormat="1">
      <c r="A143" s="38"/>
      <c r="B143" s="39"/>
      <c r="C143" s="40"/>
      <c r="D143" s="239" t="s">
        <v>156</v>
      </c>
      <c r="E143" s="40"/>
      <c r="F143" s="240" t="s">
        <v>224</v>
      </c>
      <c r="G143" s="40"/>
      <c r="H143" s="40"/>
      <c r="I143" s="241"/>
      <c r="J143" s="40"/>
      <c r="K143" s="40"/>
      <c r="L143" s="44"/>
      <c r="M143" s="242"/>
      <c r="N143" s="243"/>
      <c r="O143" s="91"/>
      <c r="P143" s="91"/>
      <c r="Q143" s="91"/>
      <c r="R143" s="91"/>
      <c r="S143" s="91"/>
      <c r="T143" s="92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T143" s="17" t="s">
        <v>156</v>
      </c>
      <c r="AU143" s="17" t="s">
        <v>87</v>
      </c>
    </row>
    <row r="144" s="13" customFormat="1">
      <c r="A144" s="13"/>
      <c r="B144" s="244"/>
      <c r="C144" s="245"/>
      <c r="D144" s="246" t="s">
        <v>158</v>
      </c>
      <c r="E144" s="247" t="s">
        <v>1</v>
      </c>
      <c r="F144" s="248" t="s">
        <v>498</v>
      </c>
      <c r="G144" s="245"/>
      <c r="H144" s="249">
        <v>27.346</v>
      </c>
      <c r="I144" s="250"/>
      <c r="J144" s="245"/>
      <c r="K144" s="245"/>
      <c r="L144" s="251"/>
      <c r="M144" s="252"/>
      <c r="N144" s="253"/>
      <c r="O144" s="253"/>
      <c r="P144" s="253"/>
      <c r="Q144" s="253"/>
      <c r="R144" s="253"/>
      <c r="S144" s="253"/>
      <c r="T144" s="254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55" t="s">
        <v>158</v>
      </c>
      <c r="AU144" s="255" t="s">
        <v>87</v>
      </c>
      <c r="AV144" s="13" t="s">
        <v>87</v>
      </c>
      <c r="AW144" s="13" t="s">
        <v>34</v>
      </c>
      <c r="AX144" s="13" t="s">
        <v>83</v>
      </c>
      <c r="AY144" s="255" t="s">
        <v>148</v>
      </c>
    </row>
    <row r="145" s="2" customFormat="1" ht="55.5" customHeight="1">
      <c r="A145" s="38"/>
      <c r="B145" s="39"/>
      <c r="C145" s="226" t="s">
        <v>191</v>
      </c>
      <c r="D145" s="226" t="s">
        <v>150</v>
      </c>
      <c r="E145" s="227" t="s">
        <v>210</v>
      </c>
      <c r="F145" s="228" t="s">
        <v>211</v>
      </c>
      <c r="G145" s="229" t="s">
        <v>212</v>
      </c>
      <c r="H145" s="230">
        <v>2</v>
      </c>
      <c r="I145" s="231"/>
      <c r="J145" s="232">
        <f>ROUND(I145*H145,2)</f>
        <v>0</v>
      </c>
      <c r="K145" s="228" t="s">
        <v>1</v>
      </c>
      <c r="L145" s="44"/>
      <c r="M145" s="233" t="s">
        <v>1</v>
      </c>
      <c r="N145" s="234" t="s">
        <v>44</v>
      </c>
      <c r="O145" s="91"/>
      <c r="P145" s="235">
        <f>O145*H145</f>
        <v>0</v>
      </c>
      <c r="Q145" s="235">
        <v>0</v>
      </c>
      <c r="R145" s="235">
        <f>Q145*H145</f>
        <v>0</v>
      </c>
      <c r="S145" s="235">
        <v>0</v>
      </c>
      <c r="T145" s="236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37" t="s">
        <v>113</v>
      </c>
      <c r="AT145" s="237" t="s">
        <v>150</v>
      </c>
      <c r="AU145" s="237" t="s">
        <v>87</v>
      </c>
      <c r="AY145" s="17" t="s">
        <v>148</v>
      </c>
      <c r="BE145" s="238">
        <f>IF(N145="základní",J145,0)</f>
        <v>0</v>
      </c>
      <c r="BF145" s="238">
        <f>IF(N145="snížená",J145,0)</f>
        <v>0</v>
      </c>
      <c r="BG145" s="238">
        <f>IF(N145="zákl. přenesená",J145,0)</f>
        <v>0</v>
      </c>
      <c r="BH145" s="238">
        <f>IF(N145="sníž. přenesená",J145,0)</f>
        <v>0</v>
      </c>
      <c r="BI145" s="238">
        <f>IF(N145="nulová",J145,0)</f>
        <v>0</v>
      </c>
      <c r="BJ145" s="17" t="s">
        <v>83</v>
      </c>
      <c r="BK145" s="238">
        <f>ROUND(I145*H145,2)</f>
        <v>0</v>
      </c>
      <c r="BL145" s="17" t="s">
        <v>113</v>
      </c>
      <c r="BM145" s="237" t="s">
        <v>499</v>
      </c>
    </row>
    <row r="146" s="2" customFormat="1">
      <c r="A146" s="38"/>
      <c r="B146" s="39"/>
      <c r="C146" s="40"/>
      <c r="D146" s="246" t="s">
        <v>214</v>
      </c>
      <c r="E146" s="40"/>
      <c r="F146" s="267" t="s">
        <v>215</v>
      </c>
      <c r="G146" s="40"/>
      <c r="H146" s="40"/>
      <c r="I146" s="241"/>
      <c r="J146" s="40"/>
      <c r="K146" s="40"/>
      <c r="L146" s="44"/>
      <c r="M146" s="242"/>
      <c r="N146" s="243"/>
      <c r="O146" s="91"/>
      <c r="P146" s="91"/>
      <c r="Q146" s="91"/>
      <c r="R146" s="91"/>
      <c r="S146" s="91"/>
      <c r="T146" s="92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T146" s="17" t="s">
        <v>214</v>
      </c>
      <c r="AU146" s="17" t="s">
        <v>87</v>
      </c>
    </row>
    <row r="147" s="15" customFormat="1">
      <c r="A147" s="15"/>
      <c r="B147" s="268"/>
      <c r="C147" s="269"/>
      <c r="D147" s="246" t="s">
        <v>158</v>
      </c>
      <c r="E147" s="270" t="s">
        <v>1</v>
      </c>
      <c r="F147" s="271" t="s">
        <v>500</v>
      </c>
      <c r="G147" s="269"/>
      <c r="H147" s="270" t="s">
        <v>1</v>
      </c>
      <c r="I147" s="272"/>
      <c r="J147" s="269"/>
      <c r="K147" s="269"/>
      <c r="L147" s="273"/>
      <c r="M147" s="274"/>
      <c r="N147" s="275"/>
      <c r="O147" s="275"/>
      <c r="P147" s="275"/>
      <c r="Q147" s="275"/>
      <c r="R147" s="275"/>
      <c r="S147" s="275"/>
      <c r="T147" s="276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T147" s="277" t="s">
        <v>158</v>
      </c>
      <c r="AU147" s="277" t="s">
        <v>87</v>
      </c>
      <c r="AV147" s="15" t="s">
        <v>83</v>
      </c>
      <c r="AW147" s="15" t="s">
        <v>34</v>
      </c>
      <c r="AX147" s="15" t="s">
        <v>79</v>
      </c>
      <c r="AY147" s="277" t="s">
        <v>148</v>
      </c>
    </row>
    <row r="148" s="15" customFormat="1">
      <c r="A148" s="15"/>
      <c r="B148" s="268"/>
      <c r="C148" s="269"/>
      <c r="D148" s="246" t="s">
        <v>158</v>
      </c>
      <c r="E148" s="270" t="s">
        <v>1</v>
      </c>
      <c r="F148" s="271" t="s">
        <v>217</v>
      </c>
      <c r="G148" s="269"/>
      <c r="H148" s="270" t="s">
        <v>1</v>
      </c>
      <c r="I148" s="272"/>
      <c r="J148" s="269"/>
      <c r="K148" s="269"/>
      <c r="L148" s="273"/>
      <c r="M148" s="274"/>
      <c r="N148" s="275"/>
      <c r="O148" s="275"/>
      <c r="P148" s="275"/>
      <c r="Q148" s="275"/>
      <c r="R148" s="275"/>
      <c r="S148" s="275"/>
      <c r="T148" s="276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T148" s="277" t="s">
        <v>158</v>
      </c>
      <c r="AU148" s="277" t="s">
        <v>87</v>
      </c>
      <c r="AV148" s="15" t="s">
        <v>83</v>
      </c>
      <c r="AW148" s="15" t="s">
        <v>34</v>
      </c>
      <c r="AX148" s="15" t="s">
        <v>79</v>
      </c>
      <c r="AY148" s="277" t="s">
        <v>148</v>
      </c>
    </row>
    <row r="149" s="13" customFormat="1">
      <c r="A149" s="13"/>
      <c r="B149" s="244"/>
      <c r="C149" s="245"/>
      <c r="D149" s="246" t="s">
        <v>158</v>
      </c>
      <c r="E149" s="247" t="s">
        <v>1</v>
      </c>
      <c r="F149" s="248" t="s">
        <v>87</v>
      </c>
      <c r="G149" s="245"/>
      <c r="H149" s="249">
        <v>2</v>
      </c>
      <c r="I149" s="250"/>
      <c r="J149" s="245"/>
      <c r="K149" s="245"/>
      <c r="L149" s="251"/>
      <c r="M149" s="252"/>
      <c r="N149" s="253"/>
      <c r="O149" s="253"/>
      <c r="P149" s="253"/>
      <c r="Q149" s="253"/>
      <c r="R149" s="253"/>
      <c r="S149" s="253"/>
      <c r="T149" s="254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55" t="s">
        <v>158</v>
      </c>
      <c r="AU149" s="255" t="s">
        <v>87</v>
      </c>
      <c r="AV149" s="13" t="s">
        <v>87</v>
      </c>
      <c r="AW149" s="13" t="s">
        <v>34</v>
      </c>
      <c r="AX149" s="13" t="s">
        <v>83</v>
      </c>
      <c r="AY149" s="255" t="s">
        <v>148</v>
      </c>
    </row>
    <row r="150" s="12" customFormat="1" ht="22.8" customHeight="1">
      <c r="A150" s="12"/>
      <c r="B150" s="210"/>
      <c r="C150" s="211"/>
      <c r="D150" s="212" t="s">
        <v>78</v>
      </c>
      <c r="E150" s="224" t="s">
        <v>113</v>
      </c>
      <c r="F150" s="224" t="s">
        <v>227</v>
      </c>
      <c r="G150" s="211"/>
      <c r="H150" s="211"/>
      <c r="I150" s="214"/>
      <c r="J150" s="225">
        <f>BK150</f>
        <v>0</v>
      </c>
      <c r="K150" s="211"/>
      <c r="L150" s="216"/>
      <c r="M150" s="217"/>
      <c r="N150" s="218"/>
      <c r="O150" s="218"/>
      <c r="P150" s="219">
        <f>SUM(P151:P168)</f>
        <v>0</v>
      </c>
      <c r="Q150" s="218"/>
      <c r="R150" s="219">
        <f>SUM(R151:R168)</f>
        <v>6.1630799999999999</v>
      </c>
      <c r="S150" s="218"/>
      <c r="T150" s="220">
        <f>SUM(T151:T168)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21" t="s">
        <v>83</v>
      </c>
      <c r="AT150" s="222" t="s">
        <v>78</v>
      </c>
      <c r="AU150" s="222" t="s">
        <v>83</v>
      </c>
      <c r="AY150" s="221" t="s">
        <v>148</v>
      </c>
      <c r="BK150" s="223">
        <f>SUM(BK151:BK168)</f>
        <v>0</v>
      </c>
    </row>
    <row r="151" s="2" customFormat="1" ht="33" customHeight="1">
      <c r="A151" s="38"/>
      <c r="B151" s="39"/>
      <c r="C151" s="226" t="s">
        <v>197</v>
      </c>
      <c r="D151" s="226" t="s">
        <v>150</v>
      </c>
      <c r="E151" s="227" t="s">
        <v>376</v>
      </c>
      <c r="F151" s="228" t="s">
        <v>377</v>
      </c>
      <c r="G151" s="229" t="s">
        <v>153</v>
      </c>
      <c r="H151" s="230">
        <v>29</v>
      </c>
      <c r="I151" s="231"/>
      <c r="J151" s="232">
        <f>ROUND(I151*H151,2)</f>
        <v>0</v>
      </c>
      <c r="K151" s="228" t="s">
        <v>154</v>
      </c>
      <c r="L151" s="44"/>
      <c r="M151" s="233" t="s">
        <v>1</v>
      </c>
      <c r="N151" s="234" t="s">
        <v>44</v>
      </c>
      <c r="O151" s="91"/>
      <c r="P151" s="235">
        <f>O151*H151</f>
        <v>0</v>
      </c>
      <c r="Q151" s="235">
        <v>0</v>
      </c>
      <c r="R151" s="235">
        <f>Q151*H151</f>
        <v>0</v>
      </c>
      <c r="S151" s="235">
        <v>0</v>
      </c>
      <c r="T151" s="236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37" t="s">
        <v>113</v>
      </c>
      <c r="AT151" s="237" t="s">
        <v>150</v>
      </c>
      <c r="AU151" s="237" t="s">
        <v>87</v>
      </c>
      <c r="AY151" s="17" t="s">
        <v>148</v>
      </c>
      <c r="BE151" s="238">
        <f>IF(N151="základní",J151,0)</f>
        <v>0</v>
      </c>
      <c r="BF151" s="238">
        <f>IF(N151="snížená",J151,0)</f>
        <v>0</v>
      </c>
      <c r="BG151" s="238">
        <f>IF(N151="zákl. přenesená",J151,0)</f>
        <v>0</v>
      </c>
      <c r="BH151" s="238">
        <f>IF(N151="sníž. přenesená",J151,0)</f>
        <v>0</v>
      </c>
      <c r="BI151" s="238">
        <f>IF(N151="nulová",J151,0)</f>
        <v>0</v>
      </c>
      <c r="BJ151" s="17" t="s">
        <v>83</v>
      </c>
      <c r="BK151" s="238">
        <f>ROUND(I151*H151,2)</f>
        <v>0</v>
      </c>
      <c r="BL151" s="17" t="s">
        <v>113</v>
      </c>
      <c r="BM151" s="237" t="s">
        <v>501</v>
      </c>
    </row>
    <row r="152" s="2" customFormat="1">
      <c r="A152" s="38"/>
      <c r="B152" s="39"/>
      <c r="C152" s="40"/>
      <c r="D152" s="239" t="s">
        <v>156</v>
      </c>
      <c r="E152" s="40"/>
      <c r="F152" s="240" t="s">
        <v>379</v>
      </c>
      <c r="G152" s="40"/>
      <c r="H152" s="40"/>
      <c r="I152" s="241"/>
      <c r="J152" s="40"/>
      <c r="K152" s="40"/>
      <c r="L152" s="44"/>
      <c r="M152" s="242"/>
      <c r="N152" s="243"/>
      <c r="O152" s="91"/>
      <c r="P152" s="91"/>
      <c r="Q152" s="91"/>
      <c r="R152" s="91"/>
      <c r="S152" s="91"/>
      <c r="T152" s="92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T152" s="17" t="s">
        <v>156</v>
      </c>
      <c r="AU152" s="17" t="s">
        <v>87</v>
      </c>
    </row>
    <row r="153" s="13" customFormat="1">
      <c r="A153" s="13"/>
      <c r="B153" s="244"/>
      <c r="C153" s="245"/>
      <c r="D153" s="246" t="s">
        <v>158</v>
      </c>
      <c r="E153" s="247" t="s">
        <v>1</v>
      </c>
      <c r="F153" s="248" t="s">
        <v>502</v>
      </c>
      <c r="G153" s="245"/>
      <c r="H153" s="249">
        <v>29</v>
      </c>
      <c r="I153" s="250"/>
      <c r="J153" s="245"/>
      <c r="K153" s="245"/>
      <c r="L153" s="251"/>
      <c r="M153" s="252"/>
      <c r="N153" s="253"/>
      <c r="O153" s="253"/>
      <c r="P153" s="253"/>
      <c r="Q153" s="253"/>
      <c r="R153" s="253"/>
      <c r="S153" s="253"/>
      <c r="T153" s="254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55" t="s">
        <v>158</v>
      </c>
      <c r="AU153" s="255" t="s">
        <v>87</v>
      </c>
      <c r="AV153" s="13" t="s">
        <v>87</v>
      </c>
      <c r="AW153" s="13" t="s">
        <v>34</v>
      </c>
      <c r="AX153" s="13" t="s">
        <v>83</v>
      </c>
      <c r="AY153" s="255" t="s">
        <v>148</v>
      </c>
    </row>
    <row r="154" s="2" customFormat="1" ht="21.75" customHeight="1">
      <c r="A154" s="38"/>
      <c r="B154" s="39"/>
      <c r="C154" s="226" t="s">
        <v>202</v>
      </c>
      <c r="D154" s="226" t="s">
        <v>150</v>
      </c>
      <c r="E154" s="227" t="s">
        <v>381</v>
      </c>
      <c r="F154" s="228" t="s">
        <v>382</v>
      </c>
      <c r="G154" s="229" t="s">
        <v>153</v>
      </c>
      <c r="H154" s="230">
        <v>29</v>
      </c>
      <c r="I154" s="231"/>
      <c r="J154" s="232">
        <f>ROUND(I154*H154,2)</f>
        <v>0</v>
      </c>
      <c r="K154" s="228" t="s">
        <v>154</v>
      </c>
      <c r="L154" s="44"/>
      <c r="M154" s="233" t="s">
        <v>1</v>
      </c>
      <c r="N154" s="234" t="s">
        <v>44</v>
      </c>
      <c r="O154" s="91"/>
      <c r="P154" s="235">
        <f>O154*H154</f>
        <v>0</v>
      </c>
      <c r="Q154" s="235">
        <v>0.21251999999999999</v>
      </c>
      <c r="R154" s="235">
        <f>Q154*H154</f>
        <v>6.1630799999999999</v>
      </c>
      <c r="S154" s="235">
        <v>0</v>
      </c>
      <c r="T154" s="236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37" t="s">
        <v>113</v>
      </c>
      <c r="AT154" s="237" t="s">
        <v>150</v>
      </c>
      <c r="AU154" s="237" t="s">
        <v>87</v>
      </c>
      <c r="AY154" s="17" t="s">
        <v>148</v>
      </c>
      <c r="BE154" s="238">
        <f>IF(N154="základní",J154,0)</f>
        <v>0</v>
      </c>
      <c r="BF154" s="238">
        <f>IF(N154="snížená",J154,0)</f>
        <v>0</v>
      </c>
      <c r="BG154" s="238">
        <f>IF(N154="zákl. přenesená",J154,0)</f>
        <v>0</v>
      </c>
      <c r="BH154" s="238">
        <f>IF(N154="sníž. přenesená",J154,0)</f>
        <v>0</v>
      </c>
      <c r="BI154" s="238">
        <f>IF(N154="nulová",J154,0)</f>
        <v>0</v>
      </c>
      <c r="BJ154" s="17" t="s">
        <v>83</v>
      </c>
      <c r="BK154" s="238">
        <f>ROUND(I154*H154,2)</f>
        <v>0</v>
      </c>
      <c r="BL154" s="17" t="s">
        <v>113</v>
      </c>
      <c r="BM154" s="237" t="s">
        <v>503</v>
      </c>
    </row>
    <row r="155" s="2" customFormat="1">
      <c r="A155" s="38"/>
      <c r="B155" s="39"/>
      <c r="C155" s="40"/>
      <c r="D155" s="239" t="s">
        <v>156</v>
      </c>
      <c r="E155" s="40"/>
      <c r="F155" s="240" t="s">
        <v>384</v>
      </c>
      <c r="G155" s="40"/>
      <c r="H155" s="40"/>
      <c r="I155" s="241"/>
      <c r="J155" s="40"/>
      <c r="K155" s="40"/>
      <c r="L155" s="44"/>
      <c r="M155" s="242"/>
      <c r="N155" s="243"/>
      <c r="O155" s="91"/>
      <c r="P155" s="91"/>
      <c r="Q155" s="91"/>
      <c r="R155" s="91"/>
      <c r="S155" s="91"/>
      <c r="T155" s="92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T155" s="17" t="s">
        <v>156</v>
      </c>
      <c r="AU155" s="17" t="s">
        <v>87</v>
      </c>
    </row>
    <row r="156" s="13" customFormat="1">
      <c r="A156" s="13"/>
      <c r="B156" s="244"/>
      <c r="C156" s="245"/>
      <c r="D156" s="246" t="s">
        <v>158</v>
      </c>
      <c r="E156" s="247" t="s">
        <v>1</v>
      </c>
      <c r="F156" s="248" t="s">
        <v>502</v>
      </c>
      <c r="G156" s="245"/>
      <c r="H156" s="249">
        <v>29</v>
      </c>
      <c r="I156" s="250"/>
      <c r="J156" s="245"/>
      <c r="K156" s="245"/>
      <c r="L156" s="251"/>
      <c r="M156" s="252"/>
      <c r="N156" s="253"/>
      <c r="O156" s="253"/>
      <c r="P156" s="253"/>
      <c r="Q156" s="253"/>
      <c r="R156" s="253"/>
      <c r="S156" s="253"/>
      <c r="T156" s="254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55" t="s">
        <v>158</v>
      </c>
      <c r="AU156" s="255" t="s">
        <v>87</v>
      </c>
      <c r="AV156" s="13" t="s">
        <v>87</v>
      </c>
      <c r="AW156" s="13" t="s">
        <v>34</v>
      </c>
      <c r="AX156" s="13" t="s">
        <v>83</v>
      </c>
      <c r="AY156" s="255" t="s">
        <v>148</v>
      </c>
    </row>
    <row r="157" s="2" customFormat="1" ht="37.8" customHeight="1">
      <c r="A157" s="38"/>
      <c r="B157" s="39"/>
      <c r="C157" s="226" t="s">
        <v>209</v>
      </c>
      <c r="D157" s="226" t="s">
        <v>150</v>
      </c>
      <c r="E157" s="227" t="s">
        <v>504</v>
      </c>
      <c r="F157" s="228" t="s">
        <v>505</v>
      </c>
      <c r="G157" s="229" t="s">
        <v>168</v>
      </c>
      <c r="H157" s="230">
        <v>8.1199999999999992</v>
      </c>
      <c r="I157" s="231"/>
      <c r="J157" s="232">
        <f>ROUND(I157*H157,2)</f>
        <v>0</v>
      </c>
      <c r="K157" s="228" t="s">
        <v>154</v>
      </c>
      <c r="L157" s="44"/>
      <c r="M157" s="233" t="s">
        <v>1</v>
      </c>
      <c r="N157" s="234" t="s">
        <v>44</v>
      </c>
      <c r="O157" s="91"/>
      <c r="P157" s="235">
        <f>O157*H157</f>
        <v>0</v>
      </c>
      <c r="Q157" s="235">
        <v>0</v>
      </c>
      <c r="R157" s="235">
        <f>Q157*H157</f>
        <v>0</v>
      </c>
      <c r="S157" s="235">
        <v>0</v>
      </c>
      <c r="T157" s="236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37" t="s">
        <v>113</v>
      </c>
      <c r="AT157" s="237" t="s">
        <v>150</v>
      </c>
      <c r="AU157" s="237" t="s">
        <v>87</v>
      </c>
      <c r="AY157" s="17" t="s">
        <v>148</v>
      </c>
      <c r="BE157" s="238">
        <f>IF(N157="základní",J157,0)</f>
        <v>0</v>
      </c>
      <c r="BF157" s="238">
        <f>IF(N157="snížená",J157,0)</f>
        <v>0</v>
      </c>
      <c r="BG157" s="238">
        <f>IF(N157="zákl. přenesená",J157,0)</f>
        <v>0</v>
      </c>
      <c r="BH157" s="238">
        <f>IF(N157="sníž. přenesená",J157,0)</f>
        <v>0</v>
      </c>
      <c r="BI157" s="238">
        <f>IF(N157="nulová",J157,0)</f>
        <v>0</v>
      </c>
      <c r="BJ157" s="17" t="s">
        <v>83</v>
      </c>
      <c r="BK157" s="238">
        <f>ROUND(I157*H157,2)</f>
        <v>0</v>
      </c>
      <c r="BL157" s="17" t="s">
        <v>113</v>
      </c>
      <c r="BM157" s="237" t="s">
        <v>506</v>
      </c>
    </row>
    <row r="158" s="2" customFormat="1">
      <c r="A158" s="38"/>
      <c r="B158" s="39"/>
      <c r="C158" s="40"/>
      <c r="D158" s="239" t="s">
        <v>156</v>
      </c>
      <c r="E158" s="40"/>
      <c r="F158" s="240" t="s">
        <v>507</v>
      </c>
      <c r="G158" s="40"/>
      <c r="H158" s="40"/>
      <c r="I158" s="241"/>
      <c r="J158" s="40"/>
      <c r="K158" s="40"/>
      <c r="L158" s="44"/>
      <c r="M158" s="242"/>
      <c r="N158" s="243"/>
      <c r="O158" s="91"/>
      <c r="P158" s="91"/>
      <c r="Q158" s="91"/>
      <c r="R158" s="91"/>
      <c r="S158" s="91"/>
      <c r="T158" s="92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T158" s="17" t="s">
        <v>156</v>
      </c>
      <c r="AU158" s="17" t="s">
        <v>87</v>
      </c>
    </row>
    <row r="159" s="13" customFormat="1">
      <c r="A159" s="13"/>
      <c r="B159" s="244"/>
      <c r="C159" s="245"/>
      <c r="D159" s="246" t="s">
        <v>158</v>
      </c>
      <c r="E159" s="247" t="s">
        <v>1</v>
      </c>
      <c r="F159" s="248" t="s">
        <v>508</v>
      </c>
      <c r="G159" s="245"/>
      <c r="H159" s="249">
        <v>8.1199999999999992</v>
      </c>
      <c r="I159" s="250"/>
      <c r="J159" s="245"/>
      <c r="K159" s="245"/>
      <c r="L159" s="251"/>
      <c r="M159" s="252"/>
      <c r="N159" s="253"/>
      <c r="O159" s="253"/>
      <c r="P159" s="253"/>
      <c r="Q159" s="253"/>
      <c r="R159" s="253"/>
      <c r="S159" s="253"/>
      <c r="T159" s="254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55" t="s">
        <v>158</v>
      </c>
      <c r="AU159" s="255" t="s">
        <v>87</v>
      </c>
      <c r="AV159" s="13" t="s">
        <v>87</v>
      </c>
      <c r="AW159" s="13" t="s">
        <v>34</v>
      </c>
      <c r="AX159" s="13" t="s">
        <v>83</v>
      </c>
      <c r="AY159" s="255" t="s">
        <v>148</v>
      </c>
    </row>
    <row r="160" s="2" customFormat="1" ht="49.05" customHeight="1">
      <c r="A160" s="38"/>
      <c r="B160" s="39"/>
      <c r="C160" s="226" t="s">
        <v>219</v>
      </c>
      <c r="D160" s="226" t="s">
        <v>150</v>
      </c>
      <c r="E160" s="227" t="s">
        <v>509</v>
      </c>
      <c r="F160" s="228" t="s">
        <v>510</v>
      </c>
      <c r="G160" s="229" t="s">
        <v>168</v>
      </c>
      <c r="H160" s="230">
        <v>9.9000000000000004</v>
      </c>
      <c r="I160" s="231"/>
      <c r="J160" s="232">
        <f>ROUND(I160*H160,2)</f>
        <v>0</v>
      </c>
      <c r="K160" s="228" t="s">
        <v>1</v>
      </c>
      <c r="L160" s="44"/>
      <c r="M160" s="233" t="s">
        <v>1</v>
      </c>
      <c r="N160" s="234" t="s">
        <v>44</v>
      </c>
      <c r="O160" s="91"/>
      <c r="P160" s="235">
        <f>O160*H160</f>
        <v>0</v>
      </c>
      <c r="Q160" s="235">
        <v>0</v>
      </c>
      <c r="R160" s="235">
        <f>Q160*H160</f>
        <v>0</v>
      </c>
      <c r="S160" s="235">
        <v>0</v>
      </c>
      <c r="T160" s="236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37" t="s">
        <v>113</v>
      </c>
      <c r="AT160" s="237" t="s">
        <v>150</v>
      </c>
      <c r="AU160" s="237" t="s">
        <v>87</v>
      </c>
      <c r="AY160" s="17" t="s">
        <v>148</v>
      </c>
      <c r="BE160" s="238">
        <f>IF(N160="základní",J160,0)</f>
        <v>0</v>
      </c>
      <c r="BF160" s="238">
        <f>IF(N160="snížená",J160,0)</f>
        <v>0</v>
      </c>
      <c r="BG160" s="238">
        <f>IF(N160="zákl. přenesená",J160,0)</f>
        <v>0</v>
      </c>
      <c r="BH160" s="238">
        <f>IF(N160="sníž. přenesená",J160,0)</f>
        <v>0</v>
      </c>
      <c r="BI160" s="238">
        <f>IF(N160="nulová",J160,0)</f>
        <v>0</v>
      </c>
      <c r="BJ160" s="17" t="s">
        <v>83</v>
      </c>
      <c r="BK160" s="238">
        <f>ROUND(I160*H160,2)</f>
        <v>0</v>
      </c>
      <c r="BL160" s="17" t="s">
        <v>113</v>
      </c>
      <c r="BM160" s="237" t="s">
        <v>511</v>
      </c>
    </row>
    <row r="161" s="2" customFormat="1">
      <c r="A161" s="38"/>
      <c r="B161" s="39"/>
      <c r="C161" s="40"/>
      <c r="D161" s="246" t="s">
        <v>214</v>
      </c>
      <c r="E161" s="40"/>
      <c r="F161" s="267" t="s">
        <v>512</v>
      </c>
      <c r="G161" s="40"/>
      <c r="H161" s="40"/>
      <c r="I161" s="241"/>
      <c r="J161" s="40"/>
      <c r="K161" s="40"/>
      <c r="L161" s="44"/>
      <c r="M161" s="242"/>
      <c r="N161" s="243"/>
      <c r="O161" s="91"/>
      <c r="P161" s="91"/>
      <c r="Q161" s="91"/>
      <c r="R161" s="91"/>
      <c r="S161" s="91"/>
      <c r="T161" s="92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T161" s="17" t="s">
        <v>214</v>
      </c>
      <c r="AU161" s="17" t="s">
        <v>87</v>
      </c>
    </row>
    <row r="162" s="13" customFormat="1">
      <c r="A162" s="13"/>
      <c r="B162" s="244"/>
      <c r="C162" s="245"/>
      <c r="D162" s="246" t="s">
        <v>158</v>
      </c>
      <c r="E162" s="247" t="s">
        <v>1</v>
      </c>
      <c r="F162" s="248" t="s">
        <v>513</v>
      </c>
      <c r="G162" s="245"/>
      <c r="H162" s="249">
        <v>9.9000000000000004</v>
      </c>
      <c r="I162" s="250"/>
      <c r="J162" s="245"/>
      <c r="K162" s="245"/>
      <c r="L162" s="251"/>
      <c r="M162" s="252"/>
      <c r="N162" s="253"/>
      <c r="O162" s="253"/>
      <c r="P162" s="253"/>
      <c r="Q162" s="253"/>
      <c r="R162" s="253"/>
      <c r="S162" s="253"/>
      <c r="T162" s="254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55" t="s">
        <v>158</v>
      </c>
      <c r="AU162" s="255" t="s">
        <v>87</v>
      </c>
      <c r="AV162" s="13" t="s">
        <v>87</v>
      </c>
      <c r="AW162" s="13" t="s">
        <v>34</v>
      </c>
      <c r="AX162" s="13" t="s">
        <v>83</v>
      </c>
      <c r="AY162" s="255" t="s">
        <v>148</v>
      </c>
    </row>
    <row r="163" s="2" customFormat="1" ht="44.25" customHeight="1">
      <c r="A163" s="38"/>
      <c r="B163" s="39"/>
      <c r="C163" s="226" t="s">
        <v>228</v>
      </c>
      <c r="D163" s="226" t="s">
        <v>150</v>
      </c>
      <c r="E163" s="227" t="s">
        <v>395</v>
      </c>
      <c r="F163" s="228" t="s">
        <v>396</v>
      </c>
      <c r="G163" s="229" t="s">
        <v>153</v>
      </c>
      <c r="H163" s="230">
        <v>20.300000000000001</v>
      </c>
      <c r="I163" s="231"/>
      <c r="J163" s="232">
        <f>ROUND(I163*H163,2)</f>
        <v>0</v>
      </c>
      <c r="K163" s="228" t="s">
        <v>154</v>
      </c>
      <c r="L163" s="44"/>
      <c r="M163" s="233" t="s">
        <v>1</v>
      </c>
      <c r="N163" s="234" t="s">
        <v>44</v>
      </c>
      <c r="O163" s="91"/>
      <c r="P163" s="235">
        <f>O163*H163</f>
        <v>0</v>
      </c>
      <c r="Q163" s="235">
        <v>0</v>
      </c>
      <c r="R163" s="235">
        <f>Q163*H163</f>
        <v>0</v>
      </c>
      <c r="S163" s="235">
        <v>0</v>
      </c>
      <c r="T163" s="236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37" t="s">
        <v>113</v>
      </c>
      <c r="AT163" s="237" t="s">
        <v>150</v>
      </c>
      <c r="AU163" s="237" t="s">
        <v>87</v>
      </c>
      <c r="AY163" s="17" t="s">
        <v>148</v>
      </c>
      <c r="BE163" s="238">
        <f>IF(N163="základní",J163,0)</f>
        <v>0</v>
      </c>
      <c r="BF163" s="238">
        <f>IF(N163="snížená",J163,0)</f>
        <v>0</v>
      </c>
      <c r="BG163" s="238">
        <f>IF(N163="zákl. přenesená",J163,0)</f>
        <v>0</v>
      </c>
      <c r="BH163" s="238">
        <f>IF(N163="sníž. přenesená",J163,0)</f>
        <v>0</v>
      </c>
      <c r="BI163" s="238">
        <f>IF(N163="nulová",J163,0)</f>
        <v>0</v>
      </c>
      <c r="BJ163" s="17" t="s">
        <v>83</v>
      </c>
      <c r="BK163" s="238">
        <f>ROUND(I163*H163,2)</f>
        <v>0</v>
      </c>
      <c r="BL163" s="17" t="s">
        <v>113</v>
      </c>
      <c r="BM163" s="237" t="s">
        <v>514</v>
      </c>
    </row>
    <row r="164" s="2" customFormat="1">
      <c r="A164" s="38"/>
      <c r="B164" s="39"/>
      <c r="C164" s="40"/>
      <c r="D164" s="239" t="s">
        <v>156</v>
      </c>
      <c r="E164" s="40"/>
      <c r="F164" s="240" t="s">
        <v>398</v>
      </c>
      <c r="G164" s="40"/>
      <c r="H164" s="40"/>
      <c r="I164" s="241"/>
      <c r="J164" s="40"/>
      <c r="K164" s="40"/>
      <c r="L164" s="44"/>
      <c r="M164" s="242"/>
      <c r="N164" s="243"/>
      <c r="O164" s="91"/>
      <c r="P164" s="91"/>
      <c r="Q164" s="91"/>
      <c r="R164" s="91"/>
      <c r="S164" s="91"/>
      <c r="T164" s="92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T164" s="17" t="s">
        <v>156</v>
      </c>
      <c r="AU164" s="17" t="s">
        <v>87</v>
      </c>
    </row>
    <row r="165" s="13" customFormat="1">
      <c r="A165" s="13"/>
      <c r="B165" s="244"/>
      <c r="C165" s="245"/>
      <c r="D165" s="246" t="s">
        <v>158</v>
      </c>
      <c r="E165" s="247" t="s">
        <v>1</v>
      </c>
      <c r="F165" s="248" t="s">
        <v>515</v>
      </c>
      <c r="G165" s="245"/>
      <c r="H165" s="249">
        <v>20.300000000000001</v>
      </c>
      <c r="I165" s="250"/>
      <c r="J165" s="245"/>
      <c r="K165" s="245"/>
      <c r="L165" s="251"/>
      <c r="M165" s="252"/>
      <c r="N165" s="253"/>
      <c r="O165" s="253"/>
      <c r="P165" s="253"/>
      <c r="Q165" s="253"/>
      <c r="R165" s="253"/>
      <c r="S165" s="253"/>
      <c r="T165" s="254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55" t="s">
        <v>158</v>
      </c>
      <c r="AU165" s="255" t="s">
        <v>87</v>
      </c>
      <c r="AV165" s="13" t="s">
        <v>87</v>
      </c>
      <c r="AW165" s="13" t="s">
        <v>34</v>
      </c>
      <c r="AX165" s="13" t="s">
        <v>83</v>
      </c>
      <c r="AY165" s="255" t="s">
        <v>148</v>
      </c>
    </row>
    <row r="166" s="2" customFormat="1" ht="44.25" customHeight="1">
      <c r="A166" s="38"/>
      <c r="B166" s="39"/>
      <c r="C166" s="226" t="s">
        <v>233</v>
      </c>
      <c r="D166" s="226" t="s">
        <v>150</v>
      </c>
      <c r="E166" s="227" t="s">
        <v>400</v>
      </c>
      <c r="F166" s="228" t="s">
        <v>396</v>
      </c>
      <c r="G166" s="229" t="s">
        <v>153</v>
      </c>
      <c r="H166" s="230">
        <v>8.6999999999999993</v>
      </c>
      <c r="I166" s="231"/>
      <c r="J166" s="232">
        <f>ROUND(I166*H166,2)</f>
        <v>0</v>
      </c>
      <c r="K166" s="228" t="s">
        <v>1</v>
      </c>
      <c r="L166" s="44"/>
      <c r="M166" s="233" t="s">
        <v>1</v>
      </c>
      <c r="N166" s="234" t="s">
        <v>44</v>
      </c>
      <c r="O166" s="91"/>
      <c r="P166" s="235">
        <f>O166*H166</f>
        <v>0</v>
      </c>
      <c r="Q166" s="235">
        <v>0</v>
      </c>
      <c r="R166" s="235">
        <f>Q166*H166</f>
        <v>0</v>
      </c>
      <c r="S166" s="235">
        <v>0</v>
      </c>
      <c r="T166" s="236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37" t="s">
        <v>113</v>
      </c>
      <c r="AT166" s="237" t="s">
        <v>150</v>
      </c>
      <c r="AU166" s="237" t="s">
        <v>87</v>
      </c>
      <c r="AY166" s="17" t="s">
        <v>148</v>
      </c>
      <c r="BE166" s="238">
        <f>IF(N166="základní",J166,0)</f>
        <v>0</v>
      </c>
      <c r="BF166" s="238">
        <f>IF(N166="snížená",J166,0)</f>
        <v>0</v>
      </c>
      <c r="BG166" s="238">
        <f>IF(N166="zákl. přenesená",J166,0)</f>
        <v>0</v>
      </c>
      <c r="BH166" s="238">
        <f>IF(N166="sníž. přenesená",J166,0)</f>
        <v>0</v>
      </c>
      <c r="BI166" s="238">
        <f>IF(N166="nulová",J166,0)</f>
        <v>0</v>
      </c>
      <c r="BJ166" s="17" t="s">
        <v>83</v>
      </c>
      <c r="BK166" s="238">
        <f>ROUND(I166*H166,2)</f>
        <v>0</v>
      </c>
      <c r="BL166" s="17" t="s">
        <v>113</v>
      </c>
      <c r="BM166" s="237" t="s">
        <v>516</v>
      </c>
    </row>
    <row r="167" s="2" customFormat="1">
      <c r="A167" s="38"/>
      <c r="B167" s="39"/>
      <c r="C167" s="40"/>
      <c r="D167" s="246" t="s">
        <v>214</v>
      </c>
      <c r="E167" s="40"/>
      <c r="F167" s="267" t="s">
        <v>517</v>
      </c>
      <c r="G167" s="40"/>
      <c r="H167" s="40"/>
      <c r="I167" s="241"/>
      <c r="J167" s="40"/>
      <c r="K167" s="40"/>
      <c r="L167" s="44"/>
      <c r="M167" s="242"/>
      <c r="N167" s="243"/>
      <c r="O167" s="91"/>
      <c r="P167" s="91"/>
      <c r="Q167" s="91"/>
      <c r="R167" s="91"/>
      <c r="S167" s="91"/>
      <c r="T167" s="92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T167" s="17" t="s">
        <v>214</v>
      </c>
      <c r="AU167" s="17" t="s">
        <v>87</v>
      </c>
    </row>
    <row r="168" s="13" customFormat="1">
      <c r="A168" s="13"/>
      <c r="B168" s="244"/>
      <c r="C168" s="245"/>
      <c r="D168" s="246" t="s">
        <v>158</v>
      </c>
      <c r="E168" s="247" t="s">
        <v>1</v>
      </c>
      <c r="F168" s="248" t="s">
        <v>518</v>
      </c>
      <c r="G168" s="245"/>
      <c r="H168" s="249">
        <v>8.6999999999999993</v>
      </c>
      <c r="I168" s="250"/>
      <c r="J168" s="245"/>
      <c r="K168" s="245"/>
      <c r="L168" s="251"/>
      <c r="M168" s="252"/>
      <c r="N168" s="253"/>
      <c r="O168" s="253"/>
      <c r="P168" s="253"/>
      <c r="Q168" s="253"/>
      <c r="R168" s="253"/>
      <c r="S168" s="253"/>
      <c r="T168" s="254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55" t="s">
        <v>158</v>
      </c>
      <c r="AU168" s="255" t="s">
        <v>87</v>
      </c>
      <c r="AV168" s="13" t="s">
        <v>87</v>
      </c>
      <c r="AW168" s="13" t="s">
        <v>34</v>
      </c>
      <c r="AX168" s="13" t="s">
        <v>83</v>
      </c>
      <c r="AY168" s="255" t="s">
        <v>148</v>
      </c>
    </row>
    <row r="169" s="12" customFormat="1" ht="22.8" customHeight="1">
      <c r="A169" s="12"/>
      <c r="B169" s="210"/>
      <c r="C169" s="211"/>
      <c r="D169" s="212" t="s">
        <v>78</v>
      </c>
      <c r="E169" s="224" t="s">
        <v>184</v>
      </c>
      <c r="F169" s="224" t="s">
        <v>404</v>
      </c>
      <c r="G169" s="211"/>
      <c r="H169" s="211"/>
      <c r="I169" s="214"/>
      <c r="J169" s="225">
        <f>BK169</f>
        <v>0</v>
      </c>
      <c r="K169" s="211"/>
      <c r="L169" s="216"/>
      <c r="M169" s="217"/>
      <c r="N169" s="218"/>
      <c r="O169" s="218"/>
      <c r="P169" s="219">
        <f>SUM(P170:P175)</f>
        <v>0</v>
      </c>
      <c r="Q169" s="218"/>
      <c r="R169" s="219">
        <f>SUM(R170:R175)</f>
        <v>3.9918499999999999</v>
      </c>
      <c r="S169" s="218"/>
      <c r="T169" s="220">
        <f>SUM(T170:T175)</f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221" t="s">
        <v>83</v>
      </c>
      <c r="AT169" s="222" t="s">
        <v>78</v>
      </c>
      <c r="AU169" s="222" t="s">
        <v>83</v>
      </c>
      <c r="AY169" s="221" t="s">
        <v>148</v>
      </c>
      <c r="BK169" s="223">
        <f>SUM(BK170:BK175)</f>
        <v>0</v>
      </c>
    </row>
    <row r="170" s="2" customFormat="1" ht="16.5" customHeight="1">
      <c r="A170" s="38"/>
      <c r="B170" s="39"/>
      <c r="C170" s="226" t="s">
        <v>240</v>
      </c>
      <c r="D170" s="226" t="s">
        <v>150</v>
      </c>
      <c r="E170" s="227" t="s">
        <v>405</v>
      </c>
      <c r="F170" s="228" t="s">
        <v>406</v>
      </c>
      <c r="G170" s="229" t="s">
        <v>153</v>
      </c>
      <c r="H170" s="230">
        <v>145</v>
      </c>
      <c r="I170" s="231"/>
      <c r="J170" s="232">
        <f>ROUND(I170*H170,2)</f>
        <v>0</v>
      </c>
      <c r="K170" s="228" t="s">
        <v>154</v>
      </c>
      <c r="L170" s="44"/>
      <c r="M170" s="233" t="s">
        <v>1</v>
      </c>
      <c r="N170" s="234" t="s">
        <v>44</v>
      </c>
      <c r="O170" s="91"/>
      <c r="P170" s="235">
        <f>O170*H170</f>
        <v>0</v>
      </c>
      <c r="Q170" s="235">
        <v>0</v>
      </c>
      <c r="R170" s="235">
        <f>Q170*H170</f>
        <v>0</v>
      </c>
      <c r="S170" s="235">
        <v>0</v>
      </c>
      <c r="T170" s="236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37" t="s">
        <v>113</v>
      </c>
      <c r="AT170" s="237" t="s">
        <v>150</v>
      </c>
      <c r="AU170" s="237" t="s">
        <v>87</v>
      </c>
      <c r="AY170" s="17" t="s">
        <v>148</v>
      </c>
      <c r="BE170" s="238">
        <f>IF(N170="základní",J170,0)</f>
        <v>0</v>
      </c>
      <c r="BF170" s="238">
        <f>IF(N170="snížená",J170,0)</f>
        <v>0</v>
      </c>
      <c r="BG170" s="238">
        <f>IF(N170="zákl. přenesená",J170,0)</f>
        <v>0</v>
      </c>
      <c r="BH170" s="238">
        <f>IF(N170="sníž. přenesená",J170,0)</f>
        <v>0</v>
      </c>
      <c r="BI170" s="238">
        <f>IF(N170="nulová",J170,0)</f>
        <v>0</v>
      </c>
      <c r="BJ170" s="17" t="s">
        <v>83</v>
      </c>
      <c r="BK170" s="238">
        <f>ROUND(I170*H170,2)</f>
        <v>0</v>
      </c>
      <c r="BL170" s="17" t="s">
        <v>113</v>
      </c>
      <c r="BM170" s="237" t="s">
        <v>519</v>
      </c>
    </row>
    <row r="171" s="2" customFormat="1">
      <c r="A171" s="38"/>
      <c r="B171" s="39"/>
      <c r="C171" s="40"/>
      <c r="D171" s="239" t="s">
        <v>156</v>
      </c>
      <c r="E171" s="40"/>
      <c r="F171" s="240" t="s">
        <v>408</v>
      </c>
      <c r="G171" s="40"/>
      <c r="H171" s="40"/>
      <c r="I171" s="241"/>
      <c r="J171" s="40"/>
      <c r="K171" s="40"/>
      <c r="L171" s="44"/>
      <c r="M171" s="242"/>
      <c r="N171" s="243"/>
      <c r="O171" s="91"/>
      <c r="P171" s="91"/>
      <c r="Q171" s="91"/>
      <c r="R171" s="91"/>
      <c r="S171" s="91"/>
      <c r="T171" s="92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T171" s="17" t="s">
        <v>156</v>
      </c>
      <c r="AU171" s="17" t="s">
        <v>87</v>
      </c>
    </row>
    <row r="172" s="13" customFormat="1">
      <c r="A172" s="13"/>
      <c r="B172" s="244"/>
      <c r="C172" s="245"/>
      <c r="D172" s="246" t="s">
        <v>158</v>
      </c>
      <c r="E172" s="247" t="s">
        <v>1</v>
      </c>
      <c r="F172" s="248" t="s">
        <v>520</v>
      </c>
      <c r="G172" s="245"/>
      <c r="H172" s="249">
        <v>145</v>
      </c>
      <c r="I172" s="250"/>
      <c r="J172" s="245"/>
      <c r="K172" s="245"/>
      <c r="L172" s="251"/>
      <c r="M172" s="252"/>
      <c r="N172" s="253"/>
      <c r="O172" s="253"/>
      <c r="P172" s="253"/>
      <c r="Q172" s="253"/>
      <c r="R172" s="253"/>
      <c r="S172" s="253"/>
      <c r="T172" s="254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55" t="s">
        <v>158</v>
      </c>
      <c r="AU172" s="255" t="s">
        <v>87</v>
      </c>
      <c r="AV172" s="13" t="s">
        <v>87</v>
      </c>
      <c r="AW172" s="13" t="s">
        <v>34</v>
      </c>
      <c r="AX172" s="13" t="s">
        <v>83</v>
      </c>
      <c r="AY172" s="255" t="s">
        <v>148</v>
      </c>
    </row>
    <row r="173" s="2" customFormat="1" ht="37.8" customHeight="1">
      <c r="A173" s="38"/>
      <c r="B173" s="39"/>
      <c r="C173" s="226" t="s">
        <v>8</v>
      </c>
      <c r="D173" s="226" t="s">
        <v>150</v>
      </c>
      <c r="E173" s="227" t="s">
        <v>410</v>
      </c>
      <c r="F173" s="228" t="s">
        <v>411</v>
      </c>
      <c r="G173" s="229" t="s">
        <v>153</v>
      </c>
      <c r="H173" s="230">
        <v>72.5</v>
      </c>
      <c r="I173" s="231"/>
      <c r="J173" s="232">
        <f>ROUND(I173*H173,2)</f>
        <v>0</v>
      </c>
      <c r="K173" s="228" t="s">
        <v>154</v>
      </c>
      <c r="L173" s="44"/>
      <c r="M173" s="233" t="s">
        <v>1</v>
      </c>
      <c r="N173" s="234" t="s">
        <v>44</v>
      </c>
      <c r="O173" s="91"/>
      <c r="P173" s="235">
        <f>O173*H173</f>
        <v>0</v>
      </c>
      <c r="Q173" s="235">
        <v>0.055059999999999998</v>
      </c>
      <c r="R173" s="235">
        <f>Q173*H173</f>
        <v>3.9918499999999999</v>
      </c>
      <c r="S173" s="235">
        <v>0</v>
      </c>
      <c r="T173" s="236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37" t="s">
        <v>113</v>
      </c>
      <c r="AT173" s="237" t="s">
        <v>150</v>
      </c>
      <c r="AU173" s="237" t="s">
        <v>87</v>
      </c>
      <c r="AY173" s="17" t="s">
        <v>148</v>
      </c>
      <c r="BE173" s="238">
        <f>IF(N173="základní",J173,0)</f>
        <v>0</v>
      </c>
      <c r="BF173" s="238">
        <f>IF(N173="snížená",J173,0)</f>
        <v>0</v>
      </c>
      <c r="BG173" s="238">
        <f>IF(N173="zákl. přenesená",J173,0)</f>
        <v>0</v>
      </c>
      <c r="BH173" s="238">
        <f>IF(N173="sníž. přenesená",J173,0)</f>
        <v>0</v>
      </c>
      <c r="BI173" s="238">
        <f>IF(N173="nulová",J173,0)</f>
        <v>0</v>
      </c>
      <c r="BJ173" s="17" t="s">
        <v>83</v>
      </c>
      <c r="BK173" s="238">
        <f>ROUND(I173*H173,2)</f>
        <v>0</v>
      </c>
      <c r="BL173" s="17" t="s">
        <v>113</v>
      </c>
      <c r="BM173" s="237" t="s">
        <v>521</v>
      </c>
    </row>
    <row r="174" s="2" customFormat="1">
      <c r="A174" s="38"/>
      <c r="B174" s="39"/>
      <c r="C174" s="40"/>
      <c r="D174" s="239" t="s">
        <v>156</v>
      </c>
      <c r="E174" s="40"/>
      <c r="F174" s="240" t="s">
        <v>413</v>
      </c>
      <c r="G174" s="40"/>
      <c r="H174" s="40"/>
      <c r="I174" s="241"/>
      <c r="J174" s="40"/>
      <c r="K174" s="40"/>
      <c r="L174" s="44"/>
      <c r="M174" s="242"/>
      <c r="N174" s="243"/>
      <c r="O174" s="91"/>
      <c r="P174" s="91"/>
      <c r="Q174" s="91"/>
      <c r="R174" s="91"/>
      <c r="S174" s="91"/>
      <c r="T174" s="92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T174" s="17" t="s">
        <v>156</v>
      </c>
      <c r="AU174" s="17" t="s">
        <v>87</v>
      </c>
    </row>
    <row r="175" s="13" customFormat="1">
      <c r="A175" s="13"/>
      <c r="B175" s="244"/>
      <c r="C175" s="245"/>
      <c r="D175" s="246" t="s">
        <v>158</v>
      </c>
      <c r="E175" s="247" t="s">
        <v>1</v>
      </c>
      <c r="F175" s="248" t="s">
        <v>522</v>
      </c>
      <c r="G175" s="245"/>
      <c r="H175" s="249">
        <v>72.5</v>
      </c>
      <c r="I175" s="250"/>
      <c r="J175" s="245"/>
      <c r="K175" s="245"/>
      <c r="L175" s="251"/>
      <c r="M175" s="252"/>
      <c r="N175" s="253"/>
      <c r="O175" s="253"/>
      <c r="P175" s="253"/>
      <c r="Q175" s="253"/>
      <c r="R175" s="253"/>
      <c r="S175" s="253"/>
      <c r="T175" s="254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55" t="s">
        <v>158</v>
      </c>
      <c r="AU175" s="255" t="s">
        <v>87</v>
      </c>
      <c r="AV175" s="13" t="s">
        <v>87</v>
      </c>
      <c r="AW175" s="13" t="s">
        <v>34</v>
      </c>
      <c r="AX175" s="13" t="s">
        <v>83</v>
      </c>
      <c r="AY175" s="255" t="s">
        <v>148</v>
      </c>
    </row>
    <row r="176" s="12" customFormat="1" ht="22.8" customHeight="1">
      <c r="A176" s="12"/>
      <c r="B176" s="210"/>
      <c r="C176" s="211"/>
      <c r="D176" s="212" t="s">
        <v>78</v>
      </c>
      <c r="E176" s="224" t="s">
        <v>202</v>
      </c>
      <c r="F176" s="224" t="s">
        <v>415</v>
      </c>
      <c r="G176" s="211"/>
      <c r="H176" s="211"/>
      <c r="I176" s="214"/>
      <c r="J176" s="225">
        <f>BK176</f>
        <v>0</v>
      </c>
      <c r="K176" s="211"/>
      <c r="L176" s="216"/>
      <c r="M176" s="217"/>
      <c r="N176" s="218"/>
      <c r="O176" s="218"/>
      <c r="P176" s="219">
        <f>SUM(P177:P188)</f>
        <v>0</v>
      </c>
      <c r="Q176" s="218"/>
      <c r="R176" s="219">
        <f>SUM(R177:R188)</f>
        <v>0.0032496000000000001</v>
      </c>
      <c r="S176" s="218"/>
      <c r="T176" s="220">
        <f>SUM(T177:T188)</f>
        <v>15.253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221" t="s">
        <v>83</v>
      </c>
      <c r="AT176" s="222" t="s">
        <v>78</v>
      </c>
      <c r="AU176" s="222" t="s">
        <v>83</v>
      </c>
      <c r="AY176" s="221" t="s">
        <v>148</v>
      </c>
      <c r="BK176" s="223">
        <f>SUM(BK177:BK188)</f>
        <v>0</v>
      </c>
    </row>
    <row r="177" s="2" customFormat="1" ht="24.15" customHeight="1">
      <c r="A177" s="38"/>
      <c r="B177" s="39"/>
      <c r="C177" s="226" t="s">
        <v>337</v>
      </c>
      <c r="D177" s="226" t="s">
        <v>150</v>
      </c>
      <c r="E177" s="227" t="s">
        <v>523</v>
      </c>
      <c r="F177" s="228" t="s">
        <v>524</v>
      </c>
      <c r="G177" s="229" t="s">
        <v>153</v>
      </c>
      <c r="H177" s="230">
        <v>1.9199999999999999</v>
      </c>
      <c r="I177" s="231"/>
      <c r="J177" s="232">
        <f>ROUND(I177*H177,2)</f>
        <v>0</v>
      </c>
      <c r="K177" s="228" t="s">
        <v>154</v>
      </c>
      <c r="L177" s="44"/>
      <c r="M177" s="233" t="s">
        <v>1</v>
      </c>
      <c r="N177" s="234" t="s">
        <v>44</v>
      </c>
      <c r="O177" s="91"/>
      <c r="P177" s="235">
        <f>O177*H177</f>
        <v>0</v>
      </c>
      <c r="Q177" s="235">
        <v>0.00063000000000000003</v>
      </c>
      <c r="R177" s="235">
        <f>Q177*H177</f>
        <v>0.0012095999999999999</v>
      </c>
      <c r="S177" s="235">
        <v>0</v>
      </c>
      <c r="T177" s="236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37" t="s">
        <v>113</v>
      </c>
      <c r="AT177" s="237" t="s">
        <v>150</v>
      </c>
      <c r="AU177" s="237" t="s">
        <v>87</v>
      </c>
      <c r="AY177" s="17" t="s">
        <v>148</v>
      </c>
      <c r="BE177" s="238">
        <f>IF(N177="základní",J177,0)</f>
        <v>0</v>
      </c>
      <c r="BF177" s="238">
        <f>IF(N177="snížená",J177,0)</f>
        <v>0</v>
      </c>
      <c r="BG177" s="238">
        <f>IF(N177="zákl. přenesená",J177,0)</f>
        <v>0</v>
      </c>
      <c r="BH177" s="238">
        <f>IF(N177="sníž. přenesená",J177,0)</f>
        <v>0</v>
      </c>
      <c r="BI177" s="238">
        <f>IF(N177="nulová",J177,0)</f>
        <v>0</v>
      </c>
      <c r="BJ177" s="17" t="s">
        <v>83</v>
      </c>
      <c r="BK177" s="238">
        <f>ROUND(I177*H177,2)</f>
        <v>0</v>
      </c>
      <c r="BL177" s="17" t="s">
        <v>113</v>
      </c>
      <c r="BM177" s="237" t="s">
        <v>525</v>
      </c>
    </row>
    <row r="178" s="2" customFormat="1">
      <c r="A178" s="38"/>
      <c r="B178" s="39"/>
      <c r="C178" s="40"/>
      <c r="D178" s="239" t="s">
        <v>156</v>
      </c>
      <c r="E178" s="40"/>
      <c r="F178" s="240" t="s">
        <v>526</v>
      </c>
      <c r="G178" s="40"/>
      <c r="H178" s="40"/>
      <c r="I178" s="241"/>
      <c r="J178" s="40"/>
      <c r="K178" s="40"/>
      <c r="L178" s="44"/>
      <c r="M178" s="242"/>
      <c r="N178" s="243"/>
      <c r="O178" s="91"/>
      <c r="P178" s="91"/>
      <c r="Q178" s="91"/>
      <c r="R178" s="91"/>
      <c r="S178" s="91"/>
      <c r="T178" s="92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T178" s="17" t="s">
        <v>156</v>
      </c>
      <c r="AU178" s="17" t="s">
        <v>87</v>
      </c>
    </row>
    <row r="179" s="13" customFormat="1">
      <c r="A179" s="13"/>
      <c r="B179" s="244"/>
      <c r="C179" s="245"/>
      <c r="D179" s="246" t="s">
        <v>158</v>
      </c>
      <c r="E179" s="247" t="s">
        <v>1</v>
      </c>
      <c r="F179" s="248" t="s">
        <v>527</v>
      </c>
      <c r="G179" s="245"/>
      <c r="H179" s="249">
        <v>1.9199999999999999</v>
      </c>
      <c r="I179" s="250"/>
      <c r="J179" s="245"/>
      <c r="K179" s="245"/>
      <c r="L179" s="251"/>
      <c r="M179" s="252"/>
      <c r="N179" s="253"/>
      <c r="O179" s="253"/>
      <c r="P179" s="253"/>
      <c r="Q179" s="253"/>
      <c r="R179" s="253"/>
      <c r="S179" s="253"/>
      <c r="T179" s="254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55" t="s">
        <v>158</v>
      </c>
      <c r="AU179" s="255" t="s">
        <v>87</v>
      </c>
      <c r="AV179" s="13" t="s">
        <v>87</v>
      </c>
      <c r="AW179" s="13" t="s">
        <v>34</v>
      </c>
      <c r="AX179" s="13" t="s">
        <v>83</v>
      </c>
      <c r="AY179" s="255" t="s">
        <v>148</v>
      </c>
    </row>
    <row r="180" s="2" customFormat="1" ht="33" customHeight="1">
      <c r="A180" s="38"/>
      <c r="B180" s="39"/>
      <c r="C180" s="226" t="s">
        <v>340</v>
      </c>
      <c r="D180" s="226" t="s">
        <v>150</v>
      </c>
      <c r="E180" s="227" t="s">
        <v>528</v>
      </c>
      <c r="F180" s="228" t="s">
        <v>529</v>
      </c>
      <c r="G180" s="229" t="s">
        <v>530</v>
      </c>
      <c r="H180" s="230">
        <v>12</v>
      </c>
      <c r="I180" s="231"/>
      <c r="J180" s="232">
        <f>ROUND(I180*H180,2)</f>
        <v>0</v>
      </c>
      <c r="K180" s="228" t="s">
        <v>154</v>
      </c>
      <c r="L180" s="44"/>
      <c r="M180" s="233" t="s">
        <v>1</v>
      </c>
      <c r="N180" s="234" t="s">
        <v>44</v>
      </c>
      <c r="O180" s="91"/>
      <c r="P180" s="235">
        <f>O180*H180</f>
        <v>0</v>
      </c>
      <c r="Q180" s="235">
        <v>0.00017000000000000001</v>
      </c>
      <c r="R180" s="235">
        <f>Q180*H180</f>
        <v>0.0020400000000000001</v>
      </c>
      <c r="S180" s="235">
        <v>0</v>
      </c>
      <c r="T180" s="236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37" t="s">
        <v>113</v>
      </c>
      <c r="AT180" s="237" t="s">
        <v>150</v>
      </c>
      <c r="AU180" s="237" t="s">
        <v>87</v>
      </c>
      <c r="AY180" s="17" t="s">
        <v>148</v>
      </c>
      <c r="BE180" s="238">
        <f>IF(N180="základní",J180,0)</f>
        <v>0</v>
      </c>
      <c r="BF180" s="238">
        <f>IF(N180="snížená",J180,0)</f>
        <v>0</v>
      </c>
      <c r="BG180" s="238">
        <f>IF(N180="zákl. přenesená",J180,0)</f>
        <v>0</v>
      </c>
      <c r="BH180" s="238">
        <f>IF(N180="sníž. přenesená",J180,0)</f>
        <v>0</v>
      </c>
      <c r="BI180" s="238">
        <f>IF(N180="nulová",J180,0)</f>
        <v>0</v>
      </c>
      <c r="BJ180" s="17" t="s">
        <v>83</v>
      </c>
      <c r="BK180" s="238">
        <f>ROUND(I180*H180,2)</f>
        <v>0</v>
      </c>
      <c r="BL180" s="17" t="s">
        <v>113</v>
      </c>
      <c r="BM180" s="237" t="s">
        <v>531</v>
      </c>
    </row>
    <row r="181" s="2" customFormat="1">
      <c r="A181" s="38"/>
      <c r="B181" s="39"/>
      <c r="C181" s="40"/>
      <c r="D181" s="239" t="s">
        <v>156</v>
      </c>
      <c r="E181" s="40"/>
      <c r="F181" s="240" t="s">
        <v>532</v>
      </c>
      <c r="G181" s="40"/>
      <c r="H181" s="40"/>
      <c r="I181" s="241"/>
      <c r="J181" s="40"/>
      <c r="K181" s="40"/>
      <c r="L181" s="44"/>
      <c r="M181" s="242"/>
      <c r="N181" s="243"/>
      <c r="O181" s="91"/>
      <c r="P181" s="91"/>
      <c r="Q181" s="91"/>
      <c r="R181" s="91"/>
      <c r="S181" s="91"/>
      <c r="T181" s="92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T181" s="17" t="s">
        <v>156</v>
      </c>
      <c r="AU181" s="17" t="s">
        <v>87</v>
      </c>
    </row>
    <row r="182" s="13" customFormat="1">
      <c r="A182" s="13"/>
      <c r="B182" s="244"/>
      <c r="C182" s="245"/>
      <c r="D182" s="246" t="s">
        <v>158</v>
      </c>
      <c r="E182" s="247" t="s">
        <v>1</v>
      </c>
      <c r="F182" s="248" t="s">
        <v>533</v>
      </c>
      <c r="G182" s="245"/>
      <c r="H182" s="249">
        <v>12</v>
      </c>
      <c r="I182" s="250"/>
      <c r="J182" s="245"/>
      <c r="K182" s="245"/>
      <c r="L182" s="251"/>
      <c r="M182" s="252"/>
      <c r="N182" s="253"/>
      <c r="O182" s="253"/>
      <c r="P182" s="253"/>
      <c r="Q182" s="253"/>
      <c r="R182" s="253"/>
      <c r="S182" s="253"/>
      <c r="T182" s="254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55" t="s">
        <v>158</v>
      </c>
      <c r="AU182" s="255" t="s">
        <v>87</v>
      </c>
      <c r="AV182" s="13" t="s">
        <v>87</v>
      </c>
      <c r="AW182" s="13" t="s">
        <v>34</v>
      </c>
      <c r="AX182" s="13" t="s">
        <v>83</v>
      </c>
      <c r="AY182" s="255" t="s">
        <v>148</v>
      </c>
    </row>
    <row r="183" s="2" customFormat="1" ht="66.75" customHeight="1">
      <c r="A183" s="38"/>
      <c r="B183" s="39"/>
      <c r="C183" s="226" t="s">
        <v>344</v>
      </c>
      <c r="D183" s="226" t="s">
        <v>150</v>
      </c>
      <c r="E183" s="227" t="s">
        <v>420</v>
      </c>
      <c r="F183" s="228" t="s">
        <v>421</v>
      </c>
      <c r="G183" s="229" t="s">
        <v>153</v>
      </c>
      <c r="H183" s="230">
        <v>72.5</v>
      </c>
      <c r="I183" s="231"/>
      <c r="J183" s="232">
        <f>ROUND(I183*H183,2)</f>
        <v>0</v>
      </c>
      <c r="K183" s="228" t="s">
        <v>154</v>
      </c>
      <c r="L183" s="44"/>
      <c r="M183" s="233" t="s">
        <v>1</v>
      </c>
      <c r="N183" s="234" t="s">
        <v>44</v>
      </c>
      <c r="O183" s="91"/>
      <c r="P183" s="235">
        <f>O183*H183</f>
        <v>0</v>
      </c>
      <c r="Q183" s="235">
        <v>0</v>
      </c>
      <c r="R183" s="235">
        <f>Q183*H183</f>
        <v>0</v>
      </c>
      <c r="S183" s="235">
        <v>0.017999999999999999</v>
      </c>
      <c r="T183" s="236">
        <f>S183*H183</f>
        <v>1.3049999999999999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37" t="s">
        <v>113</v>
      </c>
      <c r="AT183" s="237" t="s">
        <v>150</v>
      </c>
      <c r="AU183" s="237" t="s">
        <v>87</v>
      </c>
      <c r="AY183" s="17" t="s">
        <v>148</v>
      </c>
      <c r="BE183" s="238">
        <f>IF(N183="základní",J183,0)</f>
        <v>0</v>
      </c>
      <c r="BF183" s="238">
        <f>IF(N183="snížená",J183,0)</f>
        <v>0</v>
      </c>
      <c r="BG183" s="238">
        <f>IF(N183="zákl. přenesená",J183,0)</f>
        <v>0</v>
      </c>
      <c r="BH183" s="238">
        <f>IF(N183="sníž. přenesená",J183,0)</f>
        <v>0</v>
      </c>
      <c r="BI183" s="238">
        <f>IF(N183="nulová",J183,0)</f>
        <v>0</v>
      </c>
      <c r="BJ183" s="17" t="s">
        <v>83</v>
      </c>
      <c r="BK183" s="238">
        <f>ROUND(I183*H183,2)</f>
        <v>0</v>
      </c>
      <c r="BL183" s="17" t="s">
        <v>113</v>
      </c>
      <c r="BM183" s="237" t="s">
        <v>534</v>
      </c>
    </row>
    <row r="184" s="2" customFormat="1">
      <c r="A184" s="38"/>
      <c r="B184" s="39"/>
      <c r="C184" s="40"/>
      <c r="D184" s="239" t="s">
        <v>156</v>
      </c>
      <c r="E184" s="40"/>
      <c r="F184" s="240" t="s">
        <v>423</v>
      </c>
      <c r="G184" s="40"/>
      <c r="H184" s="40"/>
      <c r="I184" s="241"/>
      <c r="J184" s="40"/>
      <c r="K184" s="40"/>
      <c r="L184" s="44"/>
      <c r="M184" s="242"/>
      <c r="N184" s="243"/>
      <c r="O184" s="91"/>
      <c r="P184" s="91"/>
      <c r="Q184" s="91"/>
      <c r="R184" s="91"/>
      <c r="S184" s="91"/>
      <c r="T184" s="92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T184" s="17" t="s">
        <v>156</v>
      </c>
      <c r="AU184" s="17" t="s">
        <v>87</v>
      </c>
    </row>
    <row r="185" s="13" customFormat="1">
      <c r="A185" s="13"/>
      <c r="B185" s="244"/>
      <c r="C185" s="245"/>
      <c r="D185" s="246" t="s">
        <v>158</v>
      </c>
      <c r="E185" s="247" t="s">
        <v>1</v>
      </c>
      <c r="F185" s="248" t="s">
        <v>535</v>
      </c>
      <c r="G185" s="245"/>
      <c r="H185" s="249">
        <v>72.5</v>
      </c>
      <c r="I185" s="250"/>
      <c r="J185" s="245"/>
      <c r="K185" s="245"/>
      <c r="L185" s="251"/>
      <c r="M185" s="252"/>
      <c r="N185" s="253"/>
      <c r="O185" s="253"/>
      <c r="P185" s="253"/>
      <c r="Q185" s="253"/>
      <c r="R185" s="253"/>
      <c r="S185" s="253"/>
      <c r="T185" s="254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55" t="s">
        <v>158</v>
      </c>
      <c r="AU185" s="255" t="s">
        <v>87</v>
      </c>
      <c r="AV185" s="13" t="s">
        <v>87</v>
      </c>
      <c r="AW185" s="13" t="s">
        <v>34</v>
      </c>
      <c r="AX185" s="13" t="s">
        <v>83</v>
      </c>
      <c r="AY185" s="255" t="s">
        <v>148</v>
      </c>
    </row>
    <row r="186" s="2" customFormat="1" ht="49.05" customHeight="1">
      <c r="A186" s="38"/>
      <c r="B186" s="39"/>
      <c r="C186" s="226" t="s">
        <v>347</v>
      </c>
      <c r="D186" s="226" t="s">
        <v>150</v>
      </c>
      <c r="E186" s="227" t="s">
        <v>536</v>
      </c>
      <c r="F186" s="228" t="s">
        <v>537</v>
      </c>
      <c r="G186" s="229" t="s">
        <v>168</v>
      </c>
      <c r="H186" s="230">
        <v>6.3399999999999999</v>
      </c>
      <c r="I186" s="231"/>
      <c r="J186" s="232">
        <f>ROUND(I186*H186,2)</f>
        <v>0</v>
      </c>
      <c r="K186" s="228" t="s">
        <v>154</v>
      </c>
      <c r="L186" s="44"/>
      <c r="M186" s="233" t="s">
        <v>1</v>
      </c>
      <c r="N186" s="234" t="s">
        <v>44</v>
      </c>
      <c r="O186" s="91"/>
      <c r="P186" s="235">
        <f>O186*H186</f>
        <v>0</v>
      </c>
      <c r="Q186" s="235">
        <v>0</v>
      </c>
      <c r="R186" s="235">
        <f>Q186*H186</f>
        <v>0</v>
      </c>
      <c r="S186" s="235">
        <v>2.2000000000000002</v>
      </c>
      <c r="T186" s="236">
        <f>S186*H186</f>
        <v>13.948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37" t="s">
        <v>113</v>
      </c>
      <c r="AT186" s="237" t="s">
        <v>150</v>
      </c>
      <c r="AU186" s="237" t="s">
        <v>87</v>
      </c>
      <c r="AY186" s="17" t="s">
        <v>148</v>
      </c>
      <c r="BE186" s="238">
        <f>IF(N186="základní",J186,0)</f>
        <v>0</v>
      </c>
      <c r="BF186" s="238">
        <f>IF(N186="snížená",J186,0)</f>
        <v>0</v>
      </c>
      <c r="BG186" s="238">
        <f>IF(N186="zákl. přenesená",J186,0)</f>
        <v>0</v>
      </c>
      <c r="BH186" s="238">
        <f>IF(N186="sníž. přenesená",J186,0)</f>
        <v>0</v>
      </c>
      <c r="BI186" s="238">
        <f>IF(N186="nulová",J186,0)</f>
        <v>0</v>
      </c>
      <c r="BJ186" s="17" t="s">
        <v>83</v>
      </c>
      <c r="BK186" s="238">
        <f>ROUND(I186*H186,2)</f>
        <v>0</v>
      </c>
      <c r="BL186" s="17" t="s">
        <v>113</v>
      </c>
      <c r="BM186" s="237" t="s">
        <v>538</v>
      </c>
    </row>
    <row r="187" s="2" customFormat="1">
      <c r="A187" s="38"/>
      <c r="B187" s="39"/>
      <c r="C187" s="40"/>
      <c r="D187" s="239" t="s">
        <v>156</v>
      </c>
      <c r="E187" s="40"/>
      <c r="F187" s="240" t="s">
        <v>539</v>
      </c>
      <c r="G187" s="40"/>
      <c r="H187" s="40"/>
      <c r="I187" s="241"/>
      <c r="J187" s="40"/>
      <c r="K187" s="40"/>
      <c r="L187" s="44"/>
      <c r="M187" s="242"/>
      <c r="N187" s="243"/>
      <c r="O187" s="91"/>
      <c r="P187" s="91"/>
      <c r="Q187" s="91"/>
      <c r="R187" s="91"/>
      <c r="S187" s="91"/>
      <c r="T187" s="92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T187" s="17" t="s">
        <v>156</v>
      </c>
      <c r="AU187" s="17" t="s">
        <v>87</v>
      </c>
    </row>
    <row r="188" s="13" customFormat="1">
      <c r="A188" s="13"/>
      <c r="B188" s="244"/>
      <c r="C188" s="245"/>
      <c r="D188" s="246" t="s">
        <v>158</v>
      </c>
      <c r="E188" s="247" t="s">
        <v>1</v>
      </c>
      <c r="F188" s="248" t="s">
        <v>540</v>
      </c>
      <c r="G188" s="245"/>
      <c r="H188" s="249">
        <v>6.3399999999999999</v>
      </c>
      <c r="I188" s="250"/>
      <c r="J188" s="245"/>
      <c r="K188" s="245"/>
      <c r="L188" s="251"/>
      <c r="M188" s="252"/>
      <c r="N188" s="253"/>
      <c r="O188" s="253"/>
      <c r="P188" s="253"/>
      <c r="Q188" s="253"/>
      <c r="R188" s="253"/>
      <c r="S188" s="253"/>
      <c r="T188" s="254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55" t="s">
        <v>158</v>
      </c>
      <c r="AU188" s="255" t="s">
        <v>87</v>
      </c>
      <c r="AV188" s="13" t="s">
        <v>87</v>
      </c>
      <c r="AW188" s="13" t="s">
        <v>34</v>
      </c>
      <c r="AX188" s="13" t="s">
        <v>83</v>
      </c>
      <c r="AY188" s="255" t="s">
        <v>148</v>
      </c>
    </row>
    <row r="189" s="12" customFormat="1" ht="22.8" customHeight="1">
      <c r="A189" s="12"/>
      <c r="B189" s="210"/>
      <c r="C189" s="211"/>
      <c r="D189" s="212" t="s">
        <v>78</v>
      </c>
      <c r="E189" s="224" t="s">
        <v>244</v>
      </c>
      <c r="F189" s="224" t="s">
        <v>245</v>
      </c>
      <c r="G189" s="211"/>
      <c r="H189" s="211"/>
      <c r="I189" s="214"/>
      <c r="J189" s="225">
        <f>BK189</f>
        <v>0</v>
      </c>
      <c r="K189" s="211"/>
      <c r="L189" s="216"/>
      <c r="M189" s="217"/>
      <c r="N189" s="218"/>
      <c r="O189" s="218"/>
      <c r="P189" s="219">
        <f>SUM(P190:P191)</f>
        <v>0</v>
      </c>
      <c r="Q189" s="218"/>
      <c r="R189" s="219">
        <f>SUM(R190:R191)</f>
        <v>0</v>
      </c>
      <c r="S189" s="218"/>
      <c r="T189" s="220">
        <f>SUM(T190:T191)</f>
        <v>0</v>
      </c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R189" s="221" t="s">
        <v>83</v>
      </c>
      <c r="AT189" s="222" t="s">
        <v>78</v>
      </c>
      <c r="AU189" s="222" t="s">
        <v>83</v>
      </c>
      <c r="AY189" s="221" t="s">
        <v>148</v>
      </c>
      <c r="BK189" s="223">
        <f>SUM(BK190:BK191)</f>
        <v>0</v>
      </c>
    </row>
    <row r="190" s="2" customFormat="1" ht="33" customHeight="1">
      <c r="A190" s="38"/>
      <c r="B190" s="39"/>
      <c r="C190" s="226" t="s">
        <v>541</v>
      </c>
      <c r="D190" s="226" t="s">
        <v>150</v>
      </c>
      <c r="E190" s="227" t="s">
        <v>246</v>
      </c>
      <c r="F190" s="228" t="s">
        <v>247</v>
      </c>
      <c r="G190" s="229" t="s">
        <v>222</v>
      </c>
      <c r="H190" s="230">
        <v>10.158</v>
      </c>
      <c r="I190" s="231"/>
      <c r="J190" s="232">
        <f>ROUND(I190*H190,2)</f>
        <v>0</v>
      </c>
      <c r="K190" s="228" t="s">
        <v>154</v>
      </c>
      <c r="L190" s="44"/>
      <c r="M190" s="233" t="s">
        <v>1</v>
      </c>
      <c r="N190" s="234" t="s">
        <v>44</v>
      </c>
      <c r="O190" s="91"/>
      <c r="P190" s="235">
        <f>O190*H190</f>
        <v>0</v>
      </c>
      <c r="Q190" s="235">
        <v>0</v>
      </c>
      <c r="R190" s="235">
        <f>Q190*H190</f>
        <v>0</v>
      </c>
      <c r="S190" s="235">
        <v>0</v>
      </c>
      <c r="T190" s="236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37" t="s">
        <v>113</v>
      </c>
      <c r="AT190" s="237" t="s">
        <v>150</v>
      </c>
      <c r="AU190" s="237" t="s">
        <v>87</v>
      </c>
      <c r="AY190" s="17" t="s">
        <v>148</v>
      </c>
      <c r="BE190" s="238">
        <f>IF(N190="základní",J190,0)</f>
        <v>0</v>
      </c>
      <c r="BF190" s="238">
        <f>IF(N190="snížená",J190,0)</f>
        <v>0</v>
      </c>
      <c r="BG190" s="238">
        <f>IF(N190="zákl. přenesená",J190,0)</f>
        <v>0</v>
      </c>
      <c r="BH190" s="238">
        <f>IF(N190="sníž. přenesená",J190,0)</f>
        <v>0</v>
      </c>
      <c r="BI190" s="238">
        <f>IF(N190="nulová",J190,0)</f>
        <v>0</v>
      </c>
      <c r="BJ190" s="17" t="s">
        <v>83</v>
      </c>
      <c r="BK190" s="238">
        <f>ROUND(I190*H190,2)</f>
        <v>0</v>
      </c>
      <c r="BL190" s="17" t="s">
        <v>113</v>
      </c>
      <c r="BM190" s="237" t="s">
        <v>542</v>
      </c>
    </row>
    <row r="191" s="2" customFormat="1">
      <c r="A191" s="38"/>
      <c r="B191" s="39"/>
      <c r="C191" s="40"/>
      <c r="D191" s="239" t="s">
        <v>156</v>
      </c>
      <c r="E191" s="40"/>
      <c r="F191" s="240" t="s">
        <v>249</v>
      </c>
      <c r="G191" s="40"/>
      <c r="H191" s="40"/>
      <c r="I191" s="241"/>
      <c r="J191" s="40"/>
      <c r="K191" s="40"/>
      <c r="L191" s="44"/>
      <c r="M191" s="278"/>
      <c r="N191" s="279"/>
      <c r="O191" s="280"/>
      <c r="P191" s="280"/>
      <c r="Q191" s="280"/>
      <c r="R191" s="280"/>
      <c r="S191" s="280"/>
      <c r="T191" s="281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T191" s="17" t="s">
        <v>156</v>
      </c>
      <c r="AU191" s="17" t="s">
        <v>87</v>
      </c>
    </row>
    <row r="192" s="2" customFormat="1" ht="6.96" customHeight="1">
      <c r="A192" s="38"/>
      <c r="B192" s="66"/>
      <c r="C192" s="67"/>
      <c r="D192" s="67"/>
      <c r="E192" s="67"/>
      <c r="F192" s="67"/>
      <c r="G192" s="67"/>
      <c r="H192" s="67"/>
      <c r="I192" s="67"/>
      <c r="J192" s="67"/>
      <c r="K192" s="67"/>
      <c r="L192" s="44"/>
      <c r="M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</row>
  </sheetData>
  <sheetProtection sheet="1" autoFilter="0" formatColumns="0" formatRows="0" objects="1" scenarios="1" spinCount="100000" saltValue="pSPuu7U1l2gWzH6Sz57FaGhiVmTqimVIUKh6DeZTlxadepm+MyMpXlYvfZHwHyv3BFZak9Yrvd7oQSuR+dIcOg==" hashValue="LR5Q8hw2q/ORO3qtC5+tAGrjFIXe2iZ8Py1rROTJnjt62UgIJ9s3GC6kDr2OLAAm0AzqH118I/BV5ORPAkBClg==" algorithmName="SHA-512" password="CC35"/>
  <autoFilter ref="C121:K191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hyperlinks>
    <hyperlink ref="F126" r:id="rId1" display="https://podminky.urs.cz/item/CS_URS_2022_01/114203102"/>
    <hyperlink ref="F129" r:id="rId2" display="https://podminky.urs.cz/item/CS_URS_2022_01/114203202"/>
    <hyperlink ref="F132" r:id="rId3" display="https://podminky.urs.cz/item/CS_URS_2022_01/114203301"/>
    <hyperlink ref="F135" r:id="rId4" display="https://podminky.urs.cz/item/CS_URS_2022_01/114203401"/>
    <hyperlink ref="F138" r:id="rId5" display="https://podminky.urs.cz/item/CS_URS_2022_01/162751134"/>
    <hyperlink ref="F143" r:id="rId6" display="https://podminky.urs.cz/item/CS_URS_2022_01/171201231"/>
    <hyperlink ref="F152" r:id="rId7" display="https://podminky.urs.cz/item/CS_URS_2022_01/451316112"/>
    <hyperlink ref="F155" r:id="rId8" display="https://podminky.urs.cz/item/CS_URS_2022_01/451571111"/>
    <hyperlink ref="F158" r:id="rId9" display="https://podminky.urs.cz/item/CS_URS_2022_01/452318510"/>
    <hyperlink ref="F164" r:id="rId10" display="https://podminky.urs.cz/item/CS_URS_2022_01/465513327"/>
    <hyperlink ref="F171" r:id="rId11" display="https://podminky.urs.cz/item/CS_URS_2022_01/629995101"/>
    <hyperlink ref="F174" r:id="rId12" display="https://podminky.urs.cz/item/CS_URS_2022_01/636195212"/>
    <hyperlink ref="F178" r:id="rId13" display="https://podminky.urs.cz/item/CS_URS_2022_01/931992121"/>
    <hyperlink ref="F181" r:id="rId14" display="https://podminky.urs.cz/item/CS_URS_2022_01/931994142"/>
    <hyperlink ref="F184" r:id="rId15" display="https://podminky.urs.cz/item/CS_URS_2022_01/938903111"/>
    <hyperlink ref="F187" r:id="rId16" display="https://podminky.urs.cz/item/CS_URS_2022_01/966041112"/>
    <hyperlink ref="F191" r:id="rId17" display="https://podminky.urs.cz/item/CS_URS_2022_01/998332011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8"/>
</worksheet>
</file>

<file path=xl/worksheets/sheet9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115</v>
      </c>
    </row>
    <row r="3" s="1" customFormat="1" ht="6.96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20"/>
      <c r="AT3" s="17" t="s">
        <v>87</v>
      </c>
    </row>
    <row r="4" s="1" customFormat="1" ht="24.96" customHeight="1">
      <c r="B4" s="20"/>
      <c r="D4" s="148" t="s">
        <v>119</v>
      </c>
      <c r="L4" s="20"/>
      <c r="M4" s="149" t="s">
        <v>10</v>
      </c>
      <c r="AT4" s="17" t="s">
        <v>4</v>
      </c>
    </row>
    <row r="5" s="1" customFormat="1" ht="6.96" customHeight="1">
      <c r="B5" s="20"/>
      <c r="L5" s="20"/>
    </row>
    <row r="6" s="1" customFormat="1" ht="12" customHeight="1">
      <c r="B6" s="20"/>
      <c r="D6" s="150" t="s">
        <v>16</v>
      </c>
      <c r="L6" s="20"/>
    </row>
    <row r="7" s="1" customFormat="1" ht="16.5" customHeight="1">
      <c r="B7" s="20"/>
      <c r="E7" s="151" t="str">
        <f>'Rekapitulace stavby'!K6</f>
        <v>Divoká Orlice, Žamberk, oprava úpravy, ř. km 78,100 - 78,723</v>
      </c>
      <c r="F7" s="150"/>
      <c r="G7" s="150"/>
      <c r="H7" s="150"/>
      <c r="L7" s="20"/>
    </row>
    <row r="8" s="2" customFormat="1" ht="12" customHeight="1">
      <c r="A8" s="38"/>
      <c r="B8" s="44"/>
      <c r="C8" s="38"/>
      <c r="D8" s="150" t="s">
        <v>120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="2" customFormat="1" ht="16.5" customHeight="1">
      <c r="A9" s="38"/>
      <c r="B9" s="44"/>
      <c r="C9" s="38"/>
      <c r="D9" s="38"/>
      <c r="E9" s="152" t="s">
        <v>543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2" customHeight="1">
      <c r="A11" s="38"/>
      <c r="B11" s="44"/>
      <c r="C11" s="38"/>
      <c r="D11" s="150" t="s">
        <v>18</v>
      </c>
      <c r="E11" s="38"/>
      <c r="F11" s="141" t="s">
        <v>19</v>
      </c>
      <c r="G11" s="38"/>
      <c r="H11" s="38"/>
      <c r="I11" s="150" t="s">
        <v>20</v>
      </c>
      <c r="J11" s="141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 ht="12" customHeight="1">
      <c r="A12" s="38"/>
      <c r="B12" s="44"/>
      <c r="C12" s="38"/>
      <c r="D12" s="150" t="s">
        <v>22</v>
      </c>
      <c r="E12" s="38"/>
      <c r="F12" s="141" t="s">
        <v>23</v>
      </c>
      <c r="G12" s="38"/>
      <c r="H12" s="38"/>
      <c r="I12" s="150" t="s">
        <v>24</v>
      </c>
      <c r="J12" s="153" t="str">
        <f>'Rekapitulace stavby'!AN8</f>
        <v>2. 5. 2022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50" t="s">
        <v>26</v>
      </c>
      <c r="E14" s="38"/>
      <c r="F14" s="38"/>
      <c r="G14" s="38"/>
      <c r="H14" s="38"/>
      <c r="I14" s="150" t="s">
        <v>27</v>
      </c>
      <c r="J14" s="141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8" customHeight="1">
      <c r="A15" s="38"/>
      <c r="B15" s="44"/>
      <c r="C15" s="38"/>
      <c r="D15" s="38"/>
      <c r="E15" s="141" t="s">
        <v>28</v>
      </c>
      <c r="F15" s="38"/>
      <c r="G15" s="38"/>
      <c r="H15" s="38"/>
      <c r="I15" s="150" t="s">
        <v>29</v>
      </c>
      <c r="J15" s="141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6.96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2" customHeight="1">
      <c r="A17" s="38"/>
      <c r="B17" s="44"/>
      <c r="C17" s="38"/>
      <c r="D17" s="150" t="s">
        <v>30</v>
      </c>
      <c r="E17" s="38"/>
      <c r="F17" s="38"/>
      <c r="G17" s="38"/>
      <c r="H17" s="38"/>
      <c r="I17" s="150" t="s">
        <v>27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1"/>
      <c r="G18" s="141"/>
      <c r="H18" s="141"/>
      <c r="I18" s="150" t="s">
        <v>29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6.96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2" customHeight="1">
      <c r="A20" s="38"/>
      <c r="B20" s="44"/>
      <c r="C20" s="38"/>
      <c r="D20" s="150" t="s">
        <v>32</v>
      </c>
      <c r="E20" s="38"/>
      <c r="F20" s="38"/>
      <c r="G20" s="38"/>
      <c r="H20" s="38"/>
      <c r="I20" s="150" t="s">
        <v>27</v>
      </c>
      <c r="J20" s="141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18" customHeight="1">
      <c r="A21" s="38"/>
      <c r="B21" s="44"/>
      <c r="C21" s="38"/>
      <c r="D21" s="38"/>
      <c r="E21" s="141" t="s">
        <v>33</v>
      </c>
      <c r="F21" s="38"/>
      <c r="G21" s="38"/>
      <c r="H21" s="38"/>
      <c r="I21" s="150" t="s">
        <v>29</v>
      </c>
      <c r="J21" s="141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6.96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2" customHeight="1">
      <c r="A23" s="38"/>
      <c r="B23" s="44"/>
      <c r="C23" s="38"/>
      <c r="D23" s="150" t="s">
        <v>35</v>
      </c>
      <c r="E23" s="38"/>
      <c r="F23" s="38"/>
      <c r="G23" s="38"/>
      <c r="H23" s="38"/>
      <c r="I23" s="150" t="s">
        <v>27</v>
      </c>
      <c r="J23" s="141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18" customHeight="1">
      <c r="A24" s="38"/>
      <c r="B24" s="44"/>
      <c r="C24" s="38"/>
      <c r="D24" s="38"/>
      <c r="E24" s="141" t="s">
        <v>36</v>
      </c>
      <c r="F24" s="38"/>
      <c r="G24" s="38"/>
      <c r="H24" s="38"/>
      <c r="I24" s="150" t="s">
        <v>29</v>
      </c>
      <c r="J24" s="141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6.96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2" customHeight="1">
      <c r="A26" s="38"/>
      <c r="B26" s="44"/>
      <c r="C26" s="38"/>
      <c r="D26" s="150" t="s">
        <v>37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8" customFormat="1" ht="71.25" customHeight="1">
      <c r="A27" s="154"/>
      <c r="B27" s="155"/>
      <c r="C27" s="154"/>
      <c r="D27" s="154"/>
      <c r="E27" s="156" t="s">
        <v>38</v>
      </c>
      <c r="F27" s="156"/>
      <c r="G27" s="156"/>
      <c r="H27" s="156"/>
      <c r="I27" s="154"/>
      <c r="J27" s="154"/>
      <c r="K27" s="154"/>
      <c r="L27" s="157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</row>
    <row r="28" s="2" customFormat="1" ht="6.96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2" customFormat="1" ht="6.96" customHeight="1">
      <c r="A29" s="38"/>
      <c r="B29" s="44"/>
      <c r="C29" s="38"/>
      <c r="D29" s="158"/>
      <c r="E29" s="158"/>
      <c r="F29" s="158"/>
      <c r="G29" s="158"/>
      <c r="H29" s="158"/>
      <c r="I29" s="158"/>
      <c r="J29" s="158"/>
      <c r="K29" s="158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="2" customFormat="1" ht="25.44" customHeight="1">
      <c r="A30" s="38"/>
      <c r="B30" s="44"/>
      <c r="C30" s="38"/>
      <c r="D30" s="159" t="s">
        <v>39</v>
      </c>
      <c r="E30" s="38"/>
      <c r="F30" s="38"/>
      <c r="G30" s="38"/>
      <c r="H30" s="38"/>
      <c r="I30" s="38"/>
      <c r="J30" s="160">
        <f>ROUND(J125, 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58"/>
      <c r="E31" s="158"/>
      <c r="F31" s="158"/>
      <c r="G31" s="158"/>
      <c r="H31" s="158"/>
      <c r="I31" s="158"/>
      <c r="J31" s="158"/>
      <c r="K31" s="15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14.4" customHeight="1">
      <c r="A32" s="38"/>
      <c r="B32" s="44"/>
      <c r="C32" s="38"/>
      <c r="D32" s="38"/>
      <c r="E32" s="38"/>
      <c r="F32" s="161" t="s">
        <v>41</v>
      </c>
      <c r="G32" s="38"/>
      <c r="H32" s="38"/>
      <c r="I32" s="161" t="s">
        <v>40</v>
      </c>
      <c r="J32" s="161" t="s">
        <v>42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14.4" customHeight="1">
      <c r="A33" s="38"/>
      <c r="B33" s="44"/>
      <c r="C33" s="38"/>
      <c r="D33" s="162" t="s">
        <v>43</v>
      </c>
      <c r="E33" s="150" t="s">
        <v>44</v>
      </c>
      <c r="F33" s="163">
        <f>ROUND((SUM(BE125:BE222)),  2)</f>
        <v>0</v>
      </c>
      <c r="G33" s="38"/>
      <c r="H33" s="38"/>
      <c r="I33" s="164">
        <v>0.20999999999999999</v>
      </c>
      <c r="J33" s="163">
        <f>ROUND(((SUM(BE125:BE222))*I33),  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150" t="s">
        <v>45</v>
      </c>
      <c r="F34" s="163">
        <f>ROUND((SUM(BF125:BF222)),  2)</f>
        <v>0</v>
      </c>
      <c r="G34" s="38"/>
      <c r="H34" s="38"/>
      <c r="I34" s="164">
        <v>0.14999999999999999</v>
      </c>
      <c r="J34" s="163">
        <f>ROUND(((SUM(BF125:BF222))*I34),  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hidden="1" s="2" customFormat="1" ht="14.4" customHeight="1">
      <c r="A35" s="38"/>
      <c r="B35" s="44"/>
      <c r="C35" s="38"/>
      <c r="D35" s="38"/>
      <c r="E35" s="150" t="s">
        <v>46</v>
      </c>
      <c r="F35" s="163">
        <f>ROUND((SUM(BG125:BG222)),  2)</f>
        <v>0</v>
      </c>
      <c r="G35" s="38"/>
      <c r="H35" s="38"/>
      <c r="I35" s="164">
        <v>0.20999999999999999</v>
      </c>
      <c r="J35" s="163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hidden="1" s="2" customFormat="1" ht="14.4" customHeight="1">
      <c r="A36" s="38"/>
      <c r="B36" s="44"/>
      <c r="C36" s="38"/>
      <c r="D36" s="38"/>
      <c r="E36" s="150" t="s">
        <v>47</v>
      </c>
      <c r="F36" s="163">
        <f>ROUND((SUM(BH125:BH222)),  2)</f>
        <v>0</v>
      </c>
      <c r="G36" s="38"/>
      <c r="H36" s="38"/>
      <c r="I36" s="164">
        <v>0.14999999999999999</v>
      </c>
      <c r="J36" s="163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50" t="s">
        <v>48</v>
      </c>
      <c r="F37" s="163">
        <f>ROUND((SUM(BI125:BI222)),  2)</f>
        <v>0</v>
      </c>
      <c r="G37" s="38"/>
      <c r="H37" s="38"/>
      <c r="I37" s="164">
        <v>0</v>
      </c>
      <c r="J37" s="163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="2" customFormat="1" ht="6.96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="2" customFormat="1" ht="25.44" customHeight="1">
      <c r="A39" s="38"/>
      <c r="B39" s="44"/>
      <c r="C39" s="165"/>
      <c r="D39" s="166" t="s">
        <v>49</v>
      </c>
      <c r="E39" s="167"/>
      <c r="F39" s="167"/>
      <c r="G39" s="168" t="s">
        <v>50</v>
      </c>
      <c r="H39" s="169" t="s">
        <v>51</v>
      </c>
      <c r="I39" s="167"/>
      <c r="J39" s="170">
        <f>SUM(J30:J37)</f>
        <v>0</v>
      </c>
      <c r="K39" s="171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1" customFormat="1" ht="14.4" customHeight="1">
      <c r="B41" s="20"/>
      <c r="L41" s="20"/>
    </row>
    <row r="42" s="1" customFormat="1" ht="14.4" customHeight="1">
      <c r="B42" s="20"/>
      <c r="L42" s="20"/>
    </row>
    <row r="43" s="1" customFormat="1" ht="14.4" customHeight="1">
      <c r="B43" s="20"/>
      <c r="L43" s="20"/>
    </row>
    <row r="44" s="1" customFormat="1" ht="14.4" customHeight="1">
      <c r="B44" s="20"/>
      <c r="L44" s="20"/>
    </row>
    <row r="45" s="1" customFormat="1" ht="14.4" customHeight="1">
      <c r="B45" s="20"/>
      <c r="L45" s="20"/>
    </row>
    <row r="46" s="1" customFormat="1" ht="14.4" customHeight="1">
      <c r="B46" s="20"/>
      <c r="L46" s="20"/>
    </row>
    <row r="47" s="1" customFormat="1" ht="14.4" customHeight="1">
      <c r="B47" s="20"/>
      <c r="L47" s="20"/>
    </row>
    <row r="48" s="1" customFormat="1" ht="14.4" customHeight="1">
      <c r="B48" s="20"/>
      <c r="L48" s="20"/>
    </row>
    <row r="49" s="1" customFormat="1" ht="14.4" customHeight="1">
      <c r="B49" s="20"/>
      <c r="L49" s="20"/>
    </row>
    <row r="50" s="2" customFormat="1" ht="14.4" customHeight="1">
      <c r="B50" s="63"/>
      <c r="D50" s="172" t="s">
        <v>52</v>
      </c>
      <c r="E50" s="173"/>
      <c r="F50" s="173"/>
      <c r="G50" s="172" t="s">
        <v>53</v>
      </c>
      <c r="H50" s="173"/>
      <c r="I50" s="173"/>
      <c r="J50" s="173"/>
      <c r="K50" s="173"/>
      <c r="L50" s="63"/>
    </row>
    <row r="51">
      <c r="B51" s="20"/>
      <c r="L51" s="20"/>
    </row>
    <row r="52">
      <c r="B52" s="20"/>
      <c r="L52" s="20"/>
    </row>
    <row r="53">
      <c r="B53" s="20"/>
      <c r="L53" s="20"/>
    </row>
    <row r="54">
      <c r="B54" s="20"/>
      <c r="L54" s="20"/>
    </row>
    <row r="55">
      <c r="B55" s="20"/>
      <c r="L55" s="20"/>
    </row>
    <row r="56">
      <c r="B56" s="20"/>
      <c r="L56" s="20"/>
    </row>
    <row r="57">
      <c r="B57" s="20"/>
      <c r="L57" s="20"/>
    </row>
    <row r="58">
      <c r="B58" s="20"/>
      <c r="L58" s="20"/>
    </row>
    <row r="59">
      <c r="B59" s="20"/>
      <c r="L59" s="20"/>
    </row>
    <row r="60">
      <c r="B60" s="20"/>
      <c r="L60" s="20"/>
    </row>
    <row r="61" s="2" customFormat="1">
      <c r="A61" s="38"/>
      <c r="B61" s="44"/>
      <c r="C61" s="38"/>
      <c r="D61" s="174" t="s">
        <v>54</v>
      </c>
      <c r="E61" s="175"/>
      <c r="F61" s="176" t="s">
        <v>55</v>
      </c>
      <c r="G61" s="174" t="s">
        <v>54</v>
      </c>
      <c r="H61" s="175"/>
      <c r="I61" s="175"/>
      <c r="J61" s="177" t="s">
        <v>55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>
      <c r="B62" s="20"/>
      <c r="L62" s="20"/>
    </row>
    <row r="63">
      <c r="B63" s="20"/>
      <c r="L63" s="20"/>
    </row>
    <row r="64">
      <c r="B64" s="20"/>
      <c r="L64" s="20"/>
    </row>
    <row r="65" s="2" customFormat="1">
      <c r="A65" s="38"/>
      <c r="B65" s="44"/>
      <c r="C65" s="38"/>
      <c r="D65" s="172" t="s">
        <v>56</v>
      </c>
      <c r="E65" s="178"/>
      <c r="F65" s="178"/>
      <c r="G65" s="172" t="s">
        <v>57</v>
      </c>
      <c r="H65" s="178"/>
      <c r="I65" s="178"/>
      <c r="J65" s="178"/>
      <c r="K65" s="17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>
      <c r="B66" s="20"/>
      <c r="L66" s="20"/>
    </row>
    <row r="67">
      <c r="B67" s="20"/>
      <c r="L67" s="20"/>
    </row>
    <row r="68">
      <c r="B68" s="20"/>
      <c r="L68" s="20"/>
    </row>
    <row r="69">
      <c r="B69" s="20"/>
      <c r="L69" s="20"/>
    </row>
    <row r="70">
      <c r="B70" s="20"/>
      <c r="L70" s="20"/>
    </row>
    <row r="71">
      <c r="B71" s="20"/>
      <c r="L71" s="20"/>
    </row>
    <row r="72">
      <c r="B72" s="20"/>
      <c r="L72" s="20"/>
    </row>
    <row r="73">
      <c r="B73" s="20"/>
      <c r="L73" s="20"/>
    </row>
    <row r="74">
      <c r="B74" s="20"/>
      <c r="L74" s="20"/>
    </row>
    <row r="75">
      <c r="B75" s="20"/>
      <c r="L75" s="20"/>
    </row>
    <row r="76" s="2" customFormat="1">
      <c r="A76" s="38"/>
      <c r="B76" s="44"/>
      <c r="C76" s="38"/>
      <c r="D76" s="174" t="s">
        <v>54</v>
      </c>
      <c r="E76" s="175"/>
      <c r="F76" s="176" t="s">
        <v>55</v>
      </c>
      <c r="G76" s="174" t="s">
        <v>54</v>
      </c>
      <c r="H76" s="175"/>
      <c r="I76" s="175"/>
      <c r="J76" s="177" t="s">
        <v>55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4.4" customHeight="1">
      <c r="A77" s="38"/>
      <c r="B77" s="179"/>
      <c r="C77" s="180"/>
      <c r="D77" s="180"/>
      <c r="E77" s="180"/>
      <c r="F77" s="180"/>
      <c r="G77" s="180"/>
      <c r="H77" s="180"/>
      <c r="I77" s="180"/>
      <c r="J77" s="180"/>
      <c r="K77" s="180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="2" customFormat="1" ht="6.96" customHeight="1">
      <c r="A81" s="38"/>
      <c r="B81" s="181"/>
      <c r="C81" s="182"/>
      <c r="D81" s="182"/>
      <c r="E81" s="182"/>
      <c r="F81" s="182"/>
      <c r="G81" s="182"/>
      <c r="H81" s="182"/>
      <c r="I81" s="182"/>
      <c r="J81" s="182"/>
      <c r="K81" s="182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24.96" customHeight="1">
      <c r="A82" s="38"/>
      <c r="B82" s="39"/>
      <c r="C82" s="23" t="s">
        <v>124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16.5" customHeight="1">
      <c r="A85" s="38"/>
      <c r="B85" s="39"/>
      <c r="C85" s="40"/>
      <c r="D85" s="40"/>
      <c r="E85" s="183" t="str">
        <f>E7</f>
        <v>Divoká Orlice, Žamberk, oprava úpravy, ř. km 78,100 - 78,723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2" customFormat="1" ht="12" customHeight="1">
      <c r="A86" s="38"/>
      <c r="B86" s="39"/>
      <c r="C86" s="32" t="s">
        <v>120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="2" customFormat="1" ht="16.5" customHeight="1">
      <c r="A87" s="38"/>
      <c r="B87" s="39"/>
      <c r="C87" s="40"/>
      <c r="D87" s="40"/>
      <c r="E87" s="76" t="str">
        <f>E9</f>
        <v>4 - SO 4 Oprava schodů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6.96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2" customFormat="1" ht="12" customHeight="1">
      <c r="A89" s="38"/>
      <c r="B89" s="39"/>
      <c r="C89" s="32" t="s">
        <v>22</v>
      </c>
      <c r="D89" s="40"/>
      <c r="E89" s="40"/>
      <c r="F89" s="27" t="str">
        <f>F12</f>
        <v xml:space="preserve">k. ú. Žamberk </v>
      </c>
      <c r="G89" s="40"/>
      <c r="H89" s="40"/>
      <c r="I89" s="32" t="s">
        <v>24</v>
      </c>
      <c r="J89" s="79" t="str">
        <f>IF(J12="","",J12)</f>
        <v>2. 5. 2022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2" customFormat="1" ht="6.96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="2" customFormat="1" ht="40.05" customHeight="1">
      <c r="A91" s="38"/>
      <c r="B91" s="39"/>
      <c r="C91" s="32" t="s">
        <v>26</v>
      </c>
      <c r="D91" s="40"/>
      <c r="E91" s="40"/>
      <c r="F91" s="27" t="str">
        <f>E15</f>
        <v>Povodí Labe,státní podnik,Víta Nejedlého 951/8,HK3</v>
      </c>
      <c r="G91" s="40"/>
      <c r="H91" s="40"/>
      <c r="I91" s="32" t="s">
        <v>32</v>
      </c>
      <c r="J91" s="36" t="str">
        <f>E21</f>
        <v>Multiaqua s.r.o.,Veverkova 1343, HK 2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="2" customFormat="1" ht="15.15" customHeight="1">
      <c r="A92" s="38"/>
      <c r="B92" s="39"/>
      <c r="C92" s="32" t="s">
        <v>30</v>
      </c>
      <c r="D92" s="40"/>
      <c r="E92" s="40"/>
      <c r="F92" s="27" t="str">
        <f>IF(E18="","",E18)</f>
        <v>Vyplň údaj</v>
      </c>
      <c r="G92" s="40"/>
      <c r="H92" s="40"/>
      <c r="I92" s="32" t="s">
        <v>35</v>
      </c>
      <c r="J92" s="36" t="str">
        <f>E24</f>
        <v>Ing. Pavel Romášek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="2" customFormat="1" ht="10.32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="2" customFormat="1" ht="29.28" customHeight="1">
      <c r="A94" s="38"/>
      <c r="B94" s="39"/>
      <c r="C94" s="184" t="s">
        <v>125</v>
      </c>
      <c r="D94" s="185"/>
      <c r="E94" s="185"/>
      <c r="F94" s="185"/>
      <c r="G94" s="185"/>
      <c r="H94" s="185"/>
      <c r="I94" s="185"/>
      <c r="J94" s="186" t="s">
        <v>126</v>
      </c>
      <c r="K94" s="185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="2" customFormat="1" ht="10.32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="2" customFormat="1" ht="22.8" customHeight="1">
      <c r="A96" s="38"/>
      <c r="B96" s="39"/>
      <c r="C96" s="187" t="s">
        <v>127</v>
      </c>
      <c r="D96" s="40"/>
      <c r="E96" s="40"/>
      <c r="F96" s="40"/>
      <c r="G96" s="40"/>
      <c r="H96" s="40"/>
      <c r="I96" s="40"/>
      <c r="J96" s="110">
        <f>J125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128</v>
      </c>
    </row>
    <row r="97" s="9" customFormat="1" ht="24.96" customHeight="1">
      <c r="A97" s="9"/>
      <c r="B97" s="188"/>
      <c r="C97" s="189"/>
      <c r="D97" s="190" t="s">
        <v>129</v>
      </c>
      <c r="E97" s="191"/>
      <c r="F97" s="191"/>
      <c r="G97" s="191"/>
      <c r="H97" s="191"/>
      <c r="I97" s="191"/>
      <c r="J97" s="192">
        <f>J126</f>
        <v>0</v>
      </c>
      <c r="K97" s="189"/>
      <c r="L97" s="19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94"/>
      <c r="C98" s="133"/>
      <c r="D98" s="195" t="s">
        <v>130</v>
      </c>
      <c r="E98" s="196"/>
      <c r="F98" s="196"/>
      <c r="G98" s="196"/>
      <c r="H98" s="196"/>
      <c r="I98" s="196"/>
      <c r="J98" s="197">
        <f>J127</f>
        <v>0</v>
      </c>
      <c r="K98" s="133"/>
      <c r="L98" s="198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94"/>
      <c r="C99" s="133"/>
      <c r="D99" s="195" t="s">
        <v>544</v>
      </c>
      <c r="E99" s="196"/>
      <c r="F99" s="196"/>
      <c r="G99" s="196"/>
      <c r="H99" s="196"/>
      <c r="I99" s="196"/>
      <c r="J99" s="197">
        <f>J145</f>
        <v>0</v>
      </c>
      <c r="K99" s="133"/>
      <c r="L99" s="198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94"/>
      <c r="C100" s="133"/>
      <c r="D100" s="195" t="s">
        <v>131</v>
      </c>
      <c r="E100" s="196"/>
      <c r="F100" s="196"/>
      <c r="G100" s="196"/>
      <c r="H100" s="196"/>
      <c r="I100" s="196"/>
      <c r="J100" s="197">
        <f>J153</f>
        <v>0</v>
      </c>
      <c r="K100" s="133"/>
      <c r="L100" s="19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94"/>
      <c r="C101" s="133"/>
      <c r="D101" s="195" t="s">
        <v>351</v>
      </c>
      <c r="E101" s="196"/>
      <c r="F101" s="196"/>
      <c r="G101" s="196"/>
      <c r="H101" s="196"/>
      <c r="I101" s="196"/>
      <c r="J101" s="197">
        <f>J187</f>
        <v>0</v>
      </c>
      <c r="K101" s="133"/>
      <c r="L101" s="19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94"/>
      <c r="C102" s="133"/>
      <c r="D102" s="195" t="s">
        <v>352</v>
      </c>
      <c r="E102" s="196"/>
      <c r="F102" s="196"/>
      <c r="G102" s="196"/>
      <c r="H102" s="196"/>
      <c r="I102" s="196"/>
      <c r="J102" s="197">
        <f>J191</f>
        <v>0</v>
      </c>
      <c r="K102" s="133"/>
      <c r="L102" s="198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9" customFormat="1" ht="24.96" customHeight="1">
      <c r="A103" s="9"/>
      <c r="B103" s="188"/>
      <c r="C103" s="189"/>
      <c r="D103" s="190" t="s">
        <v>545</v>
      </c>
      <c r="E103" s="191"/>
      <c r="F103" s="191"/>
      <c r="G103" s="191"/>
      <c r="H103" s="191"/>
      <c r="I103" s="191"/>
      <c r="J103" s="192">
        <f>J214</f>
        <v>0</v>
      </c>
      <c r="K103" s="189"/>
      <c r="L103" s="193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="10" customFormat="1" ht="19.92" customHeight="1">
      <c r="A104" s="10"/>
      <c r="B104" s="194"/>
      <c r="C104" s="133"/>
      <c r="D104" s="195" t="s">
        <v>546</v>
      </c>
      <c r="E104" s="196"/>
      <c r="F104" s="196"/>
      <c r="G104" s="196"/>
      <c r="H104" s="196"/>
      <c r="I104" s="196"/>
      <c r="J104" s="197">
        <f>J215</f>
        <v>0</v>
      </c>
      <c r="K104" s="133"/>
      <c r="L104" s="198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194"/>
      <c r="C105" s="133"/>
      <c r="D105" s="195" t="s">
        <v>547</v>
      </c>
      <c r="E105" s="196"/>
      <c r="F105" s="196"/>
      <c r="G105" s="196"/>
      <c r="H105" s="196"/>
      <c r="I105" s="196"/>
      <c r="J105" s="197">
        <f>J218</f>
        <v>0</v>
      </c>
      <c r="K105" s="133"/>
      <c r="L105" s="198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2" customFormat="1" ht="21.84" customHeight="1">
      <c r="A106" s="38"/>
      <c r="B106" s="39"/>
      <c r="C106" s="40"/>
      <c r="D106" s="40"/>
      <c r="E106" s="40"/>
      <c r="F106" s="40"/>
      <c r="G106" s="40"/>
      <c r="H106" s="40"/>
      <c r="I106" s="40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="2" customFormat="1" ht="6.96" customHeight="1">
      <c r="A107" s="38"/>
      <c r="B107" s="66"/>
      <c r="C107" s="67"/>
      <c r="D107" s="67"/>
      <c r="E107" s="67"/>
      <c r="F107" s="67"/>
      <c r="G107" s="67"/>
      <c r="H107" s="67"/>
      <c r="I107" s="67"/>
      <c r="J107" s="67"/>
      <c r="K107" s="67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11" s="2" customFormat="1" ht="6.96" customHeight="1">
      <c r="A111" s="38"/>
      <c r="B111" s="68"/>
      <c r="C111" s="69"/>
      <c r="D111" s="69"/>
      <c r="E111" s="69"/>
      <c r="F111" s="69"/>
      <c r="G111" s="69"/>
      <c r="H111" s="69"/>
      <c r="I111" s="69"/>
      <c r="J111" s="69"/>
      <c r="K111" s="69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="2" customFormat="1" ht="24.96" customHeight="1">
      <c r="A112" s="38"/>
      <c r="B112" s="39"/>
      <c r="C112" s="23" t="s">
        <v>133</v>
      </c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="2" customFormat="1" ht="6.96" customHeight="1">
      <c r="A113" s="38"/>
      <c r="B113" s="39"/>
      <c r="C113" s="40"/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="2" customFormat="1" ht="12" customHeight="1">
      <c r="A114" s="38"/>
      <c r="B114" s="39"/>
      <c r="C114" s="32" t="s">
        <v>16</v>
      </c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="2" customFormat="1" ht="16.5" customHeight="1">
      <c r="A115" s="38"/>
      <c r="B115" s="39"/>
      <c r="C115" s="40"/>
      <c r="D115" s="40"/>
      <c r="E115" s="183" t="str">
        <f>E7</f>
        <v>Divoká Orlice, Žamberk, oprava úpravy, ř. km 78,100 - 78,723</v>
      </c>
      <c r="F115" s="32"/>
      <c r="G115" s="32"/>
      <c r="H115" s="32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="2" customFormat="1" ht="12" customHeight="1">
      <c r="A116" s="38"/>
      <c r="B116" s="39"/>
      <c r="C116" s="32" t="s">
        <v>120</v>
      </c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="2" customFormat="1" ht="16.5" customHeight="1">
      <c r="A117" s="38"/>
      <c r="B117" s="39"/>
      <c r="C117" s="40"/>
      <c r="D117" s="40"/>
      <c r="E117" s="76" t="str">
        <f>E9</f>
        <v>4 - SO 4 Oprava schodů</v>
      </c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="2" customFormat="1" ht="6.96" customHeight="1">
      <c r="A118" s="38"/>
      <c r="B118" s="39"/>
      <c r="C118" s="40"/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="2" customFormat="1" ht="12" customHeight="1">
      <c r="A119" s="38"/>
      <c r="B119" s="39"/>
      <c r="C119" s="32" t="s">
        <v>22</v>
      </c>
      <c r="D119" s="40"/>
      <c r="E119" s="40"/>
      <c r="F119" s="27" t="str">
        <f>F12</f>
        <v xml:space="preserve">k. ú. Žamberk </v>
      </c>
      <c r="G119" s="40"/>
      <c r="H119" s="40"/>
      <c r="I119" s="32" t="s">
        <v>24</v>
      </c>
      <c r="J119" s="79" t="str">
        <f>IF(J12="","",J12)</f>
        <v>2. 5. 2022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="2" customFormat="1" ht="6.96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="2" customFormat="1" ht="40.05" customHeight="1">
      <c r="A121" s="38"/>
      <c r="B121" s="39"/>
      <c r="C121" s="32" t="s">
        <v>26</v>
      </c>
      <c r="D121" s="40"/>
      <c r="E121" s="40"/>
      <c r="F121" s="27" t="str">
        <f>E15</f>
        <v>Povodí Labe,státní podnik,Víta Nejedlého 951/8,HK3</v>
      </c>
      <c r="G121" s="40"/>
      <c r="H121" s="40"/>
      <c r="I121" s="32" t="s">
        <v>32</v>
      </c>
      <c r="J121" s="36" t="str">
        <f>E21</f>
        <v>Multiaqua s.r.o.,Veverkova 1343, HK 2</v>
      </c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="2" customFormat="1" ht="15.15" customHeight="1">
      <c r="A122" s="38"/>
      <c r="B122" s="39"/>
      <c r="C122" s="32" t="s">
        <v>30</v>
      </c>
      <c r="D122" s="40"/>
      <c r="E122" s="40"/>
      <c r="F122" s="27" t="str">
        <f>IF(E18="","",E18)</f>
        <v>Vyplň údaj</v>
      </c>
      <c r="G122" s="40"/>
      <c r="H122" s="40"/>
      <c r="I122" s="32" t="s">
        <v>35</v>
      </c>
      <c r="J122" s="36" t="str">
        <f>E24</f>
        <v>Ing. Pavel Romášek</v>
      </c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="2" customFormat="1" ht="10.32" customHeight="1">
      <c r="A123" s="38"/>
      <c r="B123" s="39"/>
      <c r="C123" s="40"/>
      <c r="D123" s="40"/>
      <c r="E123" s="40"/>
      <c r="F123" s="40"/>
      <c r="G123" s="40"/>
      <c r="H123" s="40"/>
      <c r="I123" s="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="11" customFormat="1" ht="29.28" customHeight="1">
      <c r="A124" s="199"/>
      <c r="B124" s="200"/>
      <c r="C124" s="201" t="s">
        <v>134</v>
      </c>
      <c r="D124" s="202" t="s">
        <v>64</v>
      </c>
      <c r="E124" s="202" t="s">
        <v>60</v>
      </c>
      <c r="F124" s="202" t="s">
        <v>61</v>
      </c>
      <c r="G124" s="202" t="s">
        <v>135</v>
      </c>
      <c r="H124" s="202" t="s">
        <v>136</v>
      </c>
      <c r="I124" s="202" t="s">
        <v>137</v>
      </c>
      <c r="J124" s="202" t="s">
        <v>126</v>
      </c>
      <c r="K124" s="203" t="s">
        <v>138</v>
      </c>
      <c r="L124" s="204"/>
      <c r="M124" s="100" t="s">
        <v>1</v>
      </c>
      <c r="N124" s="101" t="s">
        <v>43</v>
      </c>
      <c r="O124" s="101" t="s">
        <v>139</v>
      </c>
      <c r="P124" s="101" t="s">
        <v>140</v>
      </c>
      <c r="Q124" s="101" t="s">
        <v>141</v>
      </c>
      <c r="R124" s="101" t="s">
        <v>142</v>
      </c>
      <c r="S124" s="101" t="s">
        <v>143</v>
      </c>
      <c r="T124" s="102" t="s">
        <v>144</v>
      </c>
      <c r="U124" s="199"/>
      <c r="V124" s="199"/>
      <c r="W124" s="199"/>
      <c r="X124" s="199"/>
      <c r="Y124" s="199"/>
      <c r="Z124" s="199"/>
      <c r="AA124" s="199"/>
      <c r="AB124" s="199"/>
      <c r="AC124" s="199"/>
      <c r="AD124" s="199"/>
      <c r="AE124" s="199"/>
    </row>
    <row r="125" s="2" customFormat="1" ht="22.8" customHeight="1">
      <c r="A125" s="38"/>
      <c r="B125" s="39"/>
      <c r="C125" s="107" t="s">
        <v>145</v>
      </c>
      <c r="D125" s="40"/>
      <c r="E125" s="40"/>
      <c r="F125" s="40"/>
      <c r="G125" s="40"/>
      <c r="H125" s="40"/>
      <c r="I125" s="40"/>
      <c r="J125" s="205">
        <f>BK125</f>
        <v>0</v>
      </c>
      <c r="K125" s="40"/>
      <c r="L125" s="44"/>
      <c r="M125" s="103"/>
      <c r="N125" s="206"/>
      <c r="O125" s="104"/>
      <c r="P125" s="207">
        <f>P126+P214</f>
        <v>0</v>
      </c>
      <c r="Q125" s="104"/>
      <c r="R125" s="207">
        <f>R126+R214</f>
        <v>5.9404753600000006</v>
      </c>
      <c r="S125" s="104"/>
      <c r="T125" s="208">
        <f>T126+T214</f>
        <v>8.5229999999999997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7" t="s">
        <v>78</v>
      </c>
      <c r="AU125" s="17" t="s">
        <v>128</v>
      </c>
      <c r="BK125" s="209">
        <f>BK126+BK214</f>
        <v>0</v>
      </c>
    </row>
    <row r="126" s="12" customFormat="1" ht="25.92" customHeight="1">
      <c r="A126" s="12"/>
      <c r="B126" s="210"/>
      <c r="C126" s="211"/>
      <c r="D126" s="212" t="s">
        <v>78</v>
      </c>
      <c r="E126" s="213" t="s">
        <v>146</v>
      </c>
      <c r="F126" s="213" t="s">
        <v>147</v>
      </c>
      <c r="G126" s="211"/>
      <c r="H126" s="211"/>
      <c r="I126" s="214"/>
      <c r="J126" s="215">
        <f>BK126</f>
        <v>0</v>
      </c>
      <c r="K126" s="211"/>
      <c r="L126" s="216"/>
      <c r="M126" s="217"/>
      <c r="N126" s="218"/>
      <c r="O126" s="218"/>
      <c r="P126" s="219">
        <f>P127+P145+P153+P187+P191</f>
        <v>0</v>
      </c>
      <c r="Q126" s="218"/>
      <c r="R126" s="219">
        <f>R127+R145+R153+R187+R191</f>
        <v>5.9397265600000004</v>
      </c>
      <c r="S126" s="218"/>
      <c r="T126" s="220">
        <f>T127+T145+T153+T187+T191</f>
        <v>8.4749999999999996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21" t="s">
        <v>83</v>
      </c>
      <c r="AT126" s="222" t="s">
        <v>78</v>
      </c>
      <c r="AU126" s="222" t="s">
        <v>79</v>
      </c>
      <c r="AY126" s="221" t="s">
        <v>148</v>
      </c>
      <c r="BK126" s="223">
        <f>BK127+BK145+BK153+BK187+BK191</f>
        <v>0</v>
      </c>
    </row>
    <row r="127" s="12" customFormat="1" ht="22.8" customHeight="1">
      <c r="A127" s="12"/>
      <c r="B127" s="210"/>
      <c r="C127" s="211"/>
      <c r="D127" s="212" t="s">
        <v>78</v>
      </c>
      <c r="E127" s="224" t="s">
        <v>83</v>
      </c>
      <c r="F127" s="224" t="s">
        <v>149</v>
      </c>
      <c r="G127" s="211"/>
      <c r="H127" s="211"/>
      <c r="I127" s="214"/>
      <c r="J127" s="225">
        <f>BK127</f>
        <v>0</v>
      </c>
      <c r="K127" s="211"/>
      <c r="L127" s="216"/>
      <c r="M127" s="217"/>
      <c r="N127" s="218"/>
      <c r="O127" s="218"/>
      <c r="P127" s="219">
        <f>SUM(P128:P144)</f>
        <v>0</v>
      </c>
      <c r="Q127" s="218"/>
      <c r="R127" s="219">
        <f>SUM(R128:R144)</f>
        <v>0.59599999999999997</v>
      </c>
      <c r="S127" s="218"/>
      <c r="T127" s="220">
        <f>SUM(T128:T144)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21" t="s">
        <v>83</v>
      </c>
      <c r="AT127" s="222" t="s">
        <v>78</v>
      </c>
      <c r="AU127" s="222" t="s">
        <v>83</v>
      </c>
      <c r="AY127" s="221" t="s">
        <v>148</v>
      </c>
      <c r="BK127" s="223">
        <f>SUM(BK128:BK144)</f>
        <v>0</v>
      </c>
    </row>
    <row r="128" s="2" customFormat="1" ht="44.25" customHeight="1">
      <c r="A128" s="38"/>
      <c r="B128" s="39"/>
      <c r="C128" s="226" t="s">
        <v>83</v>
      </c>
      <c r="D128" s="226" t="s">
        <v>150</v>
      </c>
      <c r="E128" s="227" t="s">
        <v>358</v>
      </c>
      <c r="F128" s="228" t="s">
        <v>359</v>
      </c>
      <c r="G128" s="229" t="s">
        <v>168</v>
      </c>
      <c r="H128" s="230">
        <v>1.49</v>
      </c>
      <c r="I128" s="231"/>
      <c r="J128" s="232">
        <f>ROUND(I128*H128,2)</f>
        <v>0</v>
      </c>
      <c r="K128" s="228" t="s">
        <v>154</v>
      </c>
      <c r="L128" s="44"/>
      <c r="M128" s="233" t="s">
        <v>1</v>
      </c>
      <c r="N128" s="234" t="s">
        <v>44</v>
      </c>
      <c r="O128" s="91"/>
      <c r="P128" s="235">
        <f>O128*H128</f>
        <v>0</v>
      </c>
      <c r="Q128" s="235">
        <v>0.40000000000000002</v>
      </c>
      <c r="R128" s="235">
        <f>Q128*H128</f>
        <v>0.59599999999999997</v>
      </c>
      <c r="S128" s="235">
        <v>0</v>
      </c>
      <c r="T128" s="236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37" t="s">
        <v>113</v>
      </c>
      <c r="AT128" s="237" t="s">
        <v>150</v>
      </c>
      <c r="AU128" s="237" t="s">
        <v>87</v>
      </c>
      <c r="AY128" s="17" t="s">
        <v>148</v>
      </c>
      <c r="BE128" s="238">
        <f>IF(N128="základní",J128,0)</f>
        <v>0</v>
      </c>
      <c r="BF128" s="238">
        <f>IF(N128="snížená",J128,0)</f>
        <v>0</v>
      </c>
      <c r="BG128" s="238">
        <f>IF(N128="zákl. přenesená",J128,0)</f>
        <v>0</v>
      </c>
      <c r="BH128" s="238">
        <f>IF(N128="sníž. přenesená",J128,0)</f>
        <v>0</v>
      </c>
      <c r="BI128" s="238">
        <f>IF(N128="nulová",J128,0)</f>
        <v>0</v>
      </c>
      <c r="BJ128" s="17" t="s">
        <v>83</v>
      </c>
      <c r="BK128" s="238">
        <f>ROUND(I128*H128,2)</f>
        <v>0</v>
      </c>
      <c r="BL128" s="17" t="s">
        <v>113</v>
      </c>
      <c r="BM128" s="237" t="s">
        <v>548</v>
      </c>
    </row>
    <row r="129" s="2" customFormat="1">
      <c r="A129" s="38"/>
      <c r="B129" s="39"/>
      <c r="C129" s="40"/>
      <c r="D129" s="239" t="s">
        <v>156</v>
      </c>
      <c r="E129" s="40"/>
      <c r="F129" s="240" t="s">
        <v>361</v>
      </c>
      <c r="G129" s="40"/>
      <c r="H129" s="40"/>
      <c r="I129" s="241"/>
      <c r="J129" s="40"/>
      <c r="K129" s="40"/>
      <c r="L129" s="44"/>
      <c r="M129" s="242"/>
      <c r="N129" s="243"/>
      <c r="O129" s="91"/>
      <c r="P129" s="91"/>
      <c r="Q129" s="91"/>
      <c r="R129" s="91"/>
      <c r="S129" s="91"/>
      <c r="T129" s="92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156</v>
      </c>
      <c r="AU129" s="17" t="s">
        <v>87</v>
      </c>
    </row>
    <row r="130" s="13" customFormat="1">
      <c r="A130" s="13"/>
      <c r="B130" s="244"/>
      <c r="C130" s="245"/>
      <c r="D130" s="246" t="s">
        <v>158</v>
      </c>
      <c r="E130" s="247" t="s">
        <v>1</v>
      </c>
      <c r="F130" s="248" t="s">
        <v>549</v>
      </c>
      <c r="G130" s="245"/>
      <c r="H130" s="249">
        <v>1.49</v>
      </c>
      <c r="I130" s="250"/>
      <c r="J130" s="245"/>
      <c r="K130" s="245"/>
      <c r="L130" s="251"/>
      <c r="M130" s="252"/>
      <c r="N130" s="253"/>
      <c r="O130" s="253"/>
      <c r="P130" s="253"/>
      <c r="Q130" s="253"/>
      <c r="R130" s="253"/>
      <c r="S130" s="253"/>
      <c r="T130" s="254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55" t="s">
        <v>158</v>
      </c>
      <c r="AU130" s="255" t="s">
        <v>87</v>
      </c>
      <c r="AV130" s="13" t="s">
        <v>87</v>
      </c>
      <c r="AW130" s="13" t="s">
        <v>34</v>
      </c>
      <c r="AX130" s="13" t="s">
        <v>83</v>
      </c>
      <c r="AY130" s="255" t="s">
        <v>148</v>
      </c>
    </row>
    <row r="131" s="2" customFormat="1" ht="49.05" customHeight="1">
      <c r="A131" s="38"/>
      <c r="B131" s="39"/>
      <c r="C131" s="226" t="s">
        <v>87</v>
      </c>
      <c r="D131" s="226" t="s">
        <v>150</v>
      </c>
      <c r="E131" s="227" t="s">
        <v>172</v>
      </c>
      <c r="F131" s="228" t="s">
        <v>173</v>
      </c>
      <c r="G131" s="229" t="s">
        <v>168</v>
      </c>
      <c r="H131" s="230">
        <v>1.99</v>
      </c>
      <c r="I131" s="231"/>
      <c r="J131" s="232">
        <f>ROUND(I131*H131,2)</f>
        <v>0</v>
      </c>
      <c r="K131" s="228" t="s">
        <v>154</v>
      </c>
      <c r="L131" s="44"/>
      <c r="M131" s="233" t="s">
        <v>1</v>
      </c>
      <c r="N131" s="234" t="s">
        <v>44</v>
      </c>
      <c r="O131" s="91"/>
      <c r="P131" s="235">
        <f>O131*H131</f>
        <v>0</v>
      </c>
      <c r="Q131" s="235">
        <v>0</v>
      </c>
      <c r="R131" s="235">
        <f>Q131*H131</f>
        <v>0</v>
      </c>
      <c r="S131" s="235">
        <v>0</v>
      </c>
      <c r="T131" s="236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37" t="s">
        <v>113</v>
      </c>
      <c r="AT131" s="237" t="s">
        <v>150</v>
      </c>
      <c r="AU131" s="237" t="s">
        <v>87</v>
      </c>
      <c r="AY131" s="17" t="s">
        <v>148</v>
      </c>
      <c r="BE131" s="238">
        <f>IF(N131="základní",J131,0)</f>
        <v>0</v>
      </c>
      <c r="BF131" s="238">
        <f>IF(N131="snížená",J131,0)</f>
        <v>0</v>
      </c>
      <c r="BG131" s="238">
        <f>IF(N131="zákl. přenesená",J131,0)</f>
        <v>0</v>
      </c>
      <c r="BH131" s="238">
        <f>IF(N131="sníž. přenesená",J131,0)</f>
        <v>0</v>
      </c>
      <c r="BI131" s="238">
        <f>IF(N131="nulová",J131,0)</f>
        <v>0</v>
      </c>
      <c r="BJ131" s="17" t="s">
        <v>83</v>
      </c>
      <c r="BK131" s="238">
        <f>ROUND(I131*H131,2)</f>
        <v>0</v>
      </c>
      <c r="BL131" s="17" t="s">
        <v>113</v>
      </c>
      <c r="BM131" s="237" t="s">
        <v>550</v>
      </c>
    </row>
    <row r="132" s="2" customFormat="1">
      <c r="A132" s="38"/>
      <c r="B132" s="39"/>
      <c r="C132" s="40"/>
      <c r="D132" s="239" t="s">
        <v>156</v>
      </c>
      <c r="E132" s="40"/>
      <c r="F132" s="240" t="s">
        <v>175</v>
      </c>
      <c r="G132" s="40"/>
      <c r="H132" s="40"/>
      <c r="I132" s="241"/>
      <c r="J132" s="40"/>
      <c r="K132" s="40"/>
      <c r="L132" s="44"/>
      <c r="M132" s="242"/>
      <c r="N132" s="243"/>
      <c r="O132" s="91"/>
      <c r="P132" s="91"/>
      <c r="Q132" s="91"/>
      <c r="R132" s="91"/>
      <c r="S132" s="91"/>
      <c r="T132" s="92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156</v>
      </c>
      <c r="AU132" s="17" t="s">
        <v>87</v>
      </c>
    </row>
    <row r="133" s="13" customFormat="1">
      <c r="A133" s="13"/>
      <c r="B133" s="244"/>
      <c r="C133" s="245"/>
      <c r="D133" s="246" t="s">
        <v>158</v>
      </c>
      <c r="E133" s="247" t="s">
        <v>1</v>
      </c>
      <c r="F133" s="248" t="s">
        <v>551</v>
      </c>
      <c r="G133" s="245"/>
      <c r="H133" s="249">
        <v>1.99</v>
      </c>
      <c r="I133" s="250"/>
      <c r="J133" s="245"/>
      <c r="K133" s="245"/>
      <c r="L133" s="251"/>
      <c r="M133" s="252"/>
      <c r="N133" s="253"/>
      <c r="O133" s="253"/>
      <c r="P133" s="253"/>
      <c r="Q133" s="253"/>
      <c r="R133" s="253"/>
      <c r="S133" s="253"/>
      <c r="T133" s="254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55" t="s">
        <v>158</v>
      </c>
      <c r="AU133" s="255" t="s">
        <v>87</v>
      </c>
      <c r="AV133" s="13" t="s">
        <v>87</v>
      </c>
      <c r="AW133" s="13" t="s">
        <v>34</v>
      </c>
      <c r="AX133" s="13" t="s">
        <v>83</v>
      </c>
      <c r="AY133" s="255" t="s">
        <v>148</v>
      </c>
    </row>
    <row r="134" s="2" customFormat="1" ht="37.8" customHeight="1">
      <c r="A134" s="38"/>
      <c r="B134" s="39"/>
      <c r="C134" s="226" t="s">
        <v>110</v>
      </c>
      <c r="D134" s="226" t="s">
        <v>150</v>
      </c>
      <c r="E134" s="227" t="s">
        <v>177</v>
      </c>
      <c r="F134" s="228" t="s">
        <v>178</v>
      </c>
      <c r="G134" s="229" t="s">
        <v>168</v>
      </c>
      <c r="H134" s="230">
        <v>1.49</v>
      </c>
      <c r="I134" s="231"/>
      <c r="J134" s="232">
        <f>ROUND(I134*H134,2)</f>
        <v>0</v>
      </c>
      <c r="K134" s="228" t="s">
        <v>154</v>
      </c>
      <c r="L134" s="44"/>
      <c r="M134" s="233" t="s">
        <v>1</v>
      </c>
      <c r="N134" s="234" t="s">
        <v>44</v>
      </c>
      <c r="O134" s="91"/>
      <c r="P134" s="235">
        <f>O134*H134</f>
        <v>0</v>
      </c>
      <c r="Q134" s="235">
        <v>0</v>
      </c>
      <c r="R134" s="235">
        <f>Q134*H134</f>
        <v>0</v>
      </c>
      <c r="S134" s="235">
        <v>0</v>
      </c>
      <c r="T134" s="236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37" t="s">
        <v>113</v>
      </c>
      <c r="AT134" s="237" t="s">
        <v>150</v>
      </c>
      <c r="AU134" s="237" t="s">
        <v>87</v>
      </c>
      <c r="AY134" s="17" t="s">
        <v>148</v>
      </c>
      <c r="BE134" s="238">
        <f>IF(N134="základní",J134,0)</f>
        <v>0</v>
      </c>
      <c r="BF134" s="238">
        <f>IF(N134="snížená",J134,0)</f>
        <v>0</v>
      </c>
      <c r="BG134" s="238">
        <f>IF(N134="zákl. přenesená",J134,0)</f>
        <v>0</v>
      </c>
      <c r="BH134" s="238">
        <f>IF(N134="sníž. přenesená",J134,0)</f>
        <v>0</v>
      </c>
      <c r="BI134" s="238">
        <f>IF(N134="nulová",J134,0)</f>
        <v>0</v>
      </c>
      <c r="BJ134" s="17" t="s">
        <v>83</v>
      </c>
      <c r="BK134" s="238">
        <f>ROUND(I134*H134,2)</f>
        <v>0</v>
      </c>
      <c r="BL134" s="17" t="s">
        <v>113</v>
      </c>
      <c r="BM134" s="237" t="s">
        <v>552</v>
      </c>
    </row>
    <row r="135" s="2" customFormat="1">
      <c r="A135" s="38"/>
      <c r="B135" s="39"/>
      <c r="C135" s="40"/>
      <c r="D135" s="239" t="s">
        <v>156</v>
      </c>
      <c r="E135" s="40"/>
      <c r="F135" s="240" t="s">
        <v>180</v>
      </c>
      <c r="G135" s="40"/>
      <c r="H135" s="40"/>
      <c r="I135" s="241"/>
      <c r="J135" s="40"/>
      <c r="K135" s="40"/>
      <c r="L135" s="44"/>
      <c r="M135" s="242"/>
      <c r="N135" s="243"/>
      <c r="O135" s="91"/>
      <c r="P135" s="91"/>
      <c r="Q135" s="91"/>
      <c r="R135" s="91"/>
      <c r="S135" s="91"/>
      <c r="T135" s="92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156</v>
      </c>
      <c r="AU135" s="17" t="s">
        <v>87</v>
      </c>
    </row>
    <row r="136" s="13" customFormat="1">
      <c r="A136" s="13"/>
      <c r="B136" s="244"/>
      <c r="C136" s="245"/>
      <c r="D136" s="246" t="s">
        <v>158</v>
      </c>
      <c r="E136" s="247" t="s">
        <v>1</v>
      </c>
      <c r="F136" s="248" t="s">
        <v>553</v>
      </c>
      <c r="G136" s="245"/>
      <c r="H136" s="249">
        <v>1.49</v>
      </c>
      <c r="I136" s="250"/>
      <c r="J136" s="245"/>
      <c r="K136" s="245"/>
      <c r="L136" s="251"/>
      <c r="M136" s="252"/>
      <c r="N136" s="253"/>
      <c r="O136" s="253"/>
      <c r="P136" s="253"/>
      <c r="Q136" s="253"/>
      <c r="R136" s="253"/>
      <c r="S136" s="253"/>
      <c r="T136" s="254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55" t="s">
        <v>158</v>
      </c>
      <c r="AU136" s="255" t="s">
        <v>87</v>
      </c>
      <c r="AV136" s="13" t="s">
        <v>87</v>
      </c>
      <c r="AW136" s="13" t="s">
        <v>34</v>
      </c>
      <c r="AX136" s="13" t="s">
        <v>83</v>
      </c>
      <c r="AY136" s="255" t="s">
        <v>148</v>
      </c>
    </row>
    <row r="137" s="2" customFormat="1" ht="62.7" customHeight="1">
      <c r="A137" s="38"/>
      <c r="B137" s="39"/>
      <c r="C137" s="226" t="s">
        <v>113</v>
      </c>
      <c r="D137" s="226" t="s">
        <v>150</v>
      </c>
      <c r="E137" s="227" t="s">
        <v>203</v>
      </c>
      <c r="F137" s="228" t="s">
        <v>204</v>
      </c>
      <c r="G137" s="229" t="s">
        <v>168</v>
      </c>
      <c r="H137" s="230">
        <v>1.7290000000000001</v>
      </c>
      <c r="I137" s="231"/>
      <c r="J137" s="232">
        <f>ROUND(I137*H137,2)</f>
        <v>0</v>
      </c>
      <c r="K137" s="228" t="s">
        <v>154</v>
      </c>
      <c r="L137" s="44"/>
      <c r="M137" s="233" t="s">
        <v>1</v>
      </c>
      <c r="N137" s="234" t="s">
        <v>44</v>
      </c>
      <c r="O137" s="91"/>
      <c r="P137" s="235">
        <f>O137*H137</f>
        <v>0</v>
      </c>
      <c r="Q137" s="235">
        <v>0</v>
      </c>
      <c r="R137" s="235">
        <f>Q137*H137</f>
        <v>0</v>
      </c>
      <c r="S137" s="235">
        <v>0</v>
      </c>
      <c r="T137" s="236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37" t="s">
        <v>113</v>
      </c>
      <c r="AT137" s="237" t="s">
        <v>150</v>
      </c>
      <c r="AU137" s="237" t="s">
        <v>87</v>
      </c>
      <c r="AY137" s="17" t="s">
        <v>148</v>
      </c>
      <c r="BE137" s="238">
        <f>IF(N137="základní",J137,0)</f>
        <v>0</v>
      </c>
      <c r="BF137" s="238">
        <f>IF(N137="snížená",J137,0)</f>
        <v>0</v>
      </c>
      <c r="BG137" s="238">
        <f>IF(N137="zákl. přenesená",J137,0)</f>
        <v>0</v>
      </c>
      <c r="BH137" s="238">
        <f>IF(N137="sníž. přenesená",J137,0)</f>
        <v>0</v>
      </c>
      <c r="BI137" s="238">
        <f>IF(N137="nulová",J137,0)</f>
        <v>0</v>
      </c>
      <c r="BJ137" s="17" t="s">
        <v>83</v>
      </c>
      <c r="BK137" s="238">
        <f>ROUND(I137*H137,2)</f>
        <v>0</v>
      </c>
      <c r="BL137" s="17" t="s">
        <v>113</v>
      </c>
      <c r="BM137" s="237" t="s">
        <v>554</v>
      </c>
    </row>
    <row r="138" s="2" customFormat="1">
      <c r="A138" s="38"/>
      <c r="B138" s="39"/>
      <c r="C138" s="40"/>
      <c r="D138" s="239" t="s">
        <v>156</v>
      </c>
      <c r="E138" s="40"/>
      <c r="F138" s="240" t="s">
        <v>206</v>
      </c>
      <c r="G138" s="40"/>
      <c r="H138" s="40"/>
      <c r="I138" s="241"/>
      <c r="J138" s="40"/>
      <c r="K138" s="40"/>
      <c r="L138" s="44"/>
      <c r="M138" s="242"/>
      <c r="N138" s="243"/>
      <c r="O138" s="91"/>
      <c r="P138" s="91"/>
      <c r="Q138" s="91"/>
      <c r="R138" s="91"/>
      <c r="S138" s="91"/>
      <c r="T138" s="92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T138" s="17" t="s">
        <v>156</v>
      </c>
      <c r="AU138" s="17" t="s">
        <v>87</v>
      </c>
    </row>
    <row r="139" s="13" customFormat="1">
      <c r="A139" s="13"/>
      <c r="B139" s="244"/>
      <c r="C139" s="245"/>
      <c r="D139" s="246" t="s">
        <v>158</v>
      </c>
      <c r="E139" s="247" t="s">
        <v>1</v>
      </c>
      <c r="F139" s="248" t="s">
        <v>555</v>
      </c>
      <c r="G139" s="245"/>
      <c r="H139" s="249">
        <v>0.5</v>
      </c>
      <c r="I139" s="250"/>
      <c r="J139" s="245"/>
      <c r="K139" s="245"/>
      <c r="L139" s="251"/>
      <c r="M139" s="252"/>
      <c r="N139" s="253"/>
      <c r="O139" s="253"/>
      <c r="P139" s="253"/>
      <c r="Q139" s="253"/>
      <c r="R139" s="253"/>
      <c r="S139" s="253"/>
      <c r="T139" s="254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55" t="s">
        <v>158</v>
      </c>
      <c r="AU139" s="255" t="s">
        <v>87</v>
      </c>
      <c r="AV139" s="13" t="s">
        <v>87</v>
      </c>
      <c r="AW139" s="13" t="s">
        <v>34</v>
      </c>
      <c r="AX139" s="13" t="s">
        <v>79</v>
      </c>
      <c r="AY139" s="255" t="s">
        <v>148</v>
      </c>
    </row>
    <row r="140" s="13" customFormat="1">
      <c r="A140" s="13"/>
      <c r="B140" s="244"/>
      <c r="C140" s="245"/>
      <c r="D140" s="246" t="s">
        <v>158</v>
      </c>
      <c r="E140" s="247" t="s">
        <v>1</v>
      </c>
      <c r="F140" s="248" t="s">
        <v>556</v>
      </c>
      <c r="G140" s="245"/>
      <c r="H140" s="249">
        <v>1.2290000000000001</v>
      </c>
      <c r="I140" s="250"/>
      <c r="J140" s="245"/>
      <c r="K140" s="245"/>
      <c r="L140" s="251"/>
      <c r="M140" s="252"/>
      <c r="N140" s="253"/>
      <c r="O140" s="253"/>
      <c r="P140" s="253"/>
      <c r="Q140" s="253"/>
      <c r="R140" s="253"/>
      <c r="S140" s="253"/>
      <c r="T140" s="254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55" t="s">
        <v>158</v>
      </c>
      <c r="AU140" s="255" t="s">
        <v>87</v>
      </c>
      <c r="AV140" s="13" t="s">
        <v>87</v>
      </c>
      <c r="AW140" s="13" t="s">
        <v>34</v>
      </c>
      <c r="AX140" s="13" t="s">
        <v>79</v>
      </c>
      <c r="AY140" s="255" t="s">
        <v>148</v>
      </c>
    </row>
    <row r="141" s="14" customFormat="1">
      <c r="A141" s="14"/>
      <c r="B141" s="256"/>
      <c r="C141" s="257"/>
      <c r="D141" s="246" t="s">
        <v>158</v>
      </c>
      <c r="E141" s="258" t="s">
        <v>1</v>
      </c>
      <c r="F141" s="259" t="s">
        <v>183</v>
      </c>
      <c r="G141" s="257"/>
      <c r="H141" s="260">
        <v>1.7290000000000001</v>
      </c>
      <c r="I141" s="261"/>
      <c r="J141" s="257"/>
      <c r="K141" s="257"/>
      <c r="L141" s="262"/>
      <c r="M141" s="263"/>
      <c r="N141" s="264"/>
      <c r="O141" s="264"/>
      <c r="P141" s="264"/>
      <c r="Q141" s="264"/>
      <c r="R141" s="264"/>
      <c r="S141" s="264"/>
      <c r="T141" s="265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66" t="s">
        <v>158</v>
      </c>
      <c r="AU141" s="266" t="s">
        <v>87</v>
      </c>
      <c r="AV141" s="14" t="s">
        <v>113</v>
      </c>
      <c r="AW141" s="14" t="s">
        <v>34</v>
      </c>
      <c r="AX141" s="14" t="s">
        <v>83</v>
      </c>
      <c r="AY141" s="266" t="s">
        <v>148</v>
      </c>
    </row>
    <row r="142" s="2" customFormat="1" ht="44.25" customHeight="1">
      <c r="A142" s="38"/>
      <c r="B142" s="39"/>
      <c r="C142" s="226" t="s">
        <v>116</v>
      </c>
      <c r="D142" s="226" t="s">
        <v>150</v>
      </c>
      <c r="E142" s="227" t="s">
        <v>220</v>
      </c>
      <c r="F142" s="228" t="s">
        <v>221</v>
      </c>
      <c r="G142" s="229" t="s">
        <v>222</v>
      </c>
      <c r="H142" s="230">
        <v>3.8039999999999998</v>
      </c>
      <c r="I142" s="231"/>
      <c r="J142" s="232">
        <f>ROUND(I142*H142,2)</f>
        <v>0</v>
      </c>
      <c r="K142" s="228" t="s">
        <v>154</v>
      </c>
      <c r="L142" s="44"/>
      <c r="M142" s="233" t="s">
        <v>1</v>
      </c>
      <c r="N142" s="234" t="s">
        <v>44</v>
      </c>
      <c r="O142" s="91"/>
      <c r="P142" s="235">
        <f>O142*H142</f>
        <v>0</v>
      </c>
      <c r="Q142" s="235">
        <v>0</v>
      </c>
      <c r="R142" s="235">
        <f>Q142*H142</f>
        <v>0</v>
      </c>
      <c r="S142" s="235">
        <v>0</v>
      </c>
      <c r="T142" s="236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37" t="s">
        <v>113</v>
      </c>
      <c r="AT142" s="237" t="s">
        <v>150</v>
      </c>
      <c r="AU142" s="237" t="s">
        <v>87</v>
      </c>
      <c r="AY142" s="17" t="s">
        <v>148</v>
      </c>
      <c r="BE142" s="238">
        <f>IF(N142="základní",J142,0)</f>
        <v>0</v>
      </c>
      <c r="BF142" s="238">
        <f>IF(N142="snížená",J142,0)</f>
        <v>0</v>
      </c>
      <c r="BG142" s="238">
        <f>IF(N142="zákl. přenesená",J142,0)</f>
        <v>0</v>
      </c>
      <c r="BH142" s="238">
        <f>IF(N142="sníž. přenesená",J142,0)</f>
        <v>0</v>
      </c>
      <c r="BI142" s="238">
        <f>IF(N142="nulová",J142,0)</f>
        <v>0</v>
      </c>
      <c r="BJ142" s="17" t="s">
        <v>83</v>
      </c>
      <c r="BK142" s="238">
        <f>ROUND(I142*H142,2)</f>
        <v>0</v>
      </c>
      <c r="BL142" s="17" t="s">
        <v>113</v>
      </c>
      <c r="BM142" s="237" t="s">
        <v>557</v>
      </c>
    </row>
    <row r="143" s="2" customFormat="1">
      <c r="A143" s="38"/>
      <c r="B143" s="39"/>
      <c r="C143" s="40"/>
      <c r="D143" s="239" t="s">
        <v>156</v>
      </c>
      <c r="E143" s="40"/>
      <c r="F143" s="240" t="s">
        <v>224</v>
      </c>
      <c r="G143" s="40"/>
      <c r="H143" s="40"/>
      <c r="I143" s="241"/>
      <c r="J143" s="40"/>
      <c r="K143" s="40"/>
      <c r="L143" s="44"/>
      <c r="M143" s="242"/>
      <c r="N143" s="243"/>
      <c r="O143" s="91"/>
      <c r="P143" s="91"/>
      <c r="Q143" s="91"/>
      <c r="R143" s="91"/>
      <c r="S143" s="91"/>
      <c r="T143" s="92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T143" s="17" t="s">
        <v>156</v>
      </c>
      <c r="AU143" s="17" t="s">
        <v>87</v>
      </c>
    </row>
    <row r="144" s="13" customFormat="1">
      <c r="A144" s="13"/>
      <c r="B144" s="244"/>
      <c r="C144" s="245"/>
      <c r="D144" s="246" t="s">
        <v>158</v>
      </c>
      <c r="E144" s="247" t="s">
        <v>1</v>
      </c>
      <c r="F144" s="248" t="s">
        <v>558</v>
      </c>
      <c r="G144" s="245"/>
      <c r="H144" s="249">
        <v>3.8039999999999998</v>
      </c>
      <c r="I144" s="250"/>
      <c r="J144" s="245"/>
      <c r="K144" s="245"/>
      <c r="L144" s="251"/>
      <c r="M144" s="252"/>
      <c r="N144" s="253"/>
      <c r="O144" s="253"/>
      <c r="P144" s="253"/>
      <c r="Q144" s="253"/>
      <c r="R144" s="253"/>
      <c r="S144" s="253"/>
      <c r="T144" s="254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55" t="s">
        <v>158</v>
      </c>
      <c r="AU144" s="255" t="s">
        <v>87</v>
      </c>
      <c r="AV144" s="13" t="s">
        <v>87</v>
      </c>
      <c r="AW144" s="13" t="s">
        <v>34</v>
      </c>
      <c r="AX144" s="13" t="s">
        <v>83</v>
      </c>
      <c r="AY144" s="255" t="s">
        <v>148</v>
      </c>
    </row>
    <row r="145" s="12" customFormat="1" ht="22.8" customHeight="1">
      <c r="A145" s="12"/>
      <c r="B145" s="210"/>
      <c r="C145" s="211"/>
      <c r="D145" s="212" t="s">
        <v>78</v>
      </c>
      <c r="E145" s="224" t="s">
        <v>110</v>
      </c>
      <c r="F145" s="224" t="s">
        <v>559</v>
      </c>
      <c r="G145" s="211"/>
      <c r="H145" s="211"/>
      <c r="I145" s="214"/>
      <c r="J145" s="225">
        <f>BK145</f>
        <v>0</v>
      </c>
      <c r="K145" s="211"/>
      <c r="L145" s="216"/>
      <c r="M145" s="217"/>
      <c r="N145" s="218"/>
      <c r="O145" s="218"/>
      <c r="P145" s="219">
        <f>SUM(P146:P152)</f>
        <v>0</v>
      </c>
      <c r="Q145" s="218"/>
      <c r="R145" s="219">
        <f>SUM(R146:R152)</f>
        <v>0.23028250000000003</v>
      </c>
      <c r="S145" s="218"/>
      <c r="T145" s="220">
        <f>SUM(T146:T152)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21" t="s">
        <v>83</v>
      </c>
      <c r="AT145" s="222" t="s">
        <v>78</v>
      </c>
      <c r="AU145" s="222" t="s">
        <v>83</v>
      </c>
      <c r="AY145" s="221" t="s">
        <v>148</v>
      </c>
      <c r="BK145" s="223">
        <f>SUM(BK146:BK152)</f>
        <v>0</v>
      </c>
    </row>
    <row r="146" s="2" customFormat="1" ht="76.35" customHeight="1">
      <c r="A146" s="38"/>
      <c r="B146" s="39"/>
      <c r="C146" s="226" t="s">
        <v>184</v>
      </c>
      <c r="D146" s="226" t="s">
        <v>150</v>
      </c>
      <c r="E146" s="227" t="s">
        <v>560</v>
      </c>
      <c r="F146" s="228" t="s">
        <v>561</v>
      </c>
      <c r="G146" s="229" t="s">
        <v>168</v>
      </c>
      <c r="H146" s="230">
        <v>1.25</v>
      </c>
      <c r="I146" s="231"/>
      <c r="J146" s="232">
        <f>ROUND(I146*H146,2)</f>
        <v>0</v>
      </c>
      <c r="K146" s="228" t="s">
        <v>154</v>
      </c>
      <c r="L146" s="44"/>
      <c r="M146" s="233" t="s">
        <v>1</v>
      </c>
      <c r="N146" s="234" t="s">
        <v>44</v>
      </c>
      <c r="O146" s="91"/>
      <c r="P146" s="235">
        <f>O146*H146</f>
        <v>0</v>
      </c>
      <c r="Q146" s="235">
        <v>0.18293000000000001</v>
      </c>
      <c r="R146" s="235">
        <f>Q146*H146</f>
        <v>0.22866250000000002</v>
      </c>
      <c r="S146" s="235">
        <v>0</v>
      </c>
      <c r="T146" s="236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37" t="s">
        <v>113</v>
      </c>
      <c r="AT146" s="237" t="s">
        <v>150</v>
      </c>
      <c r="AU146" s="237" t="s">
        <v>87</v>
      </c>
      <c r="AY146" s="17" t="s">
        <v>148</v>
      </c>
      <c r="BE146" s="238">
        <f>IF(N146="základní",J146,0)</f>
        <v>0</v>
      </c>
      <c r="BF146" s="238">
        <f>IF(N146="snížená",J146,0)</f>
        <v>0</v>
      </c>
      <c r="BG146" s="238">
        <f>IF(N146="zákl. přenesená",J146,0)</f>
        <v>0</v>
      </c>
      <c r="BH146" s="238">
        <f>IF(N146="sníž. přenesená",J146,0)</f>
        <v>0</v>
      </c>
      <c r="BI146" s="238">
        <f>IF(N146="nulová",J146,0)</f>
        <v>0</v>
      </c>
      <c r="BJ146" s="17" t="s">
        <v>83</v>
      </c>
      <c r="BK146" s="238">
        <f>ROUND(I146*H146,2)</f>
        <v>0</v>
      </c>
      <c r="BL146" s="17" t="s">
        <v>113</v>
      </c>
      <c r="BM146" s="237" t="s">
        <v>562</v>
      </c>
    </row>
    <row r="147" s="2" customFormat="1">
      <c r="A147" s="38"/>
      <c r="B147" s="39"/>
      <c r="C147" s="40"/>
      <c r="D147" s="239" t="s">
        <v>156</v>
      </c>
      <c r="E147" s="40"/>
      <c r="F147" s="240" t="s">
        <v>563</v>
      </c>
      <c r="G147" s="40"/>
      <c r="H147" s="40"/>
      <c r="I147" s="241"/>
      <c r="J147" s="40"/>
      <c r="K147" s="40"/>
      <c r="L147" s="44"/>
      <c r="M147" s="242"/>
      <c r="N147" s="243"/>
      <c r="O147" s="91"/>
      <c r="P147" s="91"/>
      <c r="Q147" s="91"/>
      <c r="R147" s="91"/>
      <c r="S147" s="91"/>
      <c r="T147" s="92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T147" s="17" t="s">
        <v>156</v>
      </c>
      <c r="AU147" s="17" t="s">
        <v>87</v>
      </c>
    </row>
    <row r="148" s="15" customFormat="1">
      <c r="A148" s="15"/>
      <c r="B148" s="268"/>
      <c r="C148" s="269"/>
      <c r="D148" s="246" t="s">
        <v>158</v>
      </c>
      <c r="E148" s="270" t="s">
        <v>1</v>
      </c>
      <c r="F148" s="271" t="s">
        <v>564</v>
      </c>
      <c r="G148" s="269"/>
      <c r="H148" s="270" t="s">
        <v>1</v>
      </c>
      <c r="I148" s="272"/>
      <c r="J148" s="269"/>
      <c r="K148" s="269"/>
      <c r="L148" s="273"/>
      <c r="M148" s="274"/>
      <c r="N148" s="275"/>
      <c r="O148" s="275"/>
      <c r="P148" s="275"/>
      <c r="Q148" s="275"/>
      <c r="R148" s="275"/>
      <c r="S148" s="275"/>
      <c r="T148" s="276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T148" s="277" t="s">
        <v>158</v>
      </c>
      <c r="AU148" s="277" t="s">
        <v>87</v>
      </c>
      <c r="AV148" s="15" t="s">
        <v>83</v>
      </c>
      <c r="AW148" s="15" t="s">
        <v>34</v>
      </c>
      <c r="AX148" s="15" t="s">
        <v>79</v>
      </c>
      <c r="AY148" s="277" t="s">
        <v>148</v>
      </c>
    </row>
    <row r="149" s="13" customFormat="1">
      <c r="A149" s="13"/>
      <c r="B149" s="244"/>
      <c r="C149" s="245"/>
      <c r="D149" s="246" t="s">
        <v>158</v>
      </c>
      <c r="E149" s="247" t="s">
        <v>1</v>
      </c>
      <c r="F149" s="248" t="s">
        <v>565</v>
      </c>
      <c r="G149" s="245"/>
      <c r="H149" s="249">
        <v>1.25</v>
      </c>
      <c r="I149" s="250"/>
      <c r="J149" s="245"/>
      <c r="K149" s="245"/>
      <c r="L149" s="251"/>
      <c r="M149" s="252"/>
      <c r="N149" s="253"/>
      <c r="O149" s="253"/>
      <c r="P149" s="253"/>
      <c r="Q149" s="253"/>
      <c r="R149" s="253"/>
      <c r="S149" s="253"/>
      <c r="T149" s="254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55" t="s">
        <v>158</v>
      </c>
      <c r="AU149" s="255" t="s">
        <v>87</v>
      </c>
      <c r="AV149" s="13" t="s">
        <v>87</v>
      </c>
      <c r="AW149" s="13" t="s">
        <v>34</v>
      </c>
      <c r="AX149" s="13" t="s">
        <v>83</v>
      </c>
      <c r="AY149" s="255" t="s">
        <v>148</v>
      </c>
    </row>
    <row r="150" s="2" customFormat="1" ht="24.15" customHeight="1">
      <c r="A150" s="38"/>
      <c r="B150" s="39"/>
      <c r="C150" s="226" t="s">
        <v>191</v>
      </c>
      <c r="D150" s="226" t="s">
        <v>150</v>
      </c>
      <c r="E150" s="227" t="s">
        <v>566</v>
      </c>
      <c r="F150" s="228" t="s">
        <v>567</v>
      </c>
      <c r="G150" s="229" t="s">
        <v>530</v>
      </c>
      <c r="H150" s="230">
        <v>2</v>
      </c>
      <c r="I150" s="231"/>
      <c r="J150" s="232">
        <f>ROUND(I150*H150,2)</f>
        <v>0</v>
      </c>
      <c r="K150" s="228" t="s">
        <v>154</v>
      </c>
      <c r="L150" s="44"/>
      <c r="M150" s="233" t="s">
        <v>1</v>
      </c>
      <c r="N150" s="234" t="s">
        <v>44</v>
      </c>
      <c r="O150" s="91"/>
      <c r="P150" s="235">
        <f>O150*H150</f>
        <v>0</v>
      </c>
      <c r="Q150" s="235">
        <v>0.00080999999999999996</v>
      </c>
      <c r="R150" s="235">
        <f>Q150*H150</f>
        <v>0.0016199999999999999</v>
      </c>
      <c r="S150" s="235">
        <v>0</v>
      </c>
      <c r="T150" s="236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37" t="s">
        <v>113</v>
      </c>
      <c r="AT150" s="237" t="s">
        <v>150</v>
      </c>
      <c r="AU150" s="237" t="s">
        <v>87</v>
      </c>
      <c r="AY150" s="17" t="s">
        <v>148</v>
      </c>
      <c r="BE150" s="238">
        <f>IF(N150="základní",J150,0)</f>
        <v>0</v>
      </c>
      <c r="BF150" s="238">
        <f>IF(N150="snížená",J150,0)</f>
        <v>0</v>
      </c>
      <c r="BG150" s="238">
        <f>IF(N150="zákl. přenesená",J150,0)</f>
        <v>0</v>
      </c>
      <c r="BH150" s="238">
        <f>IF(N150="sníž. přenesená",J150,0)</f>
        <v>0</v>
      </c>
      <c r="BI150" s="238">
        <f>IF(N150="nulová",J150,0)</f>
        <v>0</v>
      </c>
      <c r="BJ150" s="17" t="s">
        <v>83</v>
      </c>
      <c r="BK150" s="238">
        <f>ROUND(I150*H150,2)</f>
        <v>0</v>
      </c>
      <c r="BL150" s="17" t="s">
        <v>113</v>
      </c>
      <c r="BM150" s="237" t="s">
        <v>568</v>
      </c>
    </row>
    <row r="151" s="2" customFormat="1">
      <c r="A151" s="38"/>
      <c r="B151" s="39"/>
      <c r="C151" s="40"/>
      <c r="D151" s="239" t="s">
        <v>156</v>
      </c>
      <c r="E151" s="40"/>
      <c r="F151" s="240" t="s">
        <v>569</v>
      </c>
      <c r="G151" s="40"/>
      <c r="H151" s="40"/>
      <c r="I151" s="241"/>
      <c r="J151" s="40"/>
      <c r="K151" s="40"/>
      <c r="L151" s="44"/>
      <c r="M151" s="242"/>
      <c r="N151" s="243"/>
      <c r="O151" s="91"/>
      <c r="P151" s="91"/>
      <c r="Q151" s="91"/>
      <c r="R151" s="91"/>
      <c r="S151" s="91"/>
      <c r="T151" s="92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T151" s="17" t="s">
        <v>156</v>
      </c>
      <c r="AU151" s="17" t="s">
        <v>87</v>
      </c>
    </row>
    <row r="152" s="13" customFormat="1">
      <c r="A152" s="13"/>
      <c r="B152" s="244"/>
      <c r="C152" s="245"/>
      <c r="D152" s="246" t="s">
        <v>158</v>
      </c>
      <c r="E152" s="247" t="s">
        <v>1</v>
      </c>
      <c r="F152" s="248" t="s">
        <v>570</v>
      </c>
      <c r="G152" s="245"/>
      <c r="H152" s="249">
        <v>2</v>
      </c>
      <c r="I152" s="250"/>
      <c r="J152" s="245"/>
      <c r="K152" s="245"/>
      <c r="L152" s="251"/>
      <c r="M152" s="252"/>
      <c r="N152" s="253"/>
      <c r="O152" s="253"/>
      <c r="P152" s="253"/>
      <c r="Q152" s="253"/>
      <c r="R152" s="253"/>
      <c r="S152" s="253"/>
      <c r="T152" s="254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55" t="s">
        <v>158</v>
      </c>
      <c r="AU152" s="255" t="s">
        <v>87</v>
      </c>
      <c r="AV152" s="13" t="s">
        <v>87</v>
      </c>
      <c r="AW152" s="13" t="s">
        <v>34</v>
      </c>
      <c r="AX152" s="13" t="s">
        <v>83</v>
      </c>
      <c r="AY152" s="255" t="s">
        <v>148</v>
      </c>
    </row>
    <row r="153" s="12" customFormat="1" ht="22.8" customHeight="1">
      <c r="A153" s="12"/>
      <c r="B153" s="210"/>
      <c r="C153" s="211"/>
      <c r="D153" s="212" t="s">
        <v>78</v>
      </c>
      <c r="E153" s="224" t="s">
        <v>113</v>
      </c>
      <c r="F153" s="224" t="s">
        <v>227</v>
      </c>
      <c r="G153" s="211"/>
      <c r="H153" s="211"/>
      <c r="I153" s="214"/>
      <c r="J153" s="225">
        <f>BK153</f>
        <v>0</v>
      </c>
      <c r="K153" s="211"/>
      <c r="L153" s="216"/>
      <c r="M153" s="217"/>
      <c r="N153" s="218"/>
      <c r="O153" s="218"/>
      <c r="P153" s="219">
        <f>SUM(P154:P186)</f>
        <v>0</v>
      </c>
      <c r="Q153" s="218"/>
      <c r="R153" s="219">
        <f>SUM(R154:R186)</f>
        <v>4.9627980599999999</v>
      </c>
      <c r="S153" s="218"/>
      <c r="T153" s="220">
        <f>SUM(T154:T186)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21" t="s">
        <v>83</v>
      </c>
      <c r="AT153" s="222" t="s">
        <v>78</v>
      </c>
      <c r="AU153" s="222" t="s">
        <v>83</v>
      </c>
      <c r="AY153" s="221" t="s">
        <v>148</v>
      </c>
      <c r="BK153" s="223">
        <f>SUM(BK154:BK186)</f>
        <v>0</v>
      </c>
    </row>
    <row r="154" s="2" customFormat="1" ht="37.8" customHeight="1">
      <c r="A154" s="38"/>
      <c r="B154" s="39"/>
      <c r="C154" s="226" t="s">
        <v>197</v>
      </c>
      <c r="D154" s="226" t="s">
        <v>150</v>
      </c>
      <c r="E154" s="227" t="s">
        <v>571</v>
      </c>
      <c r="F154" s="228" t="s">
        <v>572</v>
      </c>
      <c r="G154" s="229" t="s">
        <v>168</v>
      </c>
      <c r="H154" s="230">
        <v>1.752</v>
      </c>
      <c r="I154" s="231"/>
      <c r="J154" s="232">
        <f>ROUND(I154*H154,2)</f>
        <v>0</v>
      </c>
      <c r="K154" s="228" t="s">
        <v>154</v>
      </c>
      <c r="L154" s="44"/>
      <c r="M154" s="233" t="s">
        <v>1</v>
      </c>
      <c r="N154" s="234" t="s">
        <v>44</v>
      </c>
      <c r="O154" s="91"/>
      <c r="P154" s="235">
        <f>O154*H154</f>
        <v>0</v>
      </c>
      <c r="Q154" s="235">
        <v>2.5019499999999999</v>
      </c>
      <c r="R154" s="235">
        <f>Q154*H154</f>
        <v>4.3834163999999998</v>
      </c>
      <c r="S154" s="235">
        <v>0</v>
      </c>
      <c r="T154" s="236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37" t="s">
        <v>113</v>
      </c>
      <c r="AT154" s="237" t="s">
        <v>150</v>
      </c>
      <c r="AU154" s="237" t="s">
        <v>87</v>
      </c>
      <c r="AY154" s="17" t="s">
        <v>148</v>
      </c>
      <c r="BE154" s="238">
        <f>IF(N154="základní",J154,0)</f>
        <v>0</v>
      </c>
      <c r="BF154" s="238">
        <f>IF(N154="snížená",J154,0)</f>
        <v>0</v>
      </c>
      <c r="BG154" s="238">
        <f>IF(N154="zákl. přenesená",J154,0)</f>
        <v>0</v>
      </c>
      <c r="BH154" s="238">
        <f>IF(N154="sníž. přenesená",J154,0)</f>
        <v>0</v>
      </c>
      <c r="BI154" s="238">
        <f>IF(N154="nulová",J154,0)</f>
        <v>0</v>
      </c>
      <c r="BJ154" s="17" t="s">
        <v>83</v>
      </c>
      <c r="BK154" s="238">
        <f>ROUND(I154*H154,2)</f>
        <v>0</v>
      </c>
      <c r="BL154" s="17" t="s">
        <v>113</v>
      </c>
      <c r="BM154" s="237" t="s">
        <v>573</v>
      </c>
    </row>
    <row r="155" s="2" customFormat="1">
      <c r="A155" s="38"/>
      <c r="B155" s="39"/>
      <c r="C155" s="40"/>
      <c r="D155" s="239" t="s">
        <v>156</v>
      </c>
      <c r="E155" s="40"/>
      <c r="F155" s="240" t="s">
        <v>574</v>
      </c>
      <c r="G155" s="40"/>
      <c r="H155" s="40"/>
      <c r="I155" s="241"/>
      <c r="J155" s="40"/>
      <c r="K155" s="40"/>
      <c r="L155" s="44"/>
      <c r="M155" s="242"/>
      <c r="N155" s="243"/>
      <c r="O155" s="91"/>
      <c r="P155" s="91"/>
      <c r="Q155" s="91"/>
      <c r="R155" s="91"/>
      <c r="S155" s="91"/>
      <c r="T155" s="92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T155" s="17" t="s">
        <v>156</v>
      </c>
      <c r="AU155" s="17" t="s">
        <v>87</v>
      </c>
    </row>
    <row r="156" s="13" customFormat="1">
      <c r="A156" s="13"/>
      <c r="B156" s="244"/>
      <c r="C156" s="245"/>
      <c r="D156" s="246" t="s">
        <v>158</v>
      </c>
      <c r="E156" s="247" t="s">
        <v>1</v>
      </c>
      <c r="F156" s="248" t="s">
        <v>575</v>
      </c>
      <c r="G156" s="245"/>
      <c r="H156" s="249">
        <v>1.125</v>
      </c>
      <c r="I156" s="250"/>
      <c r="J156" s="245"/>
      <c r="K156" s="245"/>
      <c r="L156" s="251"/>
      <c r="M156" s="252"/>
      <c r="N156" s="253"/>
      <c r="O156" s="253"/>
      <c r="P156" s="253"/>
      <c r="Q156" s="253"/>
      <c r="R156" s="253"/>
      <c r="S156" s="253"/>
      <c r="T156" s="254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55" t="s">
        <v>158</v>
      </c>
      <c r="AU156" s="255" t="s">
        <v>87</v>
      </c>
      <c r="AV156" s="13" t="s">
        <v>87</v>
      </c>
      <c r="AW156" s="13" t="s">
        <v>34</v>
      </c>
      <c r="AX156" s="13" t="s">
        <v>79</v>
      </c>
      <c r="AY156" s="255" t="s">
        <v>148</v>
      </c>
    </row>
    <row r="157" s="13" customFormat="1">
      <c r="A157" s="13"/>
      <c r="B157" s="244"/>
      <c r="C157" s="245"/>
      <c r="D157" s="246" t="s">
        <v>158</v>
      </c>
      <c r="E157" s="247" t="s">
        <v>1</v>
      </c>
      <c r="F157" s="248" t="s">
        <v>576</v>
      </c>
      <c r="G157" s="245"/>
      <c r="H157" s="249">
        <v>0.627</v>
      </c>
      <c r="I157" s="250"/>
      <c r="J157" s="245"/>
      <c r="K157" s="245"/>
      <c r="L157" s="251"/>
      <c r="M157" s="252"/>
      <c r="N157" s="253"/>
      <c r="O157" s="253"/>
      <c r="P157" s="253"/>
      <c r="Q157" s="253"/>
      <c r="R157" s="253"/>
      <c r="S157" s="253"/>
      <c r="T157" s="254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55" t="s">
        <v>158</v>
      </c>
      <c r="AU157" s="255" t="s">
        <v>87</v>
      </c>
      <c r="AV157" s="13" t="s">
        <v>87</v>
      </c>
      <c r="AW157" s="13" t="s">
        <v>34</v>
      </c>
      <c r="AX157" s="13" t="s">
        <v>79</v>
      </c>
      <c r="AY157" s="255" t="s">
        <v>148</v>
      </c>
    </row>
    <row r="158" s="14" customFormat="1">
      <c r="A158" s="14"/>
      <c r="B158" s="256"/>
      <c r="C158" s="257"/>
      <c r="D158" s="246" t="s">
        <v>158</v>
      </c>
      <c r="E158" s="258" t="s">
        <v>1</v>
      </c>
      <c r="F158" s="259" t="s">
        <v>183</v>
      </c>
      <c r="G158" s="257"/>
      <c r="H158" s="260">
        <v>1.752</v>
      </c>
      <c r="I158" s="261"/>
      <c r="J158" s="257"/>
      <c r="K158" s="257"/>
      <c r="L158" s="262"/>
      <c r="M158" s="263"/>
      <c r="N158" s="264"/>
      <c r="O158" s="264"/>
      <c r="P158" s="264"/>
      <c r="Q158" s="264"/>
      <c r="R158" s="264"/>
      <c r="S158" s="264"/>
      <c r="T158" s="265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66" t="s">
        <v>158</v>
      </c>
      <c r="AU158" s="266" t="s">
        <v>87</v>
      </c>
      <c r="AV158" s="14" t="s">
        <v>113</v>
      </c>
      <c r="AW158" s="14" t="s">
        <v>34</v>
      </c>
      <c r="AX158" s="14" t="s">
        <v>83</v>
      </c>
      <c r="AY158" s="266" t="s">
        <v>148</v>
      </c>
    </row>
    <row r="159" s="2" customFormat="1" ht="37.8" customHeight="1">
      <c r="A159" s="38"/>
      <c r="B159" s="39"/>
      <c r="C159" s="226" t="s">
        <v>202</v>
      </c>
      <c r="D159" s="226" t="s">
        <v>150</v>
      </c>
      <c r="E159" s="227" t="s">
        <v>577</v>
      </c>
      <c r="F159" s="228" t="s">
        <v>578</v>
      </c>
      <c r="G159" s="229" t="s">
        <v>222</v>
      </c>
      <c r="H159" s="230">
        <v>0.021999999999999999</v>
      </c>
      <c r="I159" s="231"/>
      <c r="J159" s="232">
        <f>ROUND(I159*H159,2)</f>
        <v>0</v>
      </c>
      <c r="K159" s="228" t="s">
        <v>154</v>
      </c>
      <c r="L159" s="44"/>
      <c r="M159" s="233" t="s">
        <v>1</v>
      </c>
      <c r="N159" s="234" t="s">
        <v>44</v>
      </c>
      <c r="O159" s="91"/>
      <c r="P159" s="235">
        <f>O159*H159</f>
        <v>0</v>
      </c>
      <c r="Q159" s="235">
        <v>1.06277</v>
      </c>
      <c r="R159" s="235">
        <f>Q159*H159</f>
        <v>0.023380939999999999</v>
      </c>
      <c r="S159" s="235">
        <v>0</v>
      </c>
      <c r="T159" s="236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37" t="s">
        <v>113</v>
      </c>
      <c r="AT159" s="237" t="s">
        <v>150</v>
      </c>
      <c r="AU159" s="237" t="s">
        <v>87</v>
      </c>
      <c r="AY159" s="17" t="s">
        <v>148</v>
      </c>
      <c r="BE159" s="238">
        <f>IF(N159="základní",J159,0)</f>
        <v>0</v>
      </c>
      <c r="BF159" s="238">
        <f>IF(N159="snížená",J159,0)</f>
        <v>0</v>
      </c>
      <c r="BG159" s="238">
        <f>IF(N159="zákl. přenesená",J159,0)</f>
        <v>0</v>
      </c>
      <c r="BH159" s="238">
        <f>IF(N159="sníž. přenesená",J159,0)</f>
        <v>0</v>
      </c>
      <c r="BI159" s="238">
        <f>IF(N159="nulová",J159,0)</f>
        <v>0</v>
      </c>
      <c r="BJ159" s="17" t="s">
        <v>83</v>
      </c>
      <c r="BK159" s="238">
        <f>ROUND(I159*H159,2)</f>
        <v>0</v>
      </c>
      <c r="BL159" s="17" t="s">
        <v>113</v>
      </c>
      <c r="BM159" s="237" t="s">
        <v>579</v>
      </c>
    </row>
    <row r="160" s="2" customFormat="1">
      <c r="A160" s="38"/>
      <c r="B160" s="39"/>
      <c r="C160" s="40"/>
      <c r="D160" s="239" t="s">
        <v>156</v>
      </c>
      <c r="E160" s="40"/>
      <c r="F160" s="240" t="s">
        <v>580</v>
      </c>
      <c r="G160" s="40"/>
      <c r="H160" s="40"/>
      <c r="I160" s="241"/>
      <c r="J160" s="40"/>
      <c r="K160" s="40"/>
      <c r="L160" s="44"/>
      <c r="M160" s="242"/>
      <c r="N160" s="243"/>
      <c r="O160" s="91"/>
      <c r="P160" s="91"/>
      <c r="Q160" s="91"/>
      <c r="R160" s="91"/>
      <c r="S160" s="91"/>
      <c r="T160" s="92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T160" s="17" t="s">
        <v>156</v>
      </c>
      <c r="AU160" s="17" t="s">
        <v>87</v>
      </c>
    </row>
    <row r="161" s="13" customFormat="1">
      <c r="A161" s="13"/>
      <c r="B161" s="244"/>
      <c r="C161" s="245"/>
      <c r="D161" s="246" t="s">
        <v>158</v>
      </c>
      <c r="E161" s="247" t="s">
        <v>1</v>
      </c>
      <c r="F161" s="248" t="s">
        <v>581</v>
      </c>
      <c r="G161" s="245"/>
      <c r="H161" s="249">
        <v>0.021999999999999999</v>
      </c>
      <c r="I161" s="250"/>
      <c r="J161" s="245"/>
      <c r="K161" s="245"/>
      <c r="L161" s="251"/>
      <c r="M161" s="252"/>
      <c r="N161" s="253"/>
      <c r="O161" s="253"/>
      <c r="P161" s="253"/>
      <c r="Q161" s="253"/>
      <c r="R161" s="253"/>
      <c r="S161" s="253"/>
      <c r="T161" s="254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55" t="s">
        <v>158</v>
      </c>
      <c r="AU161" s="255" t="s">
        <v>87</v>
      </c>
      <c r="AV161" s="13" t="s">
        <v>87</v>
      </c>
      <c r="AW161" s="13" t="s">
        <v>34</v>
      </c>
      <c r="AX161" s="13" t="s">
        <v>83</v>
      </c>
      <c r="AY161" s="255" t="s">
        <v>148</v>
      </c>
    </row>
    <row r="162" s="2" customFormat="1" ht="37.8" customHeight="1">
      <c r="A162" s="38"/>
      <c r="B162" s="39"/>
      <c r="C162" s="226" t="s">
        <v>209</v>
      </c>
      <c r="D162" s="226" t="s">
        <v>150</v>
      </c>
      <c r="E162" s="227" t="s">
        <v>582</v>
      </c>
      <c r="F162" s="228" t="s">
        <v>583</v>
      </c>
      <c r="G162" s="229" t="s">
        <v>153</v>
      </c>
      <c r="H162" s="230">
        <v>5.4699999999999998</v>
      </c>
      <c r="I162" s="231"/>
      <c r="J162" s="232">
        <f>ROUND(I162*H162,2)</f>
        <v>0</v>
      </c>
      <c r="K162" s="228" t="s">
        <v>154</v>
      </c>
      <c r="L162" s="44"/>
      <c r="M162" s="233" t="s">
        <v>1</v>
      </c>
      <c r="N162" s="234" t="s">
        <v>44</v>
      </c>
      <c r="O162" s="91"/>
      <c r="P162" s="235">
        <f>O162*H162</f>
        <v>0</v>
      </c>
      <c r="Q162" s="235">
        <v>0.01282</v>
      </c>
      <c r="R162" s="235">
        <f>Q162*H162</f>
        <v>0.070125399999999991</v>
      </c>
      <c r="S162" s="235">
        <v>0</v>
      </c>
      <c r="T162" s="236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37" t="s">
        <v>113</v>
      </c>
      <c r="AT162" s="237" t="s">
        <v>150</v>
      </c>
      <c r="AU162" s="237" t="s">
        <v>87</v>
      </c>
      <c r="AY162" s="17" t="s">
        <v>148</v>
      </c>
      <c r="BE162" s="238">
        <f>IF(N162="základní",J162,0)</f>
        <v>0</v>
      </c>
      <c r="BF162" s="238">
        <f>IF(N162="snížená",J162,0)</f>
        <v>0</v>
      </c>
      <c r="BG162" s="238">
        <f>IF(N162="zákl. přenesená",J162,0)</f>
        <v>0</v>
      </c>
      <c r="BH162" s="238">
        <f>IF(N162="sníž. přenesená",J162,0)</f>
        <v>0</v>
      </c>
      <c r="BI162" s="238">
        <f>IF(N162="nulová",J162,0)</f>
        <v>0</v>
      </c>
      <c r="BJ162" s="17" t="s">
        <v>83</v>
      </c>
      <c r="BK162" s="238">
        <f>ROUND(I162*H162,2)</f>
        <v>0</v>
      </c>
      <c r="BL162" s="17" t="s">
        <v>113</v>
      </c>
      <c r="BM162" s="237" t="s">
        <v>584</v>
      </c>
    </row>
    <row r="163" s="2" customFormat="1">
      <c r="A163" s="38"/>
      <c r="B163" s="39"/>
      <c r="C163" s="40"/>
      <c r="D163" s="239" t="s">
        <v>156</v>
      </c>
      <c r="E163" s="40"/>
      <c r="F163" s="240" t="s">
        <v>585</v>
      </c>
      <c r="G163" s="40"/>
      <c r="H163" s="40"/>
      <c r="I163" s="241"/>
      <c r="J163" s="40"/>
      <c r="K163" s="40"/>
      <c r="L163" s="44"/>
      <c r="M163" s="242"/>
      <c r="N163" s="243"/>
      <c r="O163" s="91"/>
      <c r="P163" s="91"/>
      <c r="Q163" s="91"/>
      <c r="R163" s="91"/>
      <c r="S163" s="91"/>
      <c r="T163" s="92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T163" s="17" t="s">
        <v>156</v>
      </c>
      <c r="AU163" s="17" t="s">
        <v>87</v>
      </c>
    </row>
    <row r="164" s="13" customFormat="1">
      <c r="A164" s="13"/>
      <c r="B164" s="244"/>
      <c r="C164" s="245"/>
      <c r="D164" s="246" t="s">
        <v>158</v>
      </c>
      <c r="E164" s="247" t="s">
        <v>1</v>
      </c>
      <c r="F164" s="248" t="s">
        <v>586</v>
      </c>
      <c r="G164" s="245"/>
      <c r="H164" s="249">
        <v>2.3700000000000001</v>
      </c>
      <c r="I164" s="250"/>
      <c r="J164" s="245"/>
      <c r="K164" s="245"/>
      <c r="L164" s="251"/>
      <c r="M164" s="252"/>
      <c r="N164" s="253"/>
      <c r="O164" s="253"/>
      <c r="P164" s="253"/>
      <c r="Q164" s="253"/>
      <c r="R164" s="253"/>
      <c r="S164" s="253"/>
      <c r="T164" s="254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55" t="s">
        <v>158</v>
      </c>
      <c r="AU164" s="255" t="s">
        <v>87</v>
      </c>
      <c r="AV164" s="13" t="s">
        <v>87</v>
      </c>
      <c r="AW164" s="13" t="s">
        <v>34</v>
      </c>
      <c r="AX164" s="13" t="s">
        <v>79</v>
      </c>
      <c r="AY164" s="255" t="s">
        <v>148</v>
      </c>
    </row>
    <row r="165" s="13" customFormat="1">
      <c r="A165" s="13"/>
      <c r="B165" s="244"/>
      <c r="C165" s="245"/>
      <c r="D165" s="246" t="s">
        <v>158</v>
      </c>
      <c r="E165" s="247" t="s">
        <v>1</v>
      </c>
      <c r="F165" s="248" t="s">
        <v>587</v>
      </c>
      <c r="G165" s="245"/>
      <c r="H165" s="249">
        <v>2.1000000000000001</v>
      </c>
      <c r="I165" s="250"/>
      <c r="J165" s="245"/>
      <c r="K165" s="245"/>
      <c r="L165" s="251"/>
      <c r="M165" s="252"/>
      <c r="N165" s="253"/>
      <c r="O165" s="253"/>
      <c r="P165" s="253"/>
      <c r="Q165" s="253"/>
      <c r="R165" s="253"/>
      <c r="S165" s="253"/>
      <c r="T165" s="254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55" t="s">
        <v>158</v>
      </c>
      <c r="AU165" s="255" t="s">
        <v>87</v>
      </c>
      <c r="AV165" s="13" t="s">
        <v>87</v>
      </c>
      <c r="AW165" s="13" t="s">
        <v>34</v>
      </c>
      <c r="AX165" s="13" t="s">
        <v>79</v>
      </c>
      <c r="AY165" s="255" t="s">
        <v>148</v>
      </c>
    </row>
    <row r="166" s="13" customFormat="1">
      <c r="A166" s="13"/>
      <c r="B166" s="244"/>
      <c r="C166" s="245"/>
      <c r="D166" s="246" t="s">
        <v>158</v>
      </c>
      <c r="E166" s="247" t="s">
        <v>1</v>
      </c>
      <c r="F166" s="248" t="s">
        <v>588</v>
      </c>
      <c r="G166" s="245"/>
      <c r="H166" s="249">
        <v>1</v>
      </c>
      <c r="I166" s="250"/>
      <c r="J166" s="245"/>
      <c r="K166" s="245"/>
      <c r="L166" s="251"/>
      <c r="M166" s="252"/>
      <c r="N166" s="253"/>
      <c r="O166" s="253"/>
      <c r="P166" s="253"/>
      <c r="Q166" s="253"/>
      <c r="R166" s="253"/>
      <c r="S166" s="253"/>
      <c r="T166" s="254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55" t="s">
        <v>158</v>
      </c>
      <c r="AU166" s="255" t="s">
        <v>87</v>
      </c>
      <c r="AV166" s="13" t="s">
        <v>87</v>
      </c>
      <c r="AW166" s="13" t="s">
        <v>34</v>
      </c>
      <c r="AX166" s="13" t="s">
        <v>79</v>
      </c>
      <c r="AY166" s="255" t="s">
        <v>148</v>
      </c>
    </row>
    <row r="167" s="14" customFormat="1">
      <c r="A167" s="14"/>
      <c r="B167" s="256"/>
      <c r="C167" s="257"/>
      <c r="D167" s="246" t="s">
        <v>158</v>
      </c>
      <c r="E167" s="258" t="s">
        <v>1</v>
      </c>
      <c r="F167" s="259" t="s">
        <v>183</v>
      </c>
      <c r="G167" s="257"/>
      <c r="H167" s="260">
        <v>5.4699999999999998</v>
      </c>
      <c r="I167" s="261"/>
      <c r="J167" s="257"/>
      <c r="K167" s="257"/>
      <c r="L167" s="262"/>
      <c r="M167" s="263"/>
      <c r="N167" s="264"/>
      <c r="O167" s="264"/>
      <c r="P167" s="264"/>
      <c r="Q167" s="264"/>
      <c r="R167" s="264"/>
      <c r="S167" s="264"/>
      <c r="T167" s="265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66" t="s">
        <v>158</v>
      </c>
      <c r="AU167" s="266" t="s">
        <v>87</v>
      </c>
      <c r="AV167" s="14" t="s">
        <v>113</v>
      </c>
      <c r="AW167" s="14" t="s">
        <v>34</v>
      </c>
      <c r="AX167" s="14" t="s">
        <v>83</v>
      </c>
      <c r="AY167" s="266" t="s">
        <v>148</v>
      </c>
    </row>
    <row r="168" s="2" customFormat="1" ht="37.8" customHeight="1">
      <c r="A168" s="38"/>
      <c r="B168" s="39"/>
      <c r="C168" s="226" t="s">
        <v>219</v>
      </c>
      <c r="D168" s="226" t="s">
        <v>150</v>
      </c>
      <c r="E168" s="227" t="s">
        <v>589</v>
      </c>
      <c r="F168" s="228" t="s">
        <v>590</v>
      </c>
      <c r="G168" s="229" t="s">
        <v>153</v>
      </c>
      <c r="H168" s="230">
        <v>5.4699999999999998</v>
      </c>
      <c r="I168" s="231"/>
      <c r="J168" s="232">
        <f>ROUND(I168*H168,2)</f>
        <v>0</v>
      </c>
      <c r="K168" s="228" t="s">
        <v>154</v>
      </c>
      <c r="L168" s="44"/>
      <c r="M168" s="233" t="s">
        <v>1</v>
      </c>
      <c r="N168" s="234" t="s">
        <v>44</v>
      </c>
      <c r="O168" s="91"/>
      <c r="P168" s="235">
        <f>O168*H168</f>
        <v>0</v>
      </c>
      <c r="Q168" s="235">
        <v>0</v>
      </c>
      <c r="R168" s="235">
        <f>Q168*H168</f>
        <v>0</v>
      </c>
      <c r="S168" s="235">
        <v>0</v>
      </c>
      <c r="T168" s="236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37" t="s">
        <v>113</v>
      </c>
      <c r="AT168" s="237" t="s">
        <v>150</v>
      </c>
      <c r="AU168" s="237" t="s">
        <v>87</v>
      </c>
      <c r="AY168" s="17" t="s">
        <v>148</v>
      </c>
      <c r="BE168" s="238">
        <f>IF(N168="základní",J168,0)</f>
        <v>0</v>
      </c>
      <c r="BF168" s="238">
        <f>IF(N168="snížená",J168,0)</f>
        <v>0</v>
      </c>
      <c r="BG168" s="238">
        <f>IF(N168="zákl. přenesená",J168,0)</f>
        <v>0</v>
      </c>
      <c r="BH168" s="238">
        <f>IF(N168="sníž. přenesená",J168,0)</f>
        <v>0</v>
      </c>
      <c r="BI168" s="238">
        <f>IF(N168="nulová",J168,0)</f>
        <v>0</v>
      </c>
      <c r="BJ168" s="17" t="s">
        <v>83</v>
      </c>
      <c r="BK168" s="238">
        <f>ROUND(I168*H168,2)</f>
        <v>0</v>
      </c>
      <c r="BL168" s="17" t="s">
        <v>113</v>
      </c>
      <c r="BM168" s="237" t="s">
        <v>591</v>
      </c>
    </row>
    <row r="169" s="2" customFormat="1">
      <c r="A169" s="38"/>
      <c r="B169" s="39"/>
      <c r="C169" s="40"/>
      <c r="D169" s="239" t="s">
        <v>156</v>
      </c>
      <c r="E169" s="40"/>
      <c r="F169" s="240" t="s">
        <v>592</v>
      </c>
      <c r="G169" s="40"/>
      <c r="H169" s="40"/>
      <c r="I169" s="241"/>
      <c r="J169" s="40"/>
      <c r="K169" s="40"/>
      <c r="L169" s="44"/>
      <c r="M169" s="242"/>
      <c r="N169" s="243"/>
      <c r="O169" s="91"/>
      <c r="P169" s="91"/>
      <c r="Q169" s="91"/>
      <c r="R169" s="91"/>
      <c r="S169" s="91"/>
      <c r="T169" s="92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T169" s="17" t="s">
        <v>156</v>
      </c>
      <c r="AU169" s="17" t="s">
        <v>87</v>
      </c>
    </row>
    <row r="170" s="13" customFormat="1">
      <c r="A170" s="13"/>
      <c r="B170" s="244"/>
      <c r="C170" s="245"/>
      <c r="D170" s="246" t="s">
        <v>158</v>
      </c>
      <c r="E170" s="247" t="s">
        <v>1</v>
      </c>
      <c r="F170" s="248" t="s">
        <v>593</v>
      </c>
      <c r="G170" s="245"/>
      <c r="H170" s="249">
        <v>5.4699999999999998</v>
      </c>
      <c r="I170" s="250"/>
      <c r="J170" s="245"/>
      <c r="K170" s="245"/>
      <c r="L170" s="251"/>
      <c r="M170" s="252"/>
      <c r="N170" s="253"/>
      <c r="O170" s="253"/>
      <c r="P170" s="253"/>
      <c r="Q170" s="253"/>
      <c r="R170" s="253"/>
      <c r="S170" s="253"/>
      <c r="T170" s="254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55" t="s">
        <v>158</v>
      </c>
      <c r="AU170" s="255" t="s">
        <v>87</v>
      </c>
      <c r="AV170" s="13" t="s">
        <v>87</v>
      </c>
      <c r="AW170" s="13" t="s">
        <v>34</v>
      </c>
      <c r="AX170" s="13" t="s">
        <v>83</v>
      </c>
      <c r="AY170" s="255" t="s">
        <v>148</v>
      </c>
    </row>
    <row r="171" s="2" customFormat="1" ht="33" customHeight="1">
      <c r="A171" s="38"/>
      <c r="B171" s="39"/>
      <c r="C171" s="226" t="s">
        <v>228</v>
      </c>
      <c r="D171" s="226" t="s">
        <v>150</v>
      </c>
      <c r="E171" s="227" t="s">
        <v>594</v>
      </c>
      <c r="F171" s="228" t="s">
        <v>595</v>
      </c>
      <c r="G171" s="229" t="s">
        <v>153</v>
      </c>
      <c r="H171" s="230">
        <v>3.8999999999999999</v>
      </c>
      <c r="I171" s="231"/>
      <c r="J171" s="232">
        <f>ROUND(I171*H171,2)</f>
        <v>0</v>
      </c>
      <c r="K171" s="228" t="s">
        <v>154</v>
      </c>
      <c r="L171" s="44"/>
      <c r="M171" s="233" t="s">
        <v>1</v>
      </c>
      <c r="N171" s="234" t="s">
        <v>44</v>
      </c>
      <c r="O171" s="91"/>
      <c r="P171" s="235">
        <f>O171*H171</f>
        <v>0</v>
      </c>
      <c r="Q171" s="235">
        <v>0</v>
      </c>
      <c r="R171" s="235">
        <f>Q171*H171</f>
        <v>0</v>
      </c>
      <c r="S171" s="235">
        <v>0</v>
      </c>
      <c r="T171" s="236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37" t="s">
        <v>113</v>
      </c>
      <c r="AT171" s="237" t="s">
        <v>150</v>
      </c>
      <c r="AU171" s="237" t="s">
        <v>87</v>
      </c>
      <c r="AY171" s="17" t="s">
        <v>148</v>
      </c>
      <c r="BE171" s="238">
        <f>IF(N171="základní",J171,0)</f>
        <v>0</v>
      </c>
      <c r="BF171" s="238">
        <f>IF(N171="snížená",J171,0)</f>
        <v>0</v>
      </c>
      <c r="BG171" s="238">
        <f>IF(N171="zákl. přenesená",J171,0)</f>
        <v>0</v>
      </c>
      <c r="BH171" s="238">
        <f>IF(N171="sníž. přenesená",J171,0)</f>
        <v>0</v>
      </c>
      <c r="BI171" s="238">
        <f>IF(N171="nulová",J171,0)</f>
        <v>0</v>
      </c>
      <c r="BJ171" s="17" t="s">
        <v>83</v>
      </c>
      <c r="BK171" s="238">
        <f>ROUND(I171*H171,2)</f>
        <v>0</v>
      </c>
      <c r="BL171" s="17" t="s">
        <v>113</v>
      </c>
      <c r="BM171" s="237" t="s">
        <v>596</v>
      </c>
    </row>
    <row r="172" s="2" customFormat="1">
      <c r="A172" s="38"/>
      <c r="B172" s="39"/>
      <c r="C172" s="40"/>
      <c r="D172" s="239" t="s">
        <v>156</v>
      </c>
      <c r="E172" s="40"/>
      <c r="F172" s="240" t="s">
        <v>597</v>
      </c>
      <c r="G172" s="40"/>
      <c r="H172" s="40"/>
      <c r="I172" s="241"/>
      <c r="J172" s="40"/>
      <c r="K172" s="40"/>
      <c r="L172" s="44"/>
      <c r="M172" s="242"/>
      <c r="N172" s="243"/>
      <c r="O172" s="91"/>
      <c r="P172" s="91"/>
      <c r="Q172" s="91"/>
      <c r="R172" s="91"/>
      <c r="S172" s="91"/>
      <c r="T172" s="92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T172" s="17" t="s">
        <v>156</v>
      </c>
      <c r="AU172" s="17" t="s">
        <v>87</v>
      </c>
    </row>
    <row r="173" s="13" customFormat="1">
      <c r="A173" s="13"/>
      <c r="B173" s="244"/>
      <c r="C173" s="245"/>
      <c r="D173" s="246" t="s">
        <v>158</v>
      </c>
      <c r="E173" s="247" t="s">
        <v>1</v>
      </c>
      <c r="F173" s="248" t="s">
        <v>598</v>
      </c>
      <c r="G173" s="245"/>
      <c r="H173" s="249">
        <v>3.8999999999999999</v>
      </c>
      <c r="I173" s="250"/>
      <c r="J173" s="245"/>
      <c r="K173" s="245"/>
      <c r="L173" s="251"/>
      <c r="M173" s="252"/>
      <c r="N173" s="253"/>
      <c r="O173" s="253"/>
      <c r="P173" s="253"/>
      <c r="Q173" s="253"/>
      <c r="R173" s="253"/>
      <c r="S173" s="253"/>
      <c r="T173" s="254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55" t="s">
        <v>158</v>
      </c>
      <c r="AU173" s="255" t="s">
        <v>87</v>
      </c>
      <c r="AV173" s="13" t="s">
        <v>87</v>
      </c>
      <c r="AW173" s="13" t="s">
        <v>34</v>
      </c>
      <c r="AX173" s="13" t="s">
        <v>83</v>
      </c>
      <c r="AY173" s="255" t="s">
        <v>148</v>
      </c>
    </row>
    <row r="174" s="2" customFormat="1" ht="33" customHeight="1">
      <c r="A174" s="38"/>
      <c r="B174" s="39"/>
      <c r="C174" s="226" t="s">
        <v>233</v>
      </c>
      <c r="D174" s="226" t="s">
        <v>150</v>
      </c>
      <c r="E174" s="227" t="s">
        <v>599</v>
      </c>
      <c r="F174" s="228" t="s">
        <v>600</v>
      </c>
      <c r="G174" s="229" t="s">
        <v>153</v>
      </c>
      <c r="H174" s="230">
        <v>0.80000000000000004</v>
      </c>
      <c r="I174" s="231"/>
      <c r="J174" s="232">
        <f>ROUND(I174*H174,2)</f>
        <v>0</v>
      </c>
      <c r="K174" s="228" t="s">
        <v>154</v>
      </c>
      <c r="L174" s="44"/>
      <c r="M174" s="233" t="s">
        <v>1</v>
      </c>
      <c r="N174" s="234" t="s">
        <v>44</v>
      </c>
      <c r="O174" s="91"/>
      <c r="P174" s="235">
        <f>O174*H174</f>
        <v>0</v>
      </c>
      <c r="Q174" s="235">
        <v>0</v>
      </c>
      <c r="R174" s="235">
        <f>Q174*H174</f>
        <v>0</v>
      </c>
      <c r="S174" s="235">
        <v>0</v>
      </c>
      <c r="T174" s="236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37" t="s">
        <v>113</v>
      </c>
      <c r="AT174" s="237" t="s">
        <v>150</v>
      </c>
      <c r="AU174" s="237" t="s">
        <v>87</v>
      </c>
      <c r="AY174" s="17" t="s">
        <v>148</v>
      </c>
      <c r="BE174" s="238">
        <f>IF(N174="základní",J174,0)</f>
        <v>0</v>
      </c>
      <c r="BF174" s="238">
        <f>IF(N174="snížená",J174,0)</f>
        <v>0</v>
      </c>
      <c r="BG174" s="238">
        <f>IF(N174="zákl. přenesená",J174,0)</f>
        <v>0</v>
      </c>
      <c r="BH174" s="238">
        <f>IF(N174="sníž. přenesená",J174,0)</f>
        <v>0</v>
      </c>
      <c r="BI174" s="238">
        <f>IF(N174="nulová",J174,0)</f>
        <v>0</v>
      </c>
      <c r="BJ174" s="17" t="s">
        <v>83</v>
      </c>
      <c r="BK174" s="238">
        <f>ROUND(I174*H174,2)</f>
        <v>0</v>
      </c>
      <c r="BL174" s="17" t="s">
        <v>113</v>
      </c>
      <c r="BM174" s="237" t="s">
        <v>601</v>
      </c>
    </row>
    <row r="175" s="2" customFormat="1">
      <c r="A175" s="38"/>
      <c r="B175" s="39"/>
      <c r="C175" s="40"/>
      <c r="D175" s="239" t="s">
        <v>156</v>
      </c>
      <c r="E175" s="40"/>
      <c r="F175" s="240" t="s">
        <v>602</v>
      </c>
      <c r="G175" s="40"/>
      <c r="H175" s="40"/>
      <c r="I175" s="241"/>
      <c r="J175" s="40"/>
      <c r="K175" s="40"/>
      <c r="L175" s="44"/>
      <c r="M175" s="242"/>
      <c r="N175" s="243"/>
      <c r="O175" s="91"/>
      <c r="P175" s="91"/>
      <c r="Q175" s="91"/>
      <c r="R175" s="91"/>
      <c r="S175" s="91"/>
      <c r="T175" s="92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T175" s="17" t="s">
        <v>156</v>
      </c>
      <c r="AU175" s="17" t="s">
        <v>87</v>
      </c>
    </row>
    <row r="176" s="13" customFormat="1">
      <c r="A176" s="13"/>
      <c r="B176" s="244"/>
      <c r="C176" s="245"/>
      <c r="D176" s="246" t="s">
        <v>158</v>
      </c>
      <c r="E176" s="247" t="s">
        <v>1</v>
      </c>
      <c r="F176" s="248" t="s">
        <v>603</v>
      </c>
      <c r="G176" s="245"/>
      <c r="H176" s="249">
        <v>0.80000000000000004</v>
      </c>
      <c r="I176" s="250"/>
      <c r="J176" s="245"/>
      <c r="K176" s="245"/>
      <c r="L176" s="251"/>
      <c r="M176" s="252"/>
      <c r="N176" s="253"/>
      <c r="O176" s="253"/>
      <c r="P176" s="253"/>
      <c r="Q176" s="253"/>
      <c r="R176" s="253"/>
      <c r="S176" s="253"/>
      <c r="T176" s="254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55" t="s">
        <v>158</v>
      </c>
      <c r="AU176" s="255" t="s">
        <v>87</v>
      </c>
      <c r="AV176" s="13" t="s">
        <v>87</v>
      </c>
      <c r="AW176" s="13" t="s">
        <v>34</v>
      </c>
      <c r="AX176" s="13" t="s">
        <v>83</v>
      </c>
      <c r="AY176" s="255" t="s">
        <v>148</v>
      </c>
    </row>
    <row r="177" s="2" customFormat="1" ht="21.75" customHeight="1">
      <c r="A177" s="38"/>
      <c r="B177" s="39"/>
      <c r="C177" s="226" t="s">
        <v>240</v>
      </c>
      <c r="D177" s="226" t="s">
        <v>150</v>
      </c>
      <c r="E177" s="227" t="s">
        <v>381</v>
      </c>
      <c r="F177" s="228" t="s">
        <v>382</v>
      </c>
      <c r="G177" s="229" t="s">
        <v>153</v>
      </c>
      <c r="H177" s="230">
        <v>0.80000000000000004</v>
      </c>
      <c r="I177" s="231"/>
      <c r="J177" s="232">
        <f>ROUND(I177*H177,2)</f>
        <v>0</v>
      </c>
      <c r="K177" s="228" t="s">
        <v>154</v>
      </c>
      <c r="L177" s="44"/>
      <c r="M177" s="233" t="s">
        <v>1</v>
      </c>
      <c r="N177" s="234" t="s">
        <v>44</v>
      </c>
      <c r="O177" s="91"/>
      <c r="P177" s="235">
        <f>O177*H177</f>
        <v>0</v>
      </c>
      <c r="Q177" s="235">
        <v>0.21251999999999999</v>
      </c>
      <c r="R177" s="235">
        <f>Q177*H177</f>
        <v>0.170016</v>
      </c>
      <c r="S177" s="235">
        <v>0</v>
      </c>
      <c r="T177" s="236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37" t="s">
        <v>113</v>
      </c>
      <c r="AT177" s="237" t="s">
        <v>150</v>
      </c>
      <c r="AU177" s="237" t="s">
        <v>87</v>
      </c>
      <c r="AY177" s="17" t="s">
        <v>148</v>
      </c>
      <c r="BE177" s="238">
        <f>IF(N177="základní",J177,0)</f>
        <v>0</v>
      </c>
      <c r="BF177" s="238">
        <f>IF(N177="snížená",J177,0)</f>
        <v>0</v>
      </c>
      <c r="BG177" s="238">
        <f>IF(N177="zákl. přenesená",J177,0)</f>
        <v>0</v>
      </c>
      <c r="BH177" s="238">
        <f>IF(N177="sníž. přenesená",J177,0)</f>
        <v>0</v>
      </c>
      <c r="BI177" s="238">
        <f>IF(N177="nulová",J177,0)</f>
        <v>0</v>
      </c>
      <c r="BJ177" s="17" t="s">
        <v>83</v>
      </c>
      <c r="BK177" s="238">
        <f>ROUND(I177*H177,2)</f>
        <v>0</v>
      </c>
      <c r="BL177" s="17" t="s">
        <v>113</v>
      </c>
      <c r="BM177" s="237" t="s">
        <v>604</v>
      </c>
    </row>
    <row r="178" s="2" customFormat="1">
      <c r="A178" s="38"/>
      <c r="B178" s="39"/>
      <c r="C178" s="40"/>
      <c r="D178" s="239" t="s">
        <v>156</v>
      </c>
      <c r="E178" s="40"/>
      <c r="F178" s="240" t="s">
        <v>384</v>
      </c>
      <c r="G178" s="40"/>
      <c r="H178" s="40"/>
      <c r="I178" s="241"/>
      <c r="J178" s="40"/>
      <c r="K178" s="40"/>
      <c r="L178" s="44"/>
      <c r="M178" s="242"/>
      <c r="N178" s="243"/>
      <c r="O178" s="91"/>
      <c r="P178" s="91"/>
      <c r="Q178" s="91"/>
      <c r="R178" s="91"/>
      <c r="S178" s="91"/>
      <c r="T178" s="92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T178" s="17" t="s">
        <v>156</v>
      </c>
      <c r="AU178" s="17" t="s">
        <v>87</v>
      </c>
    </row>
    <row r="179" s="13" customFormat="1">
      <c r="A179" s="13"/>
      <c r="B179" s="244"/>
      <c r="C179" s="245"/>
      <c r="D179" s="246" t="s">
        <v>158</v>
      </c>
      <c r="E179" s="247" t="s">
        <v>1</v>
      </c>
      <c r="F179" s="248" t="s">
        <v>605</v>
      </c>
      <c r="G179" s="245"/>
      <c r="H179" s="249">
        <v>0.80000000000000004</v>
      </c>
      <c r="I179" s="250"/>
      <c r="J179" s="245"/>
      <c r="K179" s="245"/>
      <c r="L179" s="251"/>
      <c r="M179" s="252"/>
      <c r="N179" s="253"/>
      <c r="O179" s="253"/>
      <c r="P179" s="253"/>
      <c r="Q179" s="253"/>
      <c r="R179" s="253"/>
      <c r="S179" s="253"/>
      <c r="T179" s="254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55" t="s">
        <v>158</v>
      </c>
      <c r="AU179" s="255" t="s">
        <v>87</v>
      </c>
      <c r="AV179" s="13" t="s">
        <v>87</v>
      </c>
      <c r="AW179" s="13" t="s">
        <v>34</v>
      </c>
      <c r="AX179" s="13" t="s">
        <v>83</v>
      </c>
      <c r="AY179" s="255" t="s">
        <v>148</v>
      </c>
    </row>
    <row r="180" s="2" customFormat="1" ht="55.5" customHeight="1">
      <c r="A180" s="38"/>
      <c r="B180" s="39"/>
      <c r="C180" s="226" t="s">
        <v>8</v>
      </c>
      <c r="D180" s="226" t="s">
        <v>150</v>
      </c>
      <c r="E180" s="227" t="s">
        <v>606</v>
      </c>
      <c r="F180" s="228" t="s">
        <v>607</v>
      </c>
      <c r="G180" s="229" t="s">
        <v>168</v>
      </c>
      <c r="H180" s="230">
        <v>0.126</v>
      </c>
      <c r="I180" s="231"/>
      <c r="J180" s="232">
        <f>ROUND(I180*H180,2)</f>
        <v>0</v>
      </c>
      <c r="K180" s="228" t="s">
        <v>154</v>
      </c>
      <c r="L180" s="44"/>
      <c r="M180" s="233" t="s">
        <v>1</v>
      </c>
      <c r="N180" s="234" t="s">
        <v>44</v>
      </c>
      <c r="O180" s="91"/>
      <c r="P180" s="235">
        <f>O180*H180</f>
        <v>0</v>
      </c>
      <c r="Q180" s="235">
        <v>2.5068199999999998</v>
      </c>
      <c r="R180" s="235">
        <f>Q180*H180</f>
        <v>0.31585932</v>
      </c>
      <c r="S180" s="235">
        <v>0</v>
      </c>
      <c r="T180" s="236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37" t="s">
        <v>113</v>
      </c>
      <c r="AT180" s="237" t="s">
        <v>150</v>
      </c>
      <c r="AU180" s="237" t="s">
        <v>87</v>
      </c>
      <c r="AY180" s="17" t="s">
        <v>148</v>
      </c>
      <c r="BE180" s="238">
        <f>IF(N180="základní",J180,0)</f>
        <v>0</v>
      </c>
      <c r="BF180" s="238">
        <f>IF(N180="snížená",J180,0)</f>
        <v>0</v>
      </c>
      <c r="BG180" s="238">
        <f>IF(N180="zákl. přenesená",J180,0)</f>
        <v>0</v>
      </c>
      <c r="BH180" s="238">
        <f>IF(N180="sníž. přenesená",J180,0)</f>
        <v>0</v>
      </c>
      <c r="BI180" s="238">
        <f>IF(N180="nulová",J180,0)</f>
        <v>0</v>
      </c>
      <c r="BJ180" s="17" t="s">
        <v>83</v>
      </c>
      <c r="BK180" s="238">
        <f>ROUND(I180*H180,2)</f>
        <v>0</v>
      </c>
      <c r="BL180" s="17" t="s">
        <v>113</v>
      </c>
      <c r="BM180" s="237" t="s">
        <v>608</v>
      </c>
    </row>
    <row r="181" s="2" customFormat="1">
      <c r="A181" s="38"/>
      <c r="B181" s="39"/>
      <c r="C181" s="40"/>
      <c r="D181" s="239" t="s">
        <v>156</v>
      </c>
      <c r="E181" s="40"/>
      <c r="F181" s="240" t="s">
        <v>609</v>
      </c>
      <c r="G181" s="40"/>
      <c r="H181" s="40"/>
      <c r="I181" s="241"/>
      <c r="J181" s="40"/>
      <c r="K181" s="40"/>
      <c r="L181" s="44"/>
      <c r="M181" s="242"/>
      <c r="N181" s="243"/>
      <c r="O181" s="91"/>
      <c r="P181" s="91"/>
      <c r="Q181" s="91"/>
      <c r="R181" s="91"/>
      <c r="S181" s="91"/>
      <c r="T181" s="92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T181" s="17" t="s">
        <v>156</v>
      </c>
      <c r="AU181" s="17" t="s">
        <v>87</v>
      </c>
    </row>
    <row r="182" s="15" customFormat="1">
      <c r="A182" s="15"/>
      <c r="B182" s="268"/>
      <c r="C182" s="269"/>
      <c r="D182" s="246" t="s">
        <v>158</v>
      </c>
      <c r="E182" s="270" t="s">
        <v>1</v>
      </c>
      <c r="F182" s="271" t="s">
        <v>610</v>
      </c>
      <c r="G182" s="269"/>
      <c r="H182" s="270" t="s">
        <v>1</v>
      </c>
      <c r="I182" s="272"/>
      <c r="J182" s="269"/>
      <c r="K182" s="269"/>
      <c r="L182" s="273"/>
      <c r="M182" s="274"/>
      <c r="N182" s="275"/>
      <c r="O182" s="275"/>
      <c r="P182" s="275"/>
      <c r="Q182" s="275"/>
      <c r="R182" s="275"/>
      <c r="S182" s="275"/>
      <c r="T182" s="276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T182" s="277" t="s">
        <v>158</v>
      </c>
      <c r="AU182" s="277" t="s">
        <v>87</v>
      </c>
      <c r="AV182" s="15" t="s">
        <v>83</v>
      </c>
      <c r="AW182" s="15" t="s">
        <v>34</v>
      </c>
      <c r="AX182" s="15" t="s">
        <v>79</v>
      </c>
      <c r="AY182" s="277" t="s">
        <v>148</v>
      </c>
    </row>
    <row r="183" s="13" customFormat="1">
      <c r="A183" s="13"/>
      <c r="B183" s="244"/>
      <c r="C183" s="245"/>
      <c r="D183" s="246" t="s">
        <v>158</v>
      </c>
      <c r="E183" s="247" t="s">
        <v>1</v>
      </c>
      <c r="F183" s="248" t="s">
        <v>611</v>
      </c>
      <c r="G183" s="245"/>
      <c r="H183" s="249">
        <v>0.126</v>
      </c>
      <c r="I183" s="250"/>
      <c r="J183" s="245"/>
      <c r="K183" s="245"/>
      <c r="L183" s="251"/>
      <c r="M183" s="252"/>
      <c r="N183" s="253"/>
      <c r="O183" s="253"/>
      <c r="P183" s="253"/>
      <c r="Q183" s="253"/>
      <c r="R183" s="253"/>
      <c r="S183" s="253"/>
      <c r="T183" s="254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55" t="s">
        <v>158</v>
      </c>
      <c r="AU183" s="255" t="s">
        <v>87</v>
      </c>
      <c r="AV183" s="13" t="s">
        <v>87</v>
      </c>
      <c r="AW183" s="13" t="s">
        <v>34</v>
      </c>
      <c r="AX183" s="13" t="s">
        <v>83</v>
      </c>
      <c r="AY183" s="255" t="s">
        <v>148</v>
      </c>
    </row>
    <row r="184" s="2" customFormat="1" ht="44.25" customHeight="1">
      <c r="A184" s="38"/>
      <c r="B184" s="39"/>
      <c r="C184" s="226" t="s">
        <v>337</v>
      </c>
      <c r="D184" s="226" t="s">
        <v>150</v>
      </c>
      <c r="E184" s="227" t="s">
        <v>395</v>
      </c>
      <c r="F184" s="228" t="s">
        <v>396</v>
      </c>
      <c r="G184" s="229" t="s">
        <v>153</v>
      </c>
      <c r="H184" s="230">
        <v>0.80000000000000004</v>
      </c>
      <c r="I184" s="231"/>
      <c r="J184" s="232">
        <f>ROUND(I184*H184,2)</f>
        <v>0</v>
      </c>
      <c r="K184" s="228" t="s">
        <v>154</v>
      </c>
      <c r="L184" s="44"/>
      <c r="M184" s="233" t="s">
        <v>1</v>
      </c>
      <c r="N184" s="234" t="s">
        <v>44</v>
      </c>
      <c r="O184" s="91"/>
      <c r="P184" s="235">
        <f>O184*H184</f>
        <v>0</v>
      </c>
      <c r="Q184" s="235">
        <v>0</v>
      </c>
      <c r="R184" s="235">
        <f>Q184*H184</f>
        <v>0</v>
      </c>
      <c r="S184" s="235">
        <v>0</v>
      </c>
      <c r="T184" s="236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37" t="s">
        <v>113</v>
      </c>
      <c r="AT184" s="237" t="s">
        <v>150</v>
      </c>
      <c r="AU184" s="237" t="s">
        <v>87</v>
      </c>
      <c r="AY184" s="17" t="s">
        <v>148</v>
      </c>
      <c r="BE184" s="238">
        <f>IF(N184="základní",J184,0)</f>
        <v>0</v>
      </c>
      <c r="BF184" s="238">
        <f>IF(N184="snížená",J184,0)</f>
        <v>0</v>
      </c>
      <c r="BG184" s="238">
        <f>IF(N184="zákl. přenesená",J184,0)</f>
        <v>0</v>
      </c>
      <c r="BH184" s="238">
        <f>IF(N184="sníž. přenesená",J184,0)</f>
        <v>0</v>
      </c>
      <c r="BI184" s="238">
        <f>IF(N184="nulová",J184,0)</f>
        <v>0</v>
      </c>
      <c r="BJ184" s="17" t="s">
        <v>83</v>
      </c>
      <c r="BK184" s="238">
        <f>ROUND(I184*H184,2)</f>
        <v>0</v>
      </c>
      <c r="BL184" s="17" t="s">
        <v>113</v>
      </c>
      <c r="BM184" s="237" t="s">
        <v>612</v>
      </c>
    </row>
    <row r="185" s="2" customFormat="1">
      <c r="A185" s="38"/>
      <c r="B185" s="39"/>
      <c r="C185" s="40"/>
      <c r="D185" s="239" t="s">
        <v>156</v>
      </c>
      <c r="E185" s="40"/>
      <c r="F185" s="240" t="s">
        <v>398</v>
      </c>
      <c r="G185" s="40"/>
      <c r="H185" s="40"/>
      <c r="I185" s="241"/>
      <c r="J185" s="40"/>
      <c r="K185" s="40"/>
      <c r="L185" s="44"/>
      <c r="M185" s="242"/>
      <c r="N185" s="243"/>
      <c r="O185" s="91"/>
      <c r="P185" s="91"/>
      <c r="Q185" s="91"/>
      <c r="R185" s="91"/>
      <c r="S185" s="91"/>
      <c r="T185" s="92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T185" s="17" t="s">
        <v>156</v>
      </c>
      <c r="AU185" s="17" t="s">
        <v>87</v>
      </c>
    </row>
    <row r="186" s="13" customFormat="1">
      <c r="A186" s="13"/>
      <c r="B186" s="244"/>
      <c r="C186" s="245"/>
      <c r="D186" s="246" t="s">
        <v>158</v>
      </c>
      <c r="E186" s="247" t="s">
        <v>1</v>
      </c>
      <c r="F186" s="248" t="s">
        <v>613</v>
      </c>
      <c r="G186" s="245"/>
      <c r="H186" s="249">
        <v>0.80000000000000004</v>
      </c>
      <c r="I186" s="250"/>
      <c r="J186" s="245"/>
      <c r="K186" s="245"/>
      <c r="L186" s="251"/>
      <c r="M186" s="252"/>
      <c r="N186" s="253"/>
      <c r="O186" s="253"/>
      <c r="P186" s="253"/>
      <c r="Q186" s="253"/>
      <c r="R186" s="253"/>
      <c r="S186" s="253"/>
      <c r="T186" s="254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55" t="s">
        <v>158</v>
      </c>
      <c r="AU186" s="255" t="s">
        <v>87</v>
      </c>
      <c r="AV186" s="13" t="s">
        <v>87</v>
      </c>
      <c r="AW186" s="13" t="s">
        <v>34</v>
      </c>
      <c r="AX186" s="13" t="s">
        <v>83</v>
      </c>
      <c r="AY186" s="255" t="s">
        <v>148</v>
      </c>
    </row>
    <row r="187" s="12" customFormat="1" ht="22.8" customHeight="1">
      <c r="A187" s="12"/>
      <c r="B187" s="210"/>
      <c r="C187" s="211"/>
      <c r="D187" s="212" t="s">
        <v>78</v>
      </c>
      <c r="E187" s="224" t="s">
        <v>184</v>
      </c>
      <c r="F187" s="224" t="s">
        <v>404</v>
      </c>
      <c r="G187" s="211"/>
      <c r="H187" s="211"/>
      <c r="I187" s="214"/>
      <c r="J187" s="225">
        <f>BK187</f>
        <v>0</v>
      </c>
      <c r="K187" s="211"/>
      <c r="L187" s="216"/>
      <c r="M187" s="217"/>
      <c r="N187" s="218"/>
      <c r="O187" s="218"/>
      <c r="P187" s="219">
        <f>SUM(P188:P190)</f>
        <v>0</v>
      </c>
      <c r="Q187" s="218"/>
      <c r="R187" s="219">
        <f>SUM(R188:R190)</f>
        <v>0.018339999999999999</v>
      </c>
      <c r="S187" s="218"/>
      <c r="T187" s="220">
        <f>SUM(T188:T190)</f>
        <v>0</v>
      </c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R187" s="221" t="s">
        <v>83</v>
      </c>
      <c r="AT187" s="222" t="s">
        <v>78</v>
      </c>
      <c r="AU187" s="222" t="s">
        <v>83</v>
      </c>
      <c r="AY187" s="221" t="s">
        <v>148</v>
      </c>
      <c r="BK187" s="223">
        <f>SUM(BK188:BK190)</f>
        <v>0</v>
      </c>
    </row>
    <row r="188" s="2" customFormat="1" ht="24.15" customHeight="1">
      <c r="A188" s="38"/>
      <c r="B188" s="39"/>
      <c r="C188" s="226" t="s">
        <v>340</v>
      </c>
      <c r="D188" s="226" t="s">
        <v>150</v>
      </c>
      <c r="E188" s="227" t="s">
        <v>614</v>
      </c>
      <c r="F188" s="228" t="s">
        <v>615</v>
      </c>
      <c r="G188" s="229" t="s">
        <v>329</v>
      </c>
      <c r="H188" s="230">
        <v>131</v>
      </c>
      <c r="I188" s="231"/>
      <c r="J188" s="232">
        <f>ROUND(I188*H188,2)</f>
        <v>0</v>
      </c>
      <c r="K188" s="228" t="s">
        <v>154</v>
      </c>
      <c r="L188" s="44"/>
      <c r="M188" s="233" t="s">
        <v>1</v>
      </c>
      <c r="N188" s="234" t="s">
        <v>44</v>
      </c>
      <c r="O188" s="91"/>
      <c r="P188" s="235">
        <f>O188*H188</f>
        <v>0</v>
      </c>
      <c r="Q188" s="235">
        <v>0.00013999999999999999</v>
      </c>
      <c r="R188" s="235">
        <f>Q188*H188</f>
        <v>0.018339999999999999</v>
      </c>
      <c r="S188" s="235">
        <v>0</v>
      </c>
      <c r="T188" s="236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37" t="s">
        <v>113</v>
      </c>
      <c r="AT188" s="237" t="s">
        <v>150</v>
      </c>
      <c r="AU188" s="237" t="s">
        <v>87</v>
      </c>
      <c r="AY188" s="17" t="s">
        <v>148</v>
      </c>
      <c r="BE188" s="238">
        <f>IF(N188="základní",J188,0)</f>
        <v>0</v>
      </c>
      <c r="BF188" s="238">
        <f>IF(N188="snížená",J188,0)</f>
        <v>0</v>
      </c>
      <c r="BG188" s="238">
        <f>IF(N188="zákl. přenesená",J188,0)</f>
        <v>0</v>
      </c>
      <c r="BH188" s="238">
        <f>IF(N188="sníž. přenesená",J188,0)</f>
        <v>0</v>
      </c>
      <c r="BI188" s="238">
        <f>IF(N188="nulová",J188,0)</f>
        <v>0</v>
      </c>
      <c r="BJ188" s="17" t="s">
        <v>83</v>
      </c>
      <c r="BK188" s="238">
        <f>ROUND(I188*H188,2)</f>
        <v>0</v>
      </c>
      <c r="BL188" s="17" t="s">
        <v>113</v>
      </c>
      <c r="BM188" s="237" t="s">
        <v>616</v>
      </c>
    </row>
    <row r="189" s="2" customFormat="1">
      <c r="A189" s="38"/>
      <c r="B189" s="39"/>
      <c r="C189" s="40"/>
      <c r="D189" s="239" t="s">
        <v>156</v>
      </c>
      <c r="E189" s="40"/>
      <c r="F189" s="240" t="s">
        <v>617</v>
      </c>
      <c r="G189" s="40"/>
      <c r="H189" s="40"/>
      <c r="I189" s="241"/>
      <c r="J189" s="40"/>
      <c r="K189" s="40"/>
      <c r="L189" s="44"/>
      <c r="M189" s="242"/>
      <c r="N189" s="243"/>
      <c r="O189" s="91"/>
      <c r="P189" s="91"/>
      <c r="Q189" s="91"/>
      <c r="R189" s="91"/>
      <c r="S189" s="91"/>
      <c r="T189" s="92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T189" s="17" t="s">
        <v>156</v>
      </c>
      <c r="AU189" s="17" t="s">
        <v>87</v>
      </c>
    </row>
    <row r="190" s="13" customFormat="1">
      <c r="A190" s="13"/>
      <c r="B190" s="244"/>
      <c r="C190" s="245"/>
      <c r="D190" s="246" t="s">
        <v>158</v>
      </c>
      <c r="E190" s="247" t="s">
        <v>1</v>
      </c>
      <c r="F190" s="248" t="s">
        <v>618</v>
      </c>
      <c r="G190" s="245"/>
      <c r="H190" s="249">
        <v>131</v>
      </c>
      <c r="I190" s="250"/>
      <c r="J190" s="245"/>
      <c r="K190" s="245"/>
      <c r="L190" s="251"/>
      <c r="M190" s="252"/>
      <c r="N190" s="253"/>
      <c r="O190" s="253"/>
      <c r="P190" s="253"/>
      <c r="Q190" s="253"/>
      <c r="R190" s="253"/>
      <c r="S190" s="253"/>
      <c r="T190" s="254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55" t="s">
        <v>158</v>
      </c>
      <c r="AU190" s="255" t="s">
        <v>87</v>
      </c>
      <c r="AV190" s="13" t="s">
        <v>87</v>
      </c>
      <c r="AW190" s="13" t="s">
        <v>34</v>
      </c>
      <c r="AX190" s="13" t="s">
        <v>83</v>
      </c>
      <c r="AY190" s="255" t="s">
        <v>148</v>
      </c>
    </row>
    <row r="191" s="12" customFormat="1" ht="22.8" customHeight="1">
      <c r="A191" s="12"/>
      <c r="B191" s="210"/>
      <c r="C191" s="211"/>
      <c r="D191" s="212" t="s">
        <v>78</v>
      </c>
      <c r="E191" s="224" t="s">
        <v>202</v>
      </c>
      <c r="F191" s="224" t="s">
        <v>415</v>
      </c>
      <c r="G191" s="211"/>
      <c r="H191" s="211"/>
      <c r="I191" s="214"/>
      <c r="J191" s="225">
        <f>BK191</f>
        <v>0</v>
      </c>
      <c r="K191" s="211"/>
      <c r="L191" s="216"/>
      <c r="M191" s="217"/>
      <c r="N191" s="218"/>
      <c r="O191" s="218"/>
      <c r="P191" s="219">
        <f>SUM(P192:P213)</f>
        <v>0</v>
      </c>
      <c r="Q191" s="218"/>
      <c r="R191" s="219">
        <f>SUM(R192:R213)</f>
        <v>0.13230600000000001</v>
      </c>
      <c r="S191" s="218"/>
      <c r="T191" s="220">
        <f>SUM(T192:T213)</f>
        <v>8.4749999999999996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221" t="s">
        <v>83</v>
      </c>
      <c r="AT191" s="222" t="s">
        <v>78</v>
      </c>
      <c r="AU191" s="222" t="s">
        <v>83</v>
      </c>
      <c r="AY191" s="221" t="s">
        <v>148</v>
      </c>
      <c r="BK191" s="223">
        <f>SUM(BK192:BK213)</f>
        <v>0</v>
      </c>
    </row>
    <row r="192" s="2" customFormat="1" ht="24.15" customHeight="1">
      <c r="A192" s="38"/>
      <c r="B192" s="39"/>
      <c r="C192" s="226" t="s">
        <v>344</v>
      </c>
      <c r="D192" s="226" t="s">
        <v>150</v>
      </c>
      <c r="E192" s="227" t="s">
        <v>523</v>
      </c>
      <c r="F192" s="228" t="s">
        <v>524</v>
      </c>
      <c r="G192" s="229" t="s">
        <v>153</v>
      </c>
      <c r="H192" s="230">
        <v>0.80000000000000004</v>
      </c>
      <c r="I192" s="231"/>
      <c r="J192" s="232">
        <f>ROUND(I192*H192,2)</f>
        <v>0</v>
      </c>
      <c r="K192" s="228" t="s">
        <v>154</v>
      </c>
      <c r="L192" s="44"/>
      <c r="M192" s="233" t="s">
        <v>1</v>
      </c>
      <c r="N192" s="234" t="s">
        <v>44</v>
      </c>
      <c r="O192" s="91"/>
      <c r="P192" s="235">
        <f>O192*H192</f>
        <v>0</v>
      </c>
      <c r="Q192" s="235">
        <v>0.00063000000000000003</v>
      </c>
      <c r="R192" s="235">
        <f>Q192*H192</f>
        <v>0.000504</v>
      </c>
      <c r="S192" s="235">
        <v>0</v>
      </c>
      <c r="T192" s="236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37" t="s">
        <v>113</v>
      </c>
      <c r="AT192" s="237" t="s">
        <v>150</v>
      </c>
      <c r="AU192" s="237" t="s">
        <v>87</v>
      </c>
      <c r="AY192" s="17" t="s">
        <v>148</v>
      </c>
      <c r="BE192" s="238">
        <f>IF(N192="základní",J192,0)</f>
        <v>0</v>
      </c>
      <c r="BF192" s="238">
        <f>IF(N192="snížená",J192,0)</f>
        <v>0</v>
      </c>
      <c r="BG192" s="238">
        <f>IF(N192="zákl. přenesená",J192,0)</f>
        <v>0</v>
      </c>
      <c r="BH192" s="238">
        <f>IF(N192="sníž. přenesená",J192,0)</f>
        <v>0</v>
      </c>
      <c r="BI192" s="238">
        <f>IF(N192="nulová",J192,0)</f>
        <v>0</v>
      </c>
      <c r="BJ192" s="17" t="s">
        <v>83</v>
      </c>
      <c r="BK192" s="238">
        <f>ROUND(I192*H192,2)</f>
        <v>0</v>
      </c>
      <c r="BL192" s="17" t="s">
        <v>113</v>
      </c>
      <c r="BM192" s="237" t="s">
        <v>619</v>
      </c>
    </row>
    <row r="193" s="2" customFormat="1">
      <c r="A193" s="38"/>
      <c r="B193" s="39"/>
      <c r="C193" s="40"/>
      <c r="D193" s="239" t="s">
        <v>156</v>
      </c>
      <c r="E193" s="40"/>
      <c r="F193" s="240" t="s">
        <v>526</v>
      </c>
      <c r="G193" s="40"/>
      <c r="H193" s="40"/>
      <c r="I193" s="241"/>
      <c r="J193" s="40"/>
      <c r="K193" s="40"/>
      <c r="L193" s="44"/>
      <c r="M193" s="242"/>
      <c r="N193" s="243"/>
      <c r="O193" s="91"/>
      <c r="P193" s="91"/>
      <c r="Q193" s="91"/>
      <c r="R193" s="91"/>
      <c r="S193" s="91"/>
      <c r="T193" s="92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T193" s="17" t="s">
        <v>156</v>
      </c>
      <c r="AU193" s="17" t="s">
        <v>87</v>
      </c>
    </row>
    <row r="194" s="13" customFormat="1">
      <c r="A194" s="13"/>
      <c r="B194" s="244"/>
      <c r="C194" s="245"/>
      <c r="D194" s="246" t="s">
        <v>158</v>
      </c>
      <c r="E194" s="247" t="s">
        <v>1</v>
      </c>
      <c r="F194" s="248" t="s">
        <v>620</v>
      </c>
      <c r="G194" s="245"/>
      <c r="H194" s="249">
        <v>0.80000000000000004</v>
      </c>
      <c r="I194" s="250"/>
      <c r="J194" s="245"/>
      <c r="K194" s="245"/>
      <c r="L194" s="251"/>
      <c r="M194" s="252"/>
      <c r="N194" s="253"/>
      <c r="O194" s="253"/>
      <c r="P194" s="253"/>
      <c r="Q194" s="253"/>
      <c r="R194" s="253"/>
      <c r="S194" s="253"/>
      <c r="T194" s="254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55" t="s">
        <v>158</v>
      </c>
      <c r="AU194" s="255" t="s">
        <v>87</v>
      </c>
      <c r="AV194" s="13" t="s">
        <v>87</v>
      </c>
      <c r="AW194" s="13" t="s">
        <v>34</v>
      </c>
      <c r="AX194" s="13" t="s">
        <v>83</v>
      </c>
      <c r="AY194" s="255" t="s">
        <v>148</v>
      </c>
    </row>
    <row r="195" s="2" customFormat="1" ht="33" customHeight="1">
      <c r="A195" s="38"/>
      <c r="B195" s="39"/>
      <c r="C195" s="226" t="s">
        <v>347</v>
      </c>
      <c r="D195" s="226" t="s">
        <v>150</v>
      </c>
      <c r="E195" s="227" t="s">
        <v>528</v>
      </c>
      <c r="F195" s="228" t="s">
        <v>529</v>
      </c>
      <c r="G195" s="229" t="s">
        <v>530</v>
      </c>
      <c r="H195" s="230">
        <v>2.6000000000000001</v>
      </c>
      <c r="I195" s="231"/>
      <c r="J195" s="232">
        <f>ROUND(I195*H195,2)</f>
        <v>0</v>
      </c>
      <c r="K195" s="228" t="s">
        <v>154</v>
      </c>
      <c r="L195" s="44"/>
      <c r="M195" s="233" t="s">
        <v>1</v>
      </c>
      <c r="N195" s="234" t="s">
        <v>44</v>
      </c>
      <c r="O195" s="91"/>
      <c r="P195" s="235">
        <f>O195*H195</f>
        <v>0</v>
      </c>
      <c r="Q195" s="235">
        <v>0.00017000000000000001</v>
      </c>
      <c r="R195" s="235">
        <f>Q195*H195</f>
        <v>0.00044200000000000006</v>
      </c>
      <c r="S195" s="235">
        <v>0</v>
      </c>
      <c r="T195" s="236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37" t="s">
        <v>113</v>
      </c>
      <c r="AT195" s="237" t="s">
        <v>150</v>
      </c>
      <c r="AU195" s="237" t="s">
        <v>87</v>
      </c>
      <c r="AY195" s="17" t="s">
        <v>148</v>
      </c>
      <c r="BE195" s="238">
        <f>IF(N195="základní",J195,0)</f>
        <v>0</v>
      </c>
      <c r="BF195" s="238">
        <f>IF(N195="snížená",J195,0)</f>
        <v>0</v>
      </c>
      <c r="BG195" s="238">
        <f>IF(N195="zákl. přenesená",J195,0)</f>
        <v>0</v>
      </c>
      <c r="BH195" s="238">
        <f>IF(N195="sníž. přenesená",J195,0)</f>
        <v>0</v>
      </c>
      <c r="BI195" s="238">
        <f>IF(N195="nulová",J195,0)</f>
        <v>0</v>
      </c>
      <c r="BJ195" s="17" t="s">
        <v>83</v>
      </c>
      <c r="BK195" s="238">
        <f>ROUND(I195*H195,2)</f>
        <v>0</v>
      </c>
      <c r="BL195" s="17" t="s">
        <v>113</v>
      </c>
      <c r="BM195" s="237" t="s">
        <v>621</v>
      </c>
    </row>
    <row r="196" s="2" customFormat="1">
      <c r="A196" s="38"/>
      <c r="B196" s="39"/>
      <c r="C196" s="40"/>
      <c r="D196" s="239" t="s">
        <v>156</v>
      </c>
      <c r="E196" s="40"/>
      <c r="F196" s="240" t="s">
        <v>532</v>
      </c>
      <c r="G196" s="40"/>
      <c r="H196" s="40"/>
      <c r="I196" s="241"/>
      <c r="J196" s="40"/>
      <c r="K196" s="40"/>
      <c r="L196" s="44"/>
      <c r="M196" s="242"/>
      <c r="N196" s="243"/>
      <c r="O196" s="91"/>
      <c r="P196" s="91"/>
      <c r="Q196" s="91"/>
      <c r="R196" s="91"/>
      <c r="S196" s="91"/>
      <c r="T196" s="92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T196" s="17" t="s">
        <v>156</v>
      </c>
      <c r="AU196" s="17" t="s">
        <v>87</v>
      </c>
    </row>
    <row r="197" s="13" customFormat="1">
      <c r="A197" s="13"/>
      <c r="B197" s="244"/>
      <c r="C197" s="245"/>
      <c r="D197" s="246" t="s">
        <v>158</v>
      </c>
      <c r="E197" s="247" t="s">
        <v>1</v>
      </c>
      <c r="F197" s="248" t="s">
        <v>622</v>
      </c>
      <c r="G197" s="245"/>
      <c r="H197" s="249">
        <v>2.6000000000000001</v>
      </c>
      <c r="I197" s="250"/>
      <c r="J197" s="245"/>
      <c r="K197" s="245"/>
      <c r="L197" s="251"/>
      <c r="M197" s="252"/>
      <c r="N197" s="253"/>
      <c r="O197" s="253"/>
      <c r="P197" s="253"/>
      <c r="Q197" s="253"/>
      <c r="R197" s="253"/>
      <c r="S197" s="253"/>
      <c r="T197" s="254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55" t="s">
        <v>158</v>
      </c>
      <c r="AU197" s="255" t="s">
        <v>87</v>
      </c>
      <c r="AV197" s="13" t="s">
        <v>87</v>
      </c>
      <c r="AW197" s="13" t="s">
        <v>34</v>
      </c>
      <c r="AX197" s="13" t="s">
        <v>83</v>
      </c>
      <c r="AY197" s="255" t="s">
        <v>148</v>
      </c>
    </row>
    <row r="198" s="2" customFormat="1" ht="33" customHeight="1">
      <c r="A198" s="38"/>
      <c r="B198" s="39"/>
      <c r="C198" s="226" t="s">
        <v>541</v>
      </c>
      <c r="D198" s="226" t="s">
        <v>150</v>
      </c>
      <c r="E198" s="227" t="s">
        <v>623</v>
      </c>
      <c r="F198" s="228" t="s">
        <v>624</v>
      </c>
      <c r="G198" s="229" t="s">
        <v>222</v>
      </c>
      <c r="H198" s="230">
        <v>0.13100000000000001</v>
      </c>
      <c r="I198" s="231"/>
      <c r="J198" s="232">
        <f>ROUND(I198*H198,2)</f>
        <v>0</v>
      </c>
      <c r="K198" s="228" t="s">
        <v>154</v>
      </c>
      <c r="L198" s="44"/>
      <c r="M198" s="233" t="s">
        <v>1</v>
      </c>
      <c r="N198" s="234" t="s">
        <v>44</v>
      </c>
      <c r="O198" s="91"/>
      <c r="P198" s="235">
        <f>O198*H198</f>
        <v>0</v>
      </c>
      <c r="Q198" s="235">
        <v>0</v>
      </c>
      <c r="R198" s="235">
        <f>Q198*H198</f>
        <v>0</v>
      </c>
      <c r="S198" s="235">
        <v>0</v>
      </c>
      <c r="T198" s="236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37" t="s">
        <v>113</v>
      </c>
      <c r="AT198" s="237" t="s">
        <v>150</v>
      </c>
      <c r="AU198" s="237" t="s">
        <v>87</v>
      </c>
      <c r="AY198" s="17" t="s">
        <v>148</v>
      </c>
      <c r="BE198" s="238">
        <f>IF(N198="základní",J198,0)</f>
        <v>0</v>
      </c>
      <c r="BF198" s="238">
        <f>IF(N198="snížená",J198,0)</f>
        <v>0</v>
      </c>
      <c r="BG198" s="238">
        <f>IF(N198="zákl. přenesená",J198,0)</f>
        <v>0</v>
      </c>
      <c r="BH198" s="238">
        <f>IF(N198="sníž. přenesená",J198,0)</f>
        <v>0</v>
      </c>
      <c r="BI198" s="238">
        <f>IF(N198="nulová",J198,0)</f>
        <v>0</v>
      </c>
      <c r="BJ198" s="17" t="s">
        <v>83</v>
      </c>
      <c r="BK198" s="238">
        <f>ROUND(I198*H198,2)</f>
        <v>0</v>
      </c>
      <c r="BL198" s="17" t="s">
        <v>113</v>
      </c>
      <c r="BM198" s="237" t="s">
        <v>625</v>
      </c>
    </row>
    <row r="199" s="2" customFormat="1">
      <c r="A199" s="38"/>
      <c r="B199" s="39"/>
      <c r="C199" s="40"/>
      <c r="D199" s="239" t="s">
        <v>156</v>
      </c>
      <c r="E199" s="40"/>
      <c r="F199" s="240" t="s">
        <v>626</v>
      </c>
      <c r="G199" s="40"/>
      <c r="H199" s="40"/>
      <c r="I199" s="241"/>
      <c r="J199" s="40"/>
      <c r="K199" s="40"/>
      <c r="L199" s="44"/>
      <c r="M199" s="242"/>
      <c r="N199" s="243"/>
      <c r="O199" s="91"/>
      <c r="P199" s="91"/>
      <c r="Q199" s="91"/>
      <c r="R199" s="91"/>
      <c r="S199" s="91"/>
      <c r="T199" s="92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T199" s="17" t="s">
        <v>156</v>
      </c>
      <c r="AU199" s="17" t="s">
        <v>87</v>
      </c>
    </row>
    <row r="200" s="2" customFormat="1" ht="24.15" customHeight="1">
      <c r="A200" s="38"/>
      <c r="B200" s="39"/>
      <c r="C200" s="282" t="s">
        <v>7</v>
      </c>
      <c r="D200" s="282" t="s">
        <v>326</v>
      </c>
      <c r="E200" s="283" t="s">
        <v>627</v>
      </c>
      <c r="F200" s="284" t="s">
        <v>628</v>
      </c>
      <c r="G200" s="285" t="s">
        <v>222</v>
      </c>
      <c r="H200" s="286">
        <v>0.13100000000000001</v>
      </c>
      <c r="I200" s="287"/>
      <c r="J200" s="288">
        <f>ROUND(I200*H200,2)</f>
        <v>0</v>
      </c>
      <c r="K200" s="284" t="s">
        <v>154</v>
      </c>
      <c r="L200" s="289"/>
      <c r="M200" s="290" t="s">
        <v>1</v>
      </c>
      <c r="N200" s="291" t="s">
        <v>44</v>
      </c>
      <c r="O200" s="91"/>
      <c r="P200" s="235">
        <f>O200*H200</f>
        <v>0</v>
      </c>
      <c r="Q200" s="235">
        <v>1</v>
      </c>
      <c r="R200" s="235">
        <f>Q200*H200</f>
        <v>0.13100000000000001</v>
      </c>
      <c r="S200" s="235">
        <v>0</v>
      </c>
      <c r="T200" s="236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37" t="s">
        <v>197</v>
      </c>
      <c r="AT200" s="237" t="s">
        <v>326</v>
      </c>
      <c r="AU200" s="237" t="s">
        <v>87</v>
      </c>
      <c r="AY200" s="17" t="s">
        <v>148</v>
      </c>
      <c r="BE200" s="238">
        <f>IF(N200="základní",J200,0)</f>
        <v>0</v>
      </c>
      <c r="BF200" s="238">
        <f>IF(N200="snížená",J200,0)</f>
        <v>0</v>
      </c>
      <c r="BG200" s="238">
        <f>IF(N200="zákl. přenesená",J200,0)</f>
        <v>0</v>
      </c>
      <c r="BH200" s="238">
        <f>IF(N200="sníž. přenesená",J200,0)</f>
        <v>0</v>
      </c>
      <c r="BI200" s="238">
        <f>IF(N200="nulová",J200,0)</f>
        <v>0</v>
      </c>
      <c r="BJ200" s="17" t="s">
        <v>83</v>
      </c>
      <c r="BK200" s="238">
        <f>ROUND(I200*H200,2)</f>
        <v>0</v>
      </c>
      <c r="BL200" s="17" t="s">
        <v>113</v>
      </c>
      <c r="BM200" s="237" t="s">
        <v>629</v>
      </c>
    </row>
    <row r="201" s="2" customFormat="1">
      <c r="A201" s="38"/>
      <c r="B201" s="39"/>
      <c r="C201" s="40"/>
      <c r="D201" s="246" t="s">
        <v>214</v>
      </c>
      <c r="E201" s="40"/>
      <c r="F201" s="267" t="s">
        <v>630</v>
      </c>
      <c r="G201" s="40"/>
      <c r="H201" s="40"/>
      <c r="I201" s="241"/>
      <c r="J201" s="40"/>
      <c r="K201" s="40"/>
      <c r="L201" s="44"/>
      <c r="M201" s="242"/>
      <c r="N201" s="243"/>
      <c r="O201" s="91"/>
      <c r="P201" s="91"/>
      <c r="Q201" s="91"/>
      <c r="R201" s="91"/>
      <c r="S201" s="91"/>
      <c r="T201" s="92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T201" s="17" t="s">
        <v>214</v>
      </c>
      <c r="AU201" s="17" t="s">
        <v>87</v>
      </c>
    </row>
    <row r="202" s="15" customFormat="1">
      <c r="A202" s="15"/>
      <c r="B202" s="268"/>
      <c r="C202" s="269"/>
      <c r="D202" s="246" t="s">
        <v>158</v>
      </c>
      <c r="E202" s="270" t="s">
        <v>1</v>
      </c>
      <c r="F202" s="271" t="s">
        <v>631</v>
      </c>
      <c r="G202" s="269"/>
      <c r="H202" s="270" t="s">
        <v>1</v>
      </c>
      <c r="I202" s="272"/>
      <c r="J202" s="269"/>
      <c r="K202" s="269"/>
      <c r="L202" s="273"/>
      <c r="M202" s="274"/>
      <c r="N202" s="275"/>
      <c r="O202" s="275"/>
      <c r="P202" s="275"/>
      <c r="Q202" s="275"/>
      <c r="R202" s="275"/>
      <c r="S202" s="275"/>
      <c r="T202" s="276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T202" s="277" t="s">
        <v>158</v>
      </c>
      <c r="AU202" s="277" t="s">
        <v>87</v>
      </c>
      <c r="AV202" s="15" t="s">
        <v>83</v>
      </c>
      <c r="AW202" s="15" t="s">
        <v>34</v>
      </c>
      <c r="AX202" s="15" t="s">
        <v>79</v>
      </c>
      <c r="AY202" s="277" t="s">
        <v>148</v>
      </c>
    </row>
    <row r="203" s="13" customFormat="1">
      <c r="A203" s="13"/>
      <c r="B203" s="244"/>
      <c r="C203" s="245"/>
      <c r="D203" s="246" t="s">
        <v>158</v>
      </c>
      <c r="E203" s="247" t="s">
        <v>1</v>
      </c>
      <c r="F203" s="248" t="s">
        <v>632</v>
      </c>
      <c r="G203" s="245"/>
      <c r="H203" s="249">
        <v>0.13100000000000001</v>
      </c>
      <c r="I203" s="250"/>
      <c r="J203" s="245"/>
      <c r="K203" s="245"/>
      <c r="L203" s="251"/>
      <c r="M203" s="252"/>
      <c r="N203" s="253"/>
      <c r="O203" s="253"/>
      <c r="P203" s="253"/>
      <c r="Q203" s="253"/>
      <c r="R203" s="253"/>
      <c r="S203" s="253"/>
      <c r="T203" s="254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55" t="s">
        <v>158</v>
      </c>
      <c r="AU203" s="255" t="s">
        <v>87</v>
      </c>
      <c r="AV203" s="13" t="s">
        <v>87</v>
      </c>
      <c r="AW203" s="13" t="s">
        <v>34</v>
      </c>
      <c r="AX203" s="13" t="s">
        <v>83</v>
      </c>
      <c r="AY203" s="255" t="s">
        <v>148</v>
      </c>
    </row>
    <row r="204" s="2" customFormat="1" ht="37.8" customHeight="1">
      <c r="A204" s="38"/>
      <c r="B204" s="39"/>
      <c r="C204" s="226" t="s">
        <v>633</v>
      </c>
      <c r="D204" s="226" t="s">
        <v>150</v>
      </c>
      <c r="E204" s="227" t="s">
        <v>634</v>
      </c>
      <c r="F204" s="228" t="s">
        <v>635</v>
      </c>
      <c r="G204" s="229" t="s">
        <v>162</v>
      </c>
      <c r="H204" s="230">
        <v>36</v>
      </c>
      <c r="I204" s="231"/>
      <c r="J204" s="232">
        <f>ROUND(I204*H204,2)</f>
        <v>0</v>
      </c>
      <c r="K204" s="228" t="s">
        <v>154</v>
      </c>
      <c r="L204" s="44"/>
      <c r="M204" s="233" t="s">
        <v>1</v>
      </c>
      <c r="N204" s="234" t="s">
        <v>44</v>
      </c>
      <c r="O204" s="91"/>
      <c r="P204" s="235">
        <f>O204*H204</f>
        <v>0</v>
      </c>
      <c r="Q204" s="235">
        <v>1.0000000000000001E-05</v>
      </c>
      <c r="R204" s="235">
        <f>Q204*H204</f>
        <v>0.00036000000000000002</v>
      </c>
      <c r="S204" s="235">
        <v>0</v>
      </c>
      <c r="T204" s="236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37" t="s">
        <v>113</v>
      </c>
      <c r="AT204" s="237" t="s">
        <v>150</v>
      </c>
      <c r="AU204" s="237" t="s">
        <v>87</v>
      </c>
      <c r="AY204" s="17" t="s">
        <v>148</v>
      </c>
      <c r="BE204" s="238">
        <f>IF(N204="základní",J204,0)</f>
        <v>0</v>
      </c>
      <c r="BF204" s="238">
        <f>IF(N204="snížená",J204,0)</f>
        <v>0</v>
      </c>
      <c r="BG204" s="238">
        <f>IF(N204="zákl. přenesená",J204,0)</f>
        <v>0</v>
      </c>
      <c r="BH204" s="238">
        <f>IF(N204="sníž. přenesená",J204,0)</f>
        <v>0</v>
      </c>
      <c r="BI204" s="238">
        <f>IF(N204="nulová",J204,0)</f>
        <v>0</v>
      </c>
      <c r="BJ204" s="17" t="s">
        <v>83</v>
      </c>
      <c r="BK204" s="238">
        <f>ROUND(I204*H204,2)</f>
        <v>0</v>
      </c>
      <c r="BL204" s="17" t="s">
        <v>113</v>
      </c>
      <c r="BM204" s="237" t="s">
        <v>636</v>
      </c>
    </row>
    <row r="205" s="2" customFormat="1">
      <c r="A205" s="38"/>
      <c r="B205" s="39"/>
      <c r="C205" s="40"/>
      <c r="D205" s="239" t="s">
        <v>156</v>
      </c>
      <c r="E205" s="40"/>
      <c r="F205" s="240" t="s">
        <v>637</v>
      </c>
      <c r="G205" s="40"/>
      <c r="H205" s="40"/>
      <c r="I205" s="241"/>
      <c r="J205" s="40"/>
      <c r="K205" s="40"/>
      <c r="L205" s="44"/>
      <c r="M205" s="242"/>
      <c r="N205" s="243"/>
      <c r="O205" s="91"/>
      <c r="P205" s="91"/>
      <c r="Q205" s="91"/>
      <c r="R205" s="91"/>
      <c r="S205" s="91"/>
      <c r="T205" s="92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T205" s="17" t="s">
        <v>156</v>
      </c>
      <c r="AU205" s="17" t="s">
        <v>87</v>
      </c>
    </row>
    <row r="206" s="15" customFormat="1">
      <c r="A206" s="15"/>
      <c r="B206" s="268"/>
      <c r="C206" s="269"/>
      <c r="D206" s="246" t="s">
        <v>158</v>
      </c>
      <c r="E206" s="270" t="s">
        <v>1</v>
      </c>
      <c r="F206" s="271" t="s">
        <v>638</v>
      </c>
      <c r="G206" s="269"/>
      <c r="H206" s="270" t="s">
        <v>1</v>
      </c>
      <c r="I206" s="272"/>
      <c r="J206" s="269"/>
      <c r="K206" s="269"/>
      <c r="L206" s="273"/>
      <c r="M206" s="274"/>
      <c r="N206" s="275"/>
      <c r="O206" s="275"/>
      <c r="P206" s="275"/>
      <c r="Q206" s="275"/>
      <c r="R206" s="275"/>
      <c r="S206" s="275"/>
      <c r="T206" s="276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T206" s="277" t="s">
        <v>158</v>
      </c>
      <c r="AU206" s="277" t="s">
        <v>87</v>
      </c>
      <c r="AV206" s="15" t="s">
        <v>83</v>
      </c>
      <c r="AW206" s="15" t="s">
        <v>34</v>
      </c>
      <c r="AX206" s="15" t="s">
        <v>79</v>
      </c>
      <c r="AY206" s="277" t="s">
        <v>148</v>
      </c>
    </row>
    <row r="207" s="13" customFormat="1">
      <c r="A207" s="13"/>
      <c r="B207" s="244"/>
      <c r="C207" s="245"/>
      <c r="D207" s="246" t="s">
        <v>158</v>
      </c>
      <c r="E207" s="247" t="s">
        <v>1</v>
      </c>
      <c r="F207" s="248" t="s">
        <v>639</v>
      </c>
      <c r="G207" s="245"/>
      <c r="H207" s="249">
        <v>36</v>
      </c>
      <c r="I207" s="250"/>
      <c r="J207" s="245"/>
      <c r="K207" s="245"/>
      <c r="L207" s="251"/>
      <c r="M207" s="252"/>
      <c r="N207" s="253"/>
      <c r="O207" s="253"/>
      <c r="P207" s="253"/>
      <c r="Q207" s="253"/>
      <c r="R207" s="253"/>
      <c r="S207" s="253"/>
      <c r="T207" s="254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55" t="s">
        <v>158</v>
      </c>
      <c r="AU207" s="255" t="s">
        <v>87</v>
      </c>
      <c r="AV207" s="13" t="s">
        <v>87</v>
      </c>
      <c r="AW207" s="13" t="s">
        <v>34</v>
      </c>
      <c r="AX207" s="13" t="s">
        <v>83</v>
      </c>
      <c r="AY207" s="255" t="s">
        <v>148</v>
      </c>
    </row>
    <row r="208" s="2" customFormat="1" ht="24.15" customHeight="1">
      <c r="A208" s="38"/>
      <c r="B208" s="39"/>
      <c r="C208" s="226" t="s">
        <v>640</v>
      </c>
      <c r="D208" s="226" t="s">
        <v>150</v>
      </c>
      <c r="E208" s="227" t="s">
        <v>641</v>
      </c>
      <c r="F208" s="228" t="s">
        <v>642</v>
      </c>
      <c r="G208" s="229" t="s">
        <v>530</v>
      </c>
      <c r="H208" s="230">
        <v>8</v>
      </c>
      <c r="I208" s="231"/>
      <c r="J208" s="232">
        <f>ROUND(I208*H208,2)</f>
        <v>0</v>
      </c>
      <c r="K208" s="228" t="s">
        <v>154</v>
      </c>
      <c r="L208" s="44"/>
      <c r="M208" s="233" t="s">
        <v>1</v>
      </c>
      <c r="N208" s="234" t="s">
        <v>44</v>
      </c>
      <c r="O208" s="91"/>
      <c r="P208" s="235">
        <f>O208*H208</f>
        <v>0</v>
      </c>
      <c r="Q208" s="235">
        <v>0</v>
      </c>
      <c r="R208" s="235">
        <f>Q208*H208</f>
        <v>0</v>
      </c>
      <c r="S208" s="235">
        <v>0.33800000000000002</v>
      </c>
      <c r="T208" s="236">
        <f>S208*H208</f>
        <v>2.7040000000000002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37" t="s">
        <v>113</v>
      </c>
      <c r="AT208" s="237" t="s">
        <v>150</v>
      </c>
      <c r="AU208" s="237" t="s">
        <v>87</v>
      </c>
      <c r="AY208" s="17" t="s">
        <v>148</v>
      </c>
      <c r="BE208" s="238">
        <f>IF(N208="základní",J208,0)</f>
        <v>0</v>
      </c>
      <c r="BF208" s="238">
        <f>IF(N208="snížená",J208,0)</f>
        <v>0</v>
      </c>
      <c r="BG208" s="238">
        <f>IF(N208="zákl. přenesená",J208,0)</f>
        <v>0</v>
      </c>
      <c r="BH208" s="238">
        <f>IF(N208="sníž. přenesená",J208,0)</f>
        <v>0</v>
      </c>
      <c r="BI208" s="238">
        <f>IF(N208="nulová",J208,0)</f>
        <v>0</v>
      </c>
      <c r="BJ208" s="17" t="s">
        <v>83</v>
      </c>
      <c r="BK208" s="238">
        <f>ROUND(I208*H208,2)</f>
        <v>0</v>
      </c>
      <c r="BL208" s="17" t="s">
        <v>113</v>
      </c>
      <c r="BM208" s="237" t="s">
        <v>643</v>
      </c>
    </row>
    <row r="209" s="2" customFormat="1">
      <c r="A209" s="38"/>
      <c r="B209" s="39"/>
      <c r="C209" s="40"/>
      <c r="D209" s="239" t="s">
        <v>156</v>
      </c>
      <c r="E209" s="40"/>
      <c r="F209" s="240" t="s">
        <v>644</v>
      </c>
      <c r="G209" s="40"/>
      <c r="H209" s="40"/>
      <c r="I209" s="241"/>
      <c r="J209" s="40"/>
      <c r="K209" s="40"/>
      <c r="L209" s="44"/>
      <c r="M209" s="242"/>
      <c r="N209" s="243"/>
      <c r="O209" s="91"/>
      <c r="P209" s="91"/>
      <c r="Q209" s="91"/>
      <c r="R209" s="91"/>
      <c r="S209" s="91"/>
      <c r="T209" s="92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T209" s="17" t="s">
        <v>156</v>
      </c>
      <c r="AU209" s="17" t="s">
        <v>87</v>
      </c>
    </row>
    <row r="210" s="13" customFormat="1">
      <c r="A210" s="13"/>
      <c r="B210" s="244"/>
      <c r="C210" s="245"/>
      <c r="D210" s="246" t="s">
        <v>158</v>
      </c>
      <c r="E210" s="247" t="s">
        <v>1</v>
      </c>
      <c r="F210" s="248" t="s">
        <v>645</v>
      </c>
      <c r="G210" s="245"/>
      <c r="H210" s="249">
        <v>8</v>
      </c>
      <c r="I210" s="250"/>
      <c r="J210" s="245"/>
      <c r="K210" s="245"/>
      <c r="L210" s="251"/>
      <c r="M210" s="252"/>
      <c r="N210" s="253"/>
      <c r="O210" s="253"/>
      <c r="P210" s="253"/>
      <c r="Q210" s="253"/>
      <c r="R210" s="253"/>
      <c r="S210" s="253"/>
      <c r="T210" s="254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55" t="s">
        <v>158</v>
      </c>
      <c r="AU210" s="255" t="s">
        <v>87</v>
      </c>
      <c r="AV210" s="13" t="s">
        <v>87</v>
      </c>
      <c r="AW210" s="13" t="s">
        <v>34</v>
      </c>
      <c r="AX210" s="13" t="s">
        <v>83</v>
      </c>
      <c r="AY210" s="255" t="s">
        <v>148</v>
      </c>
    </row>
    <row r="211" s="2" customFormat="1" ht="62.7" customHeight="1">
      <c r="A211" s="38"/>
      <c r="B211" s="39"/>
      <c r="C211" s="226" t="s">
        <v>646</v>
      </c>
      <c r="D211" s="226" t="s">
        <v>150</v>
      </c>
      <c r="E211" s="227" t="s">
        <v>647</v>
      </c>
      <c r="F211" s="228" t="s">
        <v>648</v>
      </c>
      <c r="G211" s="229" t="s">
        <v>168</v>
      </c>
      <c r="H211" s="230">
        <v>1.99</v>
      </c>
      <c r="I211" s="231"/>
      <c r="J211" s="232">
        <f>ROUND(I211*H211,2)</f>
        <v>0</v>
      </c>
      <c r="K211" s="228" t="s">
        <v>154</v>
      </c>
      <c r="L211" s="44"/>
      <c r="M211" s="233" t="s">
        <v>1</v>
      </c>
      <c r="N211" s="234" t="s">
        <v>44</v>
      </c>
      <c r="O211" s="91"/>
      <c r="P211" s="235">
        <f>O211*H211</f>
        <v>0</v>
      </c>
      <c r="Q211" s="235">
        <v>0</v>
      </c>
      <c r="R211" s="235">
        <f>Q211*H211</f>
        <v>0</v>
      </c>
      <c r="S211" s="235">
        <v>2.8999999999999999</v>
      </c>
      <c r="T211" s="236">
        <f>S211*H211</f>
        <v>5.7709999999999999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37" t="s">
        <v>113</v>
      </c>
      <c r="AT211" s="237" t="s">
        <v>150</v>
      </c>
      <c r="AU211" s="237" t="s">
        <v>87</v>
      </c>
      <c r="AY211" s="17" t="s">
        <v>148</v>
      </c>
      <c r="BE211" s="238">
        <f>IF(N211="základní",J211,0)</f>
        <v>0</v>
      </c>
      <c r="BF211" s="238">
        <f>IF(N211="snížená",J211,0)</f>
        <v>0</v>
      </c>
      <c r="BG211" s="238">
        <f>IF(N211="zákl. přenesená",J211,0)</f>
        <v>0</v>
      </c>
      <c r="BH211" s="238">
        <f>IF(N211="sníž. přenesená",J211,0)</f>
        <v>0</v>
      </c>
      <c r="BI211" s="238">
        <f>IF(N211="nulová",J211,0)</f>
        <v>0</v>
      </c>
      <c r="BJ211" s="17" t="s">
        <v>83</v>
      </c>
      <c r="BK211" s="238">
        <f>ROUND(I211*H211,2)</f>
        <v>0</v>
      </c>
      <c r="BL211" s="17" t="s">
        <v>113</v>
      </c>
      <c r="BM211" s="237" t="s">
        <v>649</v>
      </c>
    </row>
    <row r="212" s="2" customFormat="1">
      <c r="A212" s="38"/>
      <c r="B212" s="39"/>
      <c r="C212" s="40"/>
      <c r="D212" s="239" t="s">
        <v>156</v>
      </c>
      <c r="E212" s="40"/>
      <c r="F212" s="240" t="s">
        <v>650</v>
      </c>
      <c r="G212" s="40"/>
      <c r="H212" s="40"/>
      <c r="I212" s="241"/>
      <c r="J212" s="40"/>
      <c r="K212" s="40"/>
      <c r="L212" s="44"/>
      <c r="M212" s="242"/>
      <c r="N212" s="243"/>
      <c r="O212" s="91"/>
      <c r="P212" s="91"/>
      <c r="Q212" s="91"/>
      <c r="R212" s="91"/>
      <c r="S212" s="91"/>
      <c r="T212" s="92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T212" s="17" t="s">
        <v>156</v>
      </c>
      <c r="AU212" s="17" t="s">
        <v>87</v>
      </c>
    </row>
    <row r="213" s="13" customFormat="1">
      <c r="A213" s="13"/>
      <c r="B213" s="244"/>
      <c r="C213" s="245"/>
      <c r="D213" s="246" t="s">
        <v>158</v>
      </c>
      <c r="E213" s="247" t="s">
        <v>1</v>
      </c>
      <c r="F213" s="248" t="s">
        <v>651</v>
      </c>
      <c r="G213" s="245"/>
      <c r="H213" s="249">
        <v>1.99</v>
      </c>
      <c r="I213" s="250"/>
      <c r="J213" s="245"/>
      <c r="K213" s="245"/>
      <c r="L213" s="251"/>
      <c r="M213" s="252"/>
      <c r="N213" s="253"/>
      <c r="O213" s="253"/>
      <c r="P213" s="253"/>
      <c r="Q213" s="253"/>
      <c r="R213" s="253"/>
      <c r="S213" s="253"/>
      <c r="T213" s="254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55" t="s">
        <v>158</v>
      </c>
      <c r="AU213" s="255" t="s">
        <v>87</v>
      </c>
      <c r="AV213" s="13" t="s">
        <v>87</v>
      </c>
      <c r="AW213" s="13" t="s">
        <v>34</v>
      </c>
      <c r="AX213" s="13" t="s">
        <v>83</v>
      </c>
      <c r="AY213" s="255" t="s">
        <v>148</v>
      </c>
    </row>
    <row r="214" s="12" customFormat="1" ht="25.92" customHeight="1">
      <c r="A214" s="12"/>
      <c r="B214" s="210"/>
      <c r="C214" s="211"/>
      <c r="D214" s="212" t="s">
        <v>78</v>
      </c>
      <c r="E214" s="213" t="s">
        <v>652</v>
      </c>
      <c r="F214" s="213" t="s">
        <v>653</v>
      </c>
      <c r="G214" s="211"/>
      <c r="H214" s="211"/>
      <c r="I214" s="214"/>
      <c r="J214" s="215">
        <f>BK214</f>
        <v>0</v>
      </c>
      <c r="K214" s="211"/>
      <c r="L214" s="216"/>
      <c r="M214" s="217"/>
      <c r="N214" s="218"/>
      <c r="O214" s="218"/>
      <c r="P214" s="219">
        <f>P215+P218</f>
        <v>0</v>
      </c>
      <c r="Q214" s="218"/>
      <c r="R214" s="219">
        <f>R215+R218</f>
        <v>0.00074880000000000009</v>
      </c>
      <c r="S214" s="218"/>
      <c r="T214" s="220">
        <f>T215+T218</f>
        <v>0.048000000000000001</v>
      </c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R214" s="221" t="s">
        <v>87</v>
      </c>
      <c r="AT214" s="222" t="s">
        <v>78</v>
      </c>
      <c r="AU214" s="222" t="s">
        <v>79</v>
      </c>
      <c r="AY214" s="221" t="s">
        <v>148</v>
      </c>
      <c r="BK214" s="223">
        <f>BK215+BK218</f>
        <v>0</v>
      </c>
    </row>
    <row r="215" s="12" customFormat="1" ht="22.8" customHeight="1">
      <c r="A215" s="12"/>
      <c r="B215" s="210"/>
      <c r="C215" s="211"/>
      <c r="D215" s="212" t="s">
        <v>78</v>
      </c>
      <c r="E215" s="224" t="s">
        <v>654</v>
      </c>
      <c r="F215" s="224" t="s">
        <v>655</v>
      </c>
      <c r="G215" s="211"/>
      <c r="H215" s="211"/>
      <c r="I215" s="214"/>
      <c r="J215" s="225">
        <f>BK215</f>
        <v>0</v>
      </c>
      <c r="K215" s="211"/>
      <c r="L215" s="216"/>
      <c r="M215" s="217"/>
      <c r="N215" s="218"/>
      <c r="O215" s="218"/>
      <c r="P215" s="219">
        <f>SUM(P216:P217)</f>
        <v>0</v>
      </c>
      <c r="Q215" s="218"/>
      <c r="R215" s="219">
        <f>SUM(R216:R217)</f>
        <v>0</v>
      </c>
      <c r="S215" s="218"/>
      <c r="T215" s="220">
        <f>SUM(T216:T217)</f>
        <v>0.048000000000000001</v>
      </c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R215" s="221" t="s">
        <v>87</v>
      </c>
      <c r="AT215" s="222" t="s">
        <v>78</v>
      </c>
      <c r="AU215" s="222" t="s">
        <v>83</v>
      </c>
      <c r="AY215" s="221" t="s">
        <v>148</v>
      </c>
      <c r="BK215" s="223">
        <f>SUM(BK216:BK217)</f>
        <v>0</v>
      </c>
    </row>
    <row r="216" s="2" customFormat="1" ht="33" customHeight="1">
      <c r="A216" s="38"/>
      <c r="B216" s="39"/>
      <c r="C216" s="226" t="s">
        <v>656</v>
      </c>
      <c r="D216" s="226" t="s">
        <v>150</v>
      </c>
      <c r="E216" s="227" t="s">
        <v>657</v>
      </c>
      <c r="F216" s="228" t="s">
        <v>658</v>
      </c>
      <c r="G216" s="229" t="s">
        <v>530</v>
      </c>
      <c r="H216" s="230">
        <v>3</v>
      </c>
      <c r="I216" s="231"/>
      <c r="J216" s="232">
        <f>ROUND(I216*H216,2)</f>
        <v>0</v>
      </c>
      <c r="K216" s="228" t="s">
        <v>154</v>
      </c>
      <c r="L216" s="44"/>
      <c r="M216" s="233" t="s">
        <v>1</v>
      </c>
      <c r="N216" s="234" t="s">
        <v>44</v>
      </c>
      <c r="O216" s="91"/>
      <c r="P216" s="235">
        <f>O216*H216</f>
        <v>0</v>
      </c>
      <c r="Q216" s="235">
        <v>0</v>
      </c>
      <c r="R216" s="235">
        <f>Q216*H216</f>
        <v>0</v>
      </c>
      <c r="S216" s="235">
        <v>0.016</v>
      </c>
      <c r="T216" s="236">
        <f>S216*H216</f>
        <v>0.048000000000000001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37" t="s">
        <v>337</v>
      </c>
      <c r="AT216" s="237" t="s">
        <v>150</v>
      </c>
      <c r="AU216" s="237" t="s">
        <v>87</v>
      </c>
      <c r="AY216" s="17" t="s">
        <v>148</v>
      </c>
      <c r="BE216" s="238">
        <f>IF(N216="základní",J216,0)</f>
        <v>0</v>
      </c>
      <c r="BF216" s="238">
        <f>IF(N216="snížená",J216,0)</f>
        <v>0</v>
      </c>
      <c r="BG216" s="238">
        <f>IF(N216="zákl. přenesená",J216,0)</f>
        <v>0</v>
      </c>
      <c r="BH216" s="238">
        <f>IF(N216="sníž. přenesená",J216,0)</f>
        <v>0</v>
      </c>
      <c r="BI216" s="238">
        <f>IF(N216="nulová",J216,0)</f>
        <v>0</v>
      </c>
      <c r="BJ216" s="17" t="s">
        <v>83</v>
      </c>
      <c r="BK216" s="238">
        <f>ROUND(I216*H216,2)</f>
        <v>0</v>
      </c>
      <c r="BL216" s="17" t="s">
        <v>337</v>
      </c>
      <c r="BM216" s="237" t="s">
        <v>659</v>
      </c>
    </row>
    <row r="217" s="2" customFormat="1">
      <c r="A217" s="38"/>
      <c r="B217" s="39"/>
      <c r="C217" s="40"/>
      <c r="D217" s="239" t="s">
        <v>156</v>
      </c>
      <c r="E217" s="40"/>
      <c r="F217" s="240" t="s">
        <v>660</v>
      </c>
      <c r="G217" s="40"/>
      <c r="H217" s="40"/>
      <c r="I217" s="241"/>
      <c r="J217" s="40"/>
      <c r="K217" s="40"/>
      <c r="L217" s="44"/>
      <c r="M217" s="242"/>
      <c r="N217" s="243"/>
      <c r="O217" s="91"/>
      <c r="P217" s="91"/>
      <c r="Q217" s="91"/>
      <c r="R217" s="91"/>
      <c r="S217" s="91"/>
      <c r="T217" s="92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T217" s="17" t="s">
        <v>156</v>
      </c>
      <c r="AU217" s="17" t="s">
        <v>87</v>
      </c>
    </row>
    <row r="218" s="12" customFormat="1" ht="22.8" customHeight="1">
      <c r="A218" s="12"/>
      <c r="B218" s="210"/>
      <c r="C218" s="211"/>
      <c r="D218" s="212" t="s">
        <v>78</v>
      </c>
      <c r="E218" s="224" t="s">
        <v>661</v>
      </c>
      <c r="F218" s="224" t="s">
        <v>662</v>
      </c>
      <c r="G218" s="211"/>
      <c r="H218" s="211"/>
      <c r="I218" s="214"/>
      <c r="J218" s="225">
        <f>BK218</f>
        <v>0</v>
      </c>
      <c r="K218" s="211"/>
      <c r="L218" s="216"/>
      <c r="M218" s="217"/>
      <c r="N218" s="218"/>
      <c r="O218" s="218"/>
      <c r="P218" s="219">
        <f>SUM(P219:P222)</f>
        <v>0</v>
      </c>
      <c r="Q218" s="218"/>
      <c r="R218" s="219">
        <f>SUM(R219:R222)</f>
        <v>0.00074880000000000009</v>
      </c>
      <c r="S218" s="218"/>
      <c r="T218" s="220">
        <f>SUM(T219:T222)</f>
        <v>0</v>
      </c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R218" s="221" t="s">
        <v>87</v>
      </c>
      <c r="AT218" s="222" t="s">
        <v>78</v>
      </c>
      <c r="AU218" s="222" t="s">
        <v>83</v>
      </c>
      <c r="AY218" s="221" t="s">
        <v>148</v>
      </c>
      <c r="BK218" s="223">
        <f>SUM(BK219:BK222)</f>
        <v>0</v>
      </c>
    </row>
    <row r="219" s="2" customFormat="1" ht="24.15" customHeight="1">
      <c r="A219" s="38"/>
      <c r="B219" s="39"/>
      <c r="C219" s="226" t="s">
        <v>218</v>
      </c>
      <c r="D219" s="226" t="s">
        <v>150</v>
      </c>
      <c r="E219" s="227" t="s">
        <v>663</v>
      </c>
      <c r="F219" s="228" t="s">
        <v>664</v>
      </c>
      <c r="G219" s="229" t="s">
        <v>153</v>
      </c>
      <c r="H219" s="230">
        <v>6.2400000000000002</v>
      </c>
      <c r="I219" s="231"/>
      <c r="J219" s="232">
        <f>ROUND(I219*H219,2)</f>
        <v>0</v>
      </c>
      <c r="K219" s="228" t="s">
        <v>154</v>
      </c>
      <c r="L219" s="44"/>
      <c r="M219" s="233" t="s">
        <v>1</v>
      </c>
      <c r="N219" s="234" t="s">
        <v>44</v>
      </c>
      <c r="O219" s="91"/>
      <c r="P219" s="235">
        <f>O219*H219</f>
        <v>0</v>
      </c>
      <c r="Q219" s="235">
        <v>0.00012</v>
      </c>
      <c r="R219" s="235">
        <f>Q219*H219</f>
        <v>0.00074880000000000009</v>
      </c>
      <c r="S219" s="235">
        <v>0</v>
      </c>
      <c r="T219" s="236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37" t="s">
        <v>337</v>
      </c>
      <c r="AT219" s="237" t="s">
        <v>150</v>
      </c>
      <c r="AU219" s="237" t="s">
        <v>87</v>
      </c>
      <c r="AY219" s="17" t="s">
        <v>148</v>
      </c>
      <c r="BE219" s="238">
        <f>IF(N219="základní",J219,0)</f>
        <v>0</v>
      </c>
      <c r="BF219" s="238">
        <f>IF(N219="snížená",J219,0)</f>
        <v>0</v>
      </c>
      <c r="BG219" s="238">
        <f>IF(N219="zákl. přenesená",J219,0)</f>
        <v>0</v>
      </c>
      <c r="BH219" s="238">
        <f>IF(N219="sníž. přenesená",J219,0)</f>
        <v>0</v>
      </c>
      <c r="BI219" s="238">
        <f>IF(N219="nulová",J219,0)</f>
        <v>0</v>
      </c>
      <c r="BJ219" s="17" t="s">
        <v>83</v>
      </c>
      <c r="BK219" s="238">
        <f>ROUND(I219*H219,2)</f>
        <v>0</v>
      </c>
      <c r="BL219" s="17" t="s">
        <v>337</v>
      </c>
      <c r="BM219" s="237" t="s">
        <v>665</v>
      </c>
    </row>
    <row r="220" s="2" customFormat="1">
      <c r="A220" s="38"/>
      <c r="B220" s="39"/>
      <c r="C220" s="40"/>
      <c r="D220" s="239" t="s">
        <v>156</v>
      </c>
      <c r="E220" s="40"/>
      <c r="F220" s="240" t="s">
        <v>666</v>
      </c>
      <c r="G220" s="40"/>
      <c r="H220" s="40"/>
      <c r="I220" s="241"/>
      <c r="J220" s="40"/>
      <c r="K220" s="40"/>
      <c r="L220" s="44"/>
      <c r="M220" s="242"/>
      <c r="N220" s="243"/>
      <c r="O220" s="91"/>
      <c r="P220" s="91"/>
      <c r="Q220" s="91"/>
      <c r="R220" s="91"/>
      <c r="S220" s="91"/>
      <c r="T220" s="92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T220" s="17" t="s">
        <v>156</v>
      </c>
      <c r="AU220" s="17" t="s">
        <v>87</v>
      </c>
    </row>
    <row r="221" s="15" customFormat="1">
      <c r="A221" s="15"/>
      <c r="B221" s="268"/>
      <c r="C221" s="269"/>
      <c r="D221" s="246" t="s">
        <v>158</v>
      </c>
      <c r="E221" s="270" t="s">
        <v>1</v>
      </c>
      <c r="F221" s="271" t="s">
        <v>667</v>
      </c>
      <c r="G221" s="269"/>
      <c r="H221" s="270" t="s">
        <v>1</v>
      </c>
      <c r="I221" s="272"/>
      <c r="J221" s="269"/>
      <c r="K221" s="269"/>
      <c r="L221" s="273"/>
      <c r="M221" s="274"/>
      <c r="N221" s="275"/>
      <c r="O221" s="275"/>
      <c r="P221" s="275"/>
      <c r="Q221" s="275"/>
      <c r="R221" s="275"/>
      <c r="S221" s="275"/>
      <c r="T221" s="276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T221" s="277" t="s">
        <v>158</v>
      </c>
      <c r="AU221" s="277" t="s">
        <v>87</v>
      </c>
      <c r="AV221" s="15" t="s">
        <v>83</v>
      </c>
      <c r="AW221" s="15" t="s">
        <v>34</v>
      </c>
      <c r="AX221" s="15" t="s">
        <v>79</v>
      </c>
      <c r="AY221" s="277" t="s">
        <v>148</v>
      </c>
    </row>
    <row r="222" s="13" customFormat="1">
      <c r="A222" s="13"/>
      <c r="B222" s="244"/>
      <c r="C222" s="245"/>
      <c r="D222" s="246" t="s">
        <v>158</v>
      </c>
      <c r="E222" s="247" t="s">
        <v>1</v>
      </c>
      <c r="F222" s="248" t="s">
        <v>668</v>
      </c>
      <c r="G222" s="245"/>
      <c r="H222" s="249">
        <v>6.2400000000000002</v>
      </c>
      <c r="I222" s="250"/>
      <c r="J222" s="245"/>
      <c r="K222" s="245"/>
      <c r="L222" s="251"/>
      <c r="M222" s="292"/>
      <c r="N222" s="293"/>
      <c r="O222" s="293"/>
      <c r="P222" s="293"/>
      <c r="Q222" s="293"/>
      <c r="R222" s="293"/>
      <c r="S222" s="293"/>
      <c r="T222" s="294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55" t="s">
        <v>158</v>
      </c>
      <c r="AU222" s="255" t="s">
        <v>87</v>
      </c>
      <c r="AV222" s="13" t="s">
        <v>87</v>
      </c>
      <c r="AW222" s="13" t="s">
        <v>34</v>
      </c>
      <c r="AX222" s="13" t="s">
        <v>83</v>
      </c>
      <c r="AY222" s="255" t="s">
        <v>148</v>
      </c>
    </row>
    <row r="223" s="2" customFormat="1" ht="6.96" customHeight="1">
      <c r="A223" s="38"/>
      <c r="B223" s="66"/>
      <c r="C223" s="67"/>
      <c r="D223" s="67"/>
      <c r="E223" s="67"/>
      <c r="F223" s="67"/>
      <c r="G223" s="67"/>
      <c r="H223" s="67"/>
      <c r="I223" s="67"/>
      <c r="J223" s="67"/>
      <c r="K223" s="67"/>
      <c r="L223" s="44"/>
      <c r="M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</row>
  </sheetData>
  <sheetProtection sheet="1" autoFilter="0" formatColumns="0" formatRows="0" objects="1" scenarios="1" spinCount="100000" saltValue="a+/jyvoaqZ+6yo9PC79tPAbU19Ei1Nc8apXhkXNDHdhth2wCtpsLcT3Yqjmbq1jVZHbzPwxChZxAl2qI7v0cdg==" hashValue="XMLi3HnY7yQRGPRoWhckJL3HvufiCIfsZJk6EM3JMUao7x6+3Pu8ONNbZDy70mLOPhcjEnYTQ55uxsCZ9Ra6Mg==" algorithmName="SHA-512" password="CC35"/>
  <autoFilter ref="C124:K222"/>
  <mergeCells count="9">
    <mergeCell ref="E7:H7"/>
    <mergeCell ref="E9:H9"/>
    <mergeCell ref="E18:H18"/>
    <mergeCell ref="E27:H27"/>
    <mergeCell ref="E85:H85"/>
    <mergeCell ref="E87:H87"/>
    <mergeCell ref="E115:H115"/>
    <mergeCell ref="E117:H117"/>
    <mergeCell ref="L2:V2"/>
  </mergeCells>
  <hyperlinks>
    <hyperlink ref="F129" r:id="rId1" display="https://podminky.urs.cz/item/CS_URS_2022_01/114203201"/>
    <hyperlink ref="F132" r:id="rId2" display="https://podminky.urs.cz/item/CS_URS_2022_01/114203301"/>
    <hyperlink ref="F135" r:id="rId3" display="https://podminky.urs.cz/item/CS_URS_2022_01/114203401"/>
    <hyperlink ref="F138" r:id="rId4" display="https://podminky.urs.cz/item/CS_URS_2022_01/162751134"/>
    <hyperlink ref="F143" r:id="rId5" display="https://podminky.urs.cz/item/CS_URS_2022_01/171201231"/>
    <hyperlink ref="F147" r:id="rId6" display="https://podminky.urs.cz/item/CS_URS_2022_01/321222111"/>
    <hyperlink ref="F151" r:id="rId7" display="https://podminky.urs.cz/item/CS_URS_2022_01/388995212"/>
    <hyperlink ref="F155" r:id="rId8" display="https://podminky.urs.cz/item/CS_URS_2022_01/430321414"/>
    <hyperlink ref="F160" r:id="rId9" display="https://podminky.urs.cz/item/CS_URS_2022_01/430362021"/>
    <hyperlink ref="F163" r:id="rId10" display="https://podminky.urs.cz/item/CS_URS_2022_01/431351121"/>
    <hyperlink ref="F169" r:id="rId11" display="https://podminky.urs.cz/item/CS_URS_2022_01/431351122"/>
    <hyperlink ref="F172" r:id="rId12" display="https://podminky.urs.cz/item/CS_URS_2022_01/451313511"/>
    <hyperlink ref="F175" r:id="rId13" display="https://podminky.urs.cz/item/CS_URS_2022_01/451313531"/>
    <hyperlink ref="F178" r:id="rId14" display="https://podminky.urs.cz/item/CS_URS_2022_01/451571111"/>
    <hyperlink ref="F181" r:id="rId15" display="https://podminky.urs.cz/item/CS_URS_2022_01/461310312"/>
    <hyperlink ref="F185" r:id="rId16" display="https://podminky.urs.cz/item/CS_URS_2022_01/465513327"/>
    <hyperlink ref="F189" r:id="rId17" display="https://podminky.urs.cz/item/CS_URS_2022_01/628613611"/>
    <hyperlink ref="F193" r:id="rId18" display="https://podminky.urs.cz/item/CS_URS_2022_01/931992121"/>
    <hyperlink ref="F196" r:id="rId19" display="https://podminky.urs.cz/item/CS_URS_2022_01/931994142"/>
    <hyperlink ref="F199" r:id="rId20" display="https://podminky.urs.cz/item/CS_URS_2022_01/953946111"/>
    <hyperlink ref="F205" r:id="rId21" display="https://podminky.urs.cz/item/CS_URS_2022_01/953961112"/>
    <hyperlink ref="F209" r:id="rId22" display="https://podminky.urs.cz/item/CS_URS_2022_01/963023611"/>
    <hyperlink ref="F212" r:id="rId23" display="https://podminky.urs.cz/item/CS_URS_2022_01/966021112"/>
    <hyperlink ref="F217" r:id="rId24" display="https://podminky.urs.cz/item/CS_URS_2022_01/767161813"/>
    <hyperlink ref="F220" r:id="rId25" display="https://podminky.urs.cz/item/CS_URS_2022_01/783317101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26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Vavrdová Bohumila</dc:creator>
  <cp:lastModifiedBy>Vavrdová Bohumila</cp:lastModifiedBy>
  <dcterms:created xsi:type="dcterms:W3CDTF">2022-05-02T06:34:21Z</dcterms:created>
  <dcterms:modified xsi:type="dcterms:W3CDTF">2022-05-02T06:34:31Z</dcterms:modified>
</cp:coreProperties>
</file>