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7640" activeTab="0"/>
  </bookViews>
  <sheets>
    <sheet name="Rekapitulace stavby" sheetId="1" r:id="rId1"/>
    <sheet name="01 - Zábrana vjezdu" sheetId="2" r:id="rId2"/>
    <sheet name="02 - Cedule s parametry p..." sheetId="3" r:id="rId3"/>
    <sheet name="03 - Odstranění stávajícího" sheetId="4" r:id="rId4"/>
    <sheet name="04 - Nová konstrukce" sheetId="5" r:id="rId5"/>
    <sheet name="05 - Sanace podloží" sheetId="6" r:id="rId6"/>
    <sheet name="VON - Vedlejší a ostatní ..." sheetId="7" r:id="rId7"/>
    <sheet name="Pokyny pro vyplnění" sheetId="8" r:id="rId8"/>
  </sheets>
  <definedNames>
    <definedName name="_xlnm._FilterDatabase" localSheetId="1" hidden="1">'01 - Zábrana vjezdu'!$C$83:$K$126</definedName>
    <definedName name="_xlnm._FilterDatabase" localSheetId="2" hidden="1">'02 - Cedule s parametry p...'!$C$81:$K$95</definedName>
    <definedName name="_xlnm._FilterDatabase" localSheetId="3" hidden="1">'03 - Odstranění stávajícího'!$C$83:$K$191</definedName>
    <definedName name="_xlnm._FilterDatabase" localSheetId="4" hidden="1">'04 - Nová konstrukce'!$C$84:$K$161</definedName>
    <definedName name="_xlnm._FilterDatabase" localSheetId="5" hidden="1">'05 - Sanace podloží'!$C$80:$K$122</definedName>
    <definedName name="_xlnm._FilterDatabase" localSheetId="6" hidden="1">'VON - Vedlejší a ostatní ...'!$C$81:$K$115</definedName>
    <definedName name="_xlnm.Print_Area" localSheetId="1">'01 - Zábrana vjezdu'!$C$4:$J$39,'01 - Zábrana vjezdu'!$C$45:$J$65,'01 - Zábrana vjezdu'!$C$71:$K$126</definedName>
    <definedName name="_xlnm.Print_Area" localSheetId="2">'02 - Cedule s parametry p...'!$C$4:$J$39,'02 - Cedule s parametry p...'!$C$45:$J$63,'02 - Cedule s parametry p...'!$C$69:$K$95</definedName>
    <definedName name="_xlnm.Print_Area" localSheetId="3">'03 - Odstranění stávajícího'!$C$4:$J$39,'03 - Odstranění stávajícího'!$C$45:$J$65,'03 - Odstranění stávajícího'!$C$71:$K$191</definedName>
    <definedName name="_xlnm.Print_Area" localSheetId="4">'04 - Nová konstrukce'!$C$4:$J$39,'04 - Nová konstrukce'!$C$45:$J$66,'04 - Nová konstrukce'!$C$72:$K$161</definedName>
    <definedName name="_xlnm.Print_Area" localSheetId="5">'05 - Sanace podloží'!$C$4:$J$39,'05 - Sanace podloží'!$C$45:$J$62,'05 - Sanace podloží'!$C$68:$K$122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6">'VON - Vedlejší a ostatní ...'!$C$4:$J$39,'VON - Vedlejší a ostatní ...'!$C$45:$J$63,'VON - Vedlejší a ostatní ...'!$C$69:$K$115</definedName>
    <definedName name="_xlnm.Print_Titles" localSheetId="0">'Rekapitulace stavby'!$52:$52</definedName>
    <definedName name="_xlnm.Print_Titles" localSheetId="1">'01 - Zábrana vjezdu'!$83:$83</definedName>
    <definedName name="_xlnm.Print_Titles" localSheetId="2">'02 - Cedule s parametry p...'!$81:$81</definedName>
    <definedName name="_xlnm.Print_Titles" localSheetId="3">'03 - Odstranění stávajícího'!$83:$83</definedName>
    <definedName name="_xlnm.Print_Titles" localSheetId="4">'04 - Nová konstrukce'!$84:$84</definedName>
    <definedName name="_xlnm.Print_Titles" localSheetId="5">'05 - Sanace podloží'!$80:$80</definedName>
    <definedName name="_xlnm.Print_Titles" localSheetId="6">'VON - Vedlejší a ostatní ...'!$81:$81</definedName>
  </definedNames>
  <calcPr calcId="191029"/>
  <extLst/>
</workbook>
</file>

<file path=xl/sharedStrings.xml><?xml version="1.0" encoding="utf-8"?>
<sst xmlns="http://schemas.openxmlformats.org/spreadsheetml/2006/main" count="4288" uniqueCount="696">
  <si>
    <t>Export Komplet</t>
  </si>
  <si>
    <t>VZ</t>
  </si>
  <si>
    <t>2.0</t>
  </si>
  <si>
    <t/>
  </si>
  <si>
    <t>False</t>
  </si>
  <si>
    <t>{008e1201-1d44-492d-9794-8938e6066d9f}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</si>
  <si>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</si>
  <si>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</si>
  <si>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</si>
  <si>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</si>
  <si>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</si>
  <si>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</si>
  <si>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</si>
  <si>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</si>
  <si>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</si>
  <si>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SO101a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</si>
  <si>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</si>
  <si>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</si>
  <si>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Orlík, Malá Radava – modernizace sjezdu do vody</t>
  </si>
  <si>
    <t>KSO:</t>
  </si>
  <si>
    <t>CC-CZ:</t>
  </si>
  <si>
    <t>Místo:</t>
  </si>
  <si>
    <t xml:space="preserve"> </t>
  </si>
  <si>
    <t>Datum:</t>
  </si>
  <si>
    <t>Zadavatel:</t>
  </si>
  <si>
    <t>IČ:</t>
  </si>
  <si>
    <t>Povodí Vltavy, státní podnik, Holečkova 3178</t>
  </si>
  <si>
    <t>DIČ:</t>
  </si>
  <si>
    <t>Uchazeč:</t>
  </si>
  <si>
    <t>Vyplň údaj</t>
  </si>
  <si>
    <t>Projektant:</t>
  </si>
  <si>
    <t>Tomáš Lehmann - BPK projekt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</si>
  <si>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</si>
  <si>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</si>
  <si>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</si>
  <si>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</si>
  <si>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</si>
  <si>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</si>
  <si>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</si>
  <si>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</si>
  <si>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</si>
  <si>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</si>
  <si>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</si>
  <si>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</si>
  <si>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</si>
  <si>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</si>
  <si>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</si>
  <si>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</si>
  <si>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</si>
  <si>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</si>
  <si>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</si>
  <si>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</si>
  <si>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</si>
  <si>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</si>
  <si>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</si>
  <si>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</si>
  <si>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</si>
  <si>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</si>
  <si>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</si>
  <si>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</si>
  <si>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</si>
  <si>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</si>
  <si>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</si>
  <si>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</si>
  <si>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</si>
  <si>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</si>
  <si>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</si>
  <si>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</si>
  <si>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</si>
  <si>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</si>
  <si>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</si>
  <si>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</si>
  <si>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</si>
  <si>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</si>
  <si>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</si>
  <si>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</si>
  <si>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Zábrana vjezdu</t>
  </si>
  <si>
    <t>STA</t>
  </si>
  <si>
    <t>1</t>
  </si>
  <si>
    <t>{d851cc2e-1aa0-435b-b1bf-f78baa2cdd63}</t>
  </si>
  <si>
    <t>2</t>
  </si>
  <si>
    <t>02</t>
  </si>
  <si>
    <t>Cedule s parametry povolených vozidel</t>
  </si>
  <si>
    <t>{95d3ce83-b649-46c6-b471-6f7fc119da6c}</t>
  </si>
  <si>
    <t>03</t>
  </si>
  <si>
    <t>Odstranění stávajícího</t>
  </si>
  <si>
    <t>{68dd040b-eb9f-41a3-a4e1-ac353d337fa2}</t>
  </si>
  <si>
    <t>04</t>
  </si>
  <si>
    <t>Nová konstrukce</t>
  </si>
  <si>
    <t>{9ef3f8c3-6bfe-453a-95df-fdfb28f6da2c}</t>
  </si>
  <si>
    <t>05</t>
  </si>
  <si>
    <t>Sanace podloží</t>
  </si>
  <si>
    <t>{f570cdbf-bc0b-4bb8-9359-156ae42773fa}</t>
  </si>
  <si>
    <t>VON</t>
  </si>
  <si>
    <t>Vedlejší a ostatní náklady</t>
  </si>
  <si>
    <t>{3aa4006c-5711-4648-98a4-0cb4ab21ba37}</t>
  </si>
  <si>
    <t>KRYCÍ LIST SOUPISU PRACÍ</t>
  </si>
  <si>
    <t>Objekt:</t>
  </si>
  <si>
    <t>01 - Zábrana vjezdu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</si>
  <si>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</si>
  <si>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</si>
  <si>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</si>
  <si>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</si>
  <si>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</si>
  <si>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</si>
  <si>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</si>
  <si>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</si>
  <si>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</si>
  <si>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</si>
  <si>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</si>
  <si>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</si>
  <si>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</si>
  <si>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</si>
  <si>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</si>
  <si>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</si>
  <si>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</si>
  <si>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</si>
  <si>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</si>
  <si>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</si>
  <si>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</si>
  <si>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</si>
  <si>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</si>
  <si>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</si>
  <si>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</si>
  <si>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</si>
  <si>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</si>
  <si>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131313131</t>
  </si>
  <si>
    <t>Hloubení jam a zářezů při překopech inženýrských sítí ručně zapažených i nezapažených s urovnáním dna do předepsaného profilu a spádu objemu do 10 m3 v hornině třídy těžitelnosti II skupiny 4 soudržných</t>
  </si>
  <si>
    <t>m3</t>
  </si>
  <si>
    <t>CS ÚRS 2022 01</t>
  </si>
  <si>
    <t>4</t>
  </si>
  <si>
    <t>1512818347</t>
  </si>
  <si>
    <t>Online PSC</t>
  </si>
  <si>
    <t>https://podminky.urs.cz/item/CS_URS_2022_01/131313131</t>
  </si>
  <si>
    <t>VV</t>
  </si>
  <si>
    <t>základ</t>
  </si>
  <si>
    <t>2*(1,6*1,6*0,8)</t>
  </si>
  <si>
    <t>Součet</t>
  </si>
  <si>
    <t>174111101</t>
  </si>
  <si>
    <t>Zásyp sypaninou z jakékoliv horniny ručně s uložením výkopku ve vrstvách se zhutněním jam, šachet, rýh nebo kolem objektů v těchto vykopávkách</t>
  </si>
  <si>
    <t>1149077491</t>
  </si>
  <si>
    <t>https://podminky.urs.cz/item/CS_URS_2022_01/174111101</t>
  </si>
  <si>
    <t>-2*(0,6*0,6*0,7)</t>
  </si>
  <si>
    <t>3</t>
  </si>
  <si>
    <t>171151103</t>
  </si>
  <si>
    <t>Uložení sypanin do násypů strojně s rozprostřením sypaniny ve vrstvách a s hrubým urovnáním zhutněných z hornin soudržných jakékoliv třídy těžitelnosti</t>
  </si>
  <si>
    <t>70396320</t>
  </si>
  <si>
    <t>https://podminky.urs.cz/item/CS_URS_2022_01/171151103</t>
  </si>
  <si>
    <t>2*(0,6*0,6*0,7)</t>
  </si>
  <si>
    <t>Zakládání</t>
  </si>
  <si>
    <t>275321511</t>
  </si>
  <si>
    <t>Základy z betonu železového (bez výztuže) patky z betonu bez zvláštních nároků na prostředí tř. C 25/30</t>
  </si>
  <si>
    <t>-992841219</t>
  </si>
  <si>
    <t>https://podminky.urs.cz/item/CS_URS_2022_01/275321511</t>
  </si>
  <si>
    <t>5</t>
  </si>
  <si>
    <t>275351121</t>
  </si>
  <si>
    <t>Bednění základů patek zřízení</t>
  </si>
  <si>
    <t>m2</t>
  </si>
  <si>
    <t>1331126094</t>
  </si>
  <si>
    <t>https://podminky.urs.cz/item/CS_URS_2022_01/275351121</t>
  </si>
  <si>
    <t>2*2*(0,6+0,6)*0,7</t>
  </si>
  <si>
    <t>3,36*2 'Přepočtené koeficientem množství</t>
  </si>
  <si>
    <t>6</t>
  </si>
  <si>
    <t>275351122</t>
  </si>
  <si>
    <t>Bednění základů patek odstranění</t>
  </si>
  <si>
    <t>1494688135</t>
  </si>
  <si>
    <t>https://podminky.urs.cz/item/CS_URS_2022_01/275351122</t>
  </si>
  <si>
    <t>998</t>
  </si>
  <si>
    <t>Přesun hmot</t>
  </si>
  <si>
    <t>7</t>
  </si>
  <si>
    <t>998223011</t>
  </si>
  <si>
    <t>Přesun hmot pro pozemní komunikace s krytem dlážděným dopravní vzdálenost do 200 m jakékoliv délky objektu</t>
  </si>
  <si>
    <t>t</t>
  </si>
  <si>
    <t>-472720906</t>
  </si>
  <si>
    <t>https://podminky.urs.cz/item/CS_URS_2022_01/998223011</t>
  </si>
  <si>
    <t>OST</t>
  </si>
  <si>
    <t>Ostatní</t>
  </si>
  <si>
    <t>8</t>
  </si>
  <si>
    <t>OST01</t>
  </si>
  <si>
    <t>D+M Žulový patník průměr 0,3 m; výška 1,6 m</t>
  </si>
  <si>
    <t>kpl</t>
  </si>
  <si>
    <t>512</t>
  </si>
  <si>
    <t>1644849858</t>
  </si>
  <si>
    <t>9</t>
  </si>
  <si>
    <t>OST02</t>
  </si>
  <si>
    <t>D+M Expanzní kotva s okem včetně hmoždiny do kamene a vyvrtání</t>
  </si>
  <si>
    <t>-42646402</t>
  </si>
  <si>
    <t>10</t>
  </si>
  <si>
    <t>OST03</t>
  </si>
  <si>
    <t>D+M Masivní kovaný řetěz 5,5m barva antracit (vysokopevnostní, třída 8, min. tloušťka 26 mm; min. rozteč 78 mm, konkrétní výběr ve spolupráci s investorem)</t>
  </si>
  <si>
    <t>-1590108258</t>
  </si>
  <si>
    <t>11</t>
  </si>
  <si>
    <t>OST04</t>
  </si>
  <si>
    <t>D+M Masivní zámek barva antracit (Zámek s masivním tělem a krytým obloukem, konkrétní výběr ve spolupráci s investorem)</t>
  </si>
  <si>
    <t>-779947640</t>
  </si>
  <si>
    <t>02 - Cedule s parametry povolených vozidel</t>
  </si>
  <si>
    <t xml:space="preserve">    9 - Ostatní konstrukce a práce, bourání</t>
  </si>
  <si>
    <t>Ostatní konstrukce a práce, bourání</t>
  </si>
  <si>
    <t>914111111</t>
  </si>
  <si>
    <t>Montáž svislé dopravní značky základní velikosti do 1 m2 objímkami na sloupky nebo konzoly</t>
  </si>
  <si>
    <t>kus</t>
  </si>
  <si>
    <t>981756024</t>
  </si>
  <si>
    <t>https://podminky.urs.cz/item/CS_URS_2022_01/914111111</t>
  </si>
  <si>
    <t>M</t>
  </si>
  <si>
    <t>40445625zz</t>
  </si>
  <si>
    <t>Smaltovaná destička včetně uchycení rozměr 40x60 cm text dle instrukcí objednatele</t>
  </si>
  <si>
    <t>1903195991</t>
  </si>
  <si>
    <t>914511112</t>
  </si>
  <si>
    <t>Montáž sloupku dopravních značek délky do 3,5 m do hliníkové patky</t>
  </si>
  <si>
    <t>-1259217574</t>
  </si>
  <si>
    <t>https://podminky.urs.cz/item/CS_URS_2022_01/914511112</t>
  </si>
  <si>
    <t>40445225</t>
  </si>
  <si>
    <t>sloupek pro dopravní značku Zn D 60mm v 3,5m</t>
  </si>
  <si>
    <t>-63302944</t>
  </si>
  <si>
    <t>40445240</t>
  </si>
  <si>
    <t>patka pro sloupek Al D 60mm</t>
  </si>
  <si>
    <t>-1807222917</t>
  </si>
  <si>
    <t>40445253</t>
  </si>
  <si>
    <t>víčko plastové na sloupek D 60mm</t>
  </si>
  <si>
    <t>-1789755425</t>
  </si>
  <si>
    <t>-1259858964</t>
  </si>
  <si>
    <t>03 - Odstranění stávajícího</t>
  </si>
  <si>
    <t xml:space="preserve">    997 - Přesun sutě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</si>
  <si>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</si>
  <si>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</si>
  <si>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-111318206</t>
  </si>
  <si>
    <t>https://podminky.urs.cz/item/CS_URS_2022_01/113105113</t>
  </si>
  <si>
    <t>Demontáž kamenné dlažby -v ploše - zpět použití</t>
  </si>
  <si>
    <t>268,0*0,9</t>
  </si>
  <si>
    <t>Demontáž kamenné dlažby - ve svahu - zpět použití</t>
  </si>
  <si>
    <t>27,0*0,5</t>
  </si>
  <si>
    <t>Demontáž kamenné dlažby -v ploše - odvoz</t>
  </si>
  <si>
    <t>268,0*0,1</t>
  </si>
  <si>
    <t>Demontáž kamenné dlažby - ve svahu - odvoz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</si>
  <si>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</si>
  <si>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</si>
  <si>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569554391</t>
  </si>
  <si>
    <t>https://podminky.urs.cz/item/CS_URS_2022_01/113107223</t>
  </si>
  <si>
    <t>Odstranění nestmel. vrstev pod kamennou dlažbou</t>
  </si>
  <si>
    <t>268,0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</si>
  <si>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</si>
  <si>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</si>
  <si>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1330858281</t>
  </si>
  <si>
    <t>https://podminky.urs.cz/item/CS_URS_2022_01/113107323</t>
  </si>
  <si>
    <t>Odstranění nestmel. vrstev kce vozovky</t>
  </si>
  <si>
    <t>39,0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</si>
  <si>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</si>
  <si>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</si>
  <si>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1205748434</t>
  </si>
  <si>
    <t>https://podminky.urs.cz/item/CS_URS_2022_01/113107342</t>
  </si>
  <si>
    <t xml:space="preserve">Odstranění asf. vrstev </t>
  </si>
  <si>
    <t>114203202</t>
  </si>
  <si>
    <t>Očištění lomového kamene nebo betonových tvárnic získaných při rozebrání dlažeb, záhozů, rovnanin a soustřeďovacích staveb od malty</t>
  </si>
  <si>
    <t>-655219442</t>
  </si>
  <si>
    <t>https://podminky.urs.cz/item/CS_URS_2022_01/114203202</t>
  </si>
  <si>
    <t>268,0*0,9*0,25</t>
  </si>
  <si>
    <t>27,0*0,5*0,25</t>
  </si>
  <si>
    <t>114203301</t>
  </si>
  <si>
    <t>Třídění lomového kamene nebo betonových tvárnic získaných při rozebrání dlažeb, záhozů, rovnanin a soustřeďovacích staveb podle druhu, velikosti nebo tvaru</t>
  </si>
  <si>
    <t>-1583805094</t>
  </si>
  <si>
    <t>https://podminky.urs.cz/item/CS_URS_2022_01/114203301</t>
  </si>
  <si>
    <t>181911112</t>
  </si>
  <si>
    <t>Čištění terénu po zatopení nebo záplavách odstranění naplaveného bahna s vodorovným přemístěním do 10 m a s naložením na dopravní prostředek nebo se složením na hromady tloušťka vrstvy přes 100 mm</t>
  </si>
  <si>
    <t>1228661305</t>
  </si>
  <si>
    <t>https://podminky.urs.cz/item/CS_URS_2022_01/181911112</t>
  </si>
  <si>
    <t>Odkop naplavenin</t>
  </si>
  <si>
    <t>52*0,5</t>
  </si>
  <si>
    <t>122351104</t>
  </si>
  <si>
    <t>Odkopávky a prokopávky nezapažené strojně v hornině třídy těžitelnosti II skupiny 4 přes 100 do 500 m3</t>
  </si>
  <si>
    <t>-1301260523</t>
  </si>
  <si>
    <t>https://podminky.urs.cz/item/CS_URS_2022_01/122351104</t>
  </si>
  <si>
    <t>Výkop pro pokládku vozovkových vrstev</t>
  </si>
  <si>
    <t>a kamennou rovnaninu</t>
  </si>
  <si>
    <t>348,34</t>
  </si>
  <si>
    <t>132312121</t>
  </si>
  <si>
    <t>Hloubení zapažených rýh šířky do 800 mm ručně s urovnáním dna do předepsaného profilu a spádu v hornině třídy těžitelnosti II skupiny 4 soudržných</t>
  </si>
  <si>
    <t>-823681851</t>
  </si>
  <si>
    <t>https://podminky.urs.cz/item/CS_URS_2022_01/132312121</t>
  </si>
  <si>
    <t>Výkop pro betonové prahy</t>
  </si>
  <si>
    <t>6*(0,105*3,65)</t>
  </si>
  <si>
    <t>171R1</t>
  </si>
  <si>
    <t>Zákonná likvidace výkopku včetně naložení a dopravy</t>
  </si>
  <si>
    <t>69434197</t>
  </si>
  <si>
    <t>"52*0,5"</t>
  </si>
  <si>
    <t>"348,34"</t>
  </si>
  <si>
    <t>"6*(0,105*3,65)"</t>
  </si>
  <si>
    <t>376,64</t>
  </si>
  <si>
    <t>919735112</t>
  </si>
  <si>
    <t>Řezání stávajícího živičného krytu nebo podkladu hloubky přes 50 do 100 mm</t>
  </si>
  <si>
    <t>m</t>
  </si>
  <si>
    <t>-596883773</t>
  </si>
  <si>
    <t>https://podminky.urs.cz/item/CS_URS_2022_01/919735112</t>
  </si>
  <si>
    <t>řezání před bourání kce asf. vozovky</t>
  </si>
  <si>
    <t>997</t>
  </si>
  <si>
    <t>Přesun sutě</t>
  </si>
  <si>
    <t>12</t>
  </si>
  <si>
    <t>997221611</t>
  </si>
  <si>
    <t>Nakládání na dopravní prostředky pro vodorovnou dopravu suti</t>
  </si>
  <si>
    <t>2089319392</t>
  </si>
  <si>
    <t>https://podminky.urs.cz/item/CS_URS_2022_01/997221611</t>
  </si>
  <si>
    <t>268,0*0,9*0,25*2,344</t>
  </si>
  <si>
    <t>27,0*0,5*0,25*2,344</t>
  </si>
  <si>
    <t>268,0*0,1*0,25*2,344</t>
  </si>
  <si>
    <t>13</t>
  </si>
  <si>
    <t>997221151</t>
  </si>
  <si>
    <t>Vodorovná doprava suti stavebním kolečkem s naložením a se složením z kusových materiálů, na vzdálenost do 50 m</t>
  </si>
  <si>
    <t>1509782494</t>
  </si>
  <si>
    <t>https://podminky.urs.cz/item/CS_URS_2022_01/997221151</t>
  </si>
  <si>
    <t>14</t>
  </si>
  <si>
    <t>997R1</t>
  </si>
  <si>
    <t>Zákonná likvidace vybouraných materiálů, které nejsou zpětně použity v rámci stavby (kamenná dlažba, nestmel.vrstvy pod dlažbou a vozovkou, asf. vrstvy,…) včetně naložení a dopravy</t>
  </si>
  <si>
    <t>505116833</t>
  </si>
  <si>
    <t>"268,0*0,1*0,25*2,344"</t>
  </si>
  <si>
    <t>"27,0*0,5*0,25*2,344"</t>
  </si>
  <si>
    <t>"268,0*0,44"</t>
  </si>
  <si>
    <t>"39,0*0,44"</t>
  </si>
  <si>
    <t>"39,0*0,22"</t>
  </si>
  <si>
    <t>167,276</t>
  </si>
  <si>
    <t>OST06</t>
  </si>
  <si>
    <t>Odstranění stávající závory vč. zákonné likvidace (2x sloupek se základem + řetěz)</t>
  </si>
  <si>
    <t>-904600008</t>
  </si>
  <si>
    <t>16</t>
  </si>
  <si>
    <t>OST07</t>
  </si>
  <si>
    <t>Demontáž vázacích ok včetně bet. základu (Šetrná demontáž + očištění + předání objednateli</t>
  </si>
  <si>
    <t>-1392319979</t>
  </si>
  <si>
    <t>17</t>
  </si>
  <si>
    <t>OST08</t>
  </si>
  <si>
    <t>Vyjmutí pařezů historické aleje a jejich zákonná likvidace</t>
  </si>
  <si>
    <t>-513502550</t>
  </si>
  <si>
    <t>04 - Nová konstrukce</t>
  </si>
  <si>
    <t xml:space="preserve">    4 - Vodorovné konstrukce</t>
  </si>
  <si>
    <t>167151102</t>
  </si>
  <si>
    <t>Nakládání, skládání a překládání neulehlého výkopku nebo sypaniny strojně nakládání, množství do 100 m3, z horniny třídy těžitelnosti II, skupiny 4 a 5</t>
  </si>
  <si>
    <t>-1147614177</t>
  </si>
  <si>
    <t>https://podminky.urs.cz/item/CS_URS_2022_01/167151102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</si>
  <si>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</si>
  <si>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</si>
  <si>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-1196135379</t>
  </si>
  <si>
    <t>https://podminky.urs.cz/item/CS_URS_2022_01/162351123</t>
  </si>
  <si>
    <t>174151101</t>
  </si>
  <si>
    <t>Zásyp sypaninou z jakékoliv horniny strojně s uložením výkopku ve vrstvách se zhutněním jam, šachet, rýh nebo kolem objektů v těchto vykopávkách</t>
  </si>
  <si>
    <t>763273853</t>
  </si>
  <si>
    <t>https://podminky.urs.cz/item/CS_URS_2022_01/174151101</t>
  </si>
  <si>
    <t>Zásyp zeminou min. podm. vhodnou</t>
  </si>
  <si>
    <t>50</t>
  </si>
  <si>
    <t>-784330939</t>
  </si>
  <si>
    <t>Zásyp zeminou vhodnou</t>
  </si>
  <si>
    <t>24,6</t>
  </si>
  <si>
    <t>58343959</t>
  </si>
  <si>
    <t>kamenivo drcené hrubé frakce 32/63</t>
  </si>
  <si>
    <t>-1114501957</t>
  </si>
  <si>
    <t>24,6*2,5 'Přepočtené koeficientem množství</t>
  </si>
  <si>
    <t>181951114</t>
  </si>
  <si>
    <t>Úprava pláně vyrovnáním výškových rozdílů strojně v hornině třídy těžitelnosti II, skupiny 4 a 5 se zhutněním</t>
  </si>
  <si>
    <t>955918290</t>
  </si>
  <si>
    <t>https://podminky.urs.cz/item/CS_URS_2022_01/181951114</t>
  </si>
  <si>
    <t>Hutnění pláně</t>
  </si>
  <si>
    <t>503*1,2</t>
  </si>
  <si>
    <t>Vodorovné konstrukce</t>
  </si>
  <si>
    <t>457971122</t>
  </si>
  <si>
    <t>Zřízení vrstvy z geotextilie s přesahem bez připevnění k podkladu, s potřebným dočasným zatěžováním včetně zakotvení okraje o sklonu přes 10° do 35°, šířky geotextilie přes 3 do 7,5 m</t>
  </si>
  <si>
    <t>-550256349</t>
  </si>
  <si>
    <t>https://podminky.urs.cz/item/CS_URS_2022_01/457971122</t>
  </si>
  <si>
    <t>geotextílie</t>
  </si>
  <si>
    <t>2*503*1,2+137*0,3</t>
  </si>
  <si>
    <t>69311068</t>
  </si>
  <si>
    <t>geotextilie netkaná separační, ochranná, filtrační, drenážní PP 300g/m2</t>
  </si>
  <si>
    <t>-527420012</t>
  </si>
  <si>
    <t>451571413</t>
  </si>
  <si>
    <t>Podklad pod dlažbu z kameniva tl. přes 150 do 200 mm</t>
  </si>
  <si>
    <t>164492364</t>
  </si>
  <si>
    <t>https://podminky.urs.cz/item/CS_URS_2022_01/451571413</t>
  </si>
  <si>
    <t>Vozovková vrstva ze štěrkodrti</t>
  </si>
  <si>
    <t>451316114</t>
  </si>
  <si>
    <t>Podklad pod dlažbu z betonu prostého se zvýšenými nároky na prostředí tř. C 25/30 tl. přes 200 do 250 mm</t>
  </si>
  <si>
    <t>-1531007654</t>
  </si>
  <si>
    <t>https://podminky.urs.cz/item/CS_URS_2022_01/451316114</t>
  </si>
  <si>
    <t>Betonové lože kce vozovky</t>
  </si>
  <si>
    <t>503*1,1</t>
  </si>
  <si>
    <t>461310213</t>
  </si>
  <si>
    <t>Patka z betonu prostého do rýhy nebo do bednění s provedením dilatačních spár v osové vzdálenosti 2 m a jejich zalitím živičnou zálivkou z betonu se zvýšenými nároky na prostředí tř. C 30/37</t>
  </si>
  <si>
    <t>706220167</t>
  </si>
  <si>
    <t>https://podminky.urs.cz/item/CS_URS_2022_01/461310213</t>
  </si>
  <si>
    <t>Betonový práh</t>
  </si>
  <si>
    <t>0,3*0,5*3,65*6</t>
  </si>
  <si>
    <t>463211151</t>
  </si>
  <si>
    <t>Rovnanina z lomového kamene neupraveného pro podélné i příčné objekty objemu přes 3 m3 z kamene tříděného, s urovnáním líce a vyklínováním spár úlomky kamene hmotnost jednotlivých kamenů do 80 kg</t>
  </si>
  <si>
    <t>-2032118022</t>
  </si>
  <si>
    <t>https://podminky.urs.cz/item/CS_URS_2022_01/463211151</t>
  </si>
  <si>
    <t>Kamenná patka s proštěrkováním</t>
  </si>
  <si>
    <t>109,79</t>
  </si>
  <si>
    <t>465511522</t>
  </si>
  <si>
    <t>Dlažba z lomového kamene upraveného vodorovná nebo plocha ve sklonu do 1:2 s dodáním hmot do cementové malty, s vyplněním spár a s vyspárováním cementovou maltou v ploše přes 20 m2, tl. 250 mm</t>
  </si>
  <si>
    <t>994555307</t>
  </si>
  <si>
    <t>https://podminky.urs.cz/item/CS_URS_2022_01/465511522</t>
  </si>
  <si>
    <t>Kamnená dlažba - pokládka nově dokoupené</t>
  </si>
  <si>
    <t>248,3</t>
  </si>
  <si>
    <t>465511522xx</t>
  </si>
  <si>
    <t>Dlažba z lomového kamene upraveného vodorovná nebo plocha ve sklonu do 1:2 s dodáním hmot do cementové malty, s vyplněním spár a s vyspárováním cementovou maltou v ploše přes 20 m2, tl. 250 mm - bez dodání lomového kamene</t>
  </si>
  <si>
    <t>1897649997</t>
  </si>
  <si>
    <t>Kamenná dlažba - pokládka rozebrané</t>
  </si>
  <si>
    <t>254,7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</si>
  <si>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</si>
  <si>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</si>
  <si>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-2082905817</t>
  </si>
  <si>
    <t>https://podminky.urs.cz/item/CS_URS_2022_01/919732211</t>
  </si>
  <si>
    <t>styčná plocha na ZÚ</t>
  </si>
  <si>
    <t>3,65</t>
  </si>
  <si>
    <t>dilatace</t>
  </si>
  <si>
    <t>24,5</t>
  </si>
  <si>
    <t>953311111x</t>
  </si>
  <si>
    <t>Vložky svislé do dilatačních spár z desek na bázi dřeva tl. 5mm včetně dodání a osazení</t>
  </si>
  <si>
    <t>-1074672019</t>
  </si>
  <si>
    <t>Vytvoření dilatace</t>
  </si>
  <si>
    <t>7*3,5*0,25</t>
  </si>
  <si>
    <t>-709032273</t>
  </si>
  <si>
    <t>18</t>
  </si>
  <si>
    <t>OST05</t>
  </si>
  <si>
    <t>D+M Kamenné solitéry (hmotonost min. 1000 kg/ks)</t>
  </si>
  <si>
    <t>soub</t>
  </si>
  <si>
    <t>-1411591840</t>
  </si>
  <si>
    <t>05 - Sanace podloží</t>
  </si>
  <si>
    <t xml:space="preserve">    19 - Sanace podloží</t>
  </si>
  <si>
    <t>19</t>
  </si>
  <si>
    <t>-2144033579</t>
  </si>
  <si>
    <t>Výkop pro výměnu AZ</t>
  </si>
  <si>
    <t>503*0,5</t>
  </si>
  <si>
    <t>167151112</t>
  </si>
  <si>
    <t>Nakládání, skládání a překládání neulehlého výkopku nebo sypaniny strojně nakládání, množství přes 100 m3, z hornin třídy těžitelnosti II, skupiny 4 a 5</t>
  </si>
  <si>
    <t>-1413131951</t>
  </si>
  <si>
    <t>https://podminky.urs.cz/item/CS_URS_2022_01/167151112</t>
  </si>
  <si>
    <t>251,5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</si>
  <si>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</si>
  <si>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</si>
  <si>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-265329733</t>
  </si>
  <si>
    <t>https://podminky.urs.cz/item/CS_URS_2022_01/162351124</t>
  </si>
  <si>
    <t>171251201</t>
  </si>
  <si>
    <t>Uložení sypaniny na skládky nebo meziskládky bez hutnění s upravením uložené sypaniny do předepsaného tvaru</t>
  </si>
  <si>
    <t>1568598468</t>
  </si>
  <si>
    <t>https://podminky.urs.cz/item/CS_URS_2022_01/171251201</t>
  </si>
  <si>
    <t>171151112</t>
  </si>
  <si>
    <t>Uložení sypanin do násypů strojně s rozprostřením sypaniny ve vrstvách a s hrubým urovnáním zhutněných z hornin nesoudržných kamenitých</t>
  </si>
  <si>
    <t>-1132122311</t>
  </si>
  <si>
    <t>https://podminky.urs.cz/item/CS_URS_2022_01/171151112</t>
  </si>
  <si>
    <t xml:space="preserve">Materiál AZ </t>
  </si>
  <si>
    <t>58344197</t>
  </si>
  <si>
    <t>štěrkodrť frakce 0/63</t>
  </si>
  <si>
    <t>-447088079</t>
  </si>
  <si>
    <t>251,5*2,3 'Přepočtené koeficientem množství</t>
  </si>
  <si>
    <t>181951114.1</t>
  </si>
  <si>
    <t>-1125497326</t>
  </si>
  <si>
    <t>https://podminky.urs.cz/item/CS_URS_2022_01/181951114.1</t>
  </si>
  <si>
    <t>Hutnění parapláně</t>
  </si>
  <si>
    <t>503</t>
  </si>
  <si>
    <t>190001</t>
  </si>
  <si>
    <t xml:space="preserve">Provedení všech zkoušek a revizí předepsaných projektovou a zadávací dokumentací, platnými normami, návodů k obsluze - (neuvedených v jednotlivých soupisech prací) </t>
  </si>
  <si>
    <t>233699619</t>
  </si>
  <si>
    <t>4 x statická zatěžovací zkouška</t>
  </si>
  <si>
    <t>998225111</t>
  </si>
  <si>
    <t>Přesun hmot pro komunikace s krytem z kameniva, monolitickým betonovým nebo živičným dopravní vzdálenost do 200 m jakékoliv délky objektu</t>
  </si>
  <si>
    <t>-1736435741</t>
  </si>
  <si>
    <t>https://podminky.urs.cz/item/CS_URS_2022_01/998225111</t>
  </si>
  <si>
    <t>578,45</t>
  </si>
  <si>
    <t>VON - Vedlejší a ostatní náklady</t>
  </si>
  <si>
    <t>VRN - VRN</t>
  </si>
  <si>
    <t xml:space="preserve">    VRN11 - VEDLEJŠÍ NÁKLADY STAVBY</t>
  </si>
  <si>
    <t xml:space="preserve">    VRN91 - OSTATNÍ NÁKLADY STAVBY</t>
  </si>
  <si>
    <t>VRN</t>
  </si>
  <si>
    <t>VRN11</t>
  </si>
  <si>
    <t>VEDLEJŠÍ NÁKLADY STAVBY</t>
  </si>
  <si>
    <t>VRN11-01</t>
  </si>
  <si>
    <t>Zařízení staveniště včetně veškerých souvisejících nákladů (vybudování staveniště, provozní náklady na ZS po celou dobu stavby, náklady na likvidaci staveniště, zajištění potřebných energií, zajištění mobilní toalety, apod.)</t>
  </si>
  <si>
    <t>soubor</t>
  </si>
  <si>
    <t>-1730608708</t>
  </si>
  <si>
    <t>VRN11-02</t>
  </si>
  <si>
    <t>Náklady zhotovitele související se zajištěním provozů nutných pro provádění díla - ostatní zařízení a práce</t>
  </si>
  <si>
    <t>-1375756300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</si>
  <si>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</si>
  <si>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</si>
  <si>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</si>
  <si>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</si>
  <si>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</si>
  <si>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</si>
  <si>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</si>
  <si>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</si>
  <si>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</si>
  <si>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</si>
  <si>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VRN91</t>
  </si>
  <si>
    <t>OSTATNÍ NÁKLADY STAVBY</t>
  </si>
  <si>
    <t>VRN91-03</t>
  </si>
  <si>
    <t>Dynamické zkoušky lehkou dynamickou deskou + dodání protokolu a těchto zkouškách</t>
  </si>
  <si>
    <t>-1312522472</t>
  </si>
  <si>
    <t>VRN91-31</t>
  </si>
  <si>
    <t>-61324190</t>
  </si>
  <si>
    <t>8 x statická zatěžovací zkouška</t>
  </si>
  <si>
    <t>VRN91-41</t>
  </si>
  <si>
    <t>Uvedení všech pozemků, konstrukcí a povrchů dotčených stavbou do původního stavu vč. protokolárního zpětného předání jednotlivým vlastníkům.</t>
  </si>
  <si>
    <t>134599954</t>
  </si>
  <si>
    <t>VRN91-51</t>
  </si>
  <si>
    <t>Dokumentace skutečného provedení stavby (4x v papírové formě +1x v digitální podobě na CD)</t>
  </si>
  <si>
    <t>219827724</t>
  </si>
  <si>
    <t>VRN91-82</t>
  </si>
  <si>
    <t>Vytyčení stavby nebo jejich částí oprávněným geodetem vč. vypracování příslušných protokolů - před zahájením stavby</t>
  </si>
  <si>
    <t>-1176276629</t>
  </si>
  <si>
    <t>VRN91-82.1</t>
  </si>
  <si>
    <t>Geodetické zaměření skutečného provedení stavby (s podkladem katastrální mapy)</t>
  </si>
  <si>
    <t>-135722096</t>
  </si>
  <si>
    <t>VRN91-83</t>
  </si>
  <si>
    <t>Informační tabule SFDI po dobu stavby – dodání + umístění na staveništi</t>
  </si>
  <si>
    <t>537454525</t>
  </si>
  <si>
    <t>pozn.: parametry tabule: Velikost cedule je A3 vodorovná, použitý materiál Dibond 3 mm, Podrobná specifikace dle zadávací dokumentace</t>
  </si>
  <si>
    <t>VRN91-84</t>
  </si>
  <si>
    <t>Informační tabule SFDI o dokončené stavbě – dodání + umístění na staveništi</t>
  </si>
  <si>
    <t>-1018208153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</si>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</sst>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22" fillId="0" borderId="22" xfId="0" applyNumberFormat="1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313131" TargetMode="External" /><Relationship Id="rId2" Type="http://schemas.openxmlformats.org/officeDocument/2006/relationships/hyperlink" Target="https://podminky.urs.cz/item/CS_URS_2022_01/174111101" TargetMode="External" /><Relationship Id="rId3" Type="http://schemas.openxmlformats.org/officeDocument/2006/relationships/hyperlink" Target="https://podminky.urs.cz/item/CS_URS_2022_01/171151103" TargetMode="External" /><Relationship Id="rId4" Type="http://schemas.openxmlformats.org/officeDocument/2006/relationships/hyperlink" Target="https://podminky.urs.cz/item/CS_URS_2022_01/275321511" TargetMode="External" /><Relationship Id="rId5" Type="http://schemas.openxmlformats.org/officeDocument/2006/relationships/hyperlink" Target="https://podminky.urs.cz/item/CS_URS_2022_01/275351121" TargetMode="External" /><Relationship Id="rId6" Type="http://schemas.openxmlformats.org/officeDocument/2006/relationships/hyperlink" Target="https://podminky.urs.cz/item/CS_URS_2022_01/275351122" TargetMode="External" /><Relationship Id="rId7" Type="http://schemas.openxmlformats.org/officeDocument/2006/relationships/hyperlink" Target="https://podminky.urs.cz/item/CS_URS_2022_01/998223011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14111111" TargetMode="External" /><Relationship Id="rId2" Type="http://schemas.openxmlformats.org/officeDocument/2006/relationships/hyperlink" Target="https://podminky.urs.cz/item/CS_URS_2022_01/914511112" TargetMode="External" /><Relationship Id="rId3" Type="http://schemas.openxmlformats.org/officeDocument/2006/relationships/hyperlink" Target="https://podminky.urs.cz/item/CS_URS_2022_01/998223011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5113" TargetMode="External" /><Relationship Id="rId2" Type="http://schemas.openxmlformats.org/officeDocument/2006/relationships/hyperlink" Target="https://podminky.urs.cz/item/CS_URS_2022_01/113107223" TargetMode="External" /><Relationship Id="rId3" Type="http://schemas.openxmlformats.org/officeDocument/2006/relationships/hyperlink" Target="https://podminky.urs.cz/item/CS_URS_2022_01/113107323" TargetMode="External" /><Relationship Id="rId4" Type="http://schemas.openxmlformats.org/officeDocument/2006/relationships/hyperlink" Target="https://podminky.urs.cz/item/CS_URS_2022_01/113107342" TargetMode="External" /><Relationship Id="rId5" Type="http://schemas.openxmlformats.org/officeDocument/2006/relationships/hyperlink" Target="https://podminky.urs.cz/item/CS_URS_2022_01/114203202" TargetMode="External" /><Relationship Id="rId6" Type="http://schemas.openxmlformats.org/officeDocument/2006/relationships/hyperlink" Target="https://podminky.urs.cz/item/CS_URS_2022_01/114203301" TargetMode="External" /><Relationship Id="rId7" Type="http://schemas.openxmlformats.org/officeDocument/2006/relationships/hyperlink" Target="https://podminky.urs.cz/item/CS_URS_2022_01/181911112" TargetMode="External" /><Relationship Id="rId8" Type="http://schemas.openxmlformats.org/officeDocument/2006/relationships/hyperlink" Target="https://podminky.urs.cz/item/CS_URS_2022_01/122351104" TargetMode="External" /><Relationship Id="rId9" Type="http://schemas.openxmlformats.org/officeDocument/2006/relationships/hyperlink" Target="https://podminky.urs.cz/item/CS_URS_2022_01/132312121" TargetMode="External" /><Relationship Id="rId10" Type="http://schemas.openxmlformats.org/officeDocument/2006/relationships/hyperlink" Target="https://podminky.urs.cz/item/CS_URS_2022_01/919735112" TargetMode="External" /><Relationship Id="rId11" Type="http://schemas.openxmlformats.org/officeDocument/2006/relationships/hyperlink" Target="https://podminky.urs.cz/item/CS_URS_2022_01/997221611" TargetMode="External" /><Relationship Id="rId12" Type="http://schemas.openxmlformats.org/officeDocument/2006/relationships/hyperlink" Target="https://podminky.urs.cz/item/CS_URS_2022_01/997221151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67151102" TargetMode="External" /><Relationship Id="rId2" Type="http://schemas.openxmlformats.org/officeDocument/2006/relationships/hyperlink" Target="https://podminky.urs.cz/item/CS_URS_2022_01/162351123" TargetMode="External" /><Relationship Id="rId3" Type="http://schemas.openxmlformats.org/officeDocument/2006/relationships/hyperlink" Target="https://podminky.urs.cz/item/CS_URS_2022_01/174151101" TargetMode="External" /><Relationship Id="rId4" Type="http://schemas.openxmlformats.org/officeDocument/2006/relationships/hyperlink" Target="https://podminky.urs.cz/item/CS_URS_2022_01/174151101" TargetMode="External" /><Relationship Id="rId5" Type="http://schemas.openxmlformats.org/officeDocument/2006/relationships/hyperlink" Target="https://podminky.urs.cz/item/CS_URS_2022_01/181951114" TargetMode="External" /><Relationship Id="rId6" Type="http://schemas.openxmlformats.org/officeDocument/2006/relationships/hyperlink" Target="https://podminky.urs.cz/item/CS_URS_2022_01/457971122" TargetMode="External" /><Relationship Id="rId7" Type="http://schemas.openxmlformats.org/officeDocument/2006/relationships/hyperlink" Target="https://podminky.urs.cz/item/CS_URS_2022_01/451571413" TargetMode="External" /><Relationship Id="rId8" Type="http://schemas.openxmlformats.org/officeDocument/2006/relationships/hyperlink" Target="https://podminky.urs.cz/item/CS_URS_2022_01/451316114" TargetMode="External" /><Relationship Id="rId9" Type="http://schemas.openxmlformats.org/officeDocument/2006/relationships/hyperlink" Target="https://podminky.urs.cz/item/CS_URS_2022_01/461310213" TargetMode="External" /><Relationship Id="rId10" Type="http://schemas.openxmlformats.org/officeDocument/2006/relationships/hyperlink" Target="https://podminky.urs.cz/item/CS_URS_2022_01/463211151" TargetMode="External" /><Relationship Id="rId11" Type="http://schemas.openxmlformats.org/officeDocument/2006/relationships/hyperlink" Target="https://podminky.urs.cz/item/CS_URS_2022_01/465511522" TargetMode="External" /><Relationship Id="rId12" Type="http://schemas.openxmlformats.org/officeDocument/2006/relationships/hyperlink" Target="https://podminky.urs.cz/item/CS_URS_2022_01/919732211" TargetMode="External" /><Relationship Id="rId13" Type="http://schemas.openxmlformats.org/officeDocument/2006/relationships/hyperlink" Target="https://podminky.urs.cz/item/CS_URS_2022_01/998223011" TargetMode="External" /><Relationship Id="rId1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351104" TargetMode="External" /><Relationship Id="rId2" Type="http://schemas.openxmlformats.org/officeDocument/2006/relationships/hyperlink" Target="https://podminky.urs.cz/item/CS_URS_2022_01/167151112" TargetMode="External" /><Relationship Id="rId3" Type="http://schemas.openxmlformats.org/officeDocument/2006/relationships/hyperlink" Target="https://podminky.urs.cz/item/CS_URS_2022_01/162351124" TargetMode="External" /><Relationship Id="rId4" Type="http://schemas.openxmlformats.org/officeDocument/2006/relationships/hyperlink" Target="https://podminky.urs.cz/item/CS_URS_2022_01/171251201" TargetMode="External" /><Relationship Id="rId5" Type="http://schemas.openxmlformats.org/officeDocument/2006/relationships/hyperlink" Target="https://podminky.urs.cz/item/CS_URS_2022_01/171151112" TargetMode="External" /><Relationship Id="rId6" Type="http://schemas.openxmlformats.org/officeDocument/2006/relationships/hyperlink" Target="https://podminky.urs.cz/item/CS_URS_2022_01/181951114.1" TargetMode="External" /><Relationship Id="rId7" Type="http://schemas.openxmlformats.org/officeDocument/2006/relationships/hyperlink" Target="https://podminky.urs.cz/item/CS_URS_2022_01/998225111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zoomScale="85" zoomScaleNormal="85" workbookViewId="0" topLeftCell="A19">
      <selection activeCell="AG56" sqref="AG56:AM5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3" t="s">
        <v>6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15" t="s">
        <v>15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R5" s="21"/>
      <c r="BE5" s="312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16" t="s">
        <v>18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R6" s="21"/>
      <c r="BE6" s="313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13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30" t="s">
        <v>29</v>
      </c>
      <c r="AR8" s="21"/>
      <c r="BE8" s="313"/>
      <c r="BS8" s="18" t="s">
        <v>7</v>
      </c>
    </row>
    <row r="9" spans="2:71" s="1" customFormat="1" ht="14.45" customHeight="1">
      <c r="B9" s="21"/>
      <c r="AR9" s="21"/>
      <c r="BE9" s="313"/>
      <c r="BS9" s="18" t="s">
        <v>7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3</v>
      </c>
      <c r="AR10" s="21"/>
      <c r="BE10" s="313"/>
      <c r="BS10" s="18" t="s">
        <v>7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3</v>
      </c>
      <c r="AR11" s="21"/>
      <c r="BE11" s="313"/>
      <c r="BS11" s="18" t="s">
        <v>7</v>
      </c>
    </row>
    <row r="12" spans="2:71" s="1" customFormat="1" ht="6.95" customHeight="1">
      <c r="B12" s="21"/>
      <c r="AR12" s="21"/>
      <c r="BE12" s="313"/>
      <c r="BS12" s="18" t="s">
        <v>7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313"/>
      <c r="BS13" s="18" t="s">
        <v>7</v>
      </c>
    </row>
    <row r="14" spans="2:71" ht="12.75">
      <c r="B14" s="21"/>
      <c r="E14" s="317" t="s">
        <v>29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28" t="s">
        <v>27</v>
      </c>
      <c r="AN14" s="30" t="s">
        <v>29</v>
      </c>
      <c r="AR14" s="21"/>
      <c r="BE14" s="313"/>
      <c r="BS14" s="18" t="s">
        <v>7</v>
      </c>
    </row>
    <row r="15" spans="2:71" s="1" customFormat="1" ht="6.95" customHeight="1">
      <c r="B15" s="21"/>
      <c r="AR15" s="21"/>
      <c r="BE15" s="313"/>
      <c r="BS15" s="18" t="s">
        <v>4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3</v>
      </c>
      <c r="AR16" s="21"/>
      <c r="BE16" s="313"/>
      <c r="BS16" s="18" t="s">
        <v>4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3</v>
      </c>
      <c r="AR17" s="21"/>
      <c r="BE17" s="313"/>
      <c r="BS17" s="18" t="s">
        <v>32</v>
      </c>
    </row>
    <row r="18" spans="2:71" s="1" customFormat="1" ht="6.95" customHeight="1">
      <c r="B18" s="21"/>
      <c r="AR18" s="21"/>
      <c r="BE18" s="313"/>
      <c r="BS18" s="18" t="s">
        <v>7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3</v>
      </c>
      <c r="AR19" s="21"/>
      <c r="BE19" s="313"/>
      <c r="BS19" s="18" t="s">
        <v>7</v>
      </c>
    </row>
    <row r="20" spans="2:71" s="1" customFormat="1" ht="18.4" customHeight="1">
      <c r="B20" s="21"/>
      <c r="E20" s="26" t="s">
        <v>22</v>
      </c>
      <c r="AK20" s="28" t="s">
        <v>27</v>
      </c>
      <c r="AN20" s="26" t="s">
        <v>3</v>
      </c>
      <c r="AR20" s="21"/>
      <c r="BE20" s="313"/>
      <c r="BS20" s="18" t="s">
        <v>4</v>
      </c>
    </row>
    <row r="21" spans="2:57" s="1" customFormat="1" ht="6.95" customHeight="1">
      <c r="B21" s="21"/>
      <c r="AR21" s="21"/>
      <c r="BE21" s="313"/>
    </row>
    <row r="22" spans="2:57" s="1" customFormat="1" ht="12" customHeight="1">
      <c r="B22" s="21"/>
      <c r="D22" s="28" t="s">
        <v>34</v>
      </c>
      <c r="AR22" s="21"/>
      <c r="BE22" s="313"/>
    </row>
    <row r="23" spans="2:57" s="1" customFormat="1" ht="47.25" customHeight="1">
      <c r="B23" s="21"/>
      <c r="E23" s="319" t="s">
        <v>35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R23" s="21"/>
      <c r="BE23" s="313"/>
    </row>
    <row r="24" spans="2:57" s="1" customFormat="1" ht="6.95" customHeight="1">
      <c r="B24" s="21"/>
      <c r="AR24" s="21"/>
      <c r="BE24" s="31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13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20">
        <f>ROUND(AG54,2)</f>
        <v>0</v>
      </c>
      <c r="AL26" s="321"/>
      <c r="AM26" s="321"/>
      <c r="AN26" s="321"/>
      <c r="AO26" s="321"/>
      <c r="AP26" s="33"/>
      <c r="AQ26" s="33"/>
      <c r="AR26" s="34"/>
      <c r="BE26" s="31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1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22" t="s">
        <v>37</v>
      </c>
      <c r="M28" s="322"/>
      <c r="N28" s="322"/>
      <c r="O28" s="322"/>
      <c r="P28" s="322"/>
      <c r="Q28" s="33"/>
      <c r="R28" s="33"/>
      <c r="S28" s="33"/>
      <c r="T28" s="33"/>
      <c r="U28" s="33"/>
      <c r="V28" s="33"/>
      <c r="W28" s="322" t="s">
        <v>38</v>
      </c>
      <c r="X28" s="322"/>
      <c r="Y28" s="322"/>
      <c r="Z28" s="322"/>
      <c r="AA28" s="322"/>
      <c r="AB28" s="322"/>
      <c r="AC28" s="322"/>
      <c r="AD28" s="322"/>
      <c r="AE28" s="322"/>
      <c r="AF28" s="33"/>
      <c r="AG28" s="33"/>
      <c r="AH28" s="33"/>
      <c r="AI28" s="33"/>
      <c r="AJ28" s="33"/>
      <c r="AK28" s="322" t="s">
        <v>39</v>
      </c>
      <c r="AL28" s="322"/>
      <c r="AM28" s="322"/>
      <c r="AN28" s="322"/>
      <c r="AO28" s="322"/>
      <c r="AP28" s="33"/>
      <c r="AQ28" s="33"/>
      <c r="AR28" s="34"/>
      <c r="BE28" s="313"/>
    </row>
    <row r="29" spans="2:57" s="3" customFormat="1" ht="14.45" customHeight="1">
      <c r="B29" s="38"/>
      <c r="D29" s="28" t="s">
        <v>40</v>
      </c>
      <c r="F29" s="28" t="s">
        <v>41</v>
      </c>
      <c r="L29" s="307">
        <v>0.21</v>
      </c>
      <c r="M29" s="306"/>
      <c r="N29" s="306"/>
      <c r="O29" s="306"/>
      <c r="P29" s="306"/>
      <c r="W29" s="305">
        <f>ROUND(AZ54,2)</f>
        <v>0</v>
      </c>
      <c r="X29" s="306"/>
      <c r="Y29" s="306"/>
      <c r="Z29" s="306"/>
      <c r="AA29" s="306"/>
      <c r="AB29" s="306"/>
      <c r="AC29" s="306"/>
      <c r="AD29" s="306"/>
      <c r="AE29" s="306"/>
      <c r="AK29" s="305">
        <f>ROUND(AV54,2)</f>
        <v>0</v>
      </c>
      <c r="AL29" s="306"/>
      <c r="AM29" s="306"/>
      <c r="AN29" s="306"/>
      <c r="AO29" s="306"/>
      <c r="AR29" s="38"/>
      <c r="BE29" s="314"/>
    </row>
    <row r="30" spans="2:57" s="3" customFormat="1" ht="14.45" customHeight="1">
      <c r="B30" s="38"/>
      <c r="F30" s="28" t="s">
        <v>42</v>
      </c>
      <c r="L30" s="307">
        <v>0.15</v>
      </c>
      <c r="M30" s="306"/>
      <c r="N30" s="306"/>
      <c r="O30" s="306"/>
      <c r="P30" s="306"/>
      <c r="W30" s="305">
        <f>ROUND(BA54,2)</f>
        <v>0</v>
      </c>
      <c r="X30" s="306"/>
      <c r="Y30" s="306"/>
      <c r="Z30" s="306"/>
      <c r="AA30" s="306"/>
      <c r="AB30" s="306"/>
      <c r="AC30" s="306"/>
      <c r="AD30" s="306"/>
      <c r="AE30" s="306"/>
      <c r="AK30" s="305">
        <f>ROUND(AW54,2)</f>
        <v>0</v>
      </c>
      <c r="AL30" s="306"/>
      <c r="AM30" s="306"/>
      <c r="AN30" s="306"/>
      <c r="AO30" s="306"/>
      <c r="AR30" s="38"/>
      <c r="BE30" s="314"/>
    </row>
    <row r="31" spans="2:57" s="3" customFormat="1" ht="14.45" customHeight="1" hidden="1">
      <c r="B31" s="38"/>
      <c r="F31" s="28" t="s">
        <v>43</v>
      </c>
      <c r="L31" s="307">
        <v>0.21</v>
      </c>
      <c r="M31" s="306"/>
      <c r="N31" s="306"/>
      <c r="O31" s="306"/>
      <c r="P31" s="306"/>
      <c r="W31" s="305">
        <f>ROUND(BB54,2)</f>
        <v>0</v>
      </c>
      <c r="X31" s="306"/>
      <c r="Y31" s="306"/>
      <c r="Z31" s="306"/>
      <c r="AA31" s="306"/>
      <c r="AB31" s="306"/>
      <c r="AC31" s="306"/>
      <c r="AD31" s="306"/>
      <c r="AE31" s="306"/>
      <c r="AK31" s="305">
        <v>0</v>
      </c>
      <c r="AL31" s="306"/>
      <c r="AM31" s="306"/>
      <c r="AN31" s="306"/>
      <c r="AO31" s="306"/>
      <c r="AR31" s="38"/>
      <c r="BE31" s="314"/>
    </row>
    <row r="32" spans="2:57" s="3" customFormat="1" ht="14.45" customHeight="1" hidden="1">
      <c r="B32" s="38"/>
      <c r="F32" s="28" t="s">
        <v>44</v>
      </c>
      <c r="L32" s="307">
        <v>0.15</v>
      </c>
      <c r="M32" s="306"/>
      <c r="N32" s="306"/>
      <c r="O32" s="306"/>
      <c r="P32" s="306"/>
      <c r="W32" s="305">
        <f>ROUND(BC54,2)</f>
        <v>0</v>
      </c>
      <c r="X32" s="306"/>
      <c r="Y32" s="306"/>
      <c r="Z32" s="306"/>
      <c r="AA32" s="306"/>
      <c r="AB32" s="306"/>
      <c r="AC32" s="306"/>
      <c r="AD32" s="306"/>
      <c r="AE32" s="306"/>
      <c r="AK32" s="305">
        <v>0</v>
      </c>
      <c r="AL32" s="306"/>
      <c r="AM32" s="306"/>
      <c r="AN32" s="306"/>
      <c r="AO32" s="306"/>
      <c r="AR32" s="38"/>
      <c r="BE32" s="314"/>
    </row>
    <row r="33" spans="2:44" s="3" customFormat="1" ht="14.45" customHeight="1" hidden="1">
      <c r="B33" s="38"/>
      <c r="F33" s="28" t="s">
        <v>45</v>
      </c>
      <c r="L33" s="307">
        <v>0</v>
      </c>
      <c r="M33" s="306"/>
      <c r="N33" s="306"/>
      <c r="O33" s="306"/>
      <c r="P33" s="306"/>
      <c r="W33" s="305">
        <f>ROUND(BD54,2)</f>
        <v>0</v>
      </c>
      <c r="X33" s="306"/>
      <c r="Y33" s="306"/>
      <c r="Z33" s="306"/>
      <c r="AA33" s="306"/>
      <c r="AB33" s="306"/>
      <c r="AC33" s="306"/>
      <c r="AD33" s="306"/>
      <c r="AE33" s="306"/>
      <c r="AK33" s="305">
        <v>0</v>
      </c>
      <c r="AL33" s="306"/>
      <c r="AM33" s="306"/>
      <c r="AN33" s="306"/>
      <c r="AO33" s="306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311" t="s">
        <v>48</v>
      </c>
      <c r="Y35" s="309"/>
      <c r="Z35" s="309"/>
      <c r="AA35" s="309"/>
      <c r="AB35" s="309"/>
      <c r="AC35" s="41"/>
      <c r="AD35" s="41"/>
      <c r="AE35" s="41"/>
      <c r="AF35" s="41"/>
      <c r="AG35" s="41"/>
      <c r="AH35" s="41"/>
      <c r="AI35" s="41"/>
      <c r="AJ35" s="41"/>
      <c r="AK35" s="308">
        <f>SUM(AK26:AK33)</f>
        <v>0</v>
      </c>
      <c r="AL35" s="309"/>
      <c r="AM35" s="309"/>
      <c r="AN35" s="309"/>
      <c r="AO35" s="310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49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SO101a</v>
      </c>
      <c r="AR44" s="47"/>
    </row>
    <row r="45" spans="2:44" s="5" customFormat="1" ht="36.95" customHeight="1">
      <c r="B45" s="48"/>
      <c r="C45" s="49" t="s">
        <v>17</v>
      </c>
      <c r="L45" s="332" t="str">
        <f>K6</f>
        <v>VD Orlík, Malá Radava – modernizace sjezdu do vody</v>
      </c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334" t="str">
        <f>IF(AN8="","",AN8)</f>
        <v>Vyplň údaj</v>
      </c>
      <c r="AN47" s="334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7" customHeight="1">
      <c r="A49" s="33"/>
      <c r="B49" s="34"/>
      <c r="C49" s="28" t="s">
        <v>24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Povodí Vltavy, státní podnik, Holečkova 3178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30</v>
      </c>
      <c r="AJ49" s="33"/>
      <c r="AK49" s="33"/>
      <c r="AL49" s="33"/>
      <c r="AM49" s="335" t="str">
        <f>IF(E17="","",E17)</f>
        <v>Tomáš Lehmann - BPK projekt</v>
      </c>
      <c r="AN49" s="336"/>
      <c r="AO49" s="336"/>
      <c r="AP49" s="336"/>
      <c r="AQ49" s="33"/>
      <c r="AR49" s="34"/>
      <c r="AS49" s="337" t="s">
        <v>50</v>
      </c>
      <c r="AT49" s="338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28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33</v>
      </c>
      <c r="AJ50" s="33"/>
      <c r="AK50" s="33"/>
      <c r="AL50" s="33"/>
      <c r="AM50" s="335" t="str">
        <f>IF(E20="","",E20)</f>
        <v xml:space="preserve"> </v>
      </c>
      <c r="AN50" s="336"/>
      <c r="AO50" s="336"/>
      <c r="AP50" s="336"/>
      <c r="AQ50" s="33"/>
      <c r="AR50" s="34"/>
      <c r="AS50" s="339"/>
      <c r="AT50" s="340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39"/>
      <c r="AT51" s="340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28" t="s">
        <v>51</v>
      </c>
      <c r="D52" s="329"/>
      <c r="E52" s="329"/>
      <c r="F52" s="329"/>
      <c r="G52" s="329"/>
      <c r="H52" s="56"/>
      <c r="I52" s="331" t="s">
        <v>52</v>
      </c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30" t="s">
        <v>53</v>
      </c>
      <c r="AH52" s="329"/>
      <c r="AI52" s="329"/>
      <c r="AJ52" s="329"/>
      <c r="AK52" s="329"/>
      <c r="AL52" s="329"/>
      <c r="AM52" s="329"/>
      <c r="AN52" s="331" t="s">
        <v>54</v>
      </c>
      <c r="AO52" s="329"/>
      <c r="AP52" s="329"/>
      <c r="AQ52" s="57" t="s">
        <v>55</v>
      </c>
      <c r="AR52" s="34"/>
      <c r="AS52" s="58" t="s">
        <v>56</v>
      </c>
      <c r="AT52" s="59" t="s">
        <v>57</v>
      </c>
      <c r="AU52" s="59" t="s">
        <v>58</v>
      </c>
      <c r="AV52" s="59" t="s">
        <v>59</v>
      </c>
      <c r="AW52" s="59" t="s">
        <v>60</v>
      </c>
      <c r="AX52" s="59" t="s">
        <v>61</v>
      </c>
      <c r="AY52" s="59" t="s">
        <v>62</v>
      </c>
      <c r="AZ52" s="59" t="s">
        <v>63</v>
      </c>
      <c r="BA52" s="59" t="s">
        <v>64</v>
      </c>
      <c r="BB52" s="59" t="s">
        <v>65</v>
      </c>
      <c r="BC52" s="59" t="s">
        <v>66</v>
      </c>
      <c r="BD52" s="60" t="s">
        <v>67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68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26">
        <f>ROUND(SUM(AG55:AG60),2)</f>
        <v>0</v>
      </c>
      <c r="AH54" s="326"/>
      <c r="AI54" s="326"/>
      <c r="AJ54" s="326"/>
      <c r="AK54" s="326"/>
      <c r="AL54" s="326"/>
      <c r="AM54" s="326"/>
      <c r="AN54" s="327">
        <f aca="true" t="shared" si="0" ref="AN54:AN60">SUM(AG54,AT54)</f>
        <v>0</v>
      </c>
      <c r="AO54" s="327"/>
      <c r="AP54" s="327"/>
      <c r="AQ54" s="68" t="s">
        <v>3</v>
      </c>
      <c r="AR54" s="64"/>
      <c r="AS54" s="69">
        <f>ROUND(SUM(AS55:AS60),2)</f>
        <v>0</v>
      </c>
      <c r="AT54" s="70">
        <f aca="true" t="shared" si="1" ref="AT54:AT60">ROUND(SUM(AV54:AW54),2)</f>
        <v>0</v>
      </c>
      <c r="AU54" s="71">
        <f>ROUND(SUM(AU55:AU60),5)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ROUND(SUM(AZ55:AZ60),2)</f>
        <v>0</v>
      </c>
      <c r="BA54" s="70">
        <f>ROUND(SUM(BA55:BA60),2)</f>
        <v>0</v>
      </c>
      <c r="BB54" s="70">
        <f>ROUND(SUM(BB55:BB60),2)</f>
        <v>0</v>
      </c>
      <c r="BC54" s="70">
        <f>ROUND(SUM(BC55:BC60),2)</f>
        <v>0</v>
      </c>
      <c r="BD54" s="72">
        <f>ROUND(SUM(BD55:BD60),2)</f>
        <v>0</v>
      </c>
      <c r="BS54" s="73" t="s">
        <v>69</v>
      </c>
      <c r="BT54" s="73" t="s">
        <v>70</v>
      </c>
      <c r="BU54" s="74" t="s">
        <v>71</v>
      </c>
      <c r="BV54" s="73" t="s">
        <v>72</v>
      </c>
      <c r="BW54" s="73" t="s">
        <v>5</v>
      </c>
      <c r="BX54" s="73" t="s">
        <v>73</v>
      </c>
      <c r="CL54" s="73" t="s">
        <v>3</v>
      </c>
    </row>
    <row r="55" spans="1:91" s="7" customFormat="1" ht="16.5" customHeight="1">
      <c r="A55" s="75" t="s">
        <v>74</v>
      </c>
      <c r="B55" s="76"/>
      <c r="C55" s="77"/>
      <c r="D55" s="325" t="s">
        <v>75</v>
      </c>
      <c r="E55" s="325"/>
      <c r="F55" s="325"/>
      <c r="G55" s="325"/>
      <c r="H55" s="325"/>
      <c r="I55" s="78"/>
      <c r="J55" s="325" t="s">
        <v>76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3">
        <f>'01 - Zábrana vjezdu'!J30</f>
        <v>0</v>
      </c>
      <c r="AH55" s="324"/>
      <c r="AI55" s="324"/>
      <c r="AJ55" s="324"/>
      <c r="AK55" s="324"/>
      <c r="AL55" s="324"/>
      <c r="AM55" s="324"/>
      <c r="AN55" s="323">
        <f t="shared" si="0"/>
        <v>0</v>
      </c>
      <c r="AO55" s="324"/>
      <c r="AP55" s="324"/>
      <c r="AQ55" s="79" t="s">
        <v>77</v>
      </c>
      <c r="AR55" s="76"/>
      <c r="AS55" s="80">
        <v>0</v>
      </c>
      <c r="AT55" s="81">
        <f t="shared" si="1"/>
        <v>0</v>
      </c>
      <c r="AU55" s="82">
        <f>'01 - Zábrana vjezdu'!P84</f>
        <v>0</v>
      </c>
      <c r="AV55" s="81">
        <f>'01 - Zábrana vjezdu'!J33</f>
        <v>0</v>
      </c>
      <c r="AW55" s="81">
        <f>'01 - Zábrana vjezdu'!J34</f>
        <v>0</v>
      </c>
      <c r="AX55" s="81">
        <f>'01 - Zábrana vjezdu'!J35</f>
        <v>0</v>
      </c>
      <c r="AY55" s="81">
        <f>'01 - Zábrana vjezdu'!J36</f>
        <v>0</v>
      </c>
      <c r="AZ55" s="81">
        <f>'01 - Zábrana vjezdu'!F33</f>
        <v>0</v>
      </c>
      <c r="BA55" s="81">
        <f>'01 - Zábrana vjezdu'!F34</f>
        <v>0</v>
      </c>
      <c r="BB55" s="81">
        <f>'01 - Zábrana vjezdu'!F35</f>
        <v>0</v>
      </c>
      <c r="BC55" s="81">
        <f>'01 - Zábrana vjezdu'!F36</f>
        <v>0</v>
      </c>
      <c r="BD55" s="83">
        <f>'01 - Zábrana vjezdu'!F37</f>
        <v>0</v>
      </c>
      <c r="BT55" s="84" t="s">
        <v>78</v>
      </c>
      <c r="BV55" s="84" t="s">
        <v>72</v>
      </c>
      <c r="BW55" s="84" t="s">
        <v>79</v>
      </c>
      <c r="BX55" s="84" t="s">
        <v>5</v>
      </c>
      <c r="CL55" s="84" t="s">
        <v>3</v>
      </c>
      <c r="CM55" s="84" t="s">
        <v>80</v>
      </c>
    </row>
    <row r="56" spans="1:91" s="7" customFormat="1" ht="16.5" customHeight="1">
      <c r="A56" s="75" t="s">
        <v>74</v>
      </c>
      <c r="B56" s="76"/>
      <c r="C56" s="77"/>
      <c r="D56" s="325" t="s">
        <v>81</v>
      </c>
      <c r="E56" s="325"/>
      <c r="F56" s="325"/>
      <c r="G56" s="325"/>
      <c r="H56" s="325"/>
      <c r="I56" s="78"/>
      <c r="J56" s="325" t="s">
        <v>82</v>
      </c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3">
        <f>'02 - Cedule s parametry p...'!J30</f>
        <v>0</v>
      </c>
      <c r="AH56" s="324"/>
      <c r="AI56" s="324"/>
      <c r="AJ56" s="324"/>
      <c r="AK56" s="324"/>
      <c r="AL56" s="324"/>
      <c r="AM56" s="324"/>
      <c r="AN56" s="323">
        <f t="shared" si="0"/>
        <v>0</v>
      </c>
      <c r="AO56" s="324"/>
      <c r="AP56" s="324"/>
      <c r="AQ56" s="79" t="s">
        <v>77</v>
      </c>
      <c r="AR56" s="76"/>
      <c r="AS56" s="80">
        <v>0</v>
      </c>
      <c r="AT56" s="81">
        <f t="shared" si="1"/>
        <v>0</v>
      </c>
      <c r="AU56" s="82">
        <f>'02 - Cedule s parametry p...'!P82</f>
        <v>0</v>
      </c>
      <c r="AV56" s="81">
        <f>'02 - Cedule s parametry p...'!J33</f>
        <v>0</v>
      </c>
      <c r="AW56" s="81">
        <f>'02 - Cedule s parametry p...'!J34</f>
        <v>0</v>
      </c>
      <c r="AX56" s="81">
        <f>'02 - Cedule s parametry p...'!J35</f>
        <v>0</v>
      </c>
      <c r="AY56" s="81">
        <f>'02 - Cedule s parametry p...'!J36</f>
        <v>0</v>
      </c>
      <c r="AZ56" s="81">
        <f>'02 - Cedule s parametry p...'!F33</f>
        <v>0</v>
      </c>
      <c r="BA56" s="81">
        <f>'02 - Cedule s parametry p...'!F34</f>
        <v>0</v>
      </c>
      <c r="BB56" s="81">
        <f>'02 - Cedule s parametry p...'!F35</f>
        <v>0</v>
      </c>
      <c r="BC56" s="81">
        <f>'02 - Cedule s parametry p...'!F36</f>
        <v>0</v>
      </c>
      <c r="BD56" s="83">
        <f>'02 - Cedule s parametry p...'!F37</f>
        <v>0</v>
      </c>
      <c r="BT56" s="84" t="s">
        <v>78</v>
      </c>
      <c r="BV56" s="84" t="s">
        <v>72</v>
      </c>
      <c r="BW56" s="84" t="s">
        <v>83</v>
      </c>
      <c r="BX56" s="84" t="s">
        <v>5</v>
      </c>
      <c r="CL56" s="84" t="s">
        <v>3</v>
      </c>
      <c r="CM56" s="84" t="s">
        <v>80</v>
      </c>
    </row>
    <row r="57" spans="1:91" s="7" customFormat="1" ht="16.5" customHeight="1">
      <c r="A57" s="75" t="s">
        <v>74</v>
      </c>
      <c r="B57" s="76"/>
      <c r="C57" s="77"/>
      <c r="D57" s="325" t="s">
        <v>84</v>
      </c>
      <c r="E57" s="325"/>
      <c r="F57" s="325"/>
      <c r="G57" s="325"/>
      <c r="H57" s="325"/>
      <c r="I57" s="78"/>
      <c r="J57" s="325" t="s">
        <v>85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3">
        <f>'03 - Odstranění stávajícího'!J30</f>
        <v>0</v>
      </c>
      <c r="AH57" s="324"/>
      <c r="AI57" s="324"/>
      <c r="AJ57" s="324"/>
      <c r="AK57" s="324"/>
      <c r="AL57" s="324"/>
      <c r="AM57" s="324"/>
      <c r="AN57" s="323">
        <f t="shared" si="0"/>
        <v>0</v>
      </c>
      <c r="AO57" s="324"/>
      <c r="AP57" s="324"/>
      <c r="AQ57" s="79" t="s">
        <v>77</v>
      </c>
      <c r="AR57" s="76"/>
      <c r="AS57" s="80">
        <v>0</v>
      </c>
      <c r="AT57" s="81">
        <f t="shared" si="1"/>
        <v>0</v>
      </c>
      <c r="AU57" s="82">
        <f>'03 - Odstranění stávajícího'!P84</f>
        <v>0</v>
      </c>
      <c r="AV57" s="81">
        <f>'03 - Odstranění stávajícího'!J33</f>
        <v>0</v>
      </c>
      <c r="AW57" s="81">
        <f>'03 - Odstranění stávajícího'!J34</f>
        <v>0</v>
      </c>
      <c r="AX57" s="81">
        <f>'03 - Odstranění stávajícího'!J35</f>
        <v>0</v>
      </c>
      <c r="AY57" s="81">
        <f>'03 - Odstranění stávajícího'!J36</f>
        <v>0</v>
      </c>
      <c r="AZ57" s="81">
        <f>'03 - Odstranění stávajícího'!F33</f>
        <v>0</v>
      </c>
      <c r="BA57" s="81">
        <f>'03 - Odstranění stávajícího'!F34</f>
        <v>0</v>
      </c>
      <c r="BB57" s="81">
        <f>'03 - Odstranění stávajícího'!F35</f>
        <v>0</v>
      </c>
      <c r="BC57" s="81">
        <f>'03 - Odstranění stávajícího'!F36</f>
        <v>0</v>
      </c>
      <c r="BD57" s="83">
        <f>'03 - Odstranění stávajícího'!F37</f>
        <v>0</v>
      </c>
      <c r="BT57" s="84" t="s">
        <v>78</v>
      </c>
      <c r="BV57" s="84" t="s">
        <v>72</v>
      </c>
      <c r="BW57" s="84" t="s">
        <v>86</v>
      </c>
      <c r="BX57" s="84" t="s">
        <v>5</v>
      </c>
      <c r="CL57" s="84" t="s">
        <v>3</v>
      </c>
      <c r="CM57" s="84" t="s">
        <v>80</v>
      </c>
    </row>
    <row r="58" spans="1:91" s="7" customFormat="1" ht="16.5" customHeight="1">
      <c r="A58" s="75" t="s">
        <v>74</v>
      </c>
      <c r="B58" s="76"/>
      <c r="C58" s="77"/>
      <c r="D58" s="325" t="s">
        <v>87</v>
      </c>
      <c r="E58" s="325"/>
      <c r="F58" s="325"/>
      <c r="G58" s="325"/>
      <c r="H58" s="325"/>
      <c r="I58" s="78"/>
      <c r="J58" s="325" t="s">
        <v>88</v>
      </c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3">
        <f>'04 - Nová konstrukce'!J30</f>
        <v>0</v>
      </c>
      <c r="AH58" s="324"/>
      <c r="AI58" s="324"/>
      <c r="AJ58" s="324"/>
      <c r="AK58" s="324"/>
      <c r="AL58" s="324"/>
      <c r="AM58" s="324"/>
      <c r="AN58" s="323">
        <f t="shared" si="0"/>
        <v>0</v>
      </c>
      <c r="AO58" s="324"/>
      <c r="AP58" s="324"/>
      <c r="AQ58" s="79" t="s">
        <v>77</v>
      </c>
      <c r="AR58" s="76"/>
      <c r="AS58" s="80">
        <v>0</v>
      </c>
      <c r="AT58" s="81">
        <f t="shared" si="1"/>
        <v>0</v>
      </c>
      <c r="AU58" s="82">
        <f>'04 - Nová konstrukce'!P85</f>
        <v>0</v>
      </c>
      <c r="AV58" s="81">
        <f>'04 - Nová konstrukce'!J33</f>
        <v>0</v>
      </c>
      <c r="AW58" s="81">
        <f>'04 - Nová konstrukce'!J34</f>
        <v>0</v>
      </c>
      <c r="AX58" s="81">
        <f>'04 - Nová konstrukce'!J35</f>
        <v>0</v>
      </c>
      <c r="AY58" s="81">
        <f>'04 - Nová konstrukce'!J36</f>
        <v>0</v>
      </c>
      <c r="AZ58" s="81">
        <f>'04 - Nová konstrukce'!F33</f>
        <v>0</v>
      </c>
      <c r="BA58" s="81">
        <f>'04 - Nová konstrukce'!F34</f>
        <v>0</v>
      </c>
      <c r="BB58" s="81">
        <f>'04 - Nová konstrukce'!F35</f>
        <v>0</v>
      </c>
      <c r="BC58" s="81">
        <f>'04 - Nová konstrukce'!F36</f>
        <v>0</v>
      </c>
      <c r="BD58" s="83">
        <f>'04 - Nová konstrukce'!F37</f>
        <v>0</v>
      </c>
      <c r="BT58" s="84" t="s">
        <v>78</v>
      </c>
      <c r="BV58" s="84" t="s">
        <v>72</v>
      </c>
      <c r="BW58" s="84" t="s">
        <v>89</v>
      </c>
      <c r="BX58" s="84" t="s">
        <v>5</v>
      </c>
      <c r="CL58" s="84" t="s">
        <v>3</v>
      </c>
      <c r="CM58" s="84" t="s">
        <v>80</v>
      </c>
    </row>
    <row r="59" spans="1:91" s="7" customFormat="1" ht="16.5" customHeight="1">
      <c r="A59" s="75" t="s">
        <v>74</v>
      </c>
      <c r="B59" s="76"/>
      <c r="C59" s="77"/>
      <c r="D59" s="325" t="s">
        <v>90</v>
      </c>
      <c r="E59" s="325"/>
      <c r="F59" s="325"/>
      <c r="G59" s="325"/>
      <c r="H59" s="325"/>
      <c r="I59" s="78"/>
      <c r="J59" s="325" t="s">
        <v>91</v>
      </c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3">
        <f>'05 - Sanace podloží'!J30</f>
        <v>0</v>
      </c>
      <c r="AH59" s="324"/>
      <c r="AI59" s="324"/>
      <c r="AJ59" s="324"/>
      <c r="AK59" s="324"/>
      <c r="AL59" s="324"/>
      <c r="AM59" s="324"/>
      <c r="AN59" s="323">
        <f t="shared" si="0"/>
        <v>0</v>
      </c>
      <c r="AO59" s="324"/>
      <c r="AP59" s="324"/>
      <c r="AQ59" s="79" t="s">
        <v>77</v>
      </c>
      <c r="AR59" s="76"/>
      <c r="AS59" s="80">
        <v>0</v>
      </c>
      <c r="AT59" s="81">
        <f t="shared" si="1"/>
        <v>0</v>
      </c>
      <c r="AU59" s="82">
        <f>'05 - Sanace podloží'!P81</f>
        <v>0</v>
      </c>
      <c r="AV59" s="81">
        <f>'05 - Sanace podloží'!J33</f>
        <v>0</v>
      </c>
      <c r="AW59" s="81">
        <f>'05 - Sanace podloží'!J34</f>
        <v>0</v>
      </c>
      <c r="AX59" s="81">
        <f>'05 - Sanace podloží'!J35</f>
        <v>0</v>
      </c>
      <c r="AY59" s="81">
        <f>'05 - Sanace podloží'!J36</f>
        <v>0</v>
      </c>
      <c r="AZ59" s="81">
        <f>'05 - Sanace podloží'!F33</f>
        <v>0</v>
      </c>
      <c r="BA59" s="81">
        <f>'05 - Sanace podloží'!F34</f>
        <v>0</v>
      </c>
      <c r="BB59" s="81">
        <f>'05 - Sanace podloží'!F35</f>
        <v>0</v>
      </c>
      <c r="BC59" s="81">
        <f>'05 - Sanace podloží'!F36</f>
        <v>0</v>
      </c>
      <c r="BD59" s="83">
        <f>'05 - Sanace podloží'!F37</f>
        <v>0</v>
      </c>
      <c r="BT59" s="84" t="s">
        <v>78</v>
      </c>
      <c r="BV59" s="84" t="s">
        <v>72</v>
      </c>
      <c r="BW59" s="84" t="s">
        <v>92</v>
      </c>
      <c r="BX59" s="84" t="s">
        <v>5</v>
      </c>
      <c r="CL59" s="84" t="s">
        <v>3</v>
      </c>
      <c r="CM59" s="84" t="s">
        <v>80</v>
      </c>
    </row>
    <row r="60" spans="1:91" s="7" customFormat="1" ht="16.5" customHeight="1">
      <c r="A60" s="75" t="s">
        <v>74</v>
      </c>
      <c r="B60" s="76"/>
      <c r="C60" s="77"/>
      <c r="D60" s="325" t="s">
        <v>93</v>
      </c>
      <c r="E60" s="325"/>
      <c r="F60" s="325"/>
      <c r="G60" s="325"/>
      <c r="H60" s="325"/>
      <c r="I60" s="78"/>
      <c r="J60" s="325" t="s">
        <v>94</v>
      </c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3">
        <f>'VON - Vedlejší a ostatní ...'!J30</f>
        <v>0</v>
      </c>
      <c r="AH60" s="324"/>
      <c r="AI60" s="324"/>
      <c r="AJ60" s="324"/>
      <c r="AK60" s="324"/>
      <c r="AL60" s="324"/>
      <c r="AM60" s="324"/>
      <c r="AN60" s="323">
        <f t="shared" si="0"/>
        <v>0</v>
      </c>
      <c r="AO60" s="324"/>
      <c r="AP60" s="324"/>
      <c r="AQ60" s="79" t="s">
        <v>93</v>
      </c>
      <c r="AR60" s="76"/>
      <c r="AS60" s="85">
        <v>0</v>
      </c>
      <c r="AT60" s="86">
        <f t="shared" si="1"/>
        <v>0</v>
      </c>
      <c r="AU60" s="87">
        <f>'VON - Vedlejší a ostatní ...'!P82</f>
        <v>0</v>
      </c>
      <c r="AV60" s="86">
        <f>'VON - Vedlejší a ostatní ...'!J33</f>
        <v>0</v>
      </c>
      <c r="AW60" s="86">
        <f>'VON - Vedlejší a ostatní ...'!J34</f>
        <v>0</v>
      </c>
      <c r="AX60" s="86">
        <f>'VON - Vedlejší a ostatní ...'!J35</f>
        <v>0</v>
      </c>
      <c r="AY60" s="86">
        <f>'VON - Vedlejší a ostatní ...'!J36</f>
        <v>0</v>
      </c>
      <c r="AZ60" s="86">
        <f>'VON - Vedlejší a ostatní ...'!F33</f>
        <v>0</v>
      </c>
      <c r="BA60" s="86">
        <f>'VON - Vedlejší a ostatní ...'!F34</f>
        <v>0</v>
      </c>
      <c r="BB60" s="86">
        <f>'VON - Vedlejší a ostatní ...'!F35</f>
        <v>0</v>
      </c>
      <c r="BC60" s="86">
        <f>'VON - Vedlejší a ostatní ...'!F36</f>
        <v>0</v>
      </c>
      <c r="BD60" s="88">
        <f>'VON - Vedlejší a ostatní ...'!F37</f>
        <v>0</v>
      </c>
      <c r="BT60" s="84" t="s">
        <v>78</v>
      </c>
      <c r="BV60" s="84" t="s">
        <v>72</v>
      </c>
      <c r="BW60" s="84" t="s">
        <v>95</v>
      </c>
      <c r="BX60" s="84" t="s">
        <v>5</v>
      </c>
      <c r="CL60" s="84" t="s">
        <v>3</v>
      </c>
      <c r="CM60" s="84" t="s">
        <v>80</v>
      </c>
    </row>
    <row r="61" spans="1:57" s="2" customFormat="1" ht="30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s="2" customFormat="1" ht="6.95" customHeight="1">
      <c r="A62" s="33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</sheetData>
  <sheetProtection algorithmName="SHA-512" hashValue="WGt+YWdQuoQd0XMYLexwkD0+zCTmK1dPOH3RLDaj+lxdfVtR8YgthmOM9MbulT1a6IcDRGNQP4YvpCcId/6+3g==" saltValue="/4U+0MhfPXhowrQ2E5RCFA==" spinCount="100000" sheet="1" objects="1" scenarios="1"/>
  <mergeCells count="62"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1 - Zábrana vjezdu'!C2" display="/"/>
    <hyperlink ref="A56" location="'02 - Cedule s parametry p...'!C2" display="/"/>
    <hyperlink ref="A57" location="'03 - Odstranění stávajícího'!C2" display="/"/>
    <hyperlink ref="A58" location="'04 - Nová konstrukce'!C2" display="/"/>
    <hyperlink ref="A59" location="'05 - Sanace podloží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7"/>
  <sheetViews>
    <sheetView showGridLines="0" zoomScale="55" zoomScaleNormal="55" workbookViewId="0" topLeftCell="A68">
      <selection activeCell="F95" sqref="F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79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96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2" t="str">
        <f>'Rekapitulace stavby'!K6</f>
        <v>VD Orlík, Malá Radava – modernizace sjezdu do vody</v>
      </c>
      <c r="F7" s="343"/>
      <c r="G7" s="343"/>
      <c r="H7" s="343"/>
      <c r="L7" s="21"/>
    </row>
    <row r="8" spans="1:31" s="2" customFormat="1" ht="12" customHeight="1">
      <c r="A8" s="33"/>
      <c r="B8" s="34"/>
      <c r="C8" s="33"/>
      <c r="D8" s="28" t="s">
        <v>97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2" t="s">
        <v>98</v>
      </c>
      <c r="F9" s="341"/>
      <c r="G9" s="341"/>
      <c r="H9" s="341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Vyplň údaj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44" t="str">
        <f>'Rekapitulace stavby'!E14</f>
        <v>Vyplň údaj</v>
      </c>
      <c r="F18" s="315"/>
      <c r="G18" s="315"/>
      <c r="H18" s="315"/>
      <c r="I18" s="28" t="s">
        <v>27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27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19" t="s">
        <v>3</v>
      </c>
      <c r="F27" s="319"/>
      <c r="G27" s="319"/>
      <c r="H27" s="3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36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40</v>
      </c>
      <c r="E33" s="28" t="s">
        <v>41</v>
      </c>
      <c r="F33" s="96">
        <f>ROUND((SUM(BE84:BE126)),2)</f>
        <v>0</v>
      </c>
      <c r="G33" s="33"/>
      <c r="H33" s="33"/>
      <c r="I33" s="97">
        <v>0.21</v>
      </c>
      <c r="J33" s="96">
        <f>ROUND(((SUM(BE84:BE126))*I33),2)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96">
        <f>ROUND((SUM(BF84:BF126)),2)</f>
        <v>0</v>
      </c>
      <c r="G34" s="33"/>
      <c r="H34" s="33"/>
      <c r="I34" s="97">
        <v>0.15</v>
      </c>
      <c r="J34" s="96">
        <f>ROUND(((SUM(BF84:BF126))*I34),2)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96">
        <f>ROUND((SUM(BG84:BG126)),2)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96">
        <f>ROUND((SUM(BH84:BH126)),2)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96">
        <f>ROUND((SUM(BI84:BI126)),2)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46</v>
      </c>
      <c r="E39" s="56"/>
      <c r="F39" s="56"/>
      <c r="G39" s="100" t="s">
        <v>47</v>
      </c>
      <c r="H39" s="101" t="s">
        <v>48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42" t="str">
        <f>E7</f>
        <v>VD Orlík, Malá Radava – modernizace sjezdu do vody</v>
      </c>
      <c r="F48" s="343"/>
      <c r="G48" s="343"/>
      <c r="H48" s="343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2" t="str">
        <f>E9</f>
        <v>01 - Zábrana vjezdu</v>
      </c>
      <c r="F50" s="341"/>
      <c r="G50" s="341"/>
      <c r="H50" s="341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Vyplň údaj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24</v>
      </c>
      <c r="D54" s="33"/>
      <c r="E54" s="33"/>
      <c r="F54" s="26" t="str">
        <f>E15</f>
        <v>Povodí Vltavy, státní podnik, Holečkova 3178</v>
      </c>
      <c r="G54" s="33"/>
      <c r="H54" s="33"/>
      <c r="I54" s="28" t="s">
        <v>30</v>
      </c>
      <c r="J54" s="31" t="str">
        <f>E21</f>
        <v>Tomáš Lehmann - BPK projekt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3"/>
      <c r="E55" s="33"/>
      <c r="F55" s="26" t="str">
        <f>IF(E18="","",E18)</f>
        <v>Vyplň údaj</v>
      </c>
      <c r="G55" s="33"/>
      <c r="H55" s="33"/>
      <c r="I55" s="28" t="s">
        <v>33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68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>
      <c r="B60" s="107"/>
      <c r="D60" s="108" t="s">
        <v>103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>
      <c r="B61" s="111"/>
      <c r="D61" s="112" t="s">
        <v>104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" customHeight="1">
      <c r="B62" s="111"/>
      <c r="D62" s="112" t="s">
        <v>105</v>
      </c>
      <c r="E62" s="113"/>
      <c r="F62" s="113"/>
      <c r="G62" s="113"/>
      <c r="H62" s="113"/>
      <c r="I62" s="113"/>
      <c r="J62" s="114">
        <f>J104</f>
        <v>0</v>
      </c>
      <c r="L62" s="111"/>
    </row>
    <row r="63" spans="2:12" s="10" customFormat="1" ht="19.9" customHeight="1">
      <c r="B63" s="111"/>
      <c r="D63" s="112" t="s">
        <v>106</v>
      </c>
      <c r="E63" s="113"/>
      <c r="F63" s="113"/>
      <c r="G63" s="113"/>
      <c r="H63" s="113"/>
      <c r="I63" s="113"/>
      <c r="J63" s="114">
        <f>J119</f>
        <v>0</v>
      </c>
      <c r="L63" s="111"/>
    </row>
    <row r="64" spans="2:12" s="9" customFormat="1" ht="24.95" customHeight="1">
      <c r="B64" s="107"/>
      <c r="D64" s="108" t="s">
        <v>107</v>
      </c>
      <c r="E64" s="109"/>
      <c r="F64" s="109"/>
      <c r="G64" s="109"/>
      <c r="H64" s="109"/>
      <c r="I64" s="109"/>
      <c r="J64" s="110">
        <f>J122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108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42" t="str">
        <f>E7</f>
        <v>VD Orlík, Malá Radava – modernizace sjezdu do vody</v>
      </c>
      <c r="F74" s="343"/>
      <c r="G74" s="343"/>
      <c r="H74" s="34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97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32" t="str">
        <f>E9</f>
        <v>01 - Zábrana vjezdu</v>
      </c>
      <c r="F76" s="341"/>
      <c r="G76" s="341"/>
      <c r="H76" s="341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21</v>
      </c>
      <c r="D78" s="33"/>
      <c r="E78" s="33"/>
      <c r="F78" s="26" t="str">
        <f>F12</f>
        <v xml:space="preserve"> </v>
      </c>
      <c r="G78" s="33"/>
      <c r="H78" s="33"/>
      <c r="I78" s="28" t="s">
        <v>23</v>
      </c>
      <c r="J78" s="51" t="str">
        <f>IF(J12="","",J12)</f>
        <v>Vyplň údaj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5.7" customHeight="1">
      <c r="A80" s="33"/>
      <c r="B80" s="34"/>
      <c r="C80" s="28" t="s">
        <v>24</v>
      </c>
      <c r="D80" s="33"/>
      <c r="E80" s="33"/>
      <c r="F80" s="26" t="str">
        <f>E15</f>
        <v>Povodí Vltavy, státní podnik, Holečkova 3178</v>
      </c>
      <c r="G80" s="33"/>
      <c r="H80" s="33"/>
      <c r="I80" s="28" t="s">
        <v>30</v>
      </c>
      <c r="J80" s="31" t="str">
        <f>E21</f>
        <v>Tomáš Lehmann - BPK projekt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28</v>
      </c>
      <c r="D81" s="33"/>
      <c r="E81" s="33"/>
      <c r="F81" s="26" t="str">
        <f>IF(E18="","",E18)</f>
        <v>Vyplň údaj</v>
      </c>
      <c r="G81" s="33"/>
      <c r="H81" s="33"/>
      <c r="I81" s="28" t="s">
        <v>33</v>
      </c>
      <c r="J81" s="31" t="str">
        <f>E24</f>
        <v xml:space="preserve"> 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109</v>
      </c>
      <c r="D83" s="118" t="s">
        <v>55</v>
      </c>
      <c r="E83" s="118" t="s">
        <v>51</v>
      </c>
      <c r="F83" s="118" t="s">
        <v>52</v>
      </c>
      <c r="G83" s="118" t="s">
        <v>110</v>
      </c>
      <c r="H83" s="118" t="s">
        <v>111</v>
      </c>
      <c r="I83" s="118" t="s">
        <v>112</v>
      </c>
      <c r="J83" s="118" t="s">
        <v>101</v>
      </c>
      <c r="K83" s="119" t="s">
        <v>113</v>
      </c>
      <c r="L83" s="120"/>
      <c r="M83" s="58" t="s">
        <v>3</v>
      </c>
      <c r="N83" s="59" t="s">
        <v>40</v>
      </c>
      <c r="O83" s="59" t="s">
        <v>114</v>
      </c>
      <c r="P83" s="59" t="s">
        <v>115</v>
      </c>
      <c r="Q83" s="59" t="s">
        <v>116</v>
      </c>
      <c r="R83" s="59" t="s">
        <v>117</v>
      </c>
      <c r="S83" s="59" t="s">
        <v>118</v>
      </c>
      <c r="T83" s="60" t="s">
        <v>119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120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P85+P122</f>
        <v>0</v>
      </c>
      <c r="Q84" s="62"/>
      <c r="R84" s="122">
        <f>R85+R122</f>
        <v>1.2786832799999999</v>
      </c>
      <c r="S84" s="62"/>
      <c r="T84" s="123">
        <f>T85+T122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69</v>
      </c>
      <c r="AU84" s="18" t="s">
        <v>102</v>
      </c>
      <c r="BK84" s="124">
        <f>BK85+BK122</f>
        <v>0</v>
      </c>
    </row>
    <row r="85" spans="2:63" s="12" customFormat="1" ht="25.9" customHeight="1">
      <c r="B85" s="125"/>
      <c r="D85" s="126" t="s">
        <v>69</v>
      </c>
      <c r="E85" s="127" t="s">
        <v>121</v>
      </c>
      <c r="F85" s="127" t="s">
        <v>122</v>
      </c>
      <c r="I85" s="128"/>
      <c r="J85" s="129">
        <f>BK85</f>
        <v>0</v>
      </c>
      <c r="L85" s="125"/>
      <c r="M85" s="130"/>
      <c r="N85" s="131"/>
      <c r="O85" s="131"/>
      <c r="P85" s="132">
        <f>P86+P104+P119</f>
        <v>0</v>
      </c>
      <c r="Q85" s="131"/>
      <c r="R85" s="132">
        <f>R86+R104+R119</f>
        <v>1.2786832799999999</v>
      </c>
      <c r="S85" s="131"/>
      <c r="T85" s="133">
        <f>T86+T104+T119</f>
        <v>0</v>
      </c>
      <c r="AR85" s="126" t="s">
        <v>78</v>
      </c>
      <c r="AT85" s="134" t="s">
        <v>69</v>
      </c>
      <c r="AU85" s="134" t="s">
        <v>70</v>
      </c>
      <c r="AY85" s="126" t="s">
        <v>123</v>
      </c>
      <c r="BK85" s="135">
        <f>BK86+BK104+BK119</f>
        <v>0</v>
      </c>
    </row>
    <row r="86" spans="2:63" s="12" customFormat="1" ht="22.9" customHeight="1">
      <c r="B86" s="125"/>
      <c r="D86" s="126" t="s">
        <v>69</v>
      </c>
      <c r="E86" s="136" t="s">
        <v>78</v>
      </c>
      <c r="F86" s="136" t="s">
        <v>124</v>
      </c>
      <c r="I86" s="128"/>
      <c r="J86" s="137">
        <f>BK86</f>
        <v>0</v>
      </c>
      <c r="L86" s="125"/>
      <c r="M86" s="130"/>
      <c r="N86" s="131"/>
      <c r="O86" s="131"/>
      <c r="P86" s="132">
        <f>SUM(P87:P103)</f>
        <v>0</v>
      </c>
      <c r="Q86" s="131"/>
      <c r="R86" s="132">
        <f>SUM(R87:R103)</f>
        <v>0</v>
      </c>
      <c r="S86" s="131"/>
      <c r="T86" s="133">
        <f>SUM(T87:T103)</f>
        <v>0</v>
      </c>
      <c r="AR86" s="126" t="s">
        <v>78</v>
      </c>
      <c r="AT86" s="134" t="s">
        <v>69</v>
      </c>
      <c r="AU86" s="134" t="s">
        <v>78</v>
      </c>
      <c r="AY86" s="126" t="s">
        <v>123</v>
      </c>
      <c r="BK86" s="135">
        <f>SUM(BK87:BK103)</f>
        <v>0</v>
      </c>
    </row>
    <row r="87" spans="1:65" s="2" customFormat="1" ht="66.75" customHeight="1">
      <c r="A87" s="33"/>
      <c r="B87" s="138"/>
      <c r="C87" s="274" t="s">
        <v>78</v>
      </c>
      <c r="D87" s="274" t="s">
        <v>125</v>
      </c>
      <c r="E87" s="275" t="s">
        <v>126</v>
      </c>
      <c r="F87" s="266" t="s">
        <v>127</v>
      </c>
      <c r="G87" s="276" t="s">
        <v>128</v>
      </c>
      <c r="H87" s="277">
        <v>4.096</v>
      </c>
      <c r="I87" s="139"/>
      <c r="J87" s="265">
        <f>ROUND(I87*H87,2)</f>
        <v>0</v>
      </c>
      <c r="K87" s="266" t="s">
        <v>129</v>
      </c>
      <c r="L87" s="34"/>
      <c r="M87" s="140" t="s">
        <v>3</v>
      </c>
      <c r="N87" s="141" t="s">
        <v>41</v>
      </c>
      <c r="O87" s="54"/>
      <c r="P87" s="142">
        <f>O87*H87</f>
        <v>0</v>
      </c>
      <c r="Q87" s="142">
        <v>0</v>
      </c>
      <c r="R87" s="142">
        <f>Q87*H87</f>
        <v>0</v>
      </c>
      <c r="S87" s="142">
        <v>0</v>
      </c>
      <c r="T87" s="143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4" t="s">
        <v>130</v>
      </c>
      <c r="AT87" s="144" t="s">
        <v>125</v>
      </c>
      <c r="AU87" s="144" t="s">
        <v>80</v>
      </c>
      <c r="AY87" s="18" t="s">
        <v>123</v>
      </c>
      <c r="BE87" s="145">
        <f>IF(N87="základní",J87,0)</f>
        <v>0</v>
      </c>
      <c r="BF87" s="145">
        <f>IF(N87="snížená",J87,0)</f>
        <v>0</v>
      </c>
      <c r="BG87" s="145">
        <f>IF(N87="zákl. přenesená",J87,0)</f>
        <v>0</v>
      </c>
      <c r="BH87" s="145">
        <f>IF(N87="sníž. přenesená",J87,0)</f>
        <v>0</v>
      </c>
      <c r="BI87" s="145">
        <f>IF(N87="nulová",J87,0)</f>
        <v>0</v>
      </c>
      <c r="BJ87" s="18" t="s">
        <v>78</v>
      </c>
      <c r="BK87" s="145">
        <f>ROUND(I87*H87,2)</f>
        <v>0</v>
      </c>
      <c r="BL87" s="18" t="s">
        <v>130</v>
      </c>
      <c r="BM87" s="144" t="s">
        <v>131</v>
      </c>
    </row>
    <row r="88" spans="1:47" s="2" customFormat="1" ht="12">
      <c r="A88" s="33"/>
      <c r="B88" s="34"/>
      <c r="C88" s="267"/>
      <c r="D88" s="278" t="s">
        <v>132</v>
      </c>
      <c r="E88" s="267"/>
      <c r="F88" s="279" t="s">
        <v>133</v>
      </c>
      <c r="G88" s="267"/>
      <c r="H88" s="267"/>
      <c r="I88" s="148"/>
      <c r="J88" s="267"/>
      <c r="K88" s="267"/>
      <c r="L88" s="34"/>
      <c r="M88" s="149"/>
      <c r="N88" s="150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132</v>
      </c>
      <c r="AU88" s="18" t="s">
        <v>80</v>
      </c>
    </row>
    <row r="89" spans="2:51" s="13" customFormat="1" ht="12">
      <c r="B89" s="151"/>
      <c r="C89" s="268"/>
      <c r="D89" s="280" t="s">
        <v>134</v>
      </c>
      <c r="E89" s="281" t="s">
        <v>3</v>
      </c>
      <c r="F89" s="282" t="s">
        <v>135</v>
      </c>
      <c r="G89" s="268"/>
      <c r="H89" s="281" t="s">
        <v>3</v>
      </c>
      <c r="I89" s="153"/>
      <c r="J89" s="268"/>
      <c r="K89" s="268"/>
      <c r="L89" s="151"/>
      <c r="M89" s="154"/>
      <c r="N89" s="155"/>
      <c r="O89" s="155"/>
      <c r="P89" s="155"/>
      <c r="Q89" s="155"/>
      <c r="R89" s="155"/>
      <c r="S89" s="155"/>
      <c r="T89" s="156"/>
      <c r="AT89" s="152" t="s">
        <v>134</v>
      </c>
      <c r="AU89" s="152" t="s">
        <v>80</v>
      </c>
      <c r="AV89" s="13" t="s">
        <v>78</v>
      </c>
      <c r="AW89" s="13" t="s">
        <v>32</v>
      </c>
      <c r="AX89" s="13" t="s">
        <v>70</v>
      </c>
      <c r="AY89" s="152" t="s">
        <v>123</v>
      </c>
    </row>
    <row r="90" spans="2:51" s="14" customFormat="1" ht="12">
      <c r="B90" s="157"/>
      <c r="C90" s="269"/>
      <c r="D90" s="280" t="s">
        <v>134</v>
      </c>
      <c r="E90" s="283" t="s">
        <v>3</v>
      </c>
      <c r="F90" s="284" t="s">
        <v>136</v>
      </c>
      <c r="G90" s="269"/>
      <c r="H90" s="285">
        <v>4.096</v>
      </c>
      <c r="I90" s="159"/>
      <c r="J90" s="269"/>
      <c r="K90" s="269"/>
      <c r="L90" s="157"/>
      <c r="M90" s="160"/>
      <c r="N90" s="161"/>
      <c r="O90" s="161"/>
      <c r="P90" s="161"/>
      <c r="Q90" s="161"/>
      <c r="R90" s="161"/>
      <c r="S90" s="161"/>
      <c r="T90" s="162"/>
      <c r="AT90" s="158" t="s">
        <v>134</v>
      </c>
      <c r="AU90" s="158" t="s">
        <v>80</v>
      </c>
      <c r="AV90" s="14" t="s">
        <v>80</v>
      </c>
      <c r="AW90" s="14" t="s">
        <v>32</v>
      </c>
      <c r="AX90" s="14" t="s">
        <v>70</v>
      </c>
      <c r="AY90" s="158" t="s">
        <v>123</v>
      </c>
    </row>
    <row r="91" spans="2:51" s="15" customFormat="1" ht="12">
      <c r="B91" s="163"/>
      <c r="C91" s="270"/>
      <c r="D91" s="280" t="s">
        <v>134</v>
      </c>
      <c r="E91" s="286" t="s">
        <v>3</v>
      </c>
      <c r="F91" s="287" t="s">
        <v>137</v>
      </c>
      <c r="G91" s="270"/>
      <c r="H91" s="288">
        <v>4.096</v>
      </c>
      <c r="I91" s="165"/>
      <c r="J91" s="270"/>
      <c r="K91" s="270"/>
      <c r="L91" s="163"/>
      <c r="M91" s="166"/>
      <c r="N91" s="167"/>
      <c r="O91" s="167"/>
      <c r="P91" s="167"/>
      <c r="Q91" s="167"/>
      <c r="R91" s="167"/>
      <c r="S91" s="167"/>
      <c r="T91" s="168"/>
      <c r="AT91" s="164" t="s">
        <v>134</v>
      </c>
      <c r="AU91" s="164" t="s">
        <v>80</v>
      </c>
      <c r="AV91" s="15" t="s">
        <v>130</v>
      </c>
      <c r="AW91" s="15" t="s">
        <v>32</v>
      </c>
      <c r="AX91" s="15" t="s">
        <v>78</v>
      </c>
      <c r="AY91" s="164" t="s">
        <v>123</v>
      </c>
    </row>
    <row r="92" spans="1:65" s="2" customFormat="1" ht="44.25" customHeight="1">
      <c r="A92" s="33"/>
      <c r="B92" s="138"/>
      <c r="C92" s="274" t="s">
        <v>80</v>
      </c>
      <c r="D92" s="274" t="s">
        <v>125</v>
      </c>
      <c r="E92" s="275" t="s">
        <v>138</v>
      </c>
      <c r="F92" s="266" t="s">
        <v>139</v>
      </c>
      <c r="G92" s="276" t="s">
        <v>128</v>
      </c>
      <c r="H92" s="277">
        <v>3.592</v>
      </c>
      <c r="I92" s="139"/>
      <c r="J92" s="265">
        <f>ROUND(I92*H92,2)</f>
        <v>0</v>
      </c>
      <c r="K92" s="266" t="s">
        <v>129</v>
      </c>
      <c r="L92" s="34"/>
      <c r="M92" s="140" t="s">
        <v>3</v>
      </c>
      <c r="N92" s="141" t="s">
        <v>41</v>
      </c>
      <c r="O92" s="54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4" t="s">
        <v>130</v>
      </c>
      <c r="AT92" s="144" t="s">
        <v>125</v>
      </c>
      <c r="AU92" s="144" t="s">
        <v>80</v>
      </c>
      <c r="AY92" s="18" t="s">
        <v>123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8" t="s">
        <v>78</v>
      </c>
      <c r="BK92" s="145">
        <f>ROUND(I92*H92,2)</f>
        <v>0</v>
      </c>
      <c r="BL92" s="18" t="s">
        <v>130</v>
      </c>
      <c r="BM92" s="144" t="s">
        <v>140</v>
      </c>
    </row>
    <row r="93" spans="1:47" s="2" customFormat="1" ht="12">
      <c r="A93" s="33"/>
      <c r="B93" s="34"/>
      <c r="C93" s="267"/>
      <c r="D93" s="278" t="s">
        <v>132</v>
      </c>
      <c r="E93" s="267"/>
      <c r="F93" s="279" t="s">
        <v>141</v>
      </c>
      <c r="G93" s="267"/>
      <c r="H93" s="267"/>
      <c r="I93" s="148"/>
      <c r="J93" s="267"/>
      <c r="K93" s="267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132</v>
      </c>
      <c r="AU93" s="18" t="s">
        <v>80</v>
      </c>
    </row>
    <row r="94" spans="2:51" s="13" customFormat="1" ht="12">
      <c r="B94" s="151"/>
      <c r="C94" s="268"/>
      <c r="D94" s="280" t="s">
        <v>134</v>
      </c>
      <c r="E94" s="281" t="s">
        <v>3</v>
      </c>
      <c r="F94" s="282" t="s">
        <v>135</v>
      </c>
      <c r="G94" s="268"/>
      <c r="H94" s="281" t="s">
        <v>3</v>
      </c>
      <c r="I94" s="153"/>
      <c r="J94" s="268"/>
      <c r="K94" s="268"/>
      <c r="L94" s="151"/>
      <c r="M94" s="154"/>
      <c r="N94" s="155"/>
      <c r="O94" s="155"/>
      <c r="P94" s="155"/>
      <c r="Q94" s="155"/>
      <c r="R94" s="155"/>
      <c r="S94" s="155"/>
      <c r="T94" s="156"/>
      <c r="AT94" s="152" t="s">
        <v>134</v>
      </c>
      <c r="AU94" s="152" t="s">
        <v>80</v>
      </c>
      <c r="AV94" s="13" t="s">
        <v>78</v>
      </c>
      <c r="AW94" s="13" t="s">
        <v>32</v>
      </c>
      <c r="AX94" s="13" t="s">
        <v>70</v>
      </c>
      <c r="AY94" s="152" t="s">
        <v>123</v>
      </c>
    </row>
    <row r="95" spans="2:51" s="14" customFormat="1" ht="12">
      <c r="B95" s="157"/>
      <c r="C95" s="269"/>
      <c r="D95" s="280" t="s">
        <v>134</v>
      </c>
      <c r="E95" s="283" t="s">
        <v>3</v>
      </c>
      <c r="F95" s="284" t="s">
        <v>136</v>
      </c>
      <c r="G95" s="269"/>
      <c r="H95" s="285">
        <v>4.096</v>
      </c>
      <c r="I95" s="159"/>
      <c r="J95" s="269"/>
      <c r="K95" s="26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134</v>
      </c>
      <c r="AU95" s="158" t="s">
        <v>80</v>
      </c>
      <c r="AV95" s="14" t="s">
        <v>80</v>
      </c>
      <c r="AW95" s="14" t="s">
        <v>32</v>
      </c>
      <c r="AX95" s="14" t="s">
        <v>70</v>
      </c>
      <c r="AY95" s="158" t="s">
        <v>123</v>
      </c>
    </row>
    <row r="96" spans="2:51" s="13" customFormat="1" ht="12">
      <c r="B96" s="151"/>
      <c r="C96" s="268"/>
      <c r="D96" s="280" t="s">
        <v>134</v>
      </c>
      <c r="E96" s="281" t="s">
        <v>3</v>
      </c>
      <c r="F96" s="282" t="s">
        <v>135</v>
      </c>
      <c r="G96" s="268"/>
      <c r="H96" s="281" t="s">
        <v>3</v>
      </c>
      <c r="I96" s="153"/>
      <c r="J96" s="268"/>
      <c r="K96" s="268"/>
      <c r="L96" s="151"/>
      <c r="M96" s="154"/>
      <c r="N96" s="155"/>
      <c r="O96" s="155"/>
      <c r="P96" s="155"/>
      <c r="Q96" s="155"/>
      <c r="R96" s="155"/>
      <c r="S96" s="155"/>
      <c r="T96" s="156"/>
      <c r="AT96" s="152" t="s">
        <v>134</v>
      </c>
      <c r="AU96" s="152" t="s">
        <v>80</v>
      </c>
      <c r="AV96" s="13" t="s">
        <v>78</v>
      </c>
      <c r="AW96" s="13" t="s">
        <v>32</v>
      </c>
      <c r="AX96" s="13" t="s">
        <v>70</v>
      </c>
      <c r="AY96" s="152" t="s">
        <v>123</v>
      </c>
    </row>
    <row r="97" spans="2:51" s="14" customFormat="1" ht="12">
      <c r="B97" s="157"/>
      <c r="C97" s="269"/>
      <c r="D97" s="280" t="s">
        <v>134</v>
      </c>
      <c r="E97" s="283" t="s">
        <v>3</v>
      </c>
      <c r="F97" s="284" t="s">
        <v>142</v>
      </c>
      <c r="G97" s="269"/>
      <c r="H97" s="285">
        <v>-0.504</v>
      </c>
      <c r="I97" s="159"/>
      <c r="J97" s="269"/>
      <c r="K97" s="269"/>
      <c r="L97" s="157"/>
      <c r="M97" s="160"/>
      <c r="N97" s="161"/>
      <c r="O97" s="161"/>
      <c r="P97" s="161"/>
      <c r="Q97" s="161"/>
      <c r="R97" s="161"/>
      <c r="S97" s="161"/>
      <c r="T97" s="162"/>
      <c r="AT97" s="158" t="s">
        <v>134</v>
      </c>
      <c r="AU97" s="158" t="s">
        <v>80</v>
      </c>
      <c r="AV97" s="14" t="s">
        <v>80</v>
      </c>
      <c r="AW97" s="14" t="s">
        <v>32</v>
      </c>
      <c r="AX97" s="14" t="s">
        <v>70</v>
      </c>
      <c r="AY97" s="158" t="s">
        <v>123</v>
      </c>
    </row>
    <row r="98" spans="2:51" s="15" customFormat="1" ht="12">
      <c r="B98" s="163"/>
      <c r="C98" s="270"/>
      <c r="D98" s="280" t="s">
        <v>134</v>
      </c>
      <c r="E98" s="286" t="s">
        <v>3</v>
      </c>
      <c r="F98" s="287" t="s">
        <v>137</v>
      </c>
      <c r="G98" s="270"/>
      <c r="H98" s="288">
        <v>3.592</v>
      </c>
      <c r="I98" s="165"/>
      <c r="J98" s="270"/>
      <c r="K98" s="270"/>
      <c r="L98" s="163"/>
      <c r="M98" s="166"/>
      <c r="N98" s="167"/>
      <c r="O98" s="167"/>
      <c r="P98" s="167"/>
      <c r="Q98" s="167"/>
      <c r="R98" s="167"/>
      <c r="S98" s="167"/>
      <c r="T98" s="168"/>
      <c r="AT98" s="164" t="s">
        <v>134</v>
      </c>
      <c r="AU98" s="164" t="s">
        <v>80</v>
      </c>
      <c r="AV98" s="15" t="s">
        <v>130</v>
      </c>
      <c r="AW98" s="15" t="s">
        <v>32</v>
      </c>
      <c r="AX98" s="15" t="s">
        <v>78</v>
      </c>
      <c r="AY98" s="164" t="s">
        <v>123</v>
      </c>
    </row>
    <row r="99" spans="1:65" s="2" customFormat="1" ht="44.25" customHeight="1">
      <c r="A99" s="33"/>
      <c r="B99" s="138"/>
      <c r="C99" s="274" t="s">
        <v>143</v>
      </c>
      <c r="D99" s="274" t="s">
        <v>125</v>
      </c>
      <c r="E99" s="275" t="s">
        <v>144</v>
      </c>
      <c r="F99" s="266" t="s">
        <v>145</v>
      </c>
      <c r="G99" s="276" t="s">
        <v>128</v>
      </c>
      <c r="H99" s="277">
        <v>0.504</v>
      </c>
      <c r="I99" s="139"/>
      <c r="J99" s="265">
        <f>ROUND(I99*H99,2)</f>
        <v>0</v>
      </c>
      <c r="K99" s="266" t="s">
        <v>129</v>
      </c>
      <c r="L99" s="34"/>
      <c r="M99" s="140" t="s">
        <v>3</v>
      </c>
      <c r="N99" s="141" t="s">
        <v>41</v>
      </c>
      <c r="O99" s="54"/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4" t="s">
        <v>130</v>
      </c>
      <c r="AT99" s="144" t="s">
        <v>125</v>
      </c>
      <c r="AU99" s="144" t="s">
        <v>80</v>
      </c>
      <c r="AY99" s="18" t="s">
        <v>123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78</v>
      </c>
      <c r="BK99" s="145">
        <f>ROUND(I99*H99,2)</f>
        <v>0</v>
      </c>
      <c r="BL99" s="18" t="s">
        <v>130</v>
      </c>
      <c r="BM99" s="144" t="s">
        <v>146</v>
      </c>
    </row>
    <row r="100" spans="1:47" s="2" customFormat="1" ht="12">
      <c r="A100" s="33"/>
      <c r="B100" s="34"/>
      <c r="C100" s="267"/>
      <c r="D100" s="278" t="s">
        <v>132</v>
      </c>
      <c r="E100" s="267"/>
      <c r="F100" s="279" t="s">
        <v>147</v>
      </c>
      <c r="G100" s="267"/>
      <c r="H100" s="267"/>
      <c r="I100" s="148"/>
      <c r="J100" s="267"/>
      <c r="K100" s="267"/>
      <c r="L100" s="34"/>
      <c r="M100" s="149"/>
      <c r="N100" s="150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132</v>
      </c>
      <c r="AU100" s="18" t="s">
        <v>80</v>
      </c>
    </row>
    <row r="101" spans="2:51" s="13" customFormat="1" ht="12">
      <c r="B101" s="151"/>
      <c r="C101" s="268"/>
      <c r="D101" s="280" t="s">
        <v>134</v>
      </c>
      <c r="E101" s="281" t="s">
        <v>3</v>
      </c>
      <c r="F101" s="282" t="s">
        <v>135</v>
      </c>
      <c r="G101" s="268"/>
      <c r="H101" s="281" t="s">
        <v>3</v>
      </c>
      <c r="I101" s="153"/>
      <c r="J101" s="268"/>
      <c r="K101" s="268"/>
      <c r="L101" s="151"/>
      <c r="M101" s="154"/>
      <c r="N101" s="155"/>
      <c r="O101" s="155"/>
      <c r="P101" s="155"/>
      <c r="Q101" s="155"/>
      <c r="R101" s="155"/>
      <c r="S101" s="155"/>
      <c r="T101" s="156"/>
      <c r="AT101" s="152" t="s">
        <v>134</v>
      </c>
      <c r="AU101" s="152" t="s">
        <v>80</v>
      </c>
      <c r="AV101" s="13" t="s">
        <v>78</v>
      </c>
      <c r="AW101" s="13" t="s">
        <v>32</v>
      </c>
      <c r="AX101" s="13" t="s">
        <v>70</v>
      </c>
      <c r="AY101" s="152" t="s">
        <v>123</v>
      </c>
    </row>
    <row r="102" spans="2:51" s="14" customFormat="1" ht="12">
      <c r="B102" s="157"/>
      <c r="C102" s="269"/>
      <c r="D102" s="280" t="s">
        <v>134</v>
      </c>
      <c r="E102" s="283" t="s">
        <v>3</v>
      </c>
      <c r="F102" s="284" t="s">
        <v>148</v>
      </c>
      <c r="G102" s="269"/>
      <c r="H102" s="285">
        <v>0.504</v>
      </c>
      <c r="I102" s="159"/>
      <c r="J102" s="269"/>
      <c r="K102" s="269"/>
      <c r="L102" s="157"/>
      <c r="M102" s="160"/>
      <c r="N102" s="161"/>
      <c r="O102" s="161"/>
      <c r="P102" s="161"/>
      <c r="Q102" s="161"/>
      <c r="R102" s="161"/>
      <c r="S102" s="161"/>
      <c r="T102" s="162"/>
      <c r="AT102" s="158" t="s">
        <v>134</v>
      </c>
      <c r="AU102" s="158" t="s">
        <v>80</v>
      </c>
      <c r="AV102" s="14" t="s">
        <v>80</v>
      </c>
      <c r="AW102" s="14" t="s">
        <v>32</v>
      </c>
      <c r="AX102" s="14" t="s">
        <v>70</v>
      </c>
      <c r="AY102" s="158" t="s">
        <v>123</v>
      </c>
    </row>
    <row r="103" spans="2:51" s="15" customFormat="1" ht="12">
      <c r="B103" s="163"/>
      <c r="C103" s="270"/>
      <c r="D103" s="280" t="s">
        <v>134</v>
      </c>
      <c r="E103" s="286" t="s">
        <v>3</v>
      </c>
      <c r="F103" s="287" t="s">
        <v>137</v>
      </c>
      <c r="G103" s="270"/>
      <c r="H103" s="288">
        <v>0.504</v>
      </c>
      <c r="I103" s="165"/>
      <c r="J103" s="270"/>
      <c r="K103" s="270"/>
      <c r="L103" s="163"/>
      <c r="M103" s="166"/>
      <c r="N103" s="167"/>
      <c r="O103" s="167"/>
      <c r="P103" s="167"/>
      <c r="Q103" s="167"/>
      <c r="R103" s="167"/>
      <c r="S103" s="167"/>
      <c r="T103" s="168"/>
      <c r="AT103" s="164" t="s">
        <v>134</v>
      </c>
      <c r="AU103" s="164" t="s">
        <v>80</v>
      </c>
      <c r="AV103" s="15" t="s">
        <v>130</v>
      </c>
      <c r="AW103" s="15" t="s">
        <v>32</v>
      </c>
      <c r="AX103" s="15" t="s">
        <v>78</v>
      </c>
      <c r="AY103" s="164" t="s">
        <v>123</v>
      </c>
    </row>
    <row r="104" spans="2:63" s="12" customFormat="1" ht="22.9" customHeight="1">
      <c r="B104" s="125"/>
      <c r="C104" s="272"/>
      <c r="D104" s="289" t="s">
        <v>69</v>
      </c>
      <c r="E104" s="290" t="s">
        <v>80</v>
      </c>
      <c r="F104" s="290" t="s">
        <v>149</v>
      </c>
      <c r="G104" s="272"/>
      <c r="H104" s="272"/>
      <c r="I104" s="128"/>
      <c r="J104" s="271">
        <f>BK104</f>
        <v>0</v>
      </c>
      <c r="K104" s="272"/>
      <c r="L104" s="125"/>
      <c r="M104" s="130"/>
      <c r="N104" s="131"/>
      <c r="O104" s="131"/>
      <c r="P104" s="132">
        <f>SUM(P105:P118)</f>
        <v>0</v>
      </c>
      <c r="Q104" s="131"/>
      <c r="R104" s="132">
        <f>SUM(R105:R118)</f>
        <v>1.2786832799999999</v>
      </c>
      <c r="S104" s="131"/>
      <c r="T104" s="133">
        <f>SUM(T105:T118)</f>
        <v>0</v>
      </c>
      <c r="AR104" s="126" t="s">
        <v>78</v>
      </c>
      <c r="AT104" s="134" t="s">
        <v>69</v>
      </c>
      <c r="AU104" s="134" t="s">
        <v>78</v>
      </c>
      <c r="AY104" s="126" t="s">
        <v>123</v>
      </c>
      <c r="BK104" s="135">
        <f>SUM(BK105:BK118)</f>
        <v>0</v>
      </c>
    </row>
    <row r="105" spans="1:65" s="2" customFormat="1" ht="33" customHeight="1">
      <c r="A105" s="33"/>
      <c r="B105" s="138"/>
      <c r="C105" s="274" t="s">
        <v>130</v>
      </c>
      <c r="D105" s="274" t="s">
        <v>125</v>
      </c>
      <c r="E105" s="275" t="s">
        <v>150</v>
      </c>
      <c r="F105" s="266" t="s">
        <v>151</v>
      </c>
      <c r="G105" s="276" t="s">
        <v>128</v>
      </c>
      <c r="H105" s="277">
        <v>0.504</v>
      </c>
      <c r="I105" s="139"/>
      <c r="J105" s="265">
        <f>ROUND(I105*H105,2)</f>
        <v>0</v>
      </c>
      <c r="K105" s="266" t="s">
        <v>129</v>
      </c>
      <c r="L105" s="34"/>
      <c r="M105" s="140" t="s">
        <v>3</v>
      </c>
      <c r="N105" s="141" t="s">
        <v>41</v>
      </c>
      <c r="O105" s="54"/>
      <c r="P105" s="142">
        <f>O105*H105</f>
        <v>0</v>
      </c>
      <c r="Q105" s="142">
        <v>2.50187</v>
      </c>
      <c r="R105" s="142">
        <f>Q105*H105</f>
        <v>1.26094248</v>
      </c>
      <c r="S105" s="142">
        <v>0</v>
      </c>
      <c r="T105" s="143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4" t="s">
        <v>130</v>
      </c>
      <c r="AT105" s="144" t="s">
        <v>125</v>
      </c>
      <c r="AU105" s="144" t="s">
        <v>80</v>
      </c>
      <c r="AY105" s="18" t="s">
        <v>123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78</v>
      </c>
      <c r="BK105" s="145">
        <f>ROUND(I105*H105,2)</f>
        <v>0</v>
      </c>
      <c r="BL105" s="18" t="s">
        <v>130</v>
      </c>
      <c r="BM105" s="144" t="s">
        <v>152</v>
      </c>
    </row>
    <row r="106" spans="1:47" s="2" customFormat="1" ht="12">
      <c r="A106" s="33"/>
      <c r="B106" s="34"/>
      <c r="C106" s="267"/>
      <c r="D106" s="278" t="s">
        <v>132</v>
      </c>
      <c r="E106" s="267"/>
      <c r="F106" s="279" t="s">
        <v>153</v>
      </c>
      <c r="G106" s="267"/>
      <c r="H106" s="267"/>
      <c r="I106" s="148"/>
      <c r="J106" s="267"/>
      <c r="K106" s="267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132</v>
      </c>
      <c r="AU106" s="18" t="s">
        <v>80</v>
      </c>
    </row>
    <row r="107" spans="2:51" s="13" customFormat="1" ht="12">
      <c r="B107" s="151"/>
      <c r="C107" s="268"/>
      <c r="D107" s="280" t="s">
        <v>134</v>
      </c>
      <c r="E107" s="281" t="s">
        <v>3</v>
      </c>
      <c r="F107" s="282" t="s">
        <v>135</v>
      </c>
      <c r="G107" s="268"/>
      <c r="H107" s="281" t="s">
        <v>3</v>
      </c>
      <c r="I107" s="153"/>
      <c r="J107" s="268"/>
      <c r="K107" s="268"/>
      <c r="L107" s="151"/>
      <c r="M107" s="154"/>
      <c r="N107" s="155"/>
      <c r="O107" s="155"/>
      <c r="P107" s="155"/>
      <c r="Q107" s="155"/>
      <c r="R107" s="155"/>
      <c r="S107" s="155"/>
      <c r="T107" s="156"/>
      <c r="AT107" s="152" t="s">
        <v>134</v>
      </c>
      <c r="AU107" s="152" t="s">
        <v>80</v>
      </c>
      <c r="AV107" s="13" t="s">
        <v>78</v>
      </c>
      <c r="AW107" s="13" t="s">
        <v>32</v>
      </c>
      <c r="AX107" s="13" t="s">
        <v>70</v>
      </c>
      <c r="AY107" s="152" t="s">
        <v>123</v>
      </c>
    </row>
    <row r="108" spans="2:51" s="14" customFormat="1" ht="12">
      <c r="B108" s="157"/>
      <c r="C108" s="269"/>
      <c r="D108" s="280" t="s">
        <v>134</v>
      </c>
      <c r="E108" s="283" t="s">
        <v>3</v>
      </c>
      <c r="F108" s="284" t="s">
        <v>148</v>
      </c>
      <c r="G108" s="269"/>
      <c r="H108" s="285">
        <v>0.504</v>
      </c>
      <c r="I108" s="159"/>
      <c r="J108" s="269"/>
      <c r="K108" s="269"/>
      <c r="L108" s="157"/>
      <c r="M108" s="160"/>
      <c r="N108" s="161"/>
      <c r="O108" s="161"/>
      <c r="P108" s="161"/>
      <c r="Q108" s="161"/>
      <c r="R108" s="161"/>
      <c r="S108" s="161"/>
      <c r="T108" s="162"/>
      <c r="AT108" s="158" t="s">
        <v>134</v>
      </c>
      <c r="AU108" s="158" t="s">
        <v>80</v>
      </c>
      <c r="AV108" s="14" t="s">
        <v>80</v>
      </c>
      <c r="AW108" s="14" t="s">
        <v>32</v>
      </c>
      <c r="AX108" s="14" t="s">
        <v>70</v>
      </c>
      <c r="AY108" s="158" t="s">
        <v>123</v>
      </c>
    </row>
    <row r="109" spans="2:51" s="15" customFormat="1" ht="12">
      <c r="B109" s="163"/>
      <c r="C109" s="270"/>
      <c r="D109" s="280" t="s">
        <v>134</v>
      </c>
      <c r="E109" s="286" t="s">
        <v>3</v>
      </c>
      <c r="F109" s="287" t="s">
        <v>137</v>
      </c>
      <c r="G109" s="270"/>
      <c r="H109" s="288">
        <v>0.504</v>
      </c>
      <c r="I109" s="165"/>
      <c r="J109" s="270"/>
      <c r="K109" s="270"/>
      <c r="L109" s="163"/>
      <c r="M109" s="166"/>
      <c r="N109" s="167"/>
      <c r="O109" s="167"/>
      <c r="P109" s="167"/>
      <c r="Q109" s="167"/>
      <c r="R109" s="167"/>
      <c r="S109" s="167"/>
      <c r="T109" s="168"/>
      <c r="AT109" s="164" t="s">
        <v>134</v>
      </c>
      <c r="AU109" s="164" t="s">
        <v>80</v>
      </c>
      <c r="AV109" s="15" t="s">
        <v>130</v>
      </c>
      <c r="AW109" s="15" t="s">
        <v>32</v>
      </c>
      <c r="AX109" s="15" t="s">
        <v>78</v>
      </c>
      <c r="AY109" s="164" t="s">
        <v>123</v>
      </c>
    </row>
    <row r="110" spans="1:65" s="2" customFormat="1" ht="16.5" customHeight="1">
      <c r="A110" s="33"/>
      <c r="B110" s="138"/>
      <c r="C110" s="274" t="s">
        <v>154</v>
      </c>
      <c r="D110" s="274" t="s">
        <v>125</v>
      </c>
      <c r="E110" s="275" t="s">
        <v>155</v>
      </c>
      <c r="F110" s="266" t="s">
        <v>156</v>
      </c>
      <c r="G110" s="276" t="s">
        <v>157</v>
      </c>
      <c r="H110" s="277">
        <v>6.72</v>
      </c>
      <c r="I110" s="139"/>
      <c r="J110" s="265">
        <f>ROUND(I110*H110,2)</f>
        <v>0</v>
      </c>
      <c r="K110" s="266" t="s">
        <v>129</v>
      </c>
      <c r="L110" s="34"/>
      <c r="M110" s="140" t="s">
        <v>3</v>
      </c>
      <c r="N110" s="141" t="s">
        <v>41</v>
      </c>
      <c r="O110" s="54"/>
      <c r="P110" s="142">
        <f>O110*H110</f>
        <v>0</v>
      </c>
      <c r="Q110" s="142">
        <v>0.00264</v>
      </c>
      <c r="R110" s="142">
        <f>Q110*H110</f>
        <v>0.017740799999999998</v>
      </c>
      <c r="S110" s="142">
        <v>0</v>
      </c>
      <c r="T110" s="143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4" t="s">
        <v>130</v>
      </c>
      <c r="AT110" s="144" t="s">
        <v>125</v>
      </c>
      <c r="AU110" s="144" t="s">
        <v>80</v>
      </c>
      <c r="AY110" s="18" t="s">
        <v>123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78</v>
      </c>
      <c r="BK110" s="145">
        <f>ROUND(I110*H110,2)</f>
        <v>0</v>
      </c>
      <c r="BL110" s="18" t="s">
        <v>130</v>
      </c>
      <c r="BM110" s="144" t="s">
        <v>158</v>
      </c>
    </row>
    <row r="111" spans="1:47" s="2" customFormat="1" ht="12">
      <c r="A111" s="33"/>
      <c r="B111" s="34"/>
      <c r="C111" s="267"/>
      <c r="D111" s="278" t="s">
        <v>132</v>
      </c>
      <c r="E111" s="267"/>
      <c r="F111" s="279" t="s">
        <v>159</v>
      </c>
      <c r="G111" s="267"/>
      <c r="H111" s="267"/>
      <c r="I111" s="148"/>
      <c r="J111" s="267"/>
      <c r="K111" s="267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132</v>
      </c>
      <c r="AU111" s="18" t="s">
        <v>80</v>
      </c>
    </row>
    <row r="112" spans="2:51" s="13" customFormat="1" ht="12">
      <c r="B112" s="151"/>
      <c r="C112" s="268"/>
      <c r="D112" s="280" t="s">
        <v>134</v>
      </c>
      <c r="E112" s="281" t="s">
        <v>3</v>
      </c>
      <c r="F112" s="282" t="s">
        <v>135</v>
      </c>
      <c r="G112" s="268"/>
      <c r="H112" s="281" t="s">
        <v>3</v>
      </c>
      <c r="I112" s="153"/>
      <c r="J112" s="268"/>
      <c r="K112" s="268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134</v>
      </c>
      <c r="AU112" s="152" t="s">
        <v>80</v>
      </c>
      <c r="AV112" s="13" t="s">
        <v>78</v>
      </c>
      <c r="AW112" s="13" t="s">
        <v>32</v>
      </c>
      <c r="AX112" s="13" t="s">
        <v>70</v>
      </c>
      <c r="AY112" s="152" t="s">
        <v>123</v>
      </c>
    </row>
    <row r="113" spans="2:51" s="14" customFormat="1" ht="12">
      <c r="B113" s="157"/>
      <c r="C113" s="269"/>
      <c r="D113" s="280" t="s">
        <v>134</v>
      </c>
      <c r="E113" s="283" t="s">
        <v>3</v>
      </c>
      <c r="F113" s="284" t="s">
        <v>160</v>
      </c>
      <c r="G113" s="269"/>
      <c r="H113" s="285">
        <v>3.36</v>
      </c>
      <c r="I113" s="159"/>
      <c r="J113" s="269"/>
      <c r="K113" s="26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134</v>
      </c>
      <c r="AU113" s="158" t="s">
        <v>80</v>
      </c>
      <c r="AV113" s="14" t="s">
        <v>80</v>
      </c>
      <c r="AW113" s="14" t="s">
        <v>32</v>
      </c>
      <c r="AX113" s="14" t="s">
        <v>70</v>
      </c>
      <c r="AY113" s="158" t="s">
        <v>123</v>
      </c>
    </row>
    <row r="114" spans="2:51" s="15" customFormat="1" ht="12">
      <c r="B114" s="163"/>
      <c r="C114" s="270"/>
      <c r="D114" s="280" t="s">
        <v>134</v>
      </c>
      <c r="E114" s="286" t="s">
        <v>3</v>
      </c>
      <c r="F114" s="287" t="s">
        <v>137</v>
      </c>
      <c r="G114" s="270"/>
      <c r="H114" s="288">
        <v>3.36</v>
      </c>
      <c r="I114" s="165"/>
      <c r="J114" s="270"/>
      <c r="K114" s="270"/>
      <c r="L114" s="163"/>
      <c r="M114" s="166"/>
      <c r="N114" s="167"/>
      <c r="O114" s="167"/>
      <c r="P114" s="167"/>
      <c r="Q114" s="167"/>
      <c r="R114" s="167"/>
      <c r="S114" s="167"/>
      <c r="T114" s="168"/>
      <c r="AT114" s="164" t="s">
        <v>134</v>
      </c>
      <c r="AU114" s="164" t="s">
        <v>80</v>
      </c>
      <c r="AV114" s="15" t="s">
        <v>130</v>
      </c>
      <c r="AW114" s="15" t="s">
        <v>32</v>
      </c>
      <c r="AX114" s="15" t="s">
        <v>78</v>
      </c>
      <c r="AY114" s="164" t="s">
        <v>123</v>
      </c>
    </row>
    <row r="115" spans="2:51" s="14" customFormat="1" ht="12">
      <c r="B115" s="157"/>
      <c r="C115" s="269"/>
      <c r="D115" s="280" t="s">
        <v>134</v>
      </c>
      <c r="E115" s="269"/>
      <c r="F115" s="284" t="s">
        <v>161</v>
      </c>
      <c r="G115" s="269"/>
      <c r="H115" s="285">
        <v>6.72</v>
      </c>
      <c r="I115" s="159"/>
      <c r="J115" s="269"/>
      <c r="K115" s="269"/>
      <c r="L115" s="157"/>
      <c r="M115" s="160"/>
      <c r="N115" s="161"/>
      <c r="O115" s="161"/>
      <c r="P115" s="161"/>
      <c r="Q115" s="161"/>
      <c r="R115" s="161"/>
      <c r="S115" s="161"/>
      <c r="T115" s="162"/>
      <c r="AT115" s="158" t="s">
        <v>134</v>
      </c>
      <c r="AU115" s="158" t="s">
        <v>80</v>
      </c>
      <c r="AV115" s="14" t="s">
        <v>80</v>
      </c>
      <c r="AW115" s="14" t="s">
        <v>4</v>
      </c>
      <c r="AX115" s="14" t="s">
        <v>78</v>
      </c>
      <c r="AY115" s="158" t="s">
        <v>123</v>
      </c>
    </row>
    <row r="116" spans="1:65" s="2" customFormat="1" ht="16.5" customHeight="1">
      <c r="A116" s="33"/>
      <c r="B116" s="138"/>
      <c r="C116" s="274" t="s">
        <v>162</v>
      </c>
      <c r="D116" s="274" t="s">
        <v>125</v>
      </c>
      <c r="E116" s="275" t="s">
        <v>163</v>
      </c>
      <c r="F116" s="266" t="s">
        <v>164</v>
      </c>
      <c r="G116" s="276" t="s">
        <v>157</v>
      </c>
      <c r="H116" s="277">
        <v>6.72</v>
      </c>
      <c r="I116" s="139"/>
      <c r="J116" s="265">
        <f>ROUND(I116*H116,2)</f>
        <v>0</v>
      </c>
      <c r="K116" s="266" t="s">
        <v>129</v>
      </c>
      <c r="L116" s="34"/>
      <c r="M116" s="140" t="s">
        <v>3</v>
      </c>
      <c r="N116" s="141" t="s">
        <v>41</v>
      </c>
      <c r="O116" s="54"/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4" t="s">
        <v>130</v>
      </c>
      <c r="AT116" s="144" t="s">
        <v>125</v>
      </c>
      <c r="AU116" s="144" t="s">
        <v>80</v>
      </c>
      <c r="AY116" s="18" t="s">
        <v>123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78</v>
      </c>
      <c r="BK116" s="145">
        <f>ROUND(I116*H116,2)</f>
        <v>0</v>
      </c>
      <c r="BL116" s="18" t="s">
        <v>130</v>
      </c>
      <c r="BM116" s="144" t="s">
        <v>165</v>
      </c>
    </row>
    <row r="117" spans="1:47" s="2" customFormat="1" ht="12">
      <c r="A117" s="33"/>
      <c r="B117" s="34"/>
      <c r="C117" s="267"/>
      <c r="D117" s="278" t="s">
        <v>132</v>
      </c>
      <c r="E117" s="267"/>
      <c r="F117" s="279" t="s">
        <v>166</v>
      </c>
      <c r="G117" s="267"/>
      <c r="H117" s="267"/>
      <c r="I117" s="148"/>
      <c r="J117" s="267"/>
      <c r="K117" s="267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132</v>
      </c>
      <c r="AU117" s="18" t="s">
        <v>80</v>
      </c>
    </row>
    <row r="118" spans="2:51" s="14" customFormat="1" ht="12">
      <c r="B118" s="157"/>
      <c r="C118" s="269"/>
      <c r="D118" s="280" t="s">
        <v>134</v>
      </c>
      <c r="E118" s="269"/>
      <c r="F118" s="284" t="s">
        <v>161</v>
      </c>
      <c r="G118" s="269"/>
      <c r="H118" s="285">
        <v>6.72</v>
      </c>
      <c r="I118" s="159"/>
      <c r="J118" s="269"/>
      <c r="K118" s="269"/>
      <c r="L118" s="157"/>
      <c r="M118" s="160"/>
      <c r="N118" s="161"/>
      <c r="O118" s="161"/>
      <c r="P118" s="161"/>
      <c r="Q118" s="161"/>
      <c r="R118" s="161"/>
      <c r="S118" s="161"/>
      <c r="T118" s="162"/>
      <c r="AT118" s="158" t="s">
        <v>134</v>
      </c>
      <c r="AU118" s="158" t="s">
        <v>80</v>
      </c>
      <c r="AV118" s="14" t="s">
        <v>80</v>
      </c>
      <c r="AW118" s="14" t="s">
        <v>4</v>
      </c>
      <c r="AX118" s="14" t="s">
        <v>78</v>
      </c>
      <c r="AY118" s="158" t="s">
        <v>123</v>
      </c>
    </row>
    <row r="119" spans="2:63" s="12" customFormat="1" ht="22.9" customHeight="1">
      <c r="B119" s="125"/>
      <c r="C119" s="272"/>
      <c r="D119" s="289" t="s">
        <v>69</v>
      </c>
      <c r="E119" s="290" t="s">
        <v>167</v>
      </c>
      <c r="F119" s="290" t="s">
        <v>168</v>
      </c>
      <c r="G119" s="272"/>
      <c r="H119" s="272"/>
      <c r="I119" s="128"/>
      <c r="J119" s="271">
        <f>BK119</f>
        <v>0</v>
      </c>
      <c r="K119" s="272"/>
      <c r="L119" s="125"/>
      <c r="M119" s="130"/>
      <c r="N119" s="131"/>
      <c r="O119" s="131"/>
      <c r="P119" s="132">
        <f>SUM(P120:P121)</f>
        <v>0</v>
      </c>
      <c r="Q119" s="131"/>
      <c r="R119" s="132">
        <f>SUM(R120:R121)</f>
        <v>0</v>
      </c>
      <c r="S119" s="131"/>
      <c r="T119" s="133">
        <f>SUM(T120:T121)</f>
        <v>0</v>
      </c>
      <c r="AR119" s="126" t="s">
        <v>78</v>
      </c>
      <c r="AT119" s="134" t="s">
        <v>69</v>
      </c>
      <c r="AU119" s="134" t="s">
        <v>78</v>
      </c>
      <c r="AY119" s="126" t="s">
        <v>123</v>
      </c>
      <c r="BK119" s="135">
        <f>SUM(BK120:BK121)</f>
        <v>0</v>
      </c>
    </row>
    <row r="120" spans="1:65" s="2" customFormat="1" ht="37.9" customHeight="1">
      <c r="A120" s="33"/>
      <c r="B120" s="138"/>
      <c r="C120" s="274" t="s">
        <v>169</v>
      </c>
      <c r="D120" s="274" t="s">
        <v>125</v>
      </c>
      <c r="E120" s="275" t="s">
        <v>170</v>
      </c>
      <c r="F120" s="266" t="s">
        <v>171</v>
      </c>
      <c r="G120" s="276" t="s">
        <v>172</v>
      </c>
      <c r="H120" s="277">
        <v>1.279</v>
      </c>
      <c r="I120" s="139"/>
      <c r="J120" s="265">
        <f>ROUND(I120*H120,2)</f>
        <v>0</v>
      </c>
      <c r="K120" s="266" t="s">
        <v>129</v>
      </c>
      <c r="L120" s="34"/>
      <c r="M120" s="140" t="s">
        <v>3</v>
      </c>
      <c r="N120" s="141" t="s">
        <v>41</v>
      </c>
      <c r="O120" s="54"/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4" t="s">
        <v>130</v>
      </c>
      <c r="AT120" s="144" t="s">
        <v>125</v>
      </c>
      <c r="AU120" s="144" t="s">
        <v>80</v>
      </c>
      <c r="AY120" s="18" t="s">
        <v>123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78</v>
      </c>
      <c r="BK120" s="145">
        <f>ROUND(I120*H120,2)</f>
        <v>0</v>
      </c>
      <c r="BL120" s="18" t="s">
        <v>130</v>
      </c>
      <c r="BM120" s="144" t="s">
        <v>173</v>
      </c>
    </row>
    <row r="121" spans="1:47" s="2" customFormat="1" ht="12">
      <c r="A121" s="33"/>
      <c r="B121" s="34"/>
      <c r="C121" s="267"/>
      <c r="D121" s="278" t="s">
        <v>132</v>
      </c>
      <c r="E121" s="267"/>
      <c r="F121" s="279" t="s">
        <v>174</v>
      </c>
      <c r="G121" s="267"/>
      <c r="H121" s="267"/>
      <c r="I121" s="148"/>
      <c r="J121" s="267"/>
      <c r="K121" s="267"/>
      <c r="L121" s="34"/>
      <c r="M121" s="149"/>
      <c r="N121" s="150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132</v>
      </c>
      <c r="AU121" s="18" t="s">
        <v>80</v>
      </c>
    </row>
    <row r="122" spans="2:63" s="12" customFormat="1" ht="25.9" customHeight="1">
      <c r="B122" s="125"/>
      <c r="C122" s="272"/>
      <c r="D122" s="289" t="s">
        <v>69</v>
      </c>
      <c r="E122" s="291" t="s">
        <v>175</v>
      </c>
      <c r="F122" s="291" t="s">
        <v>176</v>
      </c>
      <c r="G122" s="272"/>
      <c r="H122" s="272"/>
      <c r="I122" s="128"/>
      <c r="J122" s="273">
        <f>BK122</f>
        <v>0</v>
      </c>
      <c r="K122" s="272"/>
      <c r="L122" s="125"/>
      <c r="M122" s="130"/>
      <c r="N122" s="131"/>
      <c r="O122" s="131"/>
      <c r="P122" s="132">
        <f>SUM(P123:P126)</f>
        <v>0</v>
      </c>
      <c r="Q122" s="131"/>
      <c r="R122" s="132">
        <f>SUM(R123:R126)</f>
        <v>0</v>
      </c>
      <c r="S122" s="131"/>
      <c r="T122" s="133">
        <f>SUM(T123:T126)</f>
        <v>0</v>
      </c>
      <c r="AR122" s="126" t="s">
        <v>130</v>
      </c>
      <c r="AT122" s="134" t="s">
        <v>69</v>
      </c>
      <c r="AU122" s="134" t="s">
        <v>70</v>
      </c>
      <c r="AY122" s="126" t="s">
        <v>123</v>
      </c>
      <c r="BK122" s="135">
        <f>SUM(BK123:BK126)</f>
        <v>0</v>
      </c>
    </row>
    <row r="123" spans="1:65" s="2" customFormat="1" ht="16.5" customHeight="1">
      <c r="A123" s="33"/>
      <c r="B123" s="138"/>
      <c r="C123" s="274" t="s">
        <v>177</v>
      </c>
      <c r="D123" s="274" t="s">
        <v>125</v>
      </c>
      <c r="E123" s="275" t="s">
        <v>178</v>
      </c>
      <c r="F123" s="266" t="s">
        <v>179</v>
      </c>
      <c r="G123" s="276" t="s">
        <v>180</v>
      </c>
      <c r="H123" s="277">
        <v>2</v>
      </c>
      <c r="I123" s="139"/>
      <c r="J123" s="265">
        <f>ROUND(I123*H123,2)</f>
        <v>0</v>
      </c>
      <c r="K123" s="266" t="s">
        <v>3</v>
      </c>
      <c r="L123" s="34"/>
      <c r="M123" s="140" t="s">
        <v>3</v>
      </c>
      <c r="N123" s="141" t="s">
        <v>41</v>
      </c>
      <c r="O123" s="54"/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44" t="s">
        <v>181</v>
      </c>
      <c r="AT123" s="144" t="s">
        <v>125</v>
      </c>
      <c r="AU123" s="144" t="s">
        <v>78</v>
      </c>
      <c r="AY123" s="18" t="s">
        <v>123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78</v>
      </c>
      <c r="BK123" s="145">
        <f>ROUND(I123*H123,2)</f>
        <v>0</v>
      </c>
      <c r="BL123" s="18" t="s">
        <v>181</v>
      </c>
      <c r="BM123" s="144" t="s">
        <v>182</v>
      </c>
    </row>
    <row r="124" spans="1:65" s="2" customFormat="1" ht="24.2" customHeight="1">
      <c r="A124" s="33"/>
      <c r="B124" s="138"/>
      <c r="C124" s="274" t="s">
        <v>183</v>
      </c>
      <c r="D124" s="274" t="s">
        <v>125</v>
      </c>
      <c r="E124" s="275" t="s">
        <v>184</v>
      </c>
      <c r="F124" s="266" t="s">
        <v>185</v>
      </c>
      <c r="G124" s="276" t="s">
        <v>180</v>
      </c>
      <c r="H124" s="277">
        <v>2</v>
      </c>
      <c r="I124" s="139"/>
      <c r="J124" s="265">
        <f>ROUND(I124*H124,2)</f>
        <v>0</v>
      </c>
      <c r="K124" s="266" t="s">
        <v>3</v>
      </c>
      <c r="L124" s="34"/>
      <c r="M124" s="140" t="s">
        <v>3</v>
      </c>
      <c r="N124" s="141" t="s">
        <v>41</v>
      </c>
      <c r="O124" s="54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4" t="s">
        <v>181</v>
      </c>
      <c r="AT124" s="144" t="s">
        <v>125</v>
      </c>
      <c r="AU124" s="144" t="s">
        <v>78</v>
      </c>
      <c r="AY124" s="18" t="s">
        <v>123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78</v>
      </c>
      <c r="BK124" s="145">
        <f>ROUND(I124*H124,2)</f>
        <v>0</v>
      </c>
      <c r="BL124" s="18" t="s">
        <v>181</v>
      </c>
      <c r="BM124" s="144" t="s">
        <v>186</v>
      </c>
    </row>
    <row r="125" spans="1:65" s="2" customFormat="1" ht="49.15" customHeight="1">
      <c r="A125" s="33"/>
      <c r="B125" s="138"/>
      <c r="C125" s="274" t="s">
        <v>187</v>
      </c>
      <c r="D125" s="274" t="s">
        <v>125</v>
      </c>
      <c r="E125" s="275" t="s">
        <v>188</v>
      </c>
      <c r="F125" s="266" t="s">
        <v>189</v>
      </c>
      <c r="G125" s="276" t="s">
        <v>180</v>
      </c>
      <c r="H125" s="277">
        <v>1</v>
      </c>
      <c r="I125" s="139"/>
      <c r="J125" s="265">
        <f>ROUND(I125*H125,2)</f>
        <v>0</v>
      </c>
      <c r="K125" s="266" t="s">
        <v>3</v>
      </c>
      <c r="L125" s="34"/>
      <c r="M125" s="140" t="s">
        <v>3</v>
      </c>
      <c r="N125" s="141" t="s">
        <v>41</v>
      </c>
      <c r="O125" s="54"/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4" t="s">
        <v>181</v>
      </c>
      <c r="AT125" s="144" t="s">
        <v>125</v>
      </c>
      <c r="AU125" s="144" t="s">
        <v>78</v>
      </c>
      <c r="AY125" s="18" t="s">
        <v>123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8" t="s">
        <v>78</v>
      </c>
      <c r="BK125" s="145">
        <f>ROUND(I125*H125,2)</f>
        <v>0</v>
      </c>
      <c r="BL125" s="18" t="s">
        <v>181</v>
      </c>
      <c r="BM125" s="144" t="s">
        <v>190</v>
      </c>
    </row>
    <row r="126" spans="1:65" s="2" customFormat="1" ht="37.9" customHeight="1">
      <c r="A126" s="33"/>
      <c r="B126" s="138"/>
      <c r="C126" s="274" t="s">
        <v>191</v>
      </c>
      <c r="D126" s="274" t="s">
        <v>125</v>
      </c>
      <c r="E126" s="275" t="s">
        <v>192</v>
      </c>
      <c r="F126" s="266" t="s">
        <v>193</v>
      </c>
      <c r="G126" s="276" t="s">
        <v>180</v>
      </c>
      <c r="H126" s="277">
        <v>1</v>
      </c>
      <c r="I126" s="139"/>
      <c r="J126" s="265">
        <f>ROUND(I126*H126,2)</f>
        <v>0</v>
      </c>
      <c r="K126" s="266" t="s">
        <v>3</v>
      </c>
      <c r="L126" s="34"/>
      <c r="M126" s="169" t="s">
        <v>3</v>
      </c>
      <c r="N126" s="170" t="s">
        <v>41</v>
      </c>
      <c r="O126" s="171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4" t="s">
        <v>181</v>
      </c>
      <c r="AT126" s="144" t="s">
        <v>125</v>
      </c>
      <c r="AU126" s="144" t="s">
        <v>78</v>
      </c>
      <c r="AY126" s="18" t="s">
        <v>123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78</v>
      </c>
      <c r="BK126" s="145">
        <f>ROUND(I126*H126,2)</f>
        <v>0</v>
      </c>
      <c r="BL126" s="18" t="s">
        <v>181</v>
      </c>
      <c r="BM126" s="144" t="s">
        <v>194</v>
      </c>
    </row>
    <row r="127" spans="1:31" s="2" customFormat="1" ht="6.95" customHeight="1">
      <c r="A127" s="33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4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sheetProtection algorithmName="SHA-512" hashValue="Lv+q3zhkTK7+XcYmtEU03e5+7UjY/ba84fm6qmoKE23wv/SqhBPhaGoukU1U9Riby6Pc/jbDqhgKghSv0rKb3Q==" saltValue="f34d/bd3ZCVpoZZ3EopkqQ==" spinCount="100000" sheet="1" objects="1" scenarios="1"/>
  <autoFilter ref="C83:K12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31313131"/>
    <hyperlink ref="F93" r:id="rId2" display="https://podminky.urs.cz/item/CS_URS_2022_01/174111101"/>
    <hyperlink ref="F100" r:id="rId3" display="https://podminky.urs.cz/item/CS_URS_2022_01/171151103"/>
    <hyperlink ref="F106" r:id="rId4" display="https://podminky.urs.cz/item/CS_URS_2022_01/275321511"/>
    <hyperlink ref="F111" r:id="rId5" display="https://podminky.urs.cz/item/CS_URS_2022_01/275351121"/>
    <hyperlink ref="F117" r:id="rId6" display="https://podminky.urs.cz/item/CS_URS_2022_01/275351122"/>
    <hyperlink ref="F121" r:id="rId7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6"/>
  <sheetViews>
    <sheetView showGridLines="0" zoomScale="55" zoomScaleNormal="55" workbookViewId="0" topLeftCell="A1">
      <selection activeCell="J18" sqref="J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96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2" t="str">
        <f>'Rekapitulace stavby'!K6</f>
        <v>VD Orlík, Malá Radava – modernizace sjezdu do vody</v>
      </c>
      <c r="F7" s="343"/>
      <c r="G7" s="343"/>
      <c r="H7" s="343"/>
      <c r="L7" s="21"/>
    </row>
    <row r="8" spans="1:31" s="2" customFormat="1" ht="12" customHeight="1">
      <c r="A8" s="33"/>
      <c r="B8" s="34"/>
      <c r="C8" s="33"/>
      <c r="D8" s="28" t="s">
        <v>97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2" t="s">
        <v>195</v>
      </c>
      <c r="F9" s="341"/>
      <c r="G9" s="341"/>
      <c r="H9" s="341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Vyplň údaj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44" t="str">
        <f>'Rekapitulace stavby'!E14</f>
        <v>Vyplň údaj</v>
      </c>
      <c r="F18" s="315"/>
      <c r="G18" s="315"/>
      <c r="H18" s="315"/>
      <c r="I18" s="28" t="s">
        <v>27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27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19" t="s">
        <v>3</v>
      </c>
      <c r="F27" s="319"/>
      <c r="G27" s="319"/>
      <c r="H27" s="3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36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40</v>
      </c>
      <c r="E33" s="28" t="s">
        <v>41</v>
      </c>
      <c r="F33" s="96">
        <f>ROUND((SUM(BE82:BE95)),2)</f>
        <v>0</v>
      </c>
      <c r="G33" s="33"/>
      <c r="H33" s="33"/>
      <c r="I33" s="97">
        <v>0.21</v>
      </c>
      <c r="J33" s="96">
        <f>ROUND(((SUM(BE82:BE95))*I33),2)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96">
        <f>ROUND((SUM(BF82:BF95)),2)</f>
        <v>0</v>
      </c>
      <c r="G34" s="33"/>
      <c r="H34" s="33"/>
      <c r="I34" s="97">
        <v>0.15</v>
      </c>
      <c r="J34" s="96">
        <f>ROUND(((SUM(BF82:BF95))*I34),2)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96">
        <f>ROUND((SUM(BG82:BG95)),2)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96">
        <f>ROUND((SUM(BH82:BH95)),2)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96">
        <f>ROUND((SUM(BI82:BI95)),2)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46</v>
      </c>
      <c r="E39" s="56"/>
      <c r="F39" s="56"/>
      <c r="G39" s="100" t="s">
        <v>47</v>
      </c>
      <c r="H39" s="101" t="s">
        <v>48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42" t="str">
        <f>E7</f>
        <v>VD Orlík, Malá Radava – modernizace sjezdu do vody</v>
      </c>
      <c r="F48" s="343"/>
      <c r="G48" s="343"/>
      <c r="H48" s="343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2" t="str">
        <f>E9</f>
        <v>02 - Cedule s parametry povolených vozidel</v>
      </c>
      <c r="F50" s="341"/>
      <c r="G50" s="341"/>
      <c r="H50" s="341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Vyplň údaj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24</v>
      </c>
      <c r="D54" s="33"/>
      <c r="E54" s="33"/>
      <c r="F54" s="26" t="str">
        <f>E15</f>
        <v>Povodí Vltavy, státní podnik, Holečkova 3178</v>
      </c>
      <c r="G54" s="33"/>
      <c r="H54" s="33"/>
      <c r="I54" s="28" t="s">
        <v>30</v>
      </c>
      <c r="J54" s="31" t="str">
        <f>E21</f>
        <v>Tomáš Lehmann - BPK projekt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3"/>
      <c r="E55" s="33"/>
      <c r="F55" s="26" t="str">
        <f>IF(E18="","",E18)</f>
        <v>Vyplň údaj</v>
      </c>
      <c r="G55" s="33"/>
      <c r="H55" s="33"/>
      <c r="I55" s="28" t="s">
        <v>33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68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>
      <c r="B60" s="107"/>
      <c r="D60" s="108" t="s">
        <v>103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" customHeight="1">
      <c r="B61" s="111"/>
      <c r="D61" s="112" t="s">
        <v>196</v>
      </c>
      <c r="E61" s="113"/>
      <c r="F61" s="113"/>
      <c r="G61" s="113"/>
      <c r="H61" s="113"/>
      <c r="I61" s="113"/>
      <c r="J61" s="114">
        <f>J84</f>
        <v>0</v>
      </c>
      <c r="L61" s="111"/>
    </row>
    <row r="62" spans="2:12" s="10" customFormat="1" ht="19.9" customHeight="1">
      <c r="B62" s="111"/>
      <c r="D62" s="112" t="s">
        <v>106</v>
      </c>
      <c r="E62" s="113"/>
      <c r="F62" s="113"/>
      <c r="G62" s="113"/>
      <c r="H62" s="113"/>
      <c r="I62" s="113"/>
      <c r="J62" s="114">
        <f>J93</f>
        <v>0</v>
      </c>
      <c r="L62" s="111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108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42" t="str">
        <f>E7</f>
        <v>VD Orlík, Malá Radava – modernizace sjezdu do vody</v>
      </c>
      <c r="F72" s="343"/>
      <c r="G72" s="343"/>
      <c r="H72" s="34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97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32" t="str">
        <f>E9</f>
        <v>02 - Cedule s parametry povolených vozidel</v>
      </c>
      <c r="F74" s="341"/>
      <c r="G74" s="341"/>
      <c r="H74" s="341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3"/>
      <c r="E76" s="33"/>
      <c r="F76" s="26" t="str">
        <f>F12</f>
        <v xml:space="preserve"> </v>
      </c>
      <c r="G76" s="33"/>
      <c r="H76" s="33"/>
      <c r="I76" s="28" t="s">
        <v>23</v>
      </c>
      <c r="J76" s="51" t="str">
        <f>IF(J12="","",J12)</f>
        <v>Vyplň údaj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24</v>
      </c>
      <c r="D78" s="33"/>
      <c r="E78" s="33"/>
      <c r="F78" s="26" t="str">
        <f>E15</f>
        <v>Povodí Vltavy, státní podnik, Holečkova 3178</v>
      </c>
      <c r="G78" s="33"/>
      <c r="H78" s="33"/>
      <c r="I78" s="28" t="s">
        <v>30</v>
      </c>
      <c r="J78" s="31" t="str">
        <f>E21</f>
        <v>Tomáš Lehmann - BPK projekt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28</v>
      </c>
      <c r="D79" s="33"/>
      <c r="E79" s="33"/>
      <c r="F79" s="26" t="str">
        <f>IF(E18="","",E18)</f>
        <v>Vyplň údaj</v>
      </c>
      <c r="G79" s="33"/>
      <c r="H79" s="33"/>
      <c r="I79" s="28" t="s">
        <v>33</v>
      </c>
      <c r="J79" s="31" t="str">
        <f>E24</f>
        <v xml:space="preserve"> 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109</v>
      </c>
      <c r="D81" s="118" t="s">
        <v>55</v>
      </c>
      <c r="E81" s="118" t="s">
        <v>51</v>
      </c>
      <c r="F81" s="118" t="s">
        <v>52</v>
      </c>
      <c r="G81" s="118" t="s">
        <v>110</v>
      </c>
      <c r="H81" s="118" t="s">
        <v>111</v>
      </c>
      <c r="I81" s="118" t="s">
        <v>112</v>
      </c>
      <c r="J81" s="118" t="s">
        <v>101</v>
      </c>
      <c r="K81" s="119" t="s">
        <v>113</v>
      </c>
      <c r="L81" s="120"/>
      <c r="M81" s="58" t="s">
        <v>3</v>
      </c>
      <c r="N81" s="59" t="s">
        <v>40</v>
      </c>
      <c r="O81" s="59" t="s">
        <v>114</v>
      </c>
      <c r="P81" s="59" t="s">
        <v>115</v>
      </c>
      <c r="Q81" s="59" t="s">
        <v>116</v>
      </c>
      <c r="R81" s="59" t="s">
        <v>117</v>
      </c>
      <c r="S81" s="59" t="s">
        <v>118</v>
      </c>
      <c r="T81" s="60" t="s">
        <v>119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" customHeight="1">
      <c r="A82" s="33"/>
      <c r="B82" s="34"/>
      <c r="C82" s="65" t="s">
        <v>120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</f>
        <v>0</v>
      </c>
      <c r="Q82" s="62"/>
      <c r="R82" s="122">
        <f>R83</f>
        <v>0.12580999999999998</v>
      </c>
      <c r="S82" s="62"/>
      <c r="T82" s="123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69</v>
      </c>
      <c r="AU82" s="18" t="s">
        <v>102</v>
      </c>
      <c r="BK82" s="124">
        <f>BK83</f>
        <v>0</v>
      </c>
    </row>
    <row r="83" spans="2:63" s="12" customFormat="1" ht="25.9" customHeight="1">
      <c r="B83" s="125"/>
      <c r="C83" s="272"/>
      <c r="D83" s="289" t="s">
        <v>69</v>
      </c>
      <c r="E83" s="291" t="s">
        <v>121</v>
      </c>
      <c r="F83" s="291" t="s">
        <v>122</v>
      </c>
      <c r="G83" s="272"/>
      <c r="H83" s="272"/>
      <c r="I83" s="128"/>
      <c r="J83" s="129">
        <f>BK83</f>
        <v>0</v>
      </c>
      <c r="L83" s="125"/>
      <c r="M83" s="130"/>
      <c r="N83" s="131"/>
      <c r="O83" s="131"/>
      <c r="P83" s="132">
        <f>P84+P93</f>
        <v>0</v>
      </c>
      <c r="Q83" s="131"/>
      <c r="R83" s="132">
        <f>R84+R93</f>
        <v>0.12580999999999998</v>
      </c>
      <c r="S83" s="131"/>
      <c r="T83" s="133">
        <f>T84+T93</f>
        <v>0</v>
      </c>
      <c r="AR83" s="126" t="s">
        <v>78</v>
      </c>
      <c r="AT83" s="134" t="s">
        <v>69</v>
      </c>
      <c r="AU83" s="134" t="s">
        <v>70</v>
      </c>
      <c r="AY83" s="126" t="s">
        <v>123</v>
      </c>
      <c r="BK83" s="135">
        <f>BK84+BK93</f>
        <v>0</v>
      </c>
    </row>
    <row r="84" spans="2:63" s="12" customFormat="1" ht="22.9" customHeight="1">
      <c r="B84" s="125"/>
      <c r="C84" s="272"/>
      <c r="D84" s="289" t="s">
        <v>69</v>
      </c>
      <c r="E84" s="290" t="s">
        <v>183</v>
      </c>
      <c r="F84" s="290" t="s">
        <v>197</v>
      </c>
      <c r="G84" s="272"/>
      <c r="H84" s="272"/>
      <c r="I84" s="128"/>
      <c r="J84" s="137">
        <f>BK84</f>
        <v>0</v>
      </c>
      <c r="L84" s="125"/>
      <c r="M84" s="130"/>
      <c r="N84" s="131"/>
      <c r="O84" s="131"/>
      <c r="P84" s="132">
        <f>SUM(P85:P92)</f>
        <v>0</v>
      </c>
      <c r="Q84" s="131"/>
      <c r="R84" s="132">
        <f>SUM(R85:R92)</f>
        <v>0.12580999999999998</v>
      </c>
      <c r="S84" s="131"/>
      <c r="T84" s="133">
        <f>SUM(T85:T92)</f>
        <v>0</v>
      </c>
      <c r="AR84" s="126" t="s">
        <v>78</v>
      </c>
      <c r="AT84" s="134" t="s">
        <v>69</v>
      </c>
      <c r="AU84" s="134" t="s">
        <v>78</v>
      </c>
      <c r="AY84" s="126" t="s">
        <v>123</v>
      </c>
      <c r="BK84" s="135">
        <f>SUM(BK85:BK92)</f>
        <v>0</v>
      </c>
    </row>
    <row r="85" spans="1:65" s="2" customFormat="1" ht="24.2" customHeight="1">
      <c r="A85" s="33"/>
      <c r="B85" s="138"/>
      <c r="C85" s="274" t="s">
        <v>78</v>
      </c>
      <c r="D85" s="274" t="s">
        <v>125</v>
      </c>
      <c r="E85" s="275" t="s">
        <v>198</v>
      </c>
      <c r="F85" s="266" t="s">
        <v>199</v>
      </c>
      <c r="G85" s="276" t="s">
        <v>200</v>
      </c>
      <c r="H85" s="277">
        <v>1</v>
      </c>
      <c r="I85" s="139"/>
      <c r="J85" s="265">
        <f>ROUND(I85*H85,2)</f>
        <v>0</v>
      </c>
      <c r="K85" s="266" t="s">
        <v>129</v>
      </c>
      <c r="L85" s="34"/>
      <c r="M85" s="140" t="s">
        <v>3</v>
      </c>
      <c r="N85" s="141" t="s">
        <v>41</v>
      </c>
      <c r="O85" s="54"/>
      <c r="P85" s="142">
        <f>O85*H85</f>
        <v>0</v>
      </c>
      <c r="Q85" s="142">
        <v>0.0007</v>
      </c>
      <c r="R85" s="142">
        <f>Q85*H85</f>
        <v>0.0007</v>
      </c>
      <c r="S85" s="142">
        <v>0</v>
      </c>
      <c r="T85" s="143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44" t="s">
        <v>130</v>
      </c>
      <c r="AT85" s="144" t="s">
        <v>125</v>
      </c>
      <c r="AU85" s="144" t="s">
        <v>80</v>
      </c>
      <c r="AY85" s="18" t="s">
        <v>123</v>
      </c>
      <c r="BE85" s="145">
        <f>IF(N85="základní",J85,0)</f>
        <v>0</v>
      </c>
      <c r="BF85" s="145">
        <f>IF(N85="snížená",J85,0)</f>
        <v>0</v>
      </c>
      <c r="BG85" s="145">
        <f>IF(N85="zákl. přenesená",J85,0)</f>
        <v>0</v>
      </c>
      <c r="BH85" s="145">
        <f>IF(N85="sníž. přenesená",J85,0)</f>
        <v>0</v>
      </c>
      <c r="BI85" s="145">
        <f>IF(N85="nulová",J85,0)</f>
        <v>0</v>
      </c>
      <c r="BJ85" s="18" t="s">
        <v>78</v>
      </c>
      <c r="BK85" s="145">
        <f>ROUND(I85*H85,2)</f>
        <v>0</v>
      </c>
      <c r="BL85" s="18" t="s">
        <v>130</v>
      </c>
      <c r="BM85" s="144" t="s">
        <v>201</v>
      </c>
    </row>
    <row r="86" spans="1:47" s="2" customFormat="1" ht="12">
      <c r="A86" s="33"/>
      <c r="B86" s="34"/>
      <c r="C86" s="267"/>
      <c r="D86" s="278" t="s">
        <v>132</v>
      </c>
      <c r="E86" s="267"/>
      <c r="F86" s="279" t="s">
        <v>202</v>
      </c>
      <c r="G86" s="267"/>
      <c r="H86" s="267"/>
      <c r="I86" s="148"/>
      <c r="J86" s="267"/>
      <c r="K86" s="267"/>
      <c r="L86" s="34"/>
      <c r="M86" s="149"/>
      <c r="N86" s="150"/>
      <c r="O86" s="54"/>
      <c r="P86" s="54"/>
      <c r="Q86" s="54"/>
      <c r="R86" s="54"/>
      <c r="S86" s="54"/>
      <c r="T86" s="55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132</v>
      </c>
      <c r="AU86" s="18" t="s">
        <v>80</v>
      </c>
    </row>
    <row r="87" spans="1:65" s="2" customFormat="1" ht="24.2" customHeight="1">
      <c r="A87" s="33"/>
      <c r="B87" s="138"/>
      <c r="C87" s="294" t="s">
        <v>80</v>
      </c>
      <c r="D87" s="294" t="s">
        <v>203</v>
      </c>
      <c r="E87" s="295" t="s">
        <v>204</v>
      </c>
      <c r="F87" s="293" t="s">
        <v>205</v>
      </c>
      <c r="G87" s="296" t="s">
        <v>200</v>
      </c>
      <c r="H87" s="297">
        <v>1</v>
      </c>
      <c r="I87" s="174"/>
      <c r="J87" s="292">
        <f>ROUND(I87*H87,2)</f>
        <v>0</v>
      </c>
      <c r="K87" s="293" t="s">
        <v>3</v>
      </c>
      <c r="L87" s="175"/>
      <c r="M87" s="176" t="s">
        <v>3</v>
      </c>
      <c r="N87" s="177" t="s">
        <v>41</v>
      </c>
      <c r="O87" s="54"/>
      <c r="P87" s="142">
        <f>O87*H87</f>
        <v>0</v>
      </c>
      <c r="Q87" s="142">
        <v>0.0035</v>
      </c>
      <c r="R87" s="142">
        <f>Q87*H87</f>
        <v>0.0035</v>
      </c>
      <c r="S87" s="142">
        <v>0</v>
      </c>
      <c r="T87" s="143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4" t="s">
        <v>177</v>
      </c>
      <c r="AT87" s="144" t="s">
        <v>203</v>
      </c>
      <c r="AU87" s="144" t="s">
        <v>80</v>
      </c>
      <c r="AY87" s="18" t="s">
        <v>123</v>
      </c>
      <c r="BE87" s="145">
        <f>IF(N87="základní",J87,0)</f>
        <v>0</v>
      </c>
      <c r="BF87" s="145">
        <f>IF(N87="snížená",J87,0)</f>
        <v>0</v>
      </c>
      <c r="BG87" s="145">
        <f>IF(N87="zákl. přenesená",J87,0)</f>
        <v>0</v>
      </c>
      <c r="BH87" s="145">
        <f>IF(N87="sníž. přenesená",J87,0)</f>
        <v>0</v>
      </c>
      <c r="BI87" s="145">
        <f>IF(N87="nulová",J87,0)</f>
        <v>0</v>
      </c>
      <c r="BJ87" s="18" t="s">
        <v>78</v>
      </c>
      <c r="BK87" s="145">
        <f>ROUND(I87*H87,2)</f>
        <v>0</v>
      </c>
      <c r="BL87" s="18" t="s">
        <v>130</v>
      </c>
      <c r="BM87" s="144" t="s">
        <v>206</v>
      </c>
    </row>
    <row r="88" spans="1:65" s="2" customFormat="1" ht="24.2" customHeight="1">
      <c r="A88" s="33"/>
      <c r="B88" s="138"/>
      <c r="C88" s="274" t="s">
        <v>143</v>
      </c>
      <c r="D88" s="274" t="s">
        <v>125</v>
      </c>
      <c r="E88" s="275" t="s">
        <v>207</v>
      </c>
      <c r="F88" s="266" t="s">
        <v>208</v>
      </c>
      <c r="G88" s="276" t="s">
        <v>200</v>
      </c>
      <c r="H88" s="277">
        <v>1</v>
      </c>
      <c r="I88" s="139"/>
      <c r="J88" s="265">
        <f>ROUND(I88*H88,2)</f>
        <v>0</v>
      </c>
      <c r="K88" s="266" t="s">
        <v>129</v>
      </c>
      <c r="L88" s="34"/>
      <c r="M88" s="140" t="s">
        <v>3</v>
      </c>
      <c r="N88" s="141" t="s">
        <v>41</v>
      </c>
      <c r="O88" s="54"/>
      <c r="P88" s="142">
        <f>O88*H88</f>
        <v>0</v>
      </c>
      <c r="Q88" s="142">
        <v>0.11241</v>
      </c>
      <c r="R88" s="142">
        <f>Q88*H88</f>
        <v>0.11241</v>
      </c>
      <c r="S88" s="142">
        <v>0</v>
      </c>
      <c r="T88" s="143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4" t="s">
        <v>130</v>
      </c>
      <c r="AT88" s="144" t="s">
        <v>125</v>
      </c>
      <c r="AU88" s="144" t="s">
        <v>80</v>
      </c>
      <c r="AY88" s="18" t="s">
        <v>123</v>
      </c>
      <c r="BE88" s="145">
        <f>IF(N88="základní",J88,0)</f>
        <v>0</v>
      </c>
      <c r="BF88" s="145">
        <f>IF(N88="snížená",J88,0)</f>
        <v>0</v>
      </c>
      <c r="BG88" s="145">
        <f>IF(N88="zákl. přenesená",J88,0)</f>
        <v>0</v>
      </c>
      <c r="BH88" s="145">
        <f>IF(N88="sníž. přenesená",J88,0)</f>
        <v>0</v>
      </c>
      <c r="BI88" s="145">
        <f>IF(N88="nulová",J88,0)</f>
        <v>0</v>
      </c>
      <c r="BJ88" s="18" t="s">
        <v>78</v>
      </c>
      <c r="BK88" s="145">
        <f>ROUND(I88*H88,2)</f>
        <v>0</v>
      </c>
      <c r="BL88" s="18" t="s">
        <v>130</v>
      </c>
      <c r="BM88" s="144" t="s">
        <v>209</v>
      </c>
    </row>
    <row r="89" spans="1:47" s="2" customFormat="1" ht="12">
      <c r="A89" s="33"/>
      <c r="B89" s="34"/>
      <c r="C89" s="267"/>
      <c r="D89" s="278" t="s">
        <v>132</v>
      </c>
      <c r="E89" s="267"/>
      <c r="F89" s="279" t="s">
        <v>210</v>
      </c>
      <c r="G89" s="267"/>
      <c r="H89" s="267"/>
      <c r="I89" s="148"/>
      <c r="J89" s="267"/>
      <c r="K89" s="267"/>
      <c r="L89" s="34"/>
      <c r="M89" s="149"/>
      <c r="N89" s="150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132</v>
      </c>
      <c r="AU89" s="18" t="s">
        <v>80</v>
      </c>
    </row>
    <row r="90" spans="1:65" s="2" customFormat="1" ht="21.75" customHeight="1">
      <c r="A90" s="33"/>
      <c r="B90" s="138"/>
      <c r="C90" s="294" t="s">
        <v>130</v>
      </c>
      <c r="D90" s="294" t="s">
        <v>203</v>
      </c>
      <c r="E90" s="295" t="s">
        <v>211</v>
      </c>
      <c r="F90" s="293" t="s">
        <v>212</v>
      </c>
      <c r="G90" s="296" t="s">
        <v>200</v>
      </c>
      <c r="H90" s="297">
        <v>1</v>
      </c>
      <c r="I90" s="174"/>
      <c r="J90" s="292">
        <f>ROUND(I90*H90,2)</f>
        <v>0</v>
      </c>
      <c r="K90" s="293" t="s">
        <v>129</v>
      </c>
      <c r="L90" s="175"/>
      <c r="M90" s="176" t="s">
        <v>3</v>
      </c>
      <c r="N90" s="177" t="s">
        <v>41</v>
      </c>
      <c r="O90" s="54"/>
      <c r="P90" s="142">
        <f>O90*H90</f>
        <v>0</v>
      </c>
      <c r="Q90" s="142">
        <v>0.0061</v>
      </c>
      <c r="R90" s="142">
        <f>Q90*H90</f>
        <v>0.0061</v>
      </c>
      <c r="S90" s="142">
        <v>0</v>
      </c>
      <c r="T90" s="143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44" t="s">
        <v>177</v>
      </c>
      <c r="AT90" s="144" t="s">
        <v>203</v>
      </c>
      <c r="AU90" s="144" t="s">
        <v>80</v>
      </c>
      <c r="AY90" s="18" t="s">
        <v>123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8" t="s">
        <v>78</v>
      </c>
      <c r="BK90" s="145">
        <f>ROUND(I90*H90,2)</f>
        <v>0</v>
      </c>
      <c r="BL90" s="18" t="s">
        <v>130</v>
      </c>
      <c r="BM90" s="144" t="s">
        <v>213</v>
      </c>
    </row>
    <row r="91" spans="1:65" s="2" customFormat="1" ht="16.5" customHeight="1">
      <c r="A91" s="33"/>
      <c r="B91" s="138"/>
      <c r="C91" s="294" t="s">
        <v>154</v>
      </c>
      <c r="D91" s="294" t="s">
        <v>203</v>
      </c>
      <c r="E91" s="295" t="s">
        <v>214</v>
      </c>
      <c r="F91" s="293" t="s">
        <v>215</v>
      </c>
      <c r="G91" s="296" t="s">
        <v>200</v>
      </c>
      <c r="H91" s="297">
        <v>1</v>
      </c>
      <c r="I91" s="174"/>
      <c r="J91" s="292">
        <f>ROUND(I91*H91,2)</f>
        <v>0</v>
      </c>
      <c r="K91" s="293" t="s">
        <v>129</v>
      </c>
      <c r="L91" s="175"/>
      <c r="M91" s="176" t="s">
        <v>3</v>
      </c>
      <c r="N91" s="177" t="s">
        <v>41</v>
      </c>
      <c r="O91" s="54"/>
      <c r="P91" s="142">
        <f>O91*H91</f>
        <v>0</v>
      </c>
      <c r="Q91" s="142">
        <v>0.003</v>
      </c>
      <c r="R91" s="142">
        <f>Q91*H91</f>
        <v>0.003</v>
      </c>
      <c r="S91" s="142">
        <v>0</v>
      </c>
      <c r="T91" s="143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44" t="s">
        <v>177</v>
      </c>
      <c r="AT91" s="144" t="s">
        <v>203</v>
      </c>
      <c r="AU91" s="144" t="s">
        <v>80</v>
      </c>
      <c r="AY91" s="18" t="s">
        <v>123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78</v>
      </c>
      <c r="BK91" s="145">
        <f>ROUND(I91*H91,2)</f>
        <v>0</v>
      </c>
      <c r="BL91" s="18" t="s">
        <v>130</v>
      </c>
      <c r="BM91" s="144" t="s">
        <v>216</v>
      </c>
    </row>
    <row r="92" spans="1:65" s="2" customFormat="1" ht="16.5" customHeight="1">
      <c r="A92" s="33"/>
      <c r="B92" s="138"/>
      <c r="C92" s="294" t="s">
        <v>162</v>
      </c>
      <c r="D92" s="294" t="s">
        <v>203</v>
      </c>
      <c r="E92" s="295" t="s">
        <v>217</v>
      </c>
      <c r="F92" s="293" t="s">
        <v>218</v>
      </c>
      <c r="G92" s="296" t="s">
        <v>200</v>
      </c>
      <c r="H92" s="297">
        <v>1</v>
      </c>
      <c r="I92" s="174"/>
      <c r="J92" s="292">
        <f>ROUND(I92*H92,2)</f>
        <v>0</v>
      </c>
      <c r="K92" s="293" t="s">
        <v>129</v>
      </c>
      <c r="L92" s="175"/>
      <c r="M92" s="176" t="s">
        <v>3</v>
      </c>
      <c r="N92" s="177" t="s">
        <v>41</v>
      </c>
      <c r="O92" s="54"/>
      <c r="P92" s="142">
        <f>O92*H92</f>
        <v>0</v>
      </c>
      <c r="Q92" s="142">
        <v>0.0001</v>
      </c>
      <c r="R92" s="142">
        <f>Q92*H92</f>
        <v>0.0001</v>
      </c>
      <c r="S92" s="142">
        <v>0</v>
      </c>
      <c r="T92" s="143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4" t="s">
        <v>177</v>
      </c>
      <c r="AT92" s="144" t="s">
        <v>203</v>
      </c>
      <c r="AU92" s="144" t="s">
        <v>80</v>
      </c>
      <c r="AY92" s="18" t="s">
        <v>123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8" t="s">
        <v>78</v>
      </c>
      <c r="BK92" s="145">
        <f>ROUND(I92*H92,2)</f>
        <v>0</v>
      </c>
      <c r="BL92" s="18" t="s">
        <v>130</v>
      </c>
      <c r="BM92" s="144" t="s">
        <v>219</v>
      </c>
    </row>
    <row r="93" spans="2:63" s="12" customFormat="1" ht="22.9" customHeight="1">
      <c r="B93" s="125"/>
      <c r="C93" s="272"/>
      <c r="D93" s="289" t="s">
        <v>69</v>
      </c>
      <c r="E93" s="290" t="s">
        <v>167</v>
      </c>
      <c r="F93" s="290" t="s">
        <v>168</v>
      </c>
      <c r="G93" s="272"/>
      <c r="H93" s="272"/>
      <c r="I93" s="128"/>
      <c r="J93" s="271">
        <f>BK93</f>
        <v>0</v>
      </c>
      <c r="K93" s="272"/>
      <c r="L93" s="125"/>
      <c r="M93" s="130"/>
      <c r="N93" s="131"/>
      <c r="O93" s="131"/>
      <c r="P93" s="132">
        <f>SUM(P94:P95)</f>
        <v>0</v>
      </c>
      <c r="Q93" s="131"/>
      <c r="R93" s="132">
        <f>SUM(R94:R95)</f>
        <v>0</v>
      </c>
      <c r="S93" s="131"/>
      <c r="T93" s="133">
        <f>SUM(T94:T95)</f>
        <v>0</v>
      </c>
      <c r="AR93" s="126" t="s">
        <v>78</v>
      </c>
      <c r="AT93" s="134" t="s">
        <v>69</v>
      </c>
      <c r="AU93" s="134" t="s">
        <v>78</v>
      </c>
      <c r="AY93" s="126" t="s">
        <v>123</v>
      </c>
      <c r="BK93" s="135">
        <f>SUM(BK94:BK95)</f>
        <v>0</v>
      </c>
    </row>
    <row r="94" spans="1:65" s="2" customFormat="1" ht="37.9" customHeight="1">
      <c r="A94" s="33"/>
      <c r="B94" s="138"/>
      <c r="C94" s="274" t="s">
        <v>169</v>
      </c>
      <c r="D94" s="274" t="s">
        <v>125</v>
      </c>
      <c r="E94" s="275" t="s">
        <v>170</v>
      </c>
      <c r="F94" s="266" t="s">
        <v>171</v>
      </c>
      <c r="G94" s="276" t="s">
        <v>172</v>
      </c>
      <c r="H94" s="277">
        <v>0.126</v>
      </c>
      <c r="I94" s="139"/>
      <c r="J94" s="265">
        <f>ROUND(I94*H94,2)</f>
        <v>0</v>
      </c>
      <c r="K94" s="266" t="s">
        <v>129</v>
      </c>
      <c r="L94" s="34"/>
      <c r="M94" s="140" t="s">
        <v>3</v>
      </c>
      <c r="N94" s="141" t="s">
        <v>41</v>
      </c>
      <c r="O94" s="54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4" t="s">
        <v>130</v>
      </c>
      <c r="AT94" s="144" t="s">
        <v>125</v>
      </c>
      <c r="AU94" s="144" t="s">
        <v>80</v>
      </c>
      <c r="AY94" s="18" t="s">
        <v>123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8" t="s">
        <v>78</v>
      </c>
      <c r="BK94" s="145">
        <f>ROUND(I94*H94,2)</f>
        <v>0</v>
      </c>
      <c r="BL94" s="18" t="s">
        <v>130</v>
      </c>
      <c r="BM94" s="144" t="s">
        <v>220</v>
      </c>
    </row>
    <row r="95" spans="1:47" s="2" customFormat="1" ht="12">
      <c r="A95" s="33"/>
      <c r="B95" s="34"/>
      <c r="C95" s="33"/>
      <c r="D95" s="146" t="s">
        <v>132</v>
      </c>
      <c r="E95" s="33"/>
      <c r="F95" s="147" t="s">
        <v>174</v>
      </c>
      <c r="G95" s="33"/>
      <c r="H95" s="33"/>
      <c r="I95" s="148"/>
      <c r="J95" s="33"/>
      <c r="K95" s="33"/>
      <c r="L95" s="34"/>
      <c r="M95" s="178"/>
      <c r="N95" s="179"/>
      <c r="O95" s="171"/>
      <c r="P95" s="171"/>
      <c r="Q95" s="171"/>
      <c r="R95" s="171"/>
      <c r="S95" s="171"/>
      <c r="T95" s="180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132</v>
      </c>
      <c r="AU95" s="18" t="s">
        <v>80</v>
      </c>
    </row>
    <row r="96" spans="1:31" s="2" customFormat="1" ht="6.95" customHeight="1">
      <c r="A96" s="33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34"/>
      <c r="M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</sheetData>
  <sheetProtection algorithmName="SHA-512" hashValue="bAvOmChdaWD3C4s/1HC5XbOb+JguNCenGrbtzy9CXh7E7FGrLze3Xx8u7aD/5YfpYsq8wN1VToQrxDCLSa8lWA==" saltValue="p51HGK+OaAtPFQROWPTOjA==" spinCount="100000" sheet="1" objects="1" scenarios="1"/>
  <autoFilter ref="C81:K9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914111111"/>
    <hyperlink ref="F89" r:id="rId2" display="https://podminky.urs.cz/item/CS_URS_2022_01/914511112"/>
    <hyperlink ref="F95" r:id="rId3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2"/>
  <sheetViews>
    <sheetView showGridLines="0" zoomScale="25" zoomScaleNormal="25" workbookViewId="0" topLeftCell="A1">
      <selection activeCell="I87" sqref="I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96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2" t="str">
        <f>'Rekapitulace stavby'!K6</f>
        <v>VD Orlík, Malá Radava – modernizace sjezdu do vody</v>
      </c>
      <c r="F7" s="343"/>
      <c r="G7" s="343"/>
      <c r="H7" s="343"/>
      <c r="L7" s="21"/>
    </row>
    <row r="8" spans="1:31" s="2" customFormat="1" ht="12" customHeight="1">
      <c r="A8" s="33"/>
      <c r="B8" s="34"/>
      <c r="C8" s="33"/>
      <c r="D8" s="28" t="s">
        <v>97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2" t="s">
        <v>221</v>
      </c>
      <c r="F9" s="341"/>
      <c r="G9" s="341"/>
      <c r="H9" s="341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Vyplň údaj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44" t="str">
        <f>'Rekapitulace stavby'!E14</f>
        <v>Vyplň údaj</v>
      </c>
      <c r="F18" s="315"/>
      <c r="G18" s="315"/>
      <c r="H18" s="315"/>
      <c r="I18" s="28" t="s">
        <v>27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27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19" t="s">
        <v>3</v>
      </c>
      <c r="F27" s="319"/>
      <c r="G27" s="319"/>
      <c r="H27" s="3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36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40</v>
      </c>
      <c r="E33" s="28" t="s">
        <v>41</v>
      </c>
      <c r="F33" s="96">
        <f>ROUND((SUM(BE84:BE191)),2)</f>
        <v>0</v>
      </c>
      <c r="G33" s="33"/>
      <c r="H33" s="33"/>
      <c r="I33" s="97">
        <v>0.21</v>
      </c>
      <c r="J33" s="96">
        <f>ROUND(((SUM(BE84:BE191))*I33),2)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96">
        <f>ROUND((SUM(BF84:BF191)),2)</f>
        <v>0</v>
      </c>
      <c r="G34" s="33"/>
      <c r="H34" s="33"/>
      <c r="I34" s="97">
        <v>0.15</v>
      </c>
      <c r="J34" s="96">
        <f>ROUND(((SUM(BF84:BF191))*I34),2)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96">
        <f>ROUND((SUM(BG84:BG191)),2)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96">
        <f>ROUND((SUM(BH84:BH191)),2)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96">
        <f>ROUND((SUM(BI84:BI191)),2)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46</v>
      </c>
      <c r="E39" s="56"/>
      <c r="F39" s="56"/>
      <c r="G39" s="100" t="s">
        <v>47</v>
      </c>
      <c r="H39" s="101" t="s">
        <v>48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42" t="str">
        <f>E7</f>
        <v>VD Orlík, Malá Radava – modernizace sjezdu do vody</v>
      </c>
      <c r="F48" s="343"/>
      <c r="G48" s="343"/>
      <c r="H48" s="343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2" t="str">
        <f>E9</f>
        <v>03 - Odstranění stávajícího</v>
      </c>
      <c r="F50" s="341"/>
      <c r="G50" s="341"/>
      <c r="H50" s="341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Vyplň údaj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24</v>
      </c>
      <c r="D54" s="33"/>
      <c r="E54" s="33"/>
      <c r="F54" s="26" t="str">
        <f>E15</f>
        <v>Povodí Vltavy, státní podnik, Holečkova 3178</v>
      </c>
      <c r="G54" s="33"/>
      <c r="H54" s="33"/>
      <c r="I54" s="28" t="s">
        <v>30</v>
      </c>
      <c r="J54" s="31" t="str">
        <f>E21</f>
        <v>Tomáš Lehmann - BPK projekt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3"/>
      <c r="E55" s="33"/>
      <c r="F55" s="26" t="str">
        <f>IF(E18="","",E18)</f>
        <v>Vyplň údaj</v>
      </c>
      <c r="G55" s="33"/>
      <c r="H55" s="33"/>
      <c r="I55" s="28" t="s">
        <v>33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68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>
      <c r="B60" s="107"/>
      <c r="D60" s="108" t="s">
        <v>103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>
      <c r="B61" s="111"/>
      <c r="D61" s="112" t="s">
        <v>104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" customHeight="1">
      <c r="B62" s="111"/>
      <c r="D62" s="112" t="s">
        <v>196</v>
      </c>
      <c r="E62" s="113"/>
      <c r="F62" s="113"/>
      <c r="G62" s="113"/>
      <c r="H62" s="113"/>
      <c r="I62" s="113"/>
      <c r="J62" s="114">
        <f>J149</f>
        <v>0</v>
      </c>
      <c r="L62" s="111"/>
    </row>
    <row r="63" spans="2:12" s="10" customFormat="1" ht="19.9" customHeight="1">
      <c r="B63" s="111"/>
      <c r="D63" s="112" t="s">
        <v>222</v>
      </c>
      <c r="E63" s="113"/>
      <c r="F63" s="113"/>
      <c r="G63" s="113"/>
      <c r="H63" s="113"/>
      <c r="I63" s="113"/>
      <c r="J63" s="114">
        <f>J155</f>
        <v>0</v>
      </c>
      <c r="L63" s="111"/>
    </row>
    <row r="64" spans="2:12" s="9" customFormat="1" ht="24.95" customHeight="1">
      <c r="B64" s="107"/>
      <c r="D64" s="108" t="s">
        <v>107</v>
      </c>
      <c r="E64" s="109"/>
      <c r="F64" s="109"/>
      <c r="G64" s="109"/>
      <c r="H64" s="109"/>
      <c r="I64" s="109"/>
      <c r="J64" s="110">
        <f>J188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108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42" t="str">
        <f>E7</f>
        <v>VD Orlík, Malá Radava – modernizace sjezdu do vody</v>
      </c>
      <c r="F74" s="343"/>
      <c r="G74" s="343"/>
      <c r="H74" s="34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97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32" t="str">
        <f>E9</f>
        <v>03 - Odstranění stávajícího</v>
      </c>
      <c r="F76" s="341"/>
      <c r="G76" s="341"/>
      <c r="H76" s="341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21</v>
      </c>
      <c r="D78" s="33"/>
      <c r="E78" s="33"/>
      <c r="F78" s="26" t="str">
        <f>F12</f>
        <v xml:space="preserve"> </v>
      </c>
      <c r="G78" s="33"/>
      <c r="H78" s="33"/>
      <c r="I78" s="28" t="s">
        <v>23</v>
      </c>
      <c r="J78" s="51" t="str">
        <f>IF(J12="","",J12)</f>
        <v>Vyplň údaj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5.7" customHeight="1">
      <c r="A80" s="33"/>
      <c r="B80" s="34"/>
      <c r="C80" s="28" t="s">
        <v>24</v>
      </c>
      <c r="D80" s="33"/>
      <c r="E80" s="33"/>
      <c r="F80" s="26" t="str">
        <f>E15</f>
        <v>Povodí Vltavy, státní podnik, Holečkova 3178</v>
      </c>
      <c r="G80" s="33"/>
      <c r="H80" s="33"/>
      <c r="I80" s="28" t="s">
        <v>30</v>
      </c>
      <c r="J80" s="31" t="str">
        <f>E21</f>
        <v>Tomáš Lehmann - BPK projekt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28</v>
      </c>
      <c r="D81" s="33"/>
      <c r="E81" s="33"/>
      <c r="F81" s="26" t="str">
        <f>IF(E18="","",E18)</f>
        <v>Vyplň údaj</v>
      </c>
      <c r="G81" s="33"/>
      <c r="H81" s="33"/>
      <c r="I81" s="28" t="s">
        <v>33</v>
      </c>
      <c r="J81" s="31" t="str">
        <f>E24</f>
        <v xml:space="preserve"> 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298" t="s">
        <v>109</v>
      </c>
      <c r="D83" s="299" t="s">
        <v>55</v>
      </c>
      <c r="E83" s="299" t="s">
        <v>51</v>
      </c>
      <c r="F83" s="299" t="s">
        <v>52</v>
      </c>
      <c r="G83" s="299" t="s">
        <v>110</v>
      </c>
      <c r="H83" s="299" t="s">
        <v>111</v>
      </c>
      <c r="I83" s="299" t="s">
        <v>112</v>
      </c>
      <c r="J83" s="299" t="s">
        <v>101</v>
      </c>
      <c r="K83" s="300" t="s">
        <v>113</v>
      </c>
      <c r="L83" s="120"/>
      <c r="M83" s="58" t="s">
        <v>3</v>
      </c>
      <c r="N83" s="59" t="s">
        <v>40</v>
      </c>
      <c r="O83" s="59" t="s">
        <v>114</v>
      </c>
      <c r="P83" s="59" t="s">
        <v>115</v>
      </c>
      <c r="Q83" s="59" t="s">
        <v>116</v>
      </c>
      <c r="R83" s="59" t="s">
        <v>117</v>
      </c>
      <c r="S83" s="59" t="s">
        <v>118</v>
      </c>
      <c r="T83" s="60" t="s">
        <v>119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301" t="s">
        <v>120</v>
      </c>
      <c r="D84" s="267"/>
      <c r="E84" s="267"/>
      <c r="F84" s="267"/>
      <c r="G84" s="267"/>
      <c r="H84" s="267"/>
      <c r="I84" s="148"/>
      <c r="J84" s="302">
        <f>BK84</f>
        <v>0</v>
      </c>
      <c r="K84" s="267"/>
      <c r="L84" s="34"/>
      <c r="M84" s="61"/>
      <c r="N84" s="52"/>
      <c r="O84" s="62"/>
      <c r="P84" s="122">
        <f>P85+P188</f>
        <v>0</v>
      </c>
      <c r="Q84" s="62"/>
      <c r="R84" s="122">
        <f>R85+R188</f>
        <v>0</v>
      </c>
      <c r="S84" s="62"/>
      <c r="T84" s="123">
        <f>T85+T188</f>
        <v>363.33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69</v>
      </c>
      <c r="AU84" s="18" t="s">
        <v>102</v>
      </c>
      <c r="BK84" s="124">
        <f>BK85+BK188</f>
        <v>0</v>
      </c>
    </row>
    <row r="85" spans="2:63" s="12" customFormat="1" ht="25.9" customHeight="1">
      <c r="B85" s="125"/>
      <c r="C85" s="272"/>
      <c r="D85" s="289" t="s">
        <v>69</v>
      </c>
      <c r="E85" s="291" t="s">
        <v>121</v>
      </c>
      <c r="F85" s="291" t="s">
        <v>122</v>
      </c>
      <c r="G85" s="272"/>
      <c r="H85" s="272"/>
      <c r="I85" s="128"/>
      <c r="J85" s="273">
        <f>BK85</f>
        <v>0</v>
      </c>
      <c r="K85" s="272"/>
      <c r="L85" s="125"/>
      <c r="M85" s="130"/>
      <c r="N85" s="131"/>
      <c r="O85" s="131"/>
      <c r="P85" s="132">
        <f>P86+P149+P155</f>
        <v>0</v>
      </c>
      <c r="Q85" s="131"/>
      <c r="R85" s="132">
        <f>R86+R149+R155</f>
        <v>0</v>
      </c>
      <c r="S85" s="131"/>
      <c r="T85" s="133">
        <f>T86+T149+T155</f>
        <v>363.33</v>
      </c>
      <c r="AR85" s="126" t="s">
        <v>78</v>
      </c>
      <c r="AT85" s="134" t="s">
        <v>69</v>
      </c>
      <c r="AU85" s="134" t="s">
        <v>70</v>
      </c>
      <c r="AY85" s="126" t="s">
        <v>123</v>
      </c>
      <c r="BK85" s="135">
        <f>BK86+BK149+BK155</f>
        <v>0</v>
      </c>
    </row>
    <row r="86" spans="2:63" s="12" customFormat="1" ht="22.9" customHeight="1">
      <c r="B86" s="125"/>
      <c r="C86" s="272"/>
      <c r="D86" s="289" t="s">
        <v>69</v>
      </c>
      <c r="E86" s="290" t="s">
        <v>78</v>
      </c>
      <c r="F86" s="290" t="s">
        <v>124</v>
      </c>
      <c r="G86" s="272"/>
      <c r="H86" s="272"/>
      <c r="I86" s="128"/>
      <c r="J86" s="271">
        <f>BK86</f>
        <v>0</v>
      </c>
      <c r="K86" s="272"/>
      <c r="L86" s="125"/>
      <c r="M86" s="130"/>
      <c r="N86" s="131"/>
      <c r="O86" s="131"/>
      <c r="P86" s="132">
        <f>SUM(P87:P148)</f>
        <v>0</v>
      </c>
      <c r="Q86" s="131"/>
      <c r="R86" s="132">
        <f>SUM(R87:R148)</f>
        <v>0</v>
      </c>
      <c r="S86" s="131"/>
      <c r="T86" s="133">
        <f>SUM(T87:T148)</f>
        <v>363.33</v>
      </c>
      <c r="AR86" s="126" t="s">
        <v>78</v>
      </c>
      <c r="AT86" s="134" t="s">
        <v>69</v>
      </c>
      <c r="AU86" s="134" t="s">
        <v>78</v>
      </c>
      <c r="AY86" s="126" t="s">
        <v>123</v>
      </c>
      <c r="BK86" s="135">
        <f>SUM(BK87:BK148)</f>
        <v>0</v>
      </c>
    </row>
    <row r="87" spans="1:65" s="2" customFormat="1" ht="62.65" customHeight="1">
      <c r="A87" s="33"/>
      <c r="B87" s="138"/>
      <c r="C87" s="274" t="s">
        <v>78</v>
      </c>
      <c r="D87" s="274" t="s">
        <v>125</v>
      </c>
      <c r="E87" s="275" t="s">
        <v>223</v>
      </c>
      <c r="F87" s="266" t="s">
        <v>224</v>
      </c>
      <c r="G87" s="276" t="s">
        <v>157</v>
      </c>
      <c r="H87" s="277">
        <v>295</v>
      </c>
      <c r="I87" s="139"/>
      <c r="J87" s="265">
        <f>ROUND(I87*H87,2)</f>
        <v>0</v>
      </c>
      <c r="K87" s="266" t="s">
        <v>129</v>
      </c>
      <c r="L87" s="34"/>
      <c r="M87" s="140" t="s">
        <v>3</v>
      </c>
      <c r="N87" s="141" t="s">
        <v>41</v>
      </c>
      <c r="O87" s="54"/>
      <c r="P87" s="142">
        <f>O87*H87</f>
        <v>0</v>
      </c>
      <c r="Q87" s="142">
        <v>0</v>
      </c>
      <c r="R87" s="142">
        <f>Q87*H87</f>
        <v>0</v>
      </c>
      <c r="S87" s="142">
        <v>0.586</v>
      </c>
      <c r="T87" s="143">
        <f>S87*H87</f>
        <v>172.86999999999998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4" t="s">
        <v>130</v>
      </c>
      <c r="AT87" s="144" t="s">
        <v>125</v>
      </c>
      <c r="AU87" s="144" t="s">
        <v>80</v>
      </c>
      <c r="AY87" s="18" t="s">
        <v>123</v>
      </c>
      <c r="BE87" s="145">
        <f>IF(N87="základní",J87,0)</f>
        <v>0</v>
      </c>
      <c r="BF87" s="145">
        <f>IF(N87="snížená",J87,0)</f>
        <v>0</v>
      </c>
      <c r="BG87" s="145">
        <f>IF(N87="zákl. přenesená",J87,0)</f>
        <v>0</v>
      </c>
      <c r="BH87" s="145">
        <f>IF(N87="sníž. přenesená",J87,0)</f>
        <v>0</v>
      </c>
      <c r="BI87" s="145">
        <f>IF(N87="nulová",J87,0)</f>
        <v>0</v>
      </c>
      <c r="BJ87" s="18" t="s">
        <v>78</v>
      </c>
      <c r="BK87" s="145">
        <f>ROUND(I87*H87,2)</f>
        <v>0</v>
      </c>
      <c r="BL87" s="18" t="s">
        <v>130</v>
      </c>
      <c r="BM87" s="144" t="s">
        <v>225</v>
      </c>
    </row>
    <row r="88" spans="1:47" s="2" customFormat="1" ht="12">
      <c r="A88" s="33"/>
      <c r="B88" s="34"/>
      <c r="C88" s="267"/>
      <c r="D88" s="278" t="s">
        <v>132</v>
      </c>
      <c r="E88" s="267"/>
      <c r="F88" s="279" t="s">
        <v>226</v>
      </c>
      <c r="G88" s="267"/>
      <c r="H88" s="267"/>
      <c r="I88" s="148"/>
      <c r="J88" s="267"/>
      <c r="K88" s="267"/>
      <c r="L88" s="34"/>
      <c r="M88" s="149"/>
      <c r="N88" s="150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132</v>
      </c>
      <c r="AU88" s="18" t="s">
        <v>80</v>
      </c>
    </row>
    <row r="89" spans="2:51" s="13" customFormat="1" ht="12">
      <c r="B89" s="151"/>
      <c r="C89" s="268"/>
      <c r="D89" s="280" t="s">
        <v>134</v>
      </c>
      <c r="E89" s="281" t="s">
        <v>3</v>
      </c>
      <c r="F89" s="282" t="s">
        <v>227</v>
      </c>
      <c r="G89" s="268"/>
      <c r="H89" s="281" t="s">
        <v>3</v>
      </c>
      <c r="I89" s="153"/>
      <c r="J89" s="268"/>
      <c r="K89" s="268"/>
      <c r="L89" s="151"/>
      <c r="M89" s="154"/>
      <c r="N89" s="155"/>
      <c r="O89" s="155"/>
      <c r="P89" s="155"/>
      <c r="Q89" s="155"/>
      <c r="R89" s="155"/>
      <c r="S89" s="155"/>
      <c r="T89" s="156"/>
      <c r="AT89" s="152" t="s">
        <v>134</v>
      </c>
      <c r="AU89" s="152" t="s">
        <v>80</v>
      </c>
      <c r="AV89" s="13" t="s">
        <v>78</v>
      </c>
      <c r="AW89" s="13" t="s">
        <v>32</v>
      </c>
      <c r="AX89" s="13" t="s">
        <v>70</v>
      </c>
      <c r="AY89" s="152" t="s">
        <v>123</v>
      </c>
    </row>
    <row r="90" spans="2:51" s="14" customFormat="1" ht="12">
      <c r="B90" s="157"/>
      <c r="C90" s="269"/>
      <c r="D90" s="280" t="s">
        <v>134</v>
      </c>
      <c r="E90" s="283" t="s">
        <v>3</v>
      </c>
      <c r="F90" s="284" t="s">
        <v>228</v>
      </c>
      <c r="G90" s="269"/>
      <c r="H90" s="285">
        <v>241.2</v>
      </c>
      <c r="I90" s="159"/>
      <c r="J90" s="269"/>
      <c r="K90" s="269"/>
      <c r="L90" s="157"/>
      <c r="M90" s="160"/>
      <c r="N90" s="161"/>
      <c r="O90" s="161"/>
      <c r="P90" s="161"/>
      <c r="Q90" s="161"/>
      <c r="R90" s="161"/>
      <c r="S90" s="161"/>
      <c r="T90" s="162"/>
      <c r="AT90" s="158" t="s">
        <v>134</v>
      </c>
      <c r="AU90" s="158" t="s">
        <v>80</v>
      </c>
      <c r="AV90" s="14" t="s">
        <v>80</v>
      </c>
      <c r="AW90" s="14" t="s">
        <v>32</v>
      </c>
      <c r="AX90" s="14" t="s">
        <v>70</v>
      </c>
      <c r="AY90" s="158" t="s">
        <v>123</v>
      </c>
    </row>
    <row r="91" spans="2:51" s="13" customFormat="1" ht="12">
      <c r="B91" s="151"/>
      <c r="C91" s="268"/>
      <c r="D91" s="280" t="s">
        <v>134</v>
      </c>
      <c r="E91" s="281" t="s">
        <v>3</v>
      </c>
      <c r="F91" s="282" t="s">
        <v>229</v>
      </c>
      <c r="G91" s="268"/>
      <c r="H91" s="281" t="s">
        <v>3</v>
      </c>
      <c r="I91" s="153"/>
      <c r="J91" s="268"/>
      <c r="K91" s="268"/>
      <c r="L91" s="151"/>
      <c r="M91" s="154"/>
      <c r="N91" s="155"/>
      <c r="O91" s="155"/>
      <c r="P91" s="155"/>
      <c r="Q91" s="155"/>
      <c r="R91" s="155"/>
      <c r="S91" s="155"/>
      <c r="T91" s="156"/>
      <c r="AT91" s="152" t="s">
        <v>134</v>
      </c>
      <c r="AU91" s="152" t="s">
        <v>80</v>
      </c>
      <c r="AV91" s="13" t="s">
        <v>78</v>
      </c>
      <c r="AW91" s="13" t="s">
        <v>32</v>
      </c>
      <c r="AX91" s="13" t="s">
        <v>70</v>
      </c>
      <c r="AY91" s="152" t="s">
        <v>123</v>
      </c>
    </row>
    <row r="92" spans="2:51" s="14" customFormat="1" ht="12">
      <c r="B92" s="157"/>
      <c r="C92" s="269"/>
      <c r="D92" s="280" t="s">
        <v>134</v>
      </c>
      <c r="E92" s="283" t="s">
        <v>3</v>
      </c>
      <c r="F92" s="284" t="s">
        <v>230</v>
      </c>
      <c r="G92" s="269"/>
      <c r="H92" s="285">
        <v>13.5</v>
      </c>
      <c r="I92" s="159"/>
      <c r="J92" s="269"/>
      <c r="K92" s="269"/>
      <c r="L92" s="157"/>
      <c r="M92" s="160"/>
      <c r="N92" s="161"/>
      <c r="O92" s="161"/>
      <c r="P92" s="161"/>
      <c r="Q92" s="161"/>
      <c r="R92" s="161"/>
      <c r="S92" s="161"/>
      <c r="T92" s="162"/>
      <c r="AT92" s="158" t="s">
        <v>134</v>
      </c>
      <c r="AU92" s="158" t="s">
        <v>80</v>
      </c>
      <c r="AV92" s="14" t="s">
        <v>80</v>
      </c>
      <c r="AW92" s="14" t="s">
        <v>32</v>
      </c>
      <c r="AX92" s="14" t="s">
        <v>70</v>
      </c>
      <c r="AY92" s="158" t="s">
        <v>123</v>
      </c>
    </row>
    <row r="93" spans="2:51" s="13" customFormat="1" ht="12">
      <c r="B93" s="151"/>
      <c r="C93" s="268"/>
      <c r="D93" s="280" t="s">
        <v>134</v>
      </c>
      <c r="E93" s="281" t="s">
        <v>3</v>
      </c>
      <c r="F93" s="282" t="s">
        <v>231</v>
      </c>
      <c r="G93" s="268"/>
      <c r="H93" s="281" t="s">
        <v>3</v>
      </c>
      <c r="I93" s="153"/>
      <c r="J93" s="268"/>
      <c r="K93" s="268"/>
      <c r="L93" s="151"/>
      <c r="M93" s="154"/>
      <c r="N93" s="155"/>
      <c r="O93" s="155"/>
      <c r="P93" s="155"/>
      <c r="Q93" s="155"/>
      <c r="R93" s="155"/>
      <c r="S93" s="155"/>
      <c r="T93" s="156"/>
      <c r="AT93" s="152" t="s">
        <v>134</v>
      </c>
      <c r="AU93" s="152" t="s">
        <v>80</v>
      </c>
      <c r="AV93" s="13" t="s">
        <v>78</v>
      </c>
      <c r="AW93" s="13" t="s">
        <v>32</v>
      </c>
      <c r="AX93" s="13" t="s">
        <v>70</v>
      </c>
      <c r="AY93" s="152" t="s">
        <v>123</v>
      </c>
    </row>
    <row r="94" spans="2:51" s="14" customFormat="1" ht="12">
      <c r="B94" s="157"/>
      <c r="C94" s="269"/>
      <c r="D94" s="280" t="s">
        <v>134</v>
      </c>
      <c r="E94" s="283" t="s">
        <v>3</v>
      </c>
      <c r="F94" s="284" t="s">
        <v>232</v>
      </c>
      <c r="G94" s="269"/>
      <c r="H94" s="285">
        <v>26.8</v>
      </c>
      <c r="I94" s="159"/>
      <c r="J94" s="269"/>
      <c r="K94" s="269"/>
      <c r="L94" s="157"/>
      <c r="M94" s="160"/>
      <c r="N94" s="161"/>
      <c r="O94" s="161"/>
      <c r="P94" s="161"/>
      <c r="Q94" s="161"/>
      <c r="R94" s="161"/>
      <c r="S94" s="161"/>
      <c r="T94" s="162"/>
      <c r="AT94" s="158" t="s">
        <v>134</v>
      </c>
      <c r="AU94" s="158" t="s">
        <v>80</v>
      </c>
      <c r="AV94" s="14" t="s">
        <v>80</v>
      </c>
      <c r="AW94" s="14" t="s">
        <v>32</v>
      </c>
      <c r="AX94" s="14" t="s">
        <v>70</v>
      </c>
      <c r="AY94" s="158" t="s">
        <v>123</v>
      </c>
    </row>
    <row r="95" spans="2:51" s="13" customFormat="1" ht="12">
      <c r="B95" s="151"/>
      <c r="C95" s="268"/>
      <c r="D95" s="280" t="s">
        <v>134</v>
      </c>
      <c r="E95" s="281" t="s">
        <v>3</v>
      </c>
      <c r="F95" s="282" t="s">
        <v>233</v>
      </c>
      <c r="G95" s="268"/>
      <c r="H95" s="281" t="s">
        <v>3</v>
      </c>
      <c r="I95" s="153"/>
      <c r="J95" s="268"/>
      <c r="K95" s="268"/>
      <c r="L95" s="151"/>
      <c r="M95" s="154"/>
      <c r="N95" s="155"/>
      <c r="O95" s="155"/>
      <c r="P95" s="155"/>
      <c r="Q95" s="155"/>
      <c r="R95" s="155"/>
      <c r="S95" s="155"/>
      <c r="T95" s="156"/>
      <c r="AT95" s="152" t="s">
        <v>134</v>
      </c>
      <c r="AU95" s="152" t="s">
        <v>80</v>
      </c>
      <c r="AV95" s="13" t="s">
        <v>78</v>
      </c>
      <c r="AW95" s="13" t="s">
        <v>32</v>
      </c>
      <c r="AX95" s="13" t="s">
        <v>70</v>
      </c>
      <c r="AY95" s="152" t="s">
        <v>123</v>
      </c>
    </row>
    <row r="96" spans="2:51" s="14" customFormat="1" ht="12">
      <c r="B96" s="157"/>
      <c r="C96" s="269"/>
      <c r="D96" s="280" t="s">
        <v>134</v>
      </c>
      <c r="E96" s="283" t="s">
        <v>3</v>
      </c>
      <c r="F96" s="284" t="s">
        <v>230</v>
      </c>
      <c r="G96" s="269"/>
      <c r="H96" s="285">
        <v>13.5</v>
      </c>
      <c r="I96" s="159"/>
      <c r="J96" s="269"/>
      <c r="K96" s="269"/>
      <c r="L96" s="157"/>
      <c r="M96" s="160"/>
      <c r="N96" s="161"/>
      <c r="O96" s="161"/>
      <c r="P96" s="161"/>
      <c r="Q96" s="161"/>
      <c r="R96" s="161"/>
      <c r="S96" s="161"/>
      <c r="T96" s="162"/>
      <c r="AT96" s="158" t="s">
        <v>134</v>
      </c>
      <c r="AU96" s="158" t="s">
        <v>80</v>
      </c>
      <c r="AV96" s="14" t="s">
        <v>80</v>
      </c>
      <c r="AW96" s="14" t="s">
        <v>32</v>
      </c>
      <c r="AX96" s="14" t="s">
        <v>70</v>
      </c>
      <c r="AY96" s="158" t="s">
        <v>123</v>
      </c>
    </row>
    <row r="97" spans="2:51" s="15" customFormat="1" ht="12">
      <c r="B97" s="163"/>
      <c r="C97" s="270"/>
      <c r="D97" s="280" t="s">
        <v>134</v>
      </c>
      <c r="E97" s="286" t="s">
        <v>3</v>
      </c>
      <c r="F97" s="287" t="s">
        <v>137</v>
      </c>
      <c r="G97" s="270"/>
      <c r="H97" s="288">
        <v>295</v>
      </c>
      <c r="I97" s="165"/>
      <c r="J97" s="270"/>
      <c r="K97" s="270"/>
      <c r="L97" s="163"/>
      <c r="M97" s="166"/>
      <c r="N97" s="167"/>
      <c r="O97" s="167"/>
      <c r="P97" s="167"/>
      <c r="Q97" s="167"/>
      <c r="R97" s="167"/>
      <c r="S97" s="167"/>
      <c r="T97" s="168"/>
      <c r="AT97" s="164" t="s">
        <v>134</v>
      </c>
      <c r="AU97" s="164" t="s">
        <v>80</v>
      </c>
      <c r="AV97" s="15" t="s">
        <v>130</v>
      </c>
      <c r="AW97" s="15" t="s">
        <v>32</v>
      </c>
      <c r="AX97" s="15" t="s">
        <v>78</v>
      </c>
      <c r="AY97" s="164" t="s">
        <v>123</v>
      </c>
    </row>
    <row r="98" spans="1:65" s="2" customFormat="1" ht="66.75" customHeight="1">
      <c r="A98" s="33"/>
      <c r="B98" s="138"/>
      <c r="C98" s="274" t="s">
        <v>80</v>
      </c>
      <c r="D98" s="274" t="s">
        <v>125</v>
      </c>
      <c r="E98" s="275" t="s">
        <v>234</v>
      </c>
      <c r="F98" s="266" t="s">
        <v>235</v>
      </c>
      <c r="G98" s="276" t="s">
        <v>157</v>
      </c>
      <c r="H98" s="277">
        <v>268</v>
      </c>
      <c r="I98" s="139"/>
      <c r="J98" s="265">
        <f>ROUND(I98*H98,2)</f>
        <v>0</v>
      </c>
      <c r="K98" s="266" t="s">
        <v>129</v>
      </c>
      <c r="L98" s="34"/>
      <c r="M98" s="140" t="s">
        <v>3</v>
      </c>
      <c r="N98" s="141" t="s">
        <v>41</v>
      </c>
      <c r="O98" s="54"/>
      <c r="P98" s="142">
        <f>O98*H98</f>
        <v>0</v>
      </c>
      <c r="Q98" s="142">
        <v>0</v>
      </c>
      <c r="R98" s="142">
        <f>Q98*H98</f>
        <v>0</v>
      </c>
      <c r="S98" s="142">
        <v>0.44</v>
      </c>
      <c r="T98" s="143">
        <f>S98*H98</f>
        <v>117.92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4" t="s">
        <v>130</v>
      </c>
      <c r="AT98" s="144" t="s">
        <v>125</v>
      </c>
      <c r="AU98" s="144" t="s">
        <v>80</v>
      </c>
      <c r="AY98" s="18" t="s">
        <v>123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8" t="s">
        <v>78</v>
      </c>
      <c r="BK98" s="145">
        <f>ROUND(I98*H98,2)</f>
        <v>0</v>
      </c>
      <c r="BL98" s="18" t="s">
        <v>130</v>
      </c>
      <c r="BM98" s="144" t="s">
        <v>236</v>
      </c>
    </row>
    <row r="99" spans="1:47" s="2" customFormat="1" ht="12">
      <c r="A99" s="33"/>
      <c r="B99" s="34"/>
      <c r="C99" s="267"/>
      <c r="D99" s="278" t="s">
        <v>132</v>
      </c>
      <c r="E99" s="267"/>
      <c r="F99" s="279" t="s">
        <v>237</v>
      </c>
      <c r="G99" s="267"/>
      <c r="H99" s="267"/>
      <c r="I99" s="148"/>
      <c r="J99" s="267"/>
      <c r="K99" s="267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132</v>
      </c>
      <c r="AU99" s="18" t="s">
        <v>80</v>
      </c>
    </row>
    <row r="100" spans="2:51" s="13" customFormat="1" ht="12">
      <c r="B100" s="151"/>
      <c r="C100" s="268"/>
      <c r="D100" s="280" t="s">
        <v>134</v>
      </c>
      <c r="E100" s="281" t="s">
        <v>3</v>
      </c>
      <c r="F100" s="282" t="s">
        <v>238</v>
      </c>
      <c r="G100" s="268"/>
      <c r="H100" s="281" t="s">
        <v>3</v>
      </c>
      <c r="I100" s="153"/>
      <c r="J100" s="268"/>
      <c r="K100" s="268"/>
      <c r="L100" s="151"/>
      <c r="M100" s="154"/>
      <c r="N100" s="155"/>
      <c r="O100" s="155"/>
      <c r="P100" s="155"/>
      <c r="Q100" s="155"/>
      <c r="R100" s="155"/>
      <c r="S100" s="155"/>
      <c r="T100" s="156"/>
      <c r="AT100" s="152" t="s">
        <v>134</v>
      </c>
      <c r="AU100" s="152" t="s">
        <v>80</v>
      </c>
      <c r="AV100" s="13" t="s">
        <v>78</v>
      </c>
      <c r="AW100" s="13" t="s">
        <v>32</v>
      </c>
      <c r="AX100" s="13" t="s">
        <v>70</v>
      </c>
      <c r="AY100" s="152" t="s">
        <v>123</v>
      </c>
    </row>
    <row r="101" spans="2:51" s="14" customFormat="1" ht="12">
      <c r="B101" s="157"/>
      <c r="C101" s="269"/>
      <c r="D101" s="280" t="s">
        <v>134</v>
      </c>
      <c r="E101" s="283" t="s">
        <v>3</v>
      </c>
      <c r="F101" s="284" t="s">
        <v>239</v>
      </c>
      <c r="G101" s="269"/>
      <c r="H101" s="285">
        <v>268</v>
      </c>
      <c r="I101" s="159"/>
      <c r="J101" s="269"/>
      <c r="K101" s="269"/>
      <c r="L101" s="157"/>
      <c r="M101" s="160"/>
      <c r="N101" s="161"/>
      <c r="O101" s="161"/>
      <c r="P101" s="161"/>
      <c r="Q101" s="161"/>
      <c r="R101" s="161"/>
      <c r="S101" s="161"/>
      <c r="T101" s="162"/>
      <c r="AT101" s="158" t="s">
        <v>134</v>
      </c>
      <c r="AU101" s="158" t="s">
        <v>80</v>
      </c>
      <c r="AV101" s="14" t="s">
        <v>80</v>
      </c>
      <c r="AW101" s="14" t="s">
        <v>32</v>
      </c>
      <c r="AX101" s="14" t="s">
        <v>70</v>
      </c>
      <c r="AY101" s="158" t="s">
        <v>123</v>
      </c>
    </row>
    <row r="102" spans="2:51" s="15" customFormat="1" ht="12">
      <c r="B102" s="163"/>
      <c r="C102" s="270"/>
      <c r="D102" s="280" t="s">
        <v>134</v>
      </c>
      <c r="E102" s="286" t="s">
        <v>3</v>
      </c>
      <c r="F102" s="287" t="s">
        <v>137</v>
      </c>
      <c r="G102" s="270"/>
      <c r="H102" s="288">
        <v>268</v>
      </c>
      <c r="I102" s="165"/>
      <c r="J102" s="270"/>
      <c r="K102" s="270"/>
      <c r="L102" s="163"/>
      <c r="M102" s="166"/>
      <c r="N102" s="167"/>
      <c r="O102" s="167"/>
      <c r="P102" s="167"/>
      <c r="Q102" s="167"/>
      <c r="R102" s="167"/>
      <c r="S102" s="167"/>
      <c r="T102" s="168"/>
      <c r="AT102" s="164" t="s">
        <v>134</v>
      </c>
      <c r="AU102" s="164" t="s">
        <v>80</v>
      </c>
      <c r="AV102" s="15" t="s">
        <v>130</v>
      </c>
      <c r="AW102" s="15" t="s">
        <v>32</v>
      </c>
      <c r="AX102" s="15" t="s">
        <v>78</v>
      </c>
      <c r="AY102" s="164" t="s">
        <v>123</v>
      </c>
    </row>
    <row r="103" spans="1:65" s="2" customFormat="1" ht="66.75" customHeight="1">
      <c r="A103" s="33"/>
      <c r="B103" s="138"/>
      <c r="C103" s="274" t="s">
        <v>143</v>
      </c>
      <c r="D103" s="274" t="s">
        <v>125</v>
      </c>
      <c r="E103" s="275" t="s">
        <v>240</v>
      </c>
      <c r="F103" s="266" t="s">
        <v>241</v>
      </c>
      <c r="G103" s="276" t="s">
        <v>157</v>
      </c>
      <c r="H103" s="277">
        <v>39</v>
      </c>
      <c r="I103" s="139"/>
      <c r="J103" s="265">
        <f>ROUND(I103*H103,2)</f>
        <v>0</v>
      </c>
      <c r="K103" s="266" t="s">
        <v>129</v>
      </c>
      <c r="L103" s="34"/>
      <c r="M103" s="140" t="s">
        <v>3</v>
      </c>
      <c r="N103" s="141" t="s">
        <v>41</v>
      </c>
      <c r="O103" s="54"/>
      <c r="P103" s="142">
        <f>O103*H103</f>
        <v>0</v>
      </c>
      <c r="Q103" s="142">
        <v>0</v>
      </c>
      <c r="R103" s="142">
        <f>Q103*H103</f>
        <v>0</v>
      </c>
      <c r="S103" s="142">
        <v>0.44</v>
      </c>
      <c r="T103" s="143">
        <f>S103*H103</f>
        <v>17.16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4" t="s">
        <v>130</v>
      </c>
      <c r="AT103" s="144" t="s">
        <v>125</v>
      </c>
      <c r="AU103" s="144" t="s">
        <v>80</v>
      </c>
      <c r="AY103" s="18" t="s">
        <v>123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8" t="s">
        <v>78</v>
      </c>
      <c r="BK103" s="145">
        <f>ROUND(I103*H103,2)</f>
        <v>0</v>
      </c>
      <c r="BL103" s="18" t="s">
        <v>130</v>
      </c>
      <c r="BM103" s="144" t="s">
        <v>242</v>
      </c>
    </row>
    <row r="104" spans="1:47" s="2" customFormat="1" ht="12">
      <c r="A104" s="33"/>
      <c r="B104" s="34"/>
      <c r="C104" s="267"/>
      <c r="D104" s="278" t="s">
        <v>132</v>
      </c>
      <c r="E104" s="267"/>
      <c r="F104" s="279" t="s">
        <v>243</v>
      </c>
      <c r="G104" s="267"/>
      <c r="H104" s="267"/>
      <c r="I104" s="148"/>
      <c r="J104" s="267"/>
      <c r="K104" s="267"/>
      <c r="L104" s="34"/>
      <c r="M104" s="149"/>
      <c r="N104" s="150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132</v>
      </c>
      <c r="AU104" s="18" t="s">
        <v>80</v>
      </c>
    </row>
    <row r="105" spans="2:51" s="13" customFormat="1" ht="12">
      <c r="B105" s="151"/>
      <c r="C105" s="268"/>
      <c r="D105" s="280" t="s">
        <v>134</v>
      </c>
      <c r="E105" s="281" t="s">
        <v>3</v>
      </c>
      <c r="F105" s="282" t="s">
        <v>244</v>
      </c>
      <c r="G105" s="268"/>
      <c r="H105" s="281" t="s">
        <v>3</v>
      </c>
      <c r="I105" s="153"/>
      <c r="J105" s="268"/>
      <c r="K105" s="268"/>
      <c r="L105" s="151"/>
      <c r="M105" s="154"/>
      <c r="N105" s="155"/>
      <c r="O105" s="155"/>
      <c r="P105" s="155"/>
      <c r="Q105" s="155"/>
      <c r="R105" s="155"/>
      <c r="S105" s="155"/>
      <c r="T105" s="156"/>
      <c r="AT105" s="152" t="s">
        <v>134</v>
      </c>
      <c r="AU105" s="152" t="s">
        <v>80</v>
      </c>
      <c r="AV105" s="13" t="s">
        <v>78</v>
      </c>
      <c r="AW105" s="13" t="s">
        <v>32</v>
      </c>
      <c r="AX105" s="13" t="s">
        <v>70</v>
      </c>
      <c r="AY105" s="152" t="s">
        <v>123</v>
      </c>
    </row>
    <row r="106" spans="2:51" s="14" customFormat="1" ht="12">
      <c r="B106" s="157"/>
      <c r="C106" s="269"/>
      <c r="D106" s="280" t="s">
        <v>134</v>
      </c>
      <c r="E106" s="283" t="s">
        <v>3</v>
      </c>
      <c r="F106" s="284" t="s">
        <v>245</v>
      </c>
      <c r="G106" s="269"/>
      <c r="H106" s="285">
        <v>39</v>
      </c>
      <c r="I106" s="159"/>
      <c r="J106" s="269"/>
      <c r="K106" s="269"/>
      <c r="L106" s="157"/>
      <c r="M106" s="160"/>
      <c r="N106" s="161"/>
      <c r="O106" s="161"/>
      <c r="P106" s="161"/>
      <c r="Q106" s="161"/>
      <c r="R106" s="161"/>
      <c r="S106" s="161"/>
      <c r="T106" s="162"/>
      <c r="AT106" s="158" t="s">
        <v>134</v>
      </c>
      <c r="AU106" s="158" t="s">
        <v>80</v>
      </c>
      <c r="AV106" s="14" t="s">
        <v>80</v>
      </c>
      <c r="AW106" s="14" t="s">
        <v>32</v>
      </c>
      <c r="AX106" s="14" t="s">
        <v>70</v>
      </c>
      <c r="AY106" s="158" t="s">
        <v>123</v>
      </c>
    </row>
    <row r="107" spans="2:51" s="15" customFormat="1" ht="12">
      <c r="B107" s="163"/>
      <c r="C107" s="270"/>
      <c r="D107" s="280" t="s">
        <v>134</v>
      </c>
      <c r="E107" s="286" t="s">
        <v>3</v>
      </c>
      <c r="F107" s="287" t="s">
        <v>137</v>
      </c>
      <c r="G107" s="270"/>
      <c r="H107" s="288">
        <v>39</v>
      </c>
      <c r="I107" s="165"/>
      <c r="J107" s="270"/>
      <c r="K107" s="270"/>
      <c r="L107" s="163"/>
      <c r="M107" s="166"/>
      <c r="N107" s="167"/>
      <c r="O107" s="167"/>
      <c r="P107" s="167"/>
      <c r="Q107" s="167"/>
      <c r="R107" s="167"/>
      <c r="S107" s="167"/>
      <c r="T107" s="168"/>
      <c r="AT107" s="164" t="s">
        <v>134</v>
      </c>
      <c r="AU107" s="164" t="s">
        <v>80</v>
      </c>
      <c r="AV107" s="15" t="s">
        <v>130</v>
      </c>
      <c r="AW107" s="15" t="s">
        <v>32</v>
      </c>
      <c r="AX107" s="15" t="s">
        <v>78</v>
      </c>
      <c r="AY107" s="164" t="s">
        <v>123</v>
      </c>
    </row>
    <row r="108" spans="1:65" s="2" customFormat="1" ht="55.5" customHeight="1">
      <c r="A108" s="33"/>
      <c r="B108" s="138"/>
      <c r="C108" s="274" t="s">
        <v>130</v>
      </c>
      <c r="D108" s="274" t="s">
        <v>125</v>
      </c>
      <c r="E108" s="275" t="s">
        <v>246</v>
      </c>
      <c r="F108" s="266" t="s">
        <v>247</v>
      </c>
      <c r="G108" s="276" t="s">
        <v>157</v>
      </c>
      <c r="H108" s="277">
        <v>39</v>
      </c>
      <c r="I108" s="139"/>
      <c r="J108" s="265">
        <f>ROUND(I108*H108,2)</f>
        <v>0</v>
      </c>
      <c r="K108" s="266" t="s">
        <v>129</v>
      </c>
      <c r="L108" s="34"/>
      <c r="M108" s="140" t="s">
        <v>3</v>
      </c>
      <c r="N108" s="141" t="s">
        <v>41</v>
      </c>
      <c r="O108" s="54"/>
      <c r="P108" s="142">
        <f>O108*H108</f>
        <v>0</v>
      </c>
      <c r="Q108" s="142">
        <v>0</v>
      </c>
      <c r="R108" s="142">
        <f>Q108*H108</f>
        <v>0</v>
      </c>
      <c r="S108" s="142">
        <v>0.22</v>
      </c>
      <c r="T108" s="143">
        <f>S108*H108</f>
        <v>8.58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4" t="s">
        <v>130</v>
      </c>
      <c r="AT108" s="144" t="s">
        <v>125</v>
      </c>
      <c r="AU108" s="144" t="s">
        <v>80</v>
      </c>
      <c r="AY108" s="18" t="s">
        <v>123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78</v>
      </c>
      <c r="BK108" s="145">
        <f>ROUND(I108*H108,2)</f>
        <v>0</v>
      </c>
      <c r="BL108" s="18" t="s">
        <v>130</v>
      </c>
      <c r="BM108" s="144" t="s">
        <v>248</v>
      </c>
    </row>
    <row r="109" spans="1:47" s="2" customFormat="1" ht="12">
      <c r="A109" s="33"/>
      <c r="B109" s="34"/>
      <c r="C109" s="267"/>
      <c r="D109" s="278" t="s">
        <v>132</v>
      </c>
      <c r="E109" s="267"/>
      <c r="F109" s="279" t="s">
        <v>249</v>
      </c>
      <c r="G109" s="267"/>
      <c r="H109" s="267"/>
      <c r="I109" s="148"/>
      <c r="J109" s="267"/>
      <c r="K109" s="267"/>
      <c r="L109" s="34"/>
      <c r="M109" s="149"/>
      <c r="N109" s="150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132</v>
      </c>
      <c r="AU109" s="18" t="s">
        <v>80</v>
      </c>
    </row>
    <row r="110" spans="2:51" s="13" customFormat="1" ht="12">
      <c r="B110" s="151"/>
      <c r="C110" s="268"/>
      <c r="D110" s="280" t="s">
        <v>134</v>
      </c>
      <c r="E110" s="281" t="s">
        <v>3</v>
      </c>
      <c r="F110" s="282" t="s">
        <v>250</v>
      </c>
      <c r="G110" s="268"/>
      <c r="H110" s="281" t="s">
        <v>3</v>
      </c>
      <c r="I110" s="153"/>
      <c r="J110" s="268"/>
      <c r="K110" s="268"/>
      <c r="L110" s="151"/>
      <c r="M110" s="154"/>
      <c r="N110" s="155"/>
      <c r="O110" s="155"/>
      <c r="P110" s="155"/>
      <c r="Q110" s="155"/>
      <c r="R110" s="155"/>
      <c r="S110" s="155"/>
      <c r="T110" s="156"/>
      <c r="AT110" s="152" t="s">
        <v>134</v>
      </c>
      <c r="AU110" s="152" t="s">
        <v>80</v>
      </c>
      <c r="AV110" s="13" t="s">
        <v>78</v>
      </c>
      <c r="AW110" s="13" t="s">
        <v>32</v>
      </c>
      <c r="AX110" s="13" t="s">
        <v>70</v>
      </c>
      <c r="AY110" s="152" t="s">
        <v>123</v>
      </c>
    </row>
    <row r="111" spans="2:51" s="14" customFormat="1" ht="12">
      <c r="B111" s="157"/>
      <c r="C111" s="269"/>
      <c r="D111" s="280" t="s">
        <v>134</v>
      </c>
      <c r="E111" s="283" t="s">
        <v>3</v>
      </c>
      <c r="F111" s="284" t="s">
        <v>245</v>
      </c>
      <c r="G111" s="269"/>
      <c r="H111" s="285">
        <v>39</v>
      </c>
      <c r="I111" s="159"/>
      <c r="J111" s="269"/>
      <c r="K111" s="269"/>
      <c r="L111" s="157"/>
      <c r="M111" s="160"/>
      <c r="N111" s="161"/>
      <c r="O111" s="161"/>
      <c r="P111" s="161"/>
      <c r="Q111" s="161"/>
      <c r="R111" s="161"/>
      <c r="S111" s="161"/>
      <c r="T111" s="162"/>
      <c r="AT111" s="158" t="s">
        <v>134</v>
      </c>
      <c r="AU111" s="158" t="s">
        <v>80</v>
      </c>
      <c r="AV111" s="14" t="s">
        <v>80</v>
      </c>
      <c r="AW111" s="14" t="s">
        <v>32</v>
      </c>
      <c r="AX111" s="14" t="s">
        <v>70</v>
      </c>
      <c r="AY111" s="158" t="s">
        <v>123</v>
      </c>
    </row>
    <row r="112" spans="2:51" s="15" customFormat="1" ht="12">
      <c r="B112" s="163"/>
      <c r="C112" s="270"/>
      <c r="D112" s="280" t="s">
        <v>134</v>
      </c>
      <c r="E112" s="286" t="s">
        <v>3</v>
      </c>
      <c r="F112" s="287" t="s">
        <v>137</v>
      </c>
      <c r="G112" s="270"/>
      <c r="H112" s="288">
        <v>39</v>
      </c>
      <c r="I112" s="165"/>
      <c r="J112" s="270"/>
      <c r="K112" s="270"/>
      <c r="L112" s="163"/>
      <c r="M112" s="166"/>
      <c r="N112" s="167"/>
      <c r="O112" s="167"/>
      <c r="P112" s="167"/>
      <c r="Q112" s="167"/>
      <c r="R112" s="167"/>
      <c r="S112" s="167"/>
      <c r="T112" s="168"/>
      <c r="AT112" s="164" t="s">
        <v>134</v>
      </c>
      <c r="AU112" s="164" t="s">
        <v>80</v>
      </c>
      <c r="AV112" s="15" t="s">
        <v>130</v>
      </c>
      <c r="AW112" s="15" t="s">
        <v>32</v>
      </c>
      <c r="AX112" s="15" t="s">
        <v>78</v>
      </c>
      <c r="AY112" s="164" t="s">
        <v>123</v>
      </c>
    </row>
    <row r="113" spans="1:65" s="2" customFormat="1" ht="37.9" customHeight="1">
      <c r="A113" s="33"/>
      <c r="B113" s="138"/>
      <c r="C113" s="274" t="s">
        <v>154</v>
      </c>
      <c r="D113" s="274" t="s">
        <v>125</v>
      </c>
      <c r="E113" s="275" t="s">
        <v>251</v>
      </c>
      <c r="F113" s="266" t="s">
        <v>252</v>
      </c>
      <c r="G113" s="276" t="s">
        <v>128</v>
      </c>
      <c r="H113" s="277">
        <v>63.675</v>
      </c>
      <c r="I113" s="139"/>
      <c r="J113" s="265">
        <f>ROUND(I113*H113,2)</f>
        <v>0</v>
      </c>
      <c r="K113" s="266" t="s">
        <v>129</v>
      </c>
      <c r="L113" s="34"/>
      <c r="M113" s="140" t="s">
        <v>3</v>
      </c>
      <c r="N113" s="141" t="s">
        <v>41</v>
      </c>
      <c r="O113" s="54"/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4" t="s">
        <v>130</v>
      </c>
      <c r="AT113" s="144" t="s">
        <v>125</v>
      </c>
      <c r="AU113" s="144" t="s">
        <v>80</v>
      </c>
      <c r="AY113" s="18" t="s">
        <v>123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78</v>
      </c>
      <c r="BK113" s="145">
        <f>ROUND(I113*H113,2)</f>
        <v>0</v>
      </c>
      <c r="BL113" s="18" t="s">
        <v>130</v>
      </c>
      <c r="BM113" s="144" t="s">
        <v>253</v>
      </c>
    </row>
    <row r="114" spans="1:47" s="2" customFormat="1" ht="12">
      <c r="A114" s="33"/>
      <c r="B114" s="34"/>
      <c r="C114" s="267"/>
      <c r="D114" s="278" t="s">
        <v>132</v>
      </c>
      <c r="E114" s="267"/>
      <c r="F114" s="279" t="s">
        <v>254</v>
      </c>
      <c r="G114" s="267"/>
      <c r="H114" s="267"/>
      <c r="I114" s="148"/>
      <c r="J114" s="267"/>
      <c r="K114" s="267"/>
      <c r="L114" s="34"/>
      <c r="M114" s="149"/>
      <c r="N114" s="150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132</v>
      </c>
      <c r="AU114" s="18" t="s">
        <v>80</v>
      </c>
    </row>
    <row r="115" spans="2:51" s="13" customFormat="1" ht="12">
      <c r="B115" s="151"/>
      <c r="C115" s="268"/>
      <c r="D115" s="280" t="s">
        <v>134</v>
      </c>
      <c r="E115" s="281" t="s">
        <v>3</v>
      </c>
      <c r="F115" s="282" t="s">
        <v>227</v>
      </c>
      <c r="G115" s="268"/>
      <c r="H115" s="281" t="s">
        <v>3</v>
      </c>
      <c r="I115" s="153"/>
      <c r="J115" s="268"/>
      <c r="K115" s="268"/>
      <c r="L115" s="151"/>
      <c r="M115" s="154"/>
      <c r="N115" s="155"/>
      <c r="O115" s="155"/>
      <c r="P115" s="155"/>
      <c r="Q115" s="155"/>
      <c r="R115" s="155"/>
      <c r="S115" s="155"/>
      <c r="T115" s="156"/>
      <c r="AT115" s="152" t="s">
        <v>134</v>
      </c>
      <c r="AU115" s="152" t="s">
        <v>80</v>
      </c>
      <c r="AV115" s="13" t="s">
        <v>78</v>
      </c>
      <c r="AW115" s="13" t="s">
        <v>32</v>
      </c>
      <c r="AX115" s="13" t="s">
        <v>70</v>
      </c>
      <c r="AY115" s="152" t="s">
        <v>123</v>
      </c>
    </row>
    <row r="116" spans="2:51" s="14" customFormat="1" ht="12">
      <c r="B116" s="157"/>
      <c r="C116" s="269"/>
      <c r="D116" s="280" t="s">
        <v>134</v>
      </c>
      <c r="E116" s="283" t="s">
        <v>3</v>
      </c>
      <c r="F116" s="284" t="s">
        <v>255</v>
      </c>
      <c r="G116" s="269"/>
      <c r="H116" s="285">
        <v>60.3</v>
      </c>
      <c r="I116" s="159"/>
      <c r="J116" s="269"/>
      <c r="K116" s="269"/>
      <c r="L116" s="157"/>
      <c r="M116" s="160"/>
      <c r="N116" s="161"/>
      <c r="O116" s="161"/>
      <c r="P116" s="161"/>
      <c r="Q116" s="161"/>
      <c r="R116" s="161"/>
      <c r="S116" s="161"/>
      <c r="T116" s="162"/>
      <c r="AT116" s="158" t="s">
        <v>134</v>
      </c>
      <c r="AU116" s="158" t="s">
        <v>80</v>
      </c>
      <c r="AV116" s="14" t="s">
        <v>80</v>
      </c>
      <c r="AW116" s="14" t="s">
        <v>32</v>
      </c>
      <c r="AX116" s="14" t="s">
        <v>70</v>
      </c>
      <c r="AY116" s="158" t="s">
        <v>123</v>
      </c>
    </row>
    <row r="117" spans="2:51" s="13" customFormat="1" ht="12">
      <c r="B117" s="151"/>
      <c r="C117" s="268"/>
      <c r="D117" s="280" t="s">
        <v>134</v>
      </c>
      <c r="E117" s="281" t="s">
        <v>3</v>
      </c>
      <c r="F117" s="282" t="s">
        <v>229</v>
      </c>
      <c r="G117" s="268"/>
      <c r="H117" s="281" t="s">
        <v>3</v>
      </c>
      <c r="I117" s="153"/>
      <c r="J117" s="268"/>
      <c r="K117" s="268"/>
      <c r="L117" s="151"/>
      <c r="M117" s="154"/>
      <c r="N117" s="155"/>
      <c r="O117" s="155"/>
      <c r="P117" s="155"/>
      <c r="Q117" s="155"/>
      <c r="R117" s="155"/>
      <c r="S117" s="155"/>
      <c r="T117" s="156"/>
      <c r="AT117" s="152" t="s">
        <v>134</v>
      </c>
      <c r="AU117" s="152" t="s">
        <v>80</v>
      </c>
      <c r="AV117" s="13" t="s">
        <v>78</v>
      </c>
      <c r="AW117" s="13" t="s">
        <v>32</v>
      </c>
      <c r="AX117" s="13" t="s">
        <v>70</v>
      </c>
      <c r="AY117" s="152" t="s">
        <v>123</v>
      </c>
    </row>
    <row r="118" spans="2:51" s="14" customFormat="1" ht="12">
      <c r="B118" s="157"/>
      <c r="C118" s="269"/>
      <c r="D118" s="280" t="s">
        <v>134</v>
      </c>
      <c r="E118" s="283" t="s">
        <v>3</v>
      </c>
      <c r="F118" s="284" t="s">
        <v>256</v>
      </c>
      <c r="G118" s="269"/>
      <c r="H118" s="285">
        <v>3.375</v>
      </c>
      <c r="I118" s="159"/>
      <c r="J118" s="269"/>
      <c r="K118" s="269"/>
      <c r="L118" s="157"/>
      <c r="M118" s="160"/>
      <c r="N118" s="161"/>
      <c r="O118" s="161"/>
      <c r="P118" s="161"/>
      <c r="Q118" s="161"/>
      <c r="R118" s="161"/>
      <c r="S118" s="161"/>
      <c r="T118" s="162"/>
      <c r="AT118" s="158" t="s">
        <v>134</v>
      </c>
      <c r="AU118" s="158" t="s">
        <v>80</v>
      </c>
      <c r="AV118" s="14" t="s">
        <v>80</v>
      </c>
      <c r="AW118" s="14" t="s">
        <v>32</v>
      </c>
      <c r="AX118" s="14" t="s">
        <v>70</v>
      </c>
      <c r="AY118" s="158" t="s">
        <v>123</v>
      </c>
    </row>
    <row r="119" spans="2:51" s="15" customFormat="1" ht="12">
      <c r="B119" s="163"/>
      <c r="C119" s="270"/>
      <c r="D119" s="280" t="s">
        <v>134</v>
      </c>
      <c r="E119" s="286" t="s">
        <v>3</v>
      </c>
      <c r="F119" s="287" t="s">
        <v>137</v>
      </c>
      <c r="G119" s="270"/>
      <c r="H119" s="288">
        <v>63.675</v>
      </c>
      <c r="I119" s="165"/>
      <c r="J119" s="270"/>
      <c r="K119" s="270"/>
      <c r="L119" s="163"/>
      <c r="M119" s="166"/>
      <c r="N119" s="167"/>
      <c r="O119" s="167"/>
      <c r="P119" s="167"/>
      <c r="Q119" s="167"/>
      <c r="R119" s="167"/>
      <c r="S119" s="167"/>
      <c r="T119" s="168"/>
      <c r="AT119" s="164" t="s">
        <v>134</v>
      </c>
      <c r="AU119" s="164" t="s">
        <v>80</v>
      </c>
      <c r="AV119" s="15" t="s">
        <v>130</v>
      </c>
      <c r="AW119" s="15" t="s">
        <v>32</v>
      </c>
      <c r="AX119" s="15" t="s">
        <v>78</v>
      </c>
      <c r="AY119" s="164" t="s">
        <v>123</v>
      </c>
    </row>
    <row r="120" spans="1:65" s="2" customFormat="1" ht="49.15" customHeight="1">
      <c r="A120" s="33"/>
      <c r="B120" s="138"/>
      <c r="C120" s="274" t="s">
        <v>162</v>
      </c>
      <c r="D120" s="274" t="s">
        <v>125</v>
      </c>
      <c r="E120" s="275" t="s">
        <v>257</v>
      </c>
      <c r="F120" s="266" t="s">
        <v>258</v>
      </c>
      <c r="G120" s="276" t="s">
        <v>128</v>
      </c>
      <c r="H120" s="277">
        <v>63.675</v>
      </c>
      <c r="I120" s="139"/>
      <c r="J120" s="265">
        <f>ROUND(I120*H120,2)</f>
        <v>0</v>
      </c>
      <c r="K120" s="266" t="s">
        <v>129</v>
      </c>
      <c r="L120" s="34"/>
      <c r="M120" s="140" t="s">
        <v>3</v>
      </c>
      <c r="N120" s="141" t="s">
        <v>41</v>
      </c>
      <c r="O120" s="54"/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4" t="s">
        <v>130</v>
      </c>
      <c r="AT120" s="144" t="s">
        <v>125</v>
      </c>
      <c r="AU120" s="144" t="s">
        <v>80</v>
      </c>
      <c r="AY120" s="18" t="s">
        <v>123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78</v>
      </c>
      <c r="BK120" s="145">
        <f>ROUND(I120*H120,2)</f>
        <v>0</v>
      </c>
      <c r="BL120" s="18" t="s">
        <v>130</v>
      </c>
      <c r="BM120" s="144" t="s">
        <v>259</v>
      </c>
    </row>
    <row r="121" spans="1:47" s="2" customFormat="1" ht="12">
      <c r="A121" s="33"/>
      <c r="B121" s="34"/>
      <c r="C121" s="267"/>
      <c r="D121" s="278" t="s">
        <v>132</v>
      </c>
      <c r="E121" s="267"/>
      <c r="F121" s="279" t="s">
        <v>260</v>
      </c>
      <c r="G121" s="267"/>
      <c r="H121" s="267"/>
      <c r="I121" s="148"/>
      <c r="J121" s="267"/>
      <c r="K121" s="267"/>
      <c r="L121" s="34"/>
      <c r="M121" s="149"/>
      <c r="N121" s="150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132</v>
      </c>
      <c r="AU121" s="18" t="s">
        <v>80</v>
      </c>
    </row>
    <row r="122" spans="1:65" s="2" customFormat="1" ht="55.5" customHeight="1">
      <c r="A122" s="33"/>
      <c r="B122" s="138"/>
      <c r="C122" s="274" t="s">
        <v>169</v>
      </c>
      <c r="D122" s="274" t="s">
        <v>125</v>
      </c>
      <c r="E122" s="275" t="s">
        <v>261</v>
      </c>
      <c r="F122" s="266" t="s">
        <v>262</v>
      </c>
      <c r="G122" s="276" t="s">
        <v>128</v>
      </c>
      <c r="H122" s="277">
        <v>26</v>
      </c>
      <c r="I122" s="139"/>
      <c r="J122" s="265">
        <f>ROUND(I122*H122,2)</f>
        <v>0</v>
      </c>
      <c r="K122" s="266" t="s">
        <v>129</v>
      </c>
      <c r="L122" s="34"/>
      <c r="M122" s="140" t="s">
        <v>3</v>
      </c>
      <c r="N122" s="141" t="s">
        <v>41</v>
      </c>
      <c r="O122" s="54"/>
      <c r="P122" s="142">
        <f>O122*H122</f>
        <v>0</v>
      </c>
      <c r="Q122" s="142">
        <v>0</v>
      </c>
      <c r="R122" s="142">
        <f>Q122*H122</f>
        <v>0</v>
      </c>
      <c r="S122" s="142">
        <v>1.8</v>
      </c>
      <c r="T122" s="143">
        <f>S122*H122</f>
        <v>46.800000000000004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4" t="s">
        <v>130</v>
      </c>
      <c r="AT122" s="144" t="s">
        <v>125</v>
      </c>
      <c r="AU122" s="144" t="s">
        <v>80</v>
      </c>
      <c r="AY122" s="18" t="s">
        <v>123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78</v>
      </c>
      <c r="BK122" s="145">
        <f>ROUND(I122*H122,2)</f>
        <v>0</v>
      </c>
      <c r="BL122" s="18" t="s">
        <v>130</v>
      </c>
      <c r="BM122" s="144" t="s">
        <v>263</v>
      </c>
    </row>
    <row r="123" spans="1:47" s="2" customFormat="1" ht="12">
      <c r="A123" s="33"/>
      <c r="B123" s="34"/>
      <c r="C123" s="267"/>
      <c r="D123" s="278" t="s">
        <v>132</v>
      </c>
      <c r="E123" s="267"/>
      <c r="F123" s="279" t="s">
        <v>264</v>
      </c>
      <c r="G123" s="267"/>
      <c r="H123" s="267"/>
      <c r="I123" s="148"/>
      <c r="J123" s="267"/>
      <c r="K123" s="267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132</v>
      </c>
      <c r="AU123" s="18" t="s">
        <v>80</v>
      </c>
    </row>
    <row r="124" spans="2:51" s="13" customFormat="1" ht="12">
      <c r="B124" s="151"/>
      <c r="C124" s="268"/>
      <c r="D124" s="280" t="s">
        <v>134</v>
      </c>
      <c r="E124" s="281" t="s">
        <v>3</v>
      </c>
      <c r="F124" s="282" t="s">
        <v>265</v>
      </c>
      <c r="G124" s="268"/>
      <c r="H124" s="281" t="s">
        <v>3</v>
      </c>
      <c r="I124" s="153"/>
      <c r="J124" s="268"/>
      <c r="K124" s="268"/>
      <c r="L124" s="151"/>
      <c r="M124" s="154"/>
      <c r="N124" s="155"/>
      <c r="O124" s="155"/>
      <c r="P124" s="155"/>
      <c r="Q124" s="155"/>
      <c r="R124" s="155"/>
      <c r="S124" s="155"/>
      <c r="T124" s="156"/>
      <c r="AT124" s="152" t="s">
        <v>134</v>
      </c>
      <c r="AU124" s="152" t="s">
        <v>80</v>
      </c>
      <c r="AV124" s="13" t="s">
        <v>78</v>
      </c>
      <c r="AW124" s="13" t="s">
        <v>32</v>
      </c>
      <c r="AX124" s="13" t="s">
        <v>70</v>
      </c>
      <c r="AY124" s="152" t="s">
        <v>123</v>
      </c>
    </row>
    <row r="125" spans="2:51" s="14" customFormat="1" ht="12">
      <c r="B125" s="157"/>
      <c r="C125" s="269"/>
      <c r="D125" s="280" t="s">
        <v>134</v>
      </c>
      <c r="E125" s="283" t="s">
        <v>3</v>
      </c>
      <c r="F125" s="284" t="s">
        <v>266</v>
      </c>
      <c r="G125" s="269"/>
      <c r="H125" s="285">
        <v>26</v>
      </c>
      <c r="I125" s="159"/>
      <c r="J125" s="269"/>
      <c r="K125" s="269"/>
      <c r="L125" s="157"/>
      <c r="M125" s="160"/>
      <c r="N125" s="161"/>
      <c r="O125" s="161"/>
      <c r="P125" s="161"/>
      <c r="Q125" s="161"/>
      <c r="R125" s="161"/>
      <c r="S125" s="161"/>
      <c r="T125" s="162"/>
      <c r="AT125" s="158" t="s">
        <v>134</v>
      </c>
      <c r="AU125" s="158" t="s">
        <v>80</v>
      </c>
      <c r="AV125" s="14" t="s">
        <v>80</v>
      </c>
      <c r="AW125" s="14" t="s">
        <v>32</v>
      </c>
      <c r="AX125" s="14" t="s">
        <v>70</v>
      </c>
      <c r="AY125" s="158" t="s">
        <v>123</v>
      </c>
    </row>
    <row r="126" spans="2:51" s="15" customFormat="1" ht="12">
      <c r="B126" s="163"/>
      <c r="C126" s="270"/>
      <c r="D126" s="280" t="s">
        <v>134</v>
      </c>
      <c r="E126" s="286" t="s">
        <v>3</v>
      </c>
      <c r="F126" s="287" t="s">
        <v>137</v>
      </c>
      <c r="G126" s="270"/>
      <c r="H126" s="288">
        <v>26</v>
      </c>
      <c r="I126" s="165"/>
      <c r="J126" s="270"/>
      <c r="K126" s="270"/>
      <c r="L126" s="163"/>
      <c r="M126" s="166"/>
      <c r="N126" s="167"/>
      <c r="O126" s="167"/>
      <c r="P126" s="167"/>
      <c r="Q126" s="167"/>
      <c r="R126" s="167"/>
      <c r="S126" s="167"/>
      <c r="T126" s="168"/>
      <c r="AT126" s="164" t="s">
        <v>134</v>
      </c>
      <c r="AU126" s="164" t="s">
        <v>80</v>
      </c>
      <c r="AV126" s="15" t="s">
        <v>130</v>
      </c>
      <c r="AW126" s="15" t="s">
        <v>32</v>
      </c>
      <c r="AX126" s="15" t="s">
        <v>78</v>
      </c>
      <c r="AY126" s="164" t="s">
        <v>123</v>
      </c>
    </row>
    <row r="127" spans="1:65" s="2" customFormat="1" ht="33" customHeight="1">
      <c r="A127" s="33"/>
      <c r="B127" s="138"/>
      <c r="C127" s="274" t="s">
        <v>177</v>
      </c>
      <c r="D127" s="274" t="s">
        <v>125</v>
      </c>
      <c r="E127" s="275" t="s">
        <v>267</v>
      </c>
      <c r="F127" s="266" t="s">
        <v>268</v>
      </c>
      <c r="G127" s="276" t="s">
        <v>128</v>
      </c>
      <c r="H127" s="277">
        <v>348.34</v>
      </c>
      <c r="I127" s="139"/>
      <c r="J127" s="265">
        <f>ROUND(I127*H127,2)</f>
        <v>0</v>
      </c>
      <c r="K127" s="266" t="s">
        <v>129</v>
      </c>
      <c r="L127" s="34"/>
      <c r="M127" s="140" t="s">
        <v>3</v>
      </c>
      <c r="N127" s="141" t="s">
        <v>41</v>
      </c>
      <c r="O127" s="54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4" t="s">
        <v>130</v>
      </c>
      <c r="AT127" s="144" t="s">
        <v>125</v>
      </c>
      <c r="AU127" s="144" t="s">
        <v>80</v>
      </c>
      <c r="AY127" s="18" t="s">
        <v>123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78</v>
      </c>
      <c r="BK127" s="145">
        <f>ROUND(I127*H127,2)</f>
        <v>0</v>
      </c>
      <c r="BL127" s="18" t="s">
        <v>130</v>
      </c>
      <c r="BM127" s="144" t="s">
        <v>269</v>
      </c>
    </row>
    <row r="128" spans="1:47" s="2" customFormat="1" ht="12">
      <c r="A128" s="33"/>
      <c r="B128" s="34"/>
      <c r="C128" s="267"/>
      <c r="D128" s="278" t="s">
        <v>132</v>
      </c>
      <c r="E128" s="267"/>
      <c r="F128" s="279" t="s">
        <v>270</v>
      </c>
      <c r="G128" s="267"/>
      <c r="H128" s="267"/>
      <c r="I128" s="148"/>
      <c r="J128" s="267"/>
      <c r="K128" s="267"/>
      <c r="L128" s="34"/>
      <c r="M128" s="149"/>
      <c r="N128" s="150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132</v>
      </c>
      <c r="AU128" s="18" t="s">
        <v>80</v>
      </c>
    </row>
    <row r="129" spans="2:51" s="13" customFormat="1" ht="12">
      <c r="B129" s="151"/>
      <c r="C129" s="268"/>
      <c r="D129" s="280" t="s">
        <v>134</v>
      </c>
      <c r="E129" s="281" t="s">
        <v>3</v>
      </c>
      <c r="F129" s="282" t="s">
        <v>271</v>
      </c>
      <c r="G129" s="268"/>
      <c r="H129" s="281" t="s">
        <v>3</v>
      </c>
      <c r="I129" s="153"/>
      <c r="J129" s="268"/>
      <c r="K129" s="268"/>
      <c r="L129" s="151"/>
      <c r="M129" s="154"/>
      <c r="N129" s="155"/>
      <c r="O129" s="155"/>
      <c r="P129" s="155"/>
      <c r="Q129" s="155"/>
      <c r="R129" s="155"/>
      <c r="S129" s="155"/>
      <c r="T129" s="156"/>
      <c r="AT129" s="152" t="s">
        <v>134</v>
      </c>
      <c r="AU129" s="152" t="s">
        <v>80</v>
      </c>
      <c r="AV129" s="13" t="s">
        <v>78</v>
      </c>
      <c r="AW129" s="13" t="s">
        <v>32</v>
      </c>
      <c r="AX129" s="13" t="s">
        <v>70</v>
      </c>
      <c r="AY129" s="152" t="s">
        <v>123</v>
      </c>
    </row>
    <row r="130" spans="2:51" s="13" customFormat="1" ht="12">
      <c r="B130" s="151"/>
      <c r="C130" s="268"/>
      <c r="D130" s="280" t="s">
        <v>134</v>
      </c>
      <c r="E130" s="281" t="s">
        <v>3</v>
      </c>
      <c r="F130" s="282" t="s">
        <v>272</v>
      </c>
      <c r="G130" s="268"/>
      <c r="H130" s="281" t="s">
        <v>3</v>
      </c>
      <c r="I130" s="153"/>
      <c r="J130" s="268"/>
      <c r="K130" s="268"/>
      <c r="L130" s="151"/>
      <c r="M130" s="154"/>
      <c r="N130" s="155"/>
      <c r="O130" s="155"/>
      <c r="P130" s="155"/>
      <c r="Q130" s="155"/>
      <c r="R130" s="155"/>
      <c r="S130" s="155"/>
      <c r="T130" s="156"/>
      <c r="AT130" s="152" t="s">
        <v>134</v>
      </c>
      <c r="AU130" s="152" t="s">
        <v>80</v>
      </c>
      <c r="AV130" s="13" t="s">
        <v>78</v>
      </c>
      <c r="AW130" s="13" t="s">
        <v>32</v>
      </c>
      <c r="AX130" s="13" t="s">
        <v>70</v>
      </c>
      <c r="AY130" s="152" t="s">
        <v>123</v>
      </c>
    </row>
    <row r="131" spans="2:51" s="14" customFormat="1" ht="12">
      <c r="B131" s="157"/>
      <c r="C131" s="269"/>
      <c r="D131" s="280" t="s">
        <v>134</v>
      </c>
      <c r="E131" s="283" t="s">
        <v>3</v>
      </c>
      <c r="F131" s="284" t="s">
        <v>273</v>
      </c>
      <c r="G131" s="269"/>
      <c r="H131" s="285">
        <v>348.34</v>
      </c>
      <c r="I131" s="159"/>
      <c r="J131" s="269"/>
      <c r="K131" s="269"/>
      <c r="L131" s="157"/>
      <c r="M131" s="160"/>
      <c r="N131" s="161"/>
      <c r="O131" s="161"/>
      <c r="P131" s="161"/>
      <c r="Q131" s="161"/>
      <c r="R131" s="161"/>
      <c r="S131" s="161"/>
      <c r="T131" s="162"/>
      <c r="AT131" s="158" t="s">
        <v>134</v>
      </c>
      <c r="AU131" s="158" t="s">
        <v>80</v>
      </c>
      <c r="AV131" s="14" t="s">
        <v>80</v>
      </c>
      <c r="AW131" s="14" t="s">
        <v>32</v>
      </c>
      <c r="AX131" s="14" t="s">
        <v>70</v>
      </c>
      <c r="AY131" s="158" t="s">
        <v>123</v>
      </c>
    </row>
    <row r="132" spans="2:51" s="15" customFormat="1" ht="12">
      <c r="B132" s="163"/>
      <c r="C132" s="270"/>
      <c r="D132" s="280" t="s">
        <v>134</v>
      </c>
      <c r="E132" s="286" t="s">
        <v>3</v>
      </c>
      <c r="F132" s="287" t="s">
        <v>137</v>
      </c>
      <c r="G132" s="270"/>
      <c r="H132" s="288">
        <v>348.34</v>
      </c>
      <c r="I132" s="165"/>
      <c r="J132" s="270"/>
      <c r="K132" s="270"/>
      <c r="L132" s="163"/>
      <c r="M132" s="166"/>
      <c r="N132" s="167"/>
      <c r="O132" s="167"/>
      <c r="P132" s="167"/>
      <c r="Q132" s="167"/>
      <c r="R132" s="167"/>
      <c r="S132" s="167"/>
      <c r="T132" s="168"/>
      <c r="AT132" s="164" t="s">
        <v>134</v>
      </c>
      <c r="AU132" s="164" t="s">
        <v>80</v>
      </c>
      <c r="AV132" s="15" t="s">
        <v>130</v>
      </c>
      <c r="AW132" s="15" t="s">
        <v>32</v>
      </c>
      <c r="AX132" s="15" t="s">
        <v>78</v>
      </c>
      <c r="AY132" s="164" t="s">
        <v>123</v>
      </c>
    </row>
    <row r="133" spans="1:65" s="2" customFormat="1" ht="44.25" customHeight="1">
      <c r="A133" s="33"/>
      <c r="B133" s="138"/>
      <c r="C133" s="274" t="s">
        <v>183</v>
      </c>
      <c r="D133" s="274" t="s">
        <v>125</v>
      </c>
      <c r="E133" s="275" t="s">
        <v>274</v>
      </c>
      <c r="F133" s="266" t="s">
        <v>275</v>
      </c>
      <c r="G133" s="276" t="s">
        <v>128</v>
      </c>
      <c r="H133" s="277">
        <v>2.3</v>
      </c>
      <c r="I133" s="139"/>
      <c r="J133" s="265">
        <f>ROUND(I133*H133,2)</f>
        <v>0</v>
      </c>
      <c r="K133" s="266" t="s">
        <v>129</v>
      </c>
      <c r="L133" s="34"/>
      <c r="M133" s="140" t="s">
        <v>3</v>
      </c>
      <c r="N133" s="141" t="s">
        <v>41</v>
      </c>
      <c r="O133" s="54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4" t="s">
        <v>130</v>
      </c>
      <c r="AT133" s="144" t="s">
        <v>125</v>
      </c>
      <c r="AU133" s="144" t="s">
        <v>80</v>
      </c>
      <c r="AY133" s="18" t="s">
        <v>123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8" t="s">
        <v>78</v>
      </c>
      <c r="BK133" s="145">
        <f>ROUND(I133*H133,2)</f>
        <v>0</v>
      </c>
      <c r="BL133" s="18" t="s">
        <v>130</v>
      </c>
      <c r="BM133" s="144" t="s">
        <v>276</v>
      </c>
    </row>
    <row r="134" spans="1:47" s="2" customFormat="1" ht="12">
      <c r="A134" s="33"/>
      <c r="B134" s="34"/>
      <c r="C134" s="267"/>
      <c r="D134" s="278" t="s">
        <v>132</v>
      </c>
      <c r="E134" s="267"/>
      <c r="F134" s="279" t="s">
        <v>277</v>
      </c>
      <c r="G134" s="267"/>
      <c r="H134" s="267"/>
      <c r="I134" s="148"/>
      <c r="J134" s="267"/>
      <c r="K134" s="267"/>
      <c r="L134" s="34"/>
      <c r="M134" s="149"/>
      <c r="N134" s="150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132</v>
      </c>
      <c r="AU134" s="18" t="s">
        <v>80</v>
      </c>
    </row>
    <row r="135" spans="2:51" s="13" customFormat="1" ht="12">
      <c r="B135" s="151"/>
      <c r="C135" s="268"/>
      <c r="D135" s="280" t="s">
        <v>134</v>
      </c>
      <c r="E135" s="281" t="s">
        <v>3</v>
      </c>
      <c r="F135" s="282" t="s">
        <v>278</v>
      </c>
      <c r="G135" s="268"/>
      <c r="H135" s="281" t="s">
        <v>3</v>
      </c>
      <c r="I135" s="153"/>
      <c r="J135" s="268"/>
      <c r="K135" s="268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134</v>
      </c>
      <c r="AU135" s="152" t="s">
        <v>80</v>
      </c>
      <c r="AV135" s="13" t="s">
        <v>78</v>
      </c>
      <c r="AW135" s="13" t="s">
        <v>32</v>
      </c>
      <c r="AX135" s="13" t="s">
        <v>70</v>
      </c>
      <c r="AY135" s="152" t="s">
        <v>123</v>
      </c>
    </row>
    <row r="136" spans="2:51" s="14" customFormat="1" ht="12">
      <c r="B136" s="157"/>
      <c r="C136" s="269"/>
      <c r="D136" s="280" t="s">
        <v>134</v>
      </c>
      <c r="E136" s="283" t="s">
        <v>3</v>
      </c>
      <c r="F136" s="284" t="s">
        <v>279</v>
      </c>
      <c r="G136" s="269"/>
      <c r="H136" s="285">
        <v>2.3</v>
      </c>
      <c r="I136" s="159"/>
      <c r="J136" s="269"/>
      <c r="K136" s="269"/>
      <c r="L136" s="157"/>
      <c r="M136" s="160"/>
      <c r="N136" s="161"/>
      <c r="O136" s="161"/>
      <c r="P136" s="161"/>
      <c r="Q136" s="161"/>
      <c r="R136" s="161"/>
      <c r="S136" s="161"/>
      <c r="T136" s="162"/>
      <c r="AT136" s="158" t="s">
        <v>134</v>
      </c>
      <c r="AU136" s="158" t="s">
        <v>80</v>
      </c>
      <c r="AV136" s="14" t="s">
        <v>80</v>
      </c>
      <c r="AW136" s="14" t="s">
        <v>32</v>
      </c>
      <c r="AX136" s="14" t="s">
        <v>70</v>
      </c>
      <c r="AY136" s="158" t="s">
        <v>123</v>
      </c>
    </row>
    <row r="137" spans="2:51" s="15" customFormat="1" ht="12">
      <c r="B137" s="163"/>
      <c r="C137" s="270"/>
      <c r="D137" s="280" t="s">
        <v>134</v>
      </c>
      <c r="E137" s="286" t="s">
        <v>3</v>
      </c>
      <c r="F137" s="287" t="s">
        <v>137</v>
      </c>
      <c r="G137" s="270"/>
      <c r="H137" s="288">
        <v>2.3</v>
      </c>
      <c r="I137" s="165"/>
      <c r="J137" s="270"/>
      <c r="K137" s="270"/>
      <c r="L137" s="163"/>
      <c r="M137" s="166"/>
      <c r="N137" s="167"/>
      <c r="O137" s="167"/>
      <c r="P137" s="167"/>
      <c r="Q137" s="167"/>
      <c r="R137" s="167"/>
      <c r="S137" s="167"/>
      <c r="T137" s="168"/>
      <c r="AT137" s="164" t="s">
        <v>134</v>
      </c>
      <c r="AU137" s="164" t="s">
        <v>80</v>
      </c>
      <c r="AV137" s="15" t="s">
        <v>130</v>
      </c>
      <c r="AW137" s="15" t="s">
        <v>32</v>
      </c>
      <c r="AX137" s="15" t="s">
        <v>78</v>
      </c>
      <c r="AY137" s="164" t="s">
        <v>123</v>
      </c>
    </row>
    <row r="138" spans="1:65" s="2" customFormat="1" ht="21.75" customHeight="1">
      <c r="A138" s="33"/>
      <c r="B138" s="138"/>
      <c r="C138" s="274" t="s">
        <v>187</v>
      </c>
      <c r="D138" s="274" t="s">
        <v>125</v>
      </c>
      <c r="E138" s="275" t="s">
        <v>280</v>
      </c>
      <c r="F138" s="266" t="s">
        <v>281</v>
      </c>
      <c r="G138" s="276" t="s">
        <v>172</v>
      </c>
      <c r="H138" s="277">
        <v>376.64</v>
      </c>
      <c r="I138" s="139"/>
      <c r="J138" s="265">
        <f>ROUND(I138*H138,2)</f>
        <v>0</v>
      </c>
      <c r="K138" s="266" t="s">
        <v>3</v>
      </c>
      <c r="L138" s="34"/>
      <c r="M138" s="140" t="s">
        <v>3</v>
      </c>
      <c r="N138" s="141" t="s">
        <v>41</v>
      </c>
      <c r="O138" s="54"/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4" t="s">
        <v>130</v>
      </c>
      <c r="AT138" s="144" t="s">
        <v>125</v>
      </c>
      <c r="AU138" s="144" t="s">
        <v>80</v>
      </c>
      <c r="AY138" s="18" t="s">
        <v>123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78</v>
      </c>
      <c r="BK138" s="145">
        <f>ROUND(I138*H138,2)</f>
        <v>0</v>
      </c>
      <c r="BL138" s="18" t="s">
        <v>130</v>
      </c>
      <c r="BM138" s="144" t="s">
        <v>282</v>
      </c>
    </row>
    <row r="139" spans="2:51" s="13" customFormat="1" ht="12">
      <c r="B139" s="151"/>
      <c r="C139" s="268"/>
      <c r="D139" s="280" t="s">
        <v>134</v>
      </c>
      <c r="E139" s="281" t="s">
        <v>3</v>
      </c>
      <c r="F139" s="282"/>
      <c r="G139" s="268"/>
      <c r="H139" s="281" t="s">
        <v>3</v>
      </c>
      <c r="I139" s="153"/>
      <c r="J139" s="268"/>
      <c r="K139" s="268"/>
      <c r="L139" s="151"/>
      <c r="M139" s="154"/>
      <c r="N139" s="155"/>
      <c r="O139" s="155"/>
      <c r="P139" s="155"/>
      <c r="Q139" s="155"/>
      <c r="R139" s="155"/>
      <c r="S139" s="155"/>
      <c r="T139" s="156"/>
      <c r="AT139" s="152" t="s">
        <v>134</v>
      </c>
      <c r="AU139" s="152" t="s">
        <v>80</v>
      </c>
      <c r="AV139" s="13" t="s">
        <v>78</v>
      </c>
      <c r="AW139" s="13" t="s">
        <v>32</v>
      </c>
      <c r="AX139" s="13" t="s">
        <v>70</v>
      </c>
      <c r="AY139" s="152" t="s">
        <v>123</v>
      </c>
    </row>
    <row r="140" spans="2:51" s="13" customFormat="1" ht="12">
      <c r="B140" s="151"/>
      <c r="C140" s="268"/>
      <c r="D140" s="280" t="s">
        <v>134</v>
      </c>
      <c r="E140" s="281" t="s">
        <v>3</v>
      </c>
      <c r="F140" s="282" t="s">
        <v>265</v>
      </c>
      <c r="G140" s="268"/>
      <c r="H140" s="281" t="s">
        <v>3</v>
      </c>
      <c r="I140" s="153"/>
      <c r="J140" s="268"/>
      <c r="K140" s="268"/>
      <c r="L140" s="151"/>
      <c r="M140" s="154"/>
      <c r="N140" s="155"/>
      <c r="O140" s="155"/>
      <c r="P140" s="155"/>
      <c r="Q140" s="155"/>
      <c r="R140" s="155"/>
      <c r="S140" s="155"/>
      <c r="T140" s="156"/>
      <c r="AT140" s="152" t="s">
        <v>134</v>
      </c>
      <c r="AU140" s="152" t="s">
        <v>80</v>
      </c>
      <c r="AV140" s="13" t="s">
        <v>78</v>
      </c>
      <c r="AW140" s="13" t="s">
        <v>32</v>
      </c>
      <c r="AX140" s="13" t="s">
        <v>70</v>
      </c>
      <c r="AY140" s="152" t="s">
        <v>123</v>
      </c>
    </row>
    <row r="141" spans="2:51" s="13" customFormat="1" ht="12">
      <c r="B141" s="151"/>
      <c r="C141" s="268"/>
      <c r="D141" s="280" t="s">
        <v>134</v>
      </c>
      <c r="E141" s="281" t="s">
        <v>3</v>
      </c>
      <c r="F141" s="282" t="s">
        <v>283</v>
      </c>
      <c r="G141" s="268"/>
      <c r="H141" s="281" t="s">
        <v>3</v>
      </c>
      <c r="I141" s="153"/>
      <c r="J141" s="268"/>
      <c r="K141" s="268"/>
      <c r="L141" s="151"/>
      <c r="M141" s="154"/>
      <c r="N141" s="155"/>
      <c r="O141" s="155"/>
      <c r="P141" s="155"/>
      <c r="Q141" s="155"/>
      <c r="R141" s="155"/>
      <c r="S141" s="155"/>
      <c r="T141" s="156"/>
      <c r="AT141" s="152" t="s">
        <v>134</v>
      </c>
      <c r="AU141" s="152" t="s">
        <v>80</v>
      </c>
      <c r="AV141" s="13" t="s">
        <v>78</v>
      </c>
      <c r="AW141" s="13" t="s">
        <v>32</v>
      </c>
      <c r="AX141" s="13" t="s">
        <v>70</v>
      </c>
      <c r="AY141" s="152" t="s">
        <v>123</v>
      </c>
    </row>
    <row r="142" spans="2:51" s="13" customFormat="1" ht="12">
      <c r="B142" s="151"/>
      <c r="C142" s="268"/>
      <c r="D142" s="280" t="s">
        <v>134</v>
      </c>
      <c r="E142" s="281" t="s">
        <v>3</v>
      </c>
      <c r="F142" s="282" t="s">
        <v>271</v>
      </c>
      <c r="G142" s="268"/>
      <c r="H142" s="281" t="s">
        <v>3</v>
      </c>
      <c r="I142" s="153"/>
      <c r="J142" s="268"/>
      <c r="K142" s="268"/>
      <c r="L142" s="151"/>
      <c r="M142" s="154"/>
      <c r="N142" s="155"/>
      <c r="O142" s="155"/>
      <c r="P142" s="155"/>
      <c r="Q142" s="155"/>
      <c r="R142" s="155"/>
      <c r="S142" s="155"/>
      <c r="T142" s="156"/>
      <c r="AT142" s="152" t="s">
        <v>134</v>
      </c>
      <c r="AU142" s="152" t="s">
        <v>80</v>
      </c>
      <c r="AV142" s="13" t="s">
        <v>78</v>
      </c>
      <c r="AW142" s="13" t="s">
        <v>32</v>
      </c>
      <c r="AX142" s="13" t="s">
        <v>70</v>
      </c>
      <c r="AY142" s="152" t="s">
        <v>123</v>
      </c>
    </row>
    <row r="143" spans="2:51" s="13" customFormat="1" ht="12">
      <c r="B143" s="151"/>
      <c r="C143" s="268"/>
      <c r="D143" s="280" t="s">
        <v>134</v>
      </c>
      <c r="E143" s="281" t="s">
        <v>3</v>
      </c>
      <c r="F143" s="282" t="s">
        <v>272</v>
      </c>
      <c r="G143" s="268"/>
      <c r="H143" s="281" t="s">
        <v>3</v>
      </c>
      <c r="I143" s="153"/>
      <c r="J143" s="268"/>
      <c r="K143" s="268"/>
      <c r="L143" s="151"/>
      <c r="M143" s="154"/>
      <c r="N143" s="155"/>
      <c r="O143" s="155"/>
      <c r="P143" s="155"/>
      <c r="Q143" s="155"/>
      <c r="R143" s="155"/>
      <c r="S143" s="155"/>
      <c r="T143" s="156"/>
      <c r="AT143" s="152" t="s">
        <v>134</v>
      </c>
      <c r="AU143" s="152" t="s">
        <v>80</v>
      </c>
      <c r="AV143" s="13" t="s">
        <v>78</v>
      </c>
      <c r="AW143" s="13" t="s">
        <v>32</v>
      </c>
      <c r="AX143" s="13" t="s">
        <v>70</v>
      </c>
      <c r="AY143" s="152" t="s">
        <v>123</v>
      </c>
    </row>
    <row r="144" spans="2:51" s="13" customFormat="1" ht="12">
      <c r="B144" s="151"/>
      <c r="C144" s="268"/>
      <c r="D144" s="280" t="s">
        <v>134</v>
      </c>
      <c r="E144" s="281" t="s">
        <v>3</v>
      </c>
      <c r="F144" s="282" t="s">
        <v>284</v>
      </c>
      <c r="G144" s="268"/>
      <c r="H144" s="281" t="s">
        <v>3</v>
      </c>
      <c r="I144" s="153"/>
      <c r="J144" s="268"/>
      <c r="K144" s="268"/>
      <c r="L144" s="151"/>
      <c r="M144" s="154"/>
      <c r="N144" s="155"/>
      <c r="O144" s="155"/>
      <c r="P144" s="155"/>
      <c r="Q144" s="155"/>
      <c r="R144" s="155"/>
      <c r="S144" s="155"/>
      <c r="T144" s="156"/>
      <c r="AT144" s="152" t="s">
        <v>134</v>
      </c>
      <c r="AU144" s="152" t="s">
        <v>80</v>
      </c>
      <c r="AV144" s="13" t="s">
        <v>78</v>
      </c>
      <c r="AW144" s="13" t="s">
        <v>32</v>
      </c>
      <c r="AX144" s="13" t="s">
        <v>70</v>
      </c>
      <c r="AY144" s="152" t="s">
        <v>123</v>
      </c>
    </row>
    <row r="145" spans="2:51" s="13" customFormat="1" ht="12">
      <c r="B145" s="151"/>
      <c r="C145" s="268"/>
      <c r="D145" s="280" t="s">
        <v>134</v>
      </c>
      <c r="E145" s="281" t="s">
        <v>3</v>
      </c>
      <c r="F145" s="282" t="s">
        <v>278</v>
      </c>
      <c r="G145" s="268"/>
      <c r="H145" s="281" t="s">
        <v>3</v>
      </c>
      <c r="I145" s="153"/>
      <c r="J145" s="268"/>
      <c r="K145" s="268"/>
      <c r="L145" s="151"/>
      <c r="M145" s="154"/>
      <c r="N145" s="155"/>
      <c r="O145" s="155"/>
      <c r="P145" s="155"/>
      <c r="Q145" s="155"/>
      <c r="R145" s="155"/>
      <c r="S145" s="155"/>
      <c r="T145" s="156"/>
      <c r="AT145" s="152" t="s">
        <v>134</v>
      </c>
      <c r="AU145" s="152" t="s">
        <v>80</v>
      </c>
      <c r="AV145" s="13" t="s">
        <v>78</v>
      </c>
      <c r="AW145" s="13" t="s">
        <v>32</v>
      </c>
      <c r="AX145" s="13" t="s">
        <v>70</v>
      </c>
      <c r="AY145" s="152" t="s">
        <v>123</v>
      </c>
    </row>
    <row r="146" spans="2:51" s="13" customFormat="1" ht="12">
      <c r="B146" s="151"/>
      <c r="C146" s="268"/>
      <c r="D146" s="280" t="s">
        <v>134</v>
      </c>
      <c r="E146" s="281" t="s">
        <v>3</v>
      </c>
      <c r="F146" s="282" t="s">
        <v>285</v>
      </c>
      <c r="G146" s="268"/>
      <c r="H146" s="281" t="s">
        <v>3</v>
      </c>
      <c r="I146" s="153"/>
      <c r="J146" s="268"/>
      <c r="K146" s="268"/>
      <c r="L146" s="151"/>
      <c r="M146" s="154"/>
      <c r="N146" s="155"/>
      <c r="O146" s="155"/>
      <c r="P146" s="155"/>
      <c r="Q146" s="155"/>
      <c r="R146" s="155"/>
      <c r="S146" s="155"/>
      <c r="T146" s="156"/>
      <c r="AT146" s="152" t="s">
        <v>134</v>
      </c>
      <c r="AU146" s="152" t="s">
        <v>80</v>
      </c>
      <c r="AV146" s="13" t="s">
        <v>78</v>
      </c>
      <c r="AW146" s="13" t="s">
        <v>32</v>
      </c>
      <c r="AX146" s="13" t="s">
        <v>70</v>
      </c>
      <c r="AY146" s="152" t="s">
        <v>123</v>
      </c>
    </row>
    <row r="147" spans="2:51" s="14" customFormat="1" ht="12">
      <c r="B147" s="157"/>
      <c r="C147" s="269"/>
      <c r="D147" s="280" t="s">
        <v>134</v>
      </c>
      <c r="E147" s="283" t="s">
        <v>3</v>
      </c>
      <c r="F147" s="284" t="s">
        <v>286</v>
      </c>
      <c r="G147" s="269"/>
      <c r="H147" s="285">
        <v>376.64</v>
      </c>
      <c r="I147" s="159"/>
      <c r="J147" s="269"/>
      <c r="K147" s="269"/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134</v>
      </c>
      <c r="AU147" s="158" t="s">
        <v>80</v>
      </c>
      <c r="AV147" s="14" t="s">
        <v>80</v>
      </c>
      <c r="AW147" s="14" t="s">
        <v>32</v>
      </c>
      <c r="AX147" s="14" t="s">
        <v>70</v>
      </c>
      <c r="AY147" s="158" t="s">
        <v>123</v>
      </c>
    </row>
    <row r="148" spans="2:51" s="15" customFormat="1" ht="12">
      <c r="B148" s="163"/>
      <c r="C148" s="270"/>
      <c r="D148" s="280" t="s">
        <v>134</v>
      </c>
      <c r="E148" s="286" t="s">
        <v>3</v>
      </c>
      <c r="F148" s="287" t="s">
        <v>137</v>
      </c>
      <c r="G148" s="270"/>
      <c r="H148" s="288">
        <v>376.64</v>
      </c>
      <c r="I148" s="165"/>
      <c r="J148" s="270"/>
      <c r="K148" s="270"/>
      <c r="L148" s="163"/>
      <c r="M148" s="166"/>
      <c r="N148" s="167"/>
      <c r="O148" s="167"/>
      <c r="P148" s="167"/>
      <c r="Q148" s="167"/>
      <c r="R148" s="167"/>
      <c r="S148" s="167"/>
      <c r="T148" s="168"/>
      <c r="AT148" s="164" t="s">
        <v>134</v>
      </c>
      <c r="AU148" s="164" t="s">
        <v>80</v>
      </c>
      <c r="AV148" s="15" t="s">
        <v>130</v>
      </c>
      <c r="AW148" s="15" t="s">
        <v>32</v>
      </c>
      <c r="AX148" s="15" t="s">
        <v>78</v>
      </c>
      <c r="AY148" s="164" t="s">
        <v>123</v>
      </c>
    </row>
    <row r="149" spans="2:63" s="12" customFormat="1" ht="22.9" customHeight="1">
      <c r="B149" s="125"/>
      <c r="C149" s="272"/>
      <c r="D149" s="289" t="s">
        <v>69</v>
      </c>
      <c r="E149" s="290" t="s">
        <v>183</v>
      </c>
      <c r="F149" s="290" t="s">
        <v>197</v>
      </c>
      <c r="G149" s="272"/>
      <c r="H149" s="272"/>
      <c r="I149" s="128"/>
      <c r="J149" s="271">
        <f>BK149</f>
        <v>0</v>
      </c>
      <c r="K149" s="272"/>
      <c r="L149" s="125"/>
      <c r="M149" s="130"/>
      <c r="N149" s="131"/>
      <c r="O149" s="131"/>
      <c r="P149" s="132">
        <f>SUM(P150:P154)</f>
        <v>0</v>
      </c>
      <c r="Q149" s="131"/>
      <c r="R149" s="132">
        <f>SUM(R150:R154)</f>
        <v>0</v>
      </c>
      <c r="S149" s="131"/>
      <c r="T149" s="133">
        <f>SUM(T150:T154)</f>
        <v>0</v>
      </c>
      <c r="AR149" s="126" t="s">
        <v>78</v>
      </c>
      <c r="AT149" s="134" t="s">
        <v>69</v>
      </c>
      <c r="AU149" s="134" t="s">
        <v>78</v>
      </c>
      <c r="AY149" s="126" t="s">
        <v>123</v>
      </c>
      <c r="BK149" s="135">
        <f>SUM(BK150:BK154)</f>
        <v>0</v>
      </c>
    </row>
    <row r="150" spans="1:65" s="2" customFormat="1" ht="24.2" customHeight="1">
      <c r="A150" s="33"/>
      <c r="B150" s="138"/>
      <c r="C150" s="274" t="s">
        <v>191</v>
      </c>
      <c r="D150" s="274" t="s">
        <v>125</v>
      </c>
      <c r="E150" s="275" t="s">
        <v>287</v>
      </c>
      <c r="F150" s="266" t="s">
        <v>288</v>
      </c>
      <c r="G150" s="276" t="s">
        <v>289</v>
      </c>
      <c r="H150" s="277">
        <v>4</v>
      </c>
      <c r="I150" s="139"/>
      <c r="J150" s="265">
        <f>ROUND(I150*H150,2)</f>
        <v>0</v>
      </c>
      <c r="K150" s="266" t="s">
        <v>129</v>
      </c>
      <c r="L150" s="34"/>
      <c r="M150" s="140" t="s">
        <v>3</v>
      </c>
      <c r="N150" s="141" t="s">
        <v>41</v>
      </c>
      <c r="O150" s="54"/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4" t="s">
        <v>130</v>
      </c>
      <c r="AT150" s="144" t="s">
        <v>125</v>
      </c>
      <c r="AU150" s="144" t="s">
        <v>80</v>
      </c>
      <c r="AY150" s="18" t="s">
        <v>123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78</v>
      </c>
      <c r="BK150" s="145">
        <f>ROUND(I150*H150,2)</f>
        <v>0</v>
      </c>
      <c r="BL150" s="18" t="s">
        <v>130</v>
      </c>
      <c r="BM150" s="144" t="s">
        <v>290</v>
      </c>
    </row>
    <row r="151" spans="1:47" s="2" customFormat="1" ht="12">
      <c r="A151" s="33"/>
      <c r="B151" s="34"/>
      <c r="C151" s="267"/>
      <c r="D151" s="278" t="s">
        <v>132</v>
      </c>
      <c r="E151" s="267"/>
      <c r="F151" s="279" t="s">
        <v>291</v>
      </c>
      <c r="G151" s="267"/>
      <c r="H151" s="267"/>
      <c r="I151" s="148"/>
      <c r="J151" s="267"/>
      <c r="K151" s="267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132</v>
      </c>
      <c r="AU151" s="18" t="s">
        <v>80</v>
      </c>
    </row>
    <row r="152" spans="2:51" s="13" customFormat="1" ht="12">
      <c r="B152" s="151"/>
      <c r="C152" s="268"/>
      <c r="D152" s="280" t="s">
        <v>134</v>
      </c>
      <c r="E152" s="281" t="s">
        <v>3</v>
      </c>
      <c r="F152" s="282" t="s">
        <v>292</v>
      </c>
      <c r="G152" s="268"/>
      <c r="H152" s="281" t="s">
        <v>3</v>
      </c>
      <c r="I152" s="153"/>
      <c r="J152" s="268"/>
      <c r="K152" s="268"/>
      <c r="L152" s="151"/>
      <c r="M152" s="154"/>
      <c r="N152" s="155"/>
      <c r="O152" s="155"/>
      <c r="P152" s="155"/>
      <c r="Q152" s="155"/>
      <c r="R152" s="155"/>
      <c r="S152" s="155"/>
      <c r="T152" s="156"/>
      <c r="AT152" s="152" t="s">
        <v>134</v>
      </c>
      <c r="AU152" s="152" t="s">
        <v>80</v>
      </c>
      <c r="AV152" s="13" t="s">
        <v>78</v>
      </c>
      <c r="AW152" s="13" t="s">
        <v>32</v>
      </c>
      <c r="AX152" s="13" t="s">
        <v>70</v>
      </c>
      <c r="AY152" s="152" t="s">
        <v>123</v>
      </c>
    </row>
    <row r="153" spans="2:51" s="14" customFormat="1" ht="12">
      <c r="B153" s="157"/>
      <c r="C153" s="269"/>
      <c r="D153" s="280" t="s">
        <v>134</v>
      </c>
      <c r="E153" s="283" t="s">
        <v>3</v>
      </c>
      <c r="F153" s="284" t="s">
        <v>130</v>
      </c>
      <c r="G153" s="269"/>
      <c r="H153" s="285">
        <v>4</v>
      </c>
      <c r="I153" s="159"/>
      <c r="J153" s="269"/>
      <c r="K153" s="269"/>
      <c r="L153" s="157"/>
      <c r="M153" s="160"/>
      <c r="N153" s="161"/>
      <c r="O153" s="161"/>
      <c r="P153" s="161"/>
      <c r="Q153" s="161"/>
      <c r="R153" s="161"/>
      <c r="S153" s="161"/>
      <c r="T153" s="162"/>
      <c r="AT153" s="158" t="s">
        <v>134</v>
      </c>
      <c r="AU153" s="158" t="s">
        <v>80</v>
      </c>
      <c r="AV153" s="14" t="s">
        <v>80</v>
      </c>
      <c r="AW153" s="14" t="s">
        <v>32</v>
      </c>
      <c r="AX153" s="14" t="s">
        <v>70</v>
      </c>
      <c r="AY153" s="158" t="s">
        <v>123</v>
      </c>
    </row>
    <row r="154" spans="2:51" s="15" customFormat="1" ht="12">
      <c r="B154" s="163"/>
      <c r="C154" s="270"/>
      <c r="D154" s="280" t="s">
        <v>134</v>
      </c>
      <c r="E154" s="286" t="s">
        <v>3</v>
      </c>
      <c r="F154" s="287" t="s">
        <v>137</v>
      </c>
      <c r="G154" s="270"/>
      <c r="H154" s="288">
        <v>4</v>
      </c>
      <c r="I154" s="165"/>
      <c r="J154" s="270"/>
      <c r="K154" s="270"/>
      <c r="L154" s="163"/>
      <c r="M154" s="166"/>
      <c r="N154" s="167"/>
      <c r="O154" s="167"/>
      <c r="P154" s="167"/>
      <c r="Q154" s="167"/>
      <c r="R154" s="167"/>
      <c r="S154" s="167"/>
      <c r="T154" s="168"/>
      <c r="AT154" s="164" t="s">
        <v>134</v>
      </c>
      <c r="AU154" s="164" t="s">
        <v>80</v>
      </c>
      <c r="AV154" s="15" t="s">
        <v>130</v>
      </c>
      <c r="AW154" s="15" t="s">
        <v>32</v>
      </c>
      <c r="AX154" s="15" t="s">
        <v>78</v>
      </c>
      <c r="AY154" s="164" t="s">
        <v>123</v>
      </c>
    </row>
    <row r="155" spans="2:63" s="12" customFormat="1" ht="22.9" customHeight="1">
      <c r="B155" s="125"/>
      <c r="C155" s="272"/>
      <c r="D155" s="289" t="s">
        <v>69</v>
      </c>
      <c r="E155" s="290" t="s">
        <v>293</v>
      </c>
      <c r="F155" s="290" t="s">
        <v>294</v>
      </c>
      <c r="G155" s="272"/>
      <c r="H155" s="272"/>
      <c r="I155" s="128"/>
      <c r="J155" s="271">
        <f>BK155</f>
        <v>0</v>
      </c>
      <c r="K155" s="272"/>
      <c r="L155" s="125"/>
      <c r="M155" s="130"/>
      <c r="N155" s="131"/>
      <c r="O155" s="131"/>
      <c r="P155" s="132">
        <f>SUM(P156:P187)</f>
        <v>0</v>
      </c>
      <c r="Q155" s="131"/>
      <c r="R155" s="132">
        <f>SUM(R156:R187)</f>
        <v>0</v>
      </c>
      <c r="S155" s="131"/>
      <c r="T155" s="133">
        <f>SUM(T156:T187)</f>
        <v>0</v>
      </c>
      <c r="AR155" s="126" t="s">
        <v>78</v>
      </c>
      <c r="AT155" s="134" t="s">
        <v>69</v>
      </c>
      <c r="AU155" s="134" t="s">
        <v>78</v>
      </c>
      <c r="AY155" s="126" t="s">
        <v>123</v>
      </c>
      <c r="BK155" s="135">
        <f>SUM(BK156:BK187)</f>
        <v>0</v>
      </c>
    </row>
    <row r="156" spans="1:65" s="2" customFormat="1" ht="24.2" customHeight="1">
      <c r="A156" s="33"/>
      <c r="B156" s="138"/>
      <c r="C156" s="274" t="s">
        <v>295</v>
      </c>
      <c r="D156" s="274" t="s">
        <v>125</v>
      </c>
      <c r="E156" s="275" t="s">
        <v>296</v>
      </c>
      <c r="F156" s="266" t="s">
        <v>297</v>
      </c>
      <c r="G156" s="276" t="s">
        <v>172</v>
      </c>
      <c r="H156" s="277">
        <v>172.87</v>
      </c>
      <c r="I156" s="139"/>
      <c r="J156" s="265">
        <f>ROUND(I156*H156,2)</f>
        <v>0</v>
      </c>
      <c r="K156" s="266" t="s">
        <v>129</v>
      </c>
      <c r="L156" s="34"/>
      <c r="M156" s="140" t="s">
        <v>3</v>
      </c>
      <c r="N156" s="141" t="s">
        <v>41</v>
      </c>
      <c r="O156" s="54"/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4" t="s">
        <v>130</v>
      </c>
      <c r="AT156" s="144" t="s">
        <v>125</v>
      </c>
      <c r="AU156" s="144" t="s">
        <v>80</v>
      </c>
      <c r="AY156" s="18" t="s">
        <v>123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8" t="s">
        <v>78</v>
      </c>
      <c r="BK156" s="145">
        <f>ROUND(I156*H156,2)</f>
        <v>0</v>
      </c>
      <c r="BL156" s="18" t="s">
        <v>130</v>
      </c>
      <c r="BM156" s="144" t="s">
        <v>298</v>
      </c>
    </row>
    <row r="157" spans="1:47" s="2" customFormat="1" ht="12">
      <c r="A157" s="33"/>
      <c r="B157" s="34"/>
      <c r="C157" s="267"/>
      <c r="D157" s="278" t="s">
        <v>132</v>
      </c>
      <c r="E157" s="267"/>
      <c r="F157" s="279" t="s">
        <v>299</v>
      </c>
      <c r="G157" s="267"/>
      <c r="H157" s="267"/>
      <c r="I157" s="148"/>
      <c r="J157" s="267"/>
      <c r="K157" s="267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132</v>
      </c>
      <c r="AU157" s="18" t="s">
        <v>80</v>
      </c>
    </row>
    <row r="158" spans="2:51" s="13" customFormat="1" ht="12">
      <c r="B158" s="151"/>
      <c r="C158" s="268"/>
      <c r="D158" s="280" t="s">
        <v>134</v>
      </c>
      <c r="E158" s="281" t="s">
        <v>3</v>
      </c>
      <c r="F158" s="282" t="s">
        <v>227</v>
      </c>
      <c r="G158" s="268"/>
      <c r="H158" s="281" t="s">
        <v>3</v>
      </c>
      <c r="I158" s="153"/>
      <c r="J158" s="268"/>
      <c r="K158" s="268"/>
      <c r="L158" s="151"/>
      <c r="M158" s="154"/>
      <c r="N158" s="155"/>
      <c r="O158" s="155"/>
      <c r="P158" s="155"/>
      <c r="Q158" s="155"/>
      <c r="R158" s="155"/>
      <c r="S158" s="155"/>
      <c r="T158" s="156"/>
      <c r="AT158" s="152" t="s">
        <v>134</v>
      </c>
      <c r="AU158" s="152" t="s">
        <v>80</v>
      </c>
      <c r="AV158" s="13" t="s">
        <v>78</v>
      </c>
      <c r="AW158" s="13" t="s">
        <v>32</v>
      </c>
      <c r="AX158" s="13" t="s">
        <v>70</v>
      </c>
      <c r="AY158" s="152" t="s">
        <v>123</v>
      </c>
    </row>
    <row r="159" spans="2:51" s="14" customFormat="1" ht="12">
      <c r="B159" s="157"/>
      <c r="C159" s="269"/>
      <c r="D159" s="280" t="s">
        <v>134</v>
      </c>
      <c r="E159" s="283" t="s">
        <v>3</v>
      </c>
      <c r="F159" s="284" t="s">
        <v>300</v>
      </c>
      <c r="G159" s="269"/>
      <c r="H159" s="285">
        <v>141.343</v>
      </c>
      <c r="I159" s="159"/>
      <c r="J159" s="269"/>
      <c r="K159" s="269"/>
      <c r="L159" s="157"/>
      <c r="M159" s="160"/>
      <c r="N159" s="161"/>
      <c r="O159" s="161"/>
      <c r="P159" s="161"/>
      <c r="Q159" s="161"/>
      <c r="R159" s="161"/>
      <c r="S159" s="161"/>
      <c r="T159" s="162"/>
      <c r="AT159" s="158" t="s">
        <v>134</v>
      </c>
      <c r="AU159" s="158" t="s">
        <v>80</v>
      </c>
      <c r="AV159" s="14" t="s">
        <v>80</v>
      </c>
      <c r="AW159" s="14" t="s">
        <v>32</v>
      </c>
      <c r="AX159" s="14" t="s">
        <v>70</v>
      </c>
      <c r="AY159" s="158" t="s">
        <v>123</v>
      </c>
    </row>
    <row r="160" spans="2:51" s="13" customFormat="1" ht="12">
      <c r="B160" s="151"/>
      <c r="C160" s="268"/>
      <c r="D160" s="280" t="s">
        <v>134</v>
      </c>
      <c r="E160" s="281" t="s">
        <v>3</v>
      </c>
      <c r="F160" s="282" t="s">
        <v>229</v>
      </c>
      <c r="G160" s="268"/>
      <c r="H160" s="281" t="s">
        <v>3</v>
      </c>
      <c r="I160" s="153"/>
      <c r="J160" s="268"/>
      <c r="K160" s="268"/>
      <c r="L160" s="151"/>
      <c r="M160" s="154"/>
      <c r="N160" s="155"/>
      <c r="O160" s="155"/>
      <c r="P160" s="155"/>
      <c r="Q160" s="155"/>
      <c r="R160" s="155"/>
      <c r="S160" s="155"/>
      <c r="T160" s="156"/>
      <c r="AT160" s="152" t="s">
        <v>134</v>
      </c>
      <c r="AU160" s="152" t="s">
        <v>80</v>
      </c>
      <c r="AV160" s="13" t="s">
        <v>78</v>
      </c>
      <c r="AW160" s="13" t="s">
        <v>32</v>
      </c>
      <c r="AX160" s="13" t="s">
        <v>70</v>
      </c>
      <c r="AY160" s="152" t="s">
        <v>123</v>
      </c>
    </row>
    <row r="161" spans="2:51" s="14" customFormat="1" ht="12">
      <c r="B161" s="157"/>
      <c r="C161" s="269"/>
      <c r="D161" s="280" t="s">
        <v>134</v>
      </c>
      <c r="E161" s="283" t="s">
        <v>3</v>
      </c>
      <c r="F161" s="284" t="s">
        <v>301</v>
      </c>
      <c r="G161" s="269"/>
      <c r="H161" s="285">
        <v>7.911</v>
      </c>
      <c r="I161" s="159"/>
      <c r="J161" s="269"/>
      <c r="K161" s="269"/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134</v>
      </c>
      <c r="AU161" s="158" t="s">
        <v>80</v>
      </c>
      <c r="AV161" s="14" t="s">
        <v>80</v>
      </c>
      <c r="AW161" s="14" t="s">
        <v>32</v>
      </c>
      <c r="AX161" s="14" t="s">
        <v>70</v>
      </c>
      <c r="AY161" s="158" t="s">
        <v>123</v>
      </c>
    </row>
    <row r="162" spans="2:51" s="13" customFormat="1" ht="12">
      <c r="B162" s="151"/>
      <c r="C162" s="268"/>
      <c r="D162" s="280" t="s">
        <v>134</v>
      </c>
      <c r="E162" s="281" t="s">
        <v>3</v>
      </c>
      <c r="F162" s="282" t="s">
        <v>231</v>
      </c>
      <c r="G162" s="268"/>
      <c r="H162" s="281" t="s">
        <v>3</v>
      </c>
      <c r="I162" s="153"/>
      <c r="J162" s="268"/>
      <c r="K162" s="268"/>
      <c r="L162" s="151"/>
      <c r="M162" s="154"/>
      <c r="N162" s="155"/>
      <c r="O162" s="155"/>
      <c r="P162" s="155"/>
      <c r="Q162" s="155"/>
      <c r="R162" s="155"/>
      <c r="S162" s="155"/>
      <c r="T162" s="156"/>
      <c r="AT162" s="152" t="s">
        <v>134</v>
      </c>
      <c r="AU162" s="152" t="s">
        <v>80</v>
      </c>
      <c r="AV162" s="13" t="s">
        <v>78</v>
      </c>
      <c r="AW162" s="13" t="s">
        <v>32</v>
      </c>
      <c r="AX162" s="13" t="s">
        <v>70</v>
      </c>
      <c r="AY162" s="152" t="s">
        <v>123</v>
      </c>
    </row>
    <row r="163" spans="2:51" s="14" customFormat="1" ht="12">
      <c r="B163" s="157"/>
      <c r="C163" s="269"/>
      <c r="D163" s="280" t="s">
        <v>134</v>
      </c>
      <c r="E163" s="283" t="s">
        <v>3</v>
      </c>
      <c r="F163" s="284" t="s">
        <v>302</v>
      </c>
      <c r="G163" s="269"/>
      <c r="H163" s="285">
        <v>15.705</v>
      </c>
      <c r="I163" s="159"/>
      <c r="J163" s="269"/>
      <c r="K163" s="269"/>
      <c r="L163" s="157"/>
      <c r="M163" s="160"/>
      <c r="N163" s="161"/>
      <c r="O163" s="161"/>
      <c r="P163" s="161"/>
      <c r="Q163" s="161"/>
      <c r="R163" s="161"/>
      <c r="S163" s="161"/>
      <c r="T163" s="162"/>
      <c r="AT163" s="158" t="s">
        <v>134</v>
      </c>
      <c r="AU163" s="158" t="s">
        <v>80</v>
      </c>
      <c r="AV163" s="14" t="s">
        <v>80</v>
      </c>
      <c r="AW163" s="14" t="s">
        <v>32</v>
      </c>
      <c r="AX163" s="14" t="s">
        <v>70</v>
      </c>
      <c r="AY163" s="158" t="s">
        <v>123</v>
      </c>
    </row>
    <row r="164" spans="2:51" s="13" customFormat="1" ht="12">
      <c r="B164" s="151"/>
      <c r="C164" s="268"/>
      <c r="D164" s="280" t="s">
        <v>134</v>
      </c>
      <c r="E164" s="281" t="s">
        <v>3</v>
      </c>
      <c r="F164" s="282" t="s">
        <v>233</v>
      </c>
      <c r="G164" s="268"/>
      <c r="H164" s="281" t="s">
        <v>3</v>
      </c>
      <c r="I164" s="153"/>
      <c r="J164" s="268"/>
      <c r="K164" s="268"/>
      <c r="L164" s="151"/>
      <c r="M164" s="154"/>
      <c r="N164" s="155"/>
      <c r="O164" s="155"/>
      <c r="P164" s="155"/>
      <c r="Q164" s="155"/>
      <c r="R164" s="155"/>
      <c r="S164" s="155"/>
      <c r="T164" s="156"/>
      <c r="AT164" s="152" t="s">
        <v>134</v>
      </c>
      <c r="AU164" s="152" t="s">
        <v>80</v>
      </c>
      <c r="AV164" s="13" t="s">
        <v>78</v>
      </c>
      <c r="AW164" s="13" t="s">
        <v>32</v>
      </c>
      <c r="AX164" s="13" t="s">
        <v>70</v>
      </c>
      <c r="AY164" s="152" t="s">
        <v>123</v>
      </c>
    </row>
    <row r="165" spans="2:51" s="14" customFormat="1" ht="12">
      <c r="B165" s="157"/>
      <c r="C165" s="269"/>
      <c r="D165" s="280" t="s">
        <v>134</v>
      </c>
      <c r="E165" s="283" t="s">
        <v>3</v>
      </c>
      <c r="F165" s="284" t="s">
        <v>301</v>
      </c>
      <c r="G165" s="269"/>
      <c r="H165" s="285">
        <v>7.911</v>
      </c>
      <c r="I165" s="159"/>
      <c r="J165" s="269"/>
      <c r="K165" s="269"/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134</v>
      </c>
      <c r="AU165" s="158" t="s">
        <v>80</v>
      </c>
      <c r="AV165" s="14" t="s">
        <v>80</v>
      </c>
      <c r="AW165" s="14" t="s">
        <v>32</v>
      </c>
      <c r="AX165" s="14" t="s">
        <v>70</v>
      </c>
      <c r="AY165" s="158" t="s">
        <v>123</v>
      </c>
    </row>
    <row r="166" spans="2:51" s="15" customFormat="1" ht="12">
      <c r="B166" s="163"/>
      <c r="C166" s="270"/>
      <c r="D166" s="280" t="s">
        <v>134</v>
      </c>
      <c r="E166" s="286" t="s">
        <v>3</v>
      </c>
      <c r="F166" s="287" t="s">
        <v>137</v>
      </c>
      <c r="G166" s="270"/>
      <c r="H166" s="288">
        <v>172.87</v>
      </c>
      <c r="I166" s="165"/>
      <c r="J166" s="270"/>
      <c r="K166" s="270"/>
      <c r="L166" s="163"/>
      <c r="M166" s="166"/>
      <c r="N166" s="167"/>
      <c r="O166" s="167"/>
      <c r="P166" s="167"/>
      <c r="Q166" s="167"/>
      <c r="R166" s="167"/>
      <c r="S166" s="167"/>
      <c r="T166" s="168"/>
      <c r="AT166" s="164" t="s">
        <v>134</v>
      </c>
      <c r="AU166" s="164" t="s">
        <v>80</v>
      </c>
      <c r="AV166" s="15" t="s">
        <v>130</v>
      </c>
      <c r="AW166" s="15" t="s">
        <v>32</v>
      </c>
      <c r="AX166" s="15" t="s">
        <v>78</v>
      </c>
      <c r="AY166" s="164" t="s">
        <v>123</v>
      </c>
    </row>
    <row r="167" spans="1:65" s="2" customFormat="1" ht="37.9" customHeight="1">
      <c r="A167" s="33"/>
      <c r="B167" s="138"/>
      <c r="C167" s="274" t="s">
        <v>303</v>
      </c>
      <c r="D167" s="274" t="s">
        <v>125</v>
      </c>
      <c r="E167" s="275" t="s">
        <v>304</v>
      </c>
      <c r="F167" s="266" t="s">
        <v>305</v>
      </c>
      <c r="G167" s="276" t="s">
        <v>172</v>
      </c>
      <c r="H167" s="277">
        <v>149.254</v>
      </c>
      <c r="I167" s="139"/>
      <c r="J167" s="265">
        <f>ROUND(I167*H167,2)</f>
        <v>0</v>
      </c>
      <c r="K167" s="266" t="s">
        <v>129</v>
      </c>
      <c r="L167" s="34"/>
      <c r="M167" s="140" t="s">
        <v>3</v>
      </c>
      <c r="N167" s="141" t="s">
        <v>41</v>
      </c>
      <c r="O167" s="54"/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44" t="s">
        <v>130</v>
      </c>
      <c r="AT167" s="144" t="s">
        <v>125</v>
      </c>
      <c r="AU167" s="144" t="s">
        <v>80</v>
      </c>
      <c r="AY167" s="18" t="s">
        <v>123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78</v>
      </c>
      <c r="BK167" s="145">
        <f>ROUND(I167*H167,2)</f>
        <v>0</v>
      </c>
      <c r="BL167" s="18" t="s">
        <v>130</v>
      </c>
      <c r="BM167" s="144" t="s">
        <v>306</v>
      </c>
    </row>
    <row r="168" spans="1:47" s="2" customFormat="1" ht="12">
      <c r="A168" s="33"/>
      <c r="B168" s="34"/>
      <c r="C168" s="267"/>
      <c r="D168" s="278" t="s">
        <v>132</v>
      </c>
      <c r="E168" s="267"/>
      <c r="F168" s="279" t="s">
        <v>307</v>
      </c>
      <c r="G168" s="267"/>
      <c r="H168" s="267"/>
      <c r="I168" s="148"/>
      <c r="J168" s="267"/>
      <c r="K168" s="267"/>
      <c r="L168" s="34"/>
      <c r="M168" s="149"/>
      <c r="N168" s="150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132</v>
      </c>
      <c r="AU168" s="18" t="s">
        <v>80</v>
      </c>
    </row>
    <row r="169" spans="2:51" s="13" customFormat="1" ht="12">
      <c r="B169" s="151"/>
      <c r="C169" s="268"/>
      <c r="D169" s="280" t="s">
        <v>134</v>
      </c>
      <c r="E169" s="281" t="s">
        <v>3</v>
      </c>
      <c r="F169" s="282" t="s">
        <v>227</v>
      </c>
      <c r="G169" s="268"/>
      <c r="H169" s="281" t="s">
        <v>3</v>
      </c>
      <c r="I169" s="153"/>
      <c r="J169" s="268"/>
      <c r="K169" s="268"/>
      <c r="L169" s="151"/>
      <c r="M169" s="154"/>
      <c r="N169" s="155"/>
      <c r="O169" s="155"/>
      <c r="P169" s="155"/>
      <c r="Q169" s="155"/>
      <c r="R169" s="155"/>
      <c r="S169" s="155"/>
      <c r="T169" s="156"/>
      <c r="AT169" s="152" t="s">
        <v>134</v>
      </c>
      <c r="AU169" s="152" t="s">
        <v>80</v>
      </c>
      <c r="AV169" s="13" t="s">
        <v>78</v>
      </c>
      <c r="AW169" s="13" t="s">
        <v>32</v>
      </c>
      <c r="AX169" s="13" t="s">
        <v>70</v>
      </c>
      <c r="AY169" s="152" t="s">
        <v>123</v>
      </c>
    </row>
    <row r="170" spans="2:51" s="14" customFormat="1" ht="12">
      <c r="B170" s="157"/>
      <c r="C170" s="269"/>
      <c r="D170" s="280" t="s">
        <v>134</v>
      </c>
      <c r="E170" s="283" t="s">
        <v>3</v>
      </c>
      <c r="F170" s="284" t="s">
        <v>300</v>
      </c>
      <c r="G170" s="269"/>
      <c r="H170" s="285">
        <v>141.343</v>
      </c>
      <c r="I170" s="159"/>
      <c r="J170" s="269"/>
      <c r="K170" s="269"/>
      <c r="L170" s="157"/>
      <c r="M170" s="160"/>
      <c r="N170" s="161"/>
      <c r="O170" s="161"/>
      <c r="P170" s="161"/>
      <c r="Q170" s="161"/>
      <c r="R170" s="161"/>
      <c r="S170" s="161"/>
      <c r="T170" s="162"/>
      <c r="AT170" s="158" t="s">
        <v>134</v>
      </c>
      <c r="AU170" s="158" t="s">
        <v>80</v>
      </c>
      <c r="AV170" s="14" t="s">
        <v>80</v>
      </c>
      <c r="AW170" s="14" t="s">
        <v>32</v>
      </c>
      <c r="AX170" s="14" t="s">
        <v>70</v>
      </c>
      <c r="AY170" s="158" t="s">
        <v>123</v>
      </c>
    </row>
    <row r="171" spans="2:51" s="13" customFormat="1" ht="12">
      <c r="B171" s="151"/>
      <c r="C171" s="268"/>
      <c r="D171" s="280" t="s">
        <v>134</v>
      </c>
      <c r="E171" s="281" t="s">
        <v>3</v>
      </c>
      <c r="F171" s="282" t="s">
        <v>229</v>
      </c>
      <c r="G171" s="268"/>
      <c r="H171" s="281" t="s">
        <v>3</v>
      </c>
      <c r="I171" s="153"/>
      <c r="J171" s="268"/>
      <c r="K171" s="268"/>
      <c r="L171" s="151"/>
      <c r="M171" s="154"/>
      <c r="N171" s="155"/>
      <c r="O171" s="155"/>
      <c r="P171" s="155"/>
      <c r="Q171" s="155"/>
      <c r="R171" s="155"/>
      <c r="S171" s="155"/>
      <c r="T171" s="156"/>
      <c r="AT171" s="152" t="s">
        <v>134</v>
      </c>
      <c r="AU171" s="152" t="s">
        <v>80</v>
      </c>
      <c r="AV171" s="13" t="s">
        <v>78</v>
      </c>
      <c r="AW171" s="13" t="s">
        <v>32</v>
      </c>
      <c r="AX171" s="13" t="s">
        <v>70</v>
      </c>
      <c r="AY171" s="152" t="s">
        <v>123</v>
      </c>
    </row>
    <row r="172" spans="2:51" s="14" customFormat="1" ht="12">
      <c r="B172" s="157"/>
      <c r="C172" s="269"/>
      <c r="D172" s="280" t="s">
        <v>134</v>
      </c>
      <c r="E172" s="283" t="s">
        <v>3</v>
      </c>
      <c r="F172" s="284" t="s">
        <v>301</v>
      </c>
      <c r="G172" s="269"/>
      <c r="H172" s="285">
        <v>7.911</v>
      </c>
      <c r="I172" s="159"/>
      <c r="J172" s="269"/>
      <c r="K172" s="269"/>
      <c r="L172" s="157"/>
      <c r="M172" s="160"/>
      <c r="N172" s="161"/>
      <c r="O172" s="161"/>
      <c r="P172" s="161"/>
      <c r="Q172" s="161"/>
      <c r="R172" s="161"/>
      <c r="S172" s="161"/>
      <c r="T172" s="162"/>
      <c r="AT172" s="158" t="s">
        <v>134</v>
      </c>
      <c r="AU172" s="158" t="s">
        <v>80</v>
      </c>
      <c r="AV172" s="14" t="s">
        <v>80</v>
      </c>
      <c r="AW172" s="14" t="s">
        <v>32</v>
      </c>
      <c r="AX172" s="14" t="s">
        <v>70</v>
      </c>
      <c r="AY172" s="158" t="s">
        <v>123</v>
      </c>
    </row>
    <row r="173" spans="2:51" s="15" customFormat="1" ht="12">
      <c r="B173" s="163"/>
      <c r="C173" s="270"/>
      <c r="D173" s="280" t="s">
        <v>134</v>
      </c>
      <c r="E173" s="286" t="s">
        <v>3</v>
      </c>
      <c r="F173" s="287" t="s">
        <v>137</v>
      </c>
      <c r="G173" s="270"/>
      <c r="H173" s="288">
        <v>149.254</v>
      </c>
      <c r="I173" s="165"/>
      <c r="J173" s="270"/>
      <c r="K173" s="270"/>
      <c r="L173" s="163"/>
      <c r="M173" s="166"/>
      <c r="N173" s="167"/>
      <c r="O173" s="167"/>
      <c r="P173" s="167"/>
      <c r="Q173" s="167"/>
      <c r="R173" s="167"/>
      <c r="S173" s="167"/>
      <c r="T173" s="168"/>
      <c r="AT173" s="164" t="s">
        <v>134</v>
      </c>
      <c r="AU173" s="164" t="s">
        <v>80</v>
      </c>
      <c r="AV173" s="15" t="s">
        <v>130</v>
      </c>
      <c r="AW173" s="15" t="s">
        <v>32</v>
      </c>
      <c r="AX173" s="15" t="s">
        <v>78</v>
      </c>
      <c r="AY173" s="164" t="s">
        <v>123</v>
      </c>
    </row>
    <row r="174" spans="1:65" s="2" customFormat="1" ht="49.15" customHeight="1">
      <c r="A174" s="33"/>
      <c r="B174" s="138"/>
      <c r="C174" s="274" t="s">
        <v>308</v>
      </c>
      <c r="D174" s="274" t="s">
        <v>125</v>
      </c>
      <c r="E174" s="275" t="s">
        <v>309</v>
      </c>
      <c r="F174" s="266" t="s">
        <v>310</v>
      </c>
      <c r="G174" s="276" t="s">
        <v>172</v>
      </c>
      <c r="H174" s="277">
        <v>167.276</v>
      </c>
      <c r="I174" s="139"/>
      <c r="J174" s="265">
        <f>ROUND(I174*H174,2)</f>
        <v>0</v>
      </c>
      <c r="K174" s="266" t="s">
        <v>3</v>
      </c>
      <c r="L174" s="34"/>
      <c r="M174" s="140" t="s">
        <v>3</v>
      </c>
      <c r="N174" s="141" t="s">
        <v>41</v>
      </c>
      <c r="O174" s="54"/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44" t="s">
        <v>130</v>
      </c>
      <c r="AT174" s="144" t="s">
        <v>125</v>
      </c>
      <c r="AU174" s="144" t="s">
        <v>80</v>
      </c>
      <c r="AY174" s="18" t="s">
        <v>123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78</v>
      </c>
      <c r="BK174" s="145">
        <f>ROUND(I174*H174,2)</f>
        <v>0</v>
      </c>
      <c r="BL174" s="18" t="s">
        <v>130</v>
      </c>
      <c r="BM174" s="144" t="s">
        <v>311</v>
      </c>
    </row>
    <row r="175" spans="2:51" s="13" customFormat="1" ht="12">
      <c r="B175" s="151"/>
      <c r="C175" s="268"/>
      <c r="D175" s="280" t="s">
        <v>134</v>
      </c>
      <c r="E175" s="281" t="s">
        <v>3</v>
      </c>
      <c r="F175" s="282"/>
      <c r="G175" s="268"/>
      <c r="H175" s="281" t="s">
        <v>3</v>
      </c>
      <c r="I175" s="153"/>
      <c r="J175" s="268"/>
      <c r="K175" s="268"/>
      <c r="L175" s="151"/>
      <c r="M175" s="154"/>
      <c r="N175" s="155"/>
      <c r="O175" s="155"/>
      <c r="P175" s="155"/>
      <c r="Q175" s="155"/>
      <c r="R175" s="155"/>
      <c r="S175" s="155"/>
      <c r="T175" s="156"/>
      <c r="AT175" s="152" t="s">
        <v>134</v>
      </c>
      <c r="AU175" s="152" t="s">
        <v>80</v>
      </c>
      <c r="AV175" s="13" t="s">
        <v>78</v>
      </c>
      <c r="AW175" s="13" t="s">
        <v>32</v>
      </c>
      <c r="AX175" s="13" t="s">
        <v>70</v>
      </c>
      <c r="AY175" s="152" t="s">
        <v>123</v>
      </c>
    </row>
    <row r="176" spans="2:51" s="13" customFormat="1" ht="12">
      <c r="B176" s="151"/>
      <c r="C176" s="268"/>
      <c r="D176" s="280" t="s">
        <v>134</v>
      </c>
      <c r="E176" s="281" t="s">
        <v>3</v>
      </c>
      <c r="F176" s="282" t="s">
        <v>231</v>
      </c>
      <c r="G176" s="268"/>
      <c r="H176" s="281" t="s">
        <v>3</v>
      </c>
      <c r="I176" s="153"/>
      <c r="J176" s="268"/>
      <c r="K176" s="268"/>
      <c r="L176" s="151"/>
      <c r="M176" s="154"/>
      <c r="N176" s="155"/>
      <c r="O176" s="155"/>
      <c r="P176" s="155"/>
      <c r="Q176" s="155"/>
      <c r="R176" s="155"/>
      <c r="S176" s="155"/>
      <c r="T176" s="156"/>
      <c r="AT176" s="152" t="s">
        <v>134</v>
      </c>
      <c r="AU176" s="152" t="s">
        <v>80</v>
      </c>
      <c r="AV176" s="13" t="s">
        <v>78</v>
      </c>
      <c r="AW176" s="13" t="s">
        <v>32</v>
      </c>
      <c r="AX176" s="13" t="s">
        <v>70</v>
      </c>
      <c r="AY176" s="152" t="s">
        <v>123</v>
      </c>
    </row>
    <row r="177" spans="2:51" s="13" customFormat="1" ht="12">
      <c r="B177" s="151"/>
      <c r="C177" s="268"/>
      <c r="D177" s="280" t="s">
        <v>134</v>
      </c>
      <c r="E177" s="281" t="s">
        <v>3</v>
      </c>
      <c r="F177" s="282" t="s">
        <v>312</v>
      </c>
      <c r="G177" s="268"/>
      <c r="H177" s="281" t="s">
        <v>3</v>
      </c>
      <c r="I177" s="153"/>
      <c r="J177" s="268"/>
      <c r="K177" s="268"/>
      <c r="L177" s="151"/>
      <c r="M177" s="154"/>
      <c r="N177" s="155"/>
      <c r="O177" s="155"/>
      <c r="P177" s="155"/>
      <c r="Q177" s="155"/>
      <c r="R177" s="155"/>
      <c r="S177" s="155"/>
      <c r="T177" s="156"/>
      <c r="AT177" s="152" t="s">
        <v>134</v>
      </c>
      <c r="AU177" s="152" t="s">
        <v>80</v>
      </c>
      <c r="AV177" s="13" t="s">
        <v>78</v>
      </c>
      <c r="AW177" s="13" t="s">
        <v>32</v>
      </c>
      <c r="AX177" s="13" t="s">
        <v>70</v>
      </c>
      <c r="AY177" s="152" t="s">
        <v>123</v>
      </c>
    </row>
    <row r="178" spans="2:51" s="13" customFormat="1" ht="12">
      <c r="B178" s="151"/>
      <c r="C178" s="268"/>
      <c r="D178" s="280" t="s">
        <v>134</v>
      </c>
      <c r="E178" s="281" t="s">
        <v>3</v>
      </c>
      <c r="F178" s="282" t="s">
        <v>233</v>
      </c>
      <c r="G178" s="268"/>
      <c r="H178" s="281" t="s">
        <v>3</v>
      </c>
      <c r="I178" s="153"/>
      <c r="J178" s="268"/>
      <c r="K178" s="268"/>
      <c r="L178" s="151"/>
      <c r="M178" s="154"/>
      <c r="N178" s="155"/>
      <c r="O178" s="155"/>
      <c r="P178" s="155"/>
      <c r="Q178" s="155"/>
      <c r="R178" s="155"/>
      <c r="S178" s="155"/>
      <c r="T178" s="156"/>
      <c r="AT178" s="152" t="s">
        <v>134</v>
      </c>
      <c r="AU178" s="152" t="s">
        <v>80</v>
      </c>
      <c r="AV178" s="13" t="s">
        <v>78</v>
      </c>
      <c r="AW178" s="13" t="s">
        <v>32</v>
      </c>
      <c r="AX178" s="13" t="s">
        <v>70</v>
      </c>
      <c r="AY178" s="152" t="s">
        <v>123</v>
      </c>
    </row>
    <row r="179" spans="2:51" s="13" customFormat="1" ht="12">
      <c r="B179" s="151"/>
      <c r="C179" s="268"/>
      <c r="D179" s="280" t="s">
        <v>134</v>
      </c>
      <c r="E179" s="281" t="s">
        <v>3</v>
      </c>
      <c r="F179" s="282" t="s">
        <v>313</v>
      </c>
      <c r="G179" s="268"/>
      <c r="H179" s="281" t="s">
        <v>3</v>
      </c>
      <c r="I179" s="153"/>
      <c r="J179" s="268"/>
      <c r="K179" s="268"/>
      <c r="L179" s="151"/>
      <c r="M179" s="154"/>
      <c r="N179" s="155"/>
      <c r="O179" s="155"/>
      <c r="P179" s="155"/>
      <c r="Q179" s="155"/>
      <c r="R179" s="155"/>
      <c r="S179" s="155"/>
      <c r="T179" s="156"/>
      <c r="AT179" s="152" t="s">
        <v>134</v>
      </c>
      <c r="AU179" s="152" t="s">
        <v>80</v>
      </c>
      <c r="AV179" s="13" t="s">
        <v>78</v>
      </c>
      <c r="AW179" s="13" t="s">
        <v>32</v>
      </c>
      <c r="AX179" s="13" t="s">
        <v>70</v>
      </c>
      <c r="AY179" s="152" t="s">
        <v>123</v>
      </c>
    </row>
    <row r="180" spans="2:51" s="13" customFormat="1" ht="12">
      <c r="B180" s="151"/>
      <c r="C180" s="268"/>
      <c r="D180" s="280" t="s">
        <v>134</v>
      </c>
      <c r="E180" s="281" t="s">
        <v>3</v>
      </c>
      <c r="F180" s="282" t="s">
        <v>238</v>
      </c>
      <c r="G180" s="268"/>
      <c r="H180" s="281" t="s">
        <v>3</v>
      </c>
      <c r="I180" s="153"/>
      <c r="J180" s="268"/>
      <c r="K180" s="268"/>
      <c r="L180" s="151"/>
      <c r="M180" s="154"/>
      <c r="N180" s="155"/>
      <c r="O180" s="155"/>
      <c r="P180" s="155"/>
      <c r="Q180" s="155"/>
      <c r="R180" s="155"/>
      <c r="S180" s="155"/>
      <c r="T180" s="156"/>
      <c r="AT180" s="152" t="s">
        <v>134</v>
      </c>
      <c r="AU180" s="152" t="s">
        <v>80</v>
      </c>
      <c r="AV180" s="13" t="s">
        <v>78</v>
      </c>
      <c r="AW180" s="13" t="s">
        <v>32</v>
      </c>
      <c r="AX180" s="13" t="s">
        <v>70</v>
      </c>
      <c r="AY180" s="152" t="s">
        <v>123</v>
      </c>
    </row>
    <row r="181" spans="2:51" s="13" customFormat="1" ht="12">
      <c r="B181" s="151"/>
      <c r="C181" s="268"/>
      <c r="D181" s="280" t="s">
        <v>134</v>
      </c>
      <c r="E181" s="281" t="s">
        <v>3</v>
      </c>
      <c r="F181" s="282" t="s">
        <v>314</v>
      </c>
      <c r="G181" s="268"/>
      <c r="H181" s="281" t="s">
        <v>3</v>
      </c>
      <c r="I181" s="153"/>
      <c r="J181" s="268"/>
      <c r="K181" s="268"/>
      <c r="L181" s="151"/>
      <c r="M181" s="154"/>
      <c r="N181" s="155"/>
      <c r="O181" s="155"/>
      <c r="P181" s="155"/>
      <c r="Q181" s="155"/>
      <c r="R181" s="155"/>
      <c r="S181" s="155"/>
      <c r="T181" s="156"/>
      <c r="AT181" s="152" t="s">
        <v>134</v>
      </c>
      <c r="AU181" s="152" t="s">
        <v>80</v>
      </c>
      <c r="AV181" s="13" t="s">
        <v>78</v>
      </c>
      <c r="AW181" s="13" t="s">
        <v>32</v>
      </c>
      <c r="AX181" s="13" t="s">
        <v>70</v>
      </c>
      <c r="AY181" s="152" t="s">
        <v>123</v>
      </c>
    </row>
    <row r="182" spans="2:51" s="13" customFormat="1" ht="12">
      <c r="B182" s="151"/>
      <c r="C182" s="268"/>
      <c r="D182" s="280" t="s">
        <v>134</v>
      </c>
      <c r="E182" s="281" t="s">
        <v>3</v>
      </c>
      <c r="F182" s="282" t="s">
        <v>244</v>
      </c>
      <c r="G182" s="268"/>
      <c r="H182" s="281" t="s">
        <v>3</v>
      </c>
      <c r="I182" s="153"/>
      <c r="J182" s="268"/>
      <c r="K182" s="268"/>
      <c r="L182" s="151"/>
      <c r="M182" s="154"/>
      <c r="N182" s="155"/>
      <c r="O182" s="155"/>
      <c r="P182" s="155"/>
      <c r="Q182" s="155"/>
      <c r="R182" s="155"/>
      <c r="S182" s="155"/>
      <c r="T182" s="156"/>
      <c r="AT182" s="152" t="s">
        <v>134</v>
      </c>
      <c r="AU182" s="152" t="s">
        <v>80</v>
      </c>
      <c r="AV182" s="13" t="s">
        <v>78</v>
      </c>
      <c r="AW182" s="13" t="s">
        <v>32</v>
      </c>
      <c r="AX182" s="13" t="s">
        <v>70</v>
      </c>
      <c r="AY182" s="152" t="s">
        <v>123</v>
      </c>
    </row>
    <row r="183" spans="2:51" s="13" customFormat="1" ht="12">
      <c r="B183" s="151"/>
      <c r="C183" s="268"/>
      <c r="D183" s="280" t="s">
        <v>134</v>
      </c>
      <c r="E183" s="281" t="s">
        <v>3</v>
      </c>
      <c r="F183" s="282" t="s">
        <v>315</v>
      </c>
      <c r="G183" s="268"/>
      <c r="H183" s="281" t="s">
        <v>3</v>
      </c>
      <c r="I183" s="153"/>
      <c r="J183" s="268"/>
      <c r="K183" s="268"/>
      <c r="L183" s="151"/>
      <c r="M183" s="154"/>
      <c r="N183" s="155"/>
      <c r="O183" s="155"/>
      <c r="P183" s="155"/>
      <c r="Q183" s="155"/>
      <c r="R183" s="155"/>
      <c r="S183" s="155"/>
      <c r="T183" s="156"/>
      <c r="AT183" s="152" t="s">
        <v>134</v>
      </c>
      <c r="AU183" s="152" t="s">
        <v>80</v>
      </c>
      <c r="AV183" s="13" t="s">
        <v>78</v>
      </c>
      <c r="AW183" s="13" t="s">
        <v>32</v>
      </c>
      <c r="AX183" s="13" t="s">
        <v>70</v>
      </c>
      <c r="AY183" s="152" t="s">
        <v>123</v>
      </c>
    </row>
    <row r="184" spans="2:51" s="13" customFormat="1" ht="12">
      <c r="B184" s="151"/>
      <c r="C184" s="268"/>
      <c r="D184" s="280" t="s">
        <v>134</v>
      </c>
      <c r="E184" s="281" t="s">
        <v>3</v>
      </c>
      <c r="F184" s="282" t="s">
        <v>250</v>
      </c>
      <c r="G184" s="268"/>
      <c r="H184" s="281" t="s">
        <v>3</v>
      </c>
      <c r="I184" s="153"/>
      <c r="J184" s="268"/>
      <c r="K184" s="268"/>
      <c r="L184" s="151"/>
      <c r="M184" s="154"/>
      <c r="N184" s="155"/>
      <c r="O184" s="155"/>
      <c r="P184" s="155"/>
      <c r="Q184" s="155"/>
      <c r="R184" s="155"/>
      <c r="S184" s="155"/>
      <c r="T184" s="156"/>
      <c r="AT184" s="152" t="s">
        <v>134</v>
      </c>
      <c r="AU184" s="152" t="s">
        <v>80</v>
      </c>
      <c r="AV184" s="13" t="s">
        <v>78</v>
      </c>
      <c r="AW184" s="13" t="s">
        <v>32</v>
      </c>
      <c r="AX184" s="13" t="s">
        <v>70</v>
      </c>
      <c r="AY184" s="152" t="s">
        <v>123</v>
      </c>
    </row>
    <row r="185" spans="2:51" s="13" customFormat="1" ht="12">
      <c r="B185" s="151"/>
      <c r="C185" s="268"/>
      <c r="D185" s="280" t="s">
        <v>134</v>
      </c>
      <c r="E185" s="281" t="s">
        <v>3</v>
      </c>
      <c r="F185" s="282" t="s">
        <v>316</v>
      </c>
      <c r="G185" s="268"/>
      <c r="H185" s="281" t="s">
        <v>3</v>
      </c>
      <c r="I185" s="153"/>
      <c r="J185" s="268"/>
      <c r="K185" s="268"/>
      <c r="L185" s="151"/>
      <c r="M185" s="154"/>
      <c r="N185" s="155"/>
      <c r="O185" s="155"/>
      <c r="P185" s="155"/>
      <c r="Q185" s="155"/>
      <c r="R185" s="155"/>
      <c r="S185" s="155"/>
      <c r="T185" s="156"/>
      <c r="AT185" s="152" t="s">
        <v>134</v>
      </c>
      <c r="AU185" s="152" t="s">
        <v>80</v>
      </c>
      <c r="AV185" s="13" t="s">
        <v>78</v>
      </c>
      <c r="AW185" s="13" t="s">
        <v>32</v>
      </c>
      <c r="AX185" s="13" t="s">
        <v>70</v>
      </c>
      <c r="AY185" s="152" t="s">
        <v>123</v>
      </c>
    </row>
    <row r="186" spans="2:51" s="14" customFormat="1" ht="12">
      <c r="B186" s="157"/>
      <c r="C186" s="269"/>
      <c r="D186" s="280" t="s">
        <v>134</v>
      </c>
      <c r="E186" s="283" t="s">
        <v>3</v>
      </c>
      <c r="F186" s="284" t="s">
        <v>317</v>
      </c>
      <c r="G186" s="269"/>
      <c r="H186" s="285">
        <v>167.276</v>
      </c>
      <c r="I186" s="159"/>
      <c r="J186" s="269"/>
      <c r="K186" s="269"/>
      <c r="L186" s="157"/>
      <c r="M186" s="160"/>
      <c r="N186" s="161"/>
      <c r="O186" s="161"/>
      <c r="P186" s="161"/>
      <c r="Q186" s="161"/>
      <c r="R186" s="161"/>
      <c r="S186" s="161"/>
      <c r="T186" s="162"/>
      <c r="AT186" s="158" t="s">
        <v>134</v>
      </c>
      <c r="AU186" s="158" t="s">
        <v>80</v>
      </c>
      <c r="AV186" s="14" t="s">
        <v>80</v>
      </c>
      <c r="AW186" s="14" t="s">
        <v>32</v>
      </c>
      <c r="AX186" s="14" t="s">
        <v>70</v>
      </c>
      <c r="AY186" s="158" t="s">
        <v>123</v>
      </c>
    </row>
    <row r="187" spans="2:51" s="15" customFormat="1" ht="12">
      <c r="B187" s="163"/>
      <c r="C187" s="270"/>
      <c r="D187" s="280" t="s">
        <v>134</v>
      </c>
      <c r="E187" s="286" t="s">
        <v>3</v>
      </c>
      <c r="F187" s="287" t="s">
        <v>137</v>
      </c>
      <c r="G187" s="270"/>
      <c r="H187" s="288">
        <v>167.276</v>
      </c>
      <c r="I187" s="165"/>
      <c r="J187" s="270"/>
      <c r="K187" s="270"/>
      <c r="L187" s="163"/>
      <c r="M187" s="166"/>
      <c r="N187" s="167"/>
      <c r="O187" s="167"/>
      <c r="P187" s="167"/>
      <c r="Q187" s="167"/>
      <c r="R187" s="167"/>
      <c r="S187" s="167"/>
      <c r="T187" s="168"/>
      <c r="AT187" s="164" t="s">
        <v>134</v>
      </c>
      <c r="AU187" s="164" t="s">
        <v>80</v>
      </c>
      <c r="AV187" s="15" t="s">
        <v>130</v>
      </c>
      <c r="AW187" s="15" t="s">
        <v>32</v>
      </c>
      <c r="AX187" s="15" t="s">
        <v>78</v>
      </c>
      <c r="AY187" s="164" t="s">
        <v>123</v>
      </c>
    </row>
    <row r="188" spans="2:63" s="12" customFormat="1" ht="25.9" customHeight="1">
      <c r="B188" s="125"/>
      <c r="C188" s="272"/>
      <c r="D188" s="289" t="s">
        <v>69</v>
      </c>
      <c r="E188" s="291" t="s">
        <v>175</v>
      </c>
      <c r="F188" s="291" t="s">
        <v>176</v>
      </c>
      <c r="G188" s="272"/>
      <c r="H188" s="272"/>
      <c r="I188" s="128"/>
      <c r="J188" s="273">
        <f>BK188</f>
        <v>0</v>
      </c>
      <c r="K188" s="272"/>
      <c r="L188" s="125"/>
      <c r="M188" s="130"/>
      <c r="N188" s="131"/>
      <c r="O188" s="131"/>
      <c r="P188" s="132">
        <f>SUM(P189:P191)</f>
        <v>0</v>
      </c>
      <c r="Q188" s="131"/>
      <c r="R188" s="132">
        <f>SUM(R189:R191)</f>
        <v>0</v>
      </c>
      <c r="S188" s="131"/>
      <c r="T188" s="133">
        <f>SUM(T189:T191)</f>
        <v>0</v>
      </c>
      <c r="AR188" s="126" t="s">
        <v>130</v>
      </c>
      <c r="AT188" s="134" t="s">
        <v>69</v>
      </c>
      <c r="AU188" s="134" t="s">
        <v>70</v>
      </c>
      <c r="AY188" s="126" t="s">
        <v>123</v>
      </c>
      <c r="BK188" s="135">
        <f>SUM(BK189:BK191)</f>
        <v>0</v>
      </c>
    </row>
    <row r="189" spans="1:65" s="2" customFormat="1" ht="24.2" customHeight="1">
      <c r="A189" s="33"/>
      <c r="B189" s="138"/>
      <c r="C189" s="274" t="s">
        <v>9</v>
      </c>
      <c r="D189" s="274" t="s">
        <v>125</v>
      </c>
      <c r="E189" s="275" t="s">
        <v>318</v>
      </c>
      <c r="F189" s="266" t="s">
        <v>319</v>
      </c>
      <c r="G189" s="276" t="s">
        <v>180</v>
      </c>
      <c r="H189" s="277">
        <v>1</v>
      </c>
      <c r="I189" s="139"/>
      <c r="J189" s="265">
        <f>ROUND(I189*H189,2)</f>
        <v>0</v>
      </c>
      <c r="K189" s="266" t="s">
        <v>3</v>
      </c>
      <c r="L189" s="34"/>
      <c r="M189" s="140" t="s">
        <v>3</v>
      </c>
      <c r="N189" s="141" t="s">
        <v>41</v>
      </c>
      <c r="O189" s="54"/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44" t="s">
        <v>181</v>
      </c>
      <c r="AT189" s="144" t="s">
        <v>125</v>
      </c>
      <c r="AU189" s="144" t="s">
        <v>78</v>
      </c>
      <c r="AY189" s="18" t="s">
        <v>123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8" t="s">
        <v>78</v>
      </c>
      <c r="BK189" s="145">
        <f>ROUND(I189*H189,2)</f>
        <v>0</v>
      </c>
      <c r="BL189" s="18" t="s">
        <v>181</v>
      </c>
      <c r="BM189" s="144" t="s">
        <v>320</v>
      </c>
    </row>
    <row r="190" spans="1:65" s="2" customFormat="1" ht="33" customHeight="1">
      <c r="A190" s="33"/>
      <c r="B190" s="138"/>
      <c r="C190" s="274" t="s">
        <v>321</v>
      </c>
      <c r="D190" s="274" t="s">
        <v>125</v>
      </c>
      <c r="E190" s="275" t="s">
        <v>322</v>
      </c>
      <c r="F190" s="266" t="s">
        <v>323</v>
      </c>
      <c r="G190" s="276" t="s">
        <v>180</v>
      </c>
      <c r="H190" s="277">
        <v>6</v>
      </c>
      <c r="I190" s="139"/>
      <c r="J190" s="265">
        <f>ROUND(I190*H190,2)</f>
        <v>0</v>
      </c>
      <c r="K190" s="266" t="s">
        <v>3</v>
      </c>
      <c r="L190" s="34"/>
      <c r="M190" s="140" t="s">
        <v>3</v>
      </c>
      <c r="N190" s="141" t="s">
        <v>41</v>
      </c>
      <c r="O190" s="54"/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44" t="s">
        <v>181</v>
      </c>
      <c r="AT190" s="144" t="s">
        <v>125</v>
      </c>
      <c r="AU190" s="144" t="s">
        <v>78</v>
      </c>
      <c r="AY190" s="18" t="s">
        <v>123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8" t="s">
        <v>78</v>
      </c>
      <c r="BK190" s="145">
        <f>ROUND(I190*H190,2)</f>
        <v>0</v>
      </c>
      <c r="BL190" s="18" t="s">
        <v>181</v>
      </c>
      <c r="BM190" s="144" t="s">
        <v>324</v>
      </c>
    </row>
    <row r="191" spans="1:65" s="2" customFormat="1" ht="24.2" customHeight="1">
      <c r="A191" s="33"/>
      <c r="B191" s="138"/>
      <c r="C191" s="274" t="s">
        <v>325</v>
      </c>
      <c r="D191" s="274" t="s">
        <v>125</v>
      </c>
      <c r="E191" s="275" t="s">
        <v>326</v>
      </c>
      <c r="F191" s="266" t="s">
        <v>327</v>
      </c>
      <c r="G191" s="276" t="s">
        <v>180</v>
      </c>
      <c r="H191" s="277">
        <v>5</v>
      </c>
      <c r="I191" s="139"/>
      <c r="J191" s="265">
        <f>ROUND(I191*H191,2)</f>
        <v>0</v>
      </c>
      <c r="K191" s="266" t="s">
        <v>3</v>
      </c>
      <c r="L191" s="34"/>
      <c r="M191" s="169" t="s">
        <v>3</v>
      </c>
      <c r="N191" s="170" t="s">
        <v>41</v>
      </c>
      <c r="O191" s="171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4" t="s">
        <v>181</v>
      </c>
      <c r="AT191" s="144" t="s">
        <v>125</v>
      </c>
      <c r="AU191" s="144" t="s">
        <v>78</v>
      </c>
      <c r="AY191" s="18" t="s">
        <v>123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78</v>
      </c>
      <c r="BK191" s="145">
        <f>ROUND(I191*H191,2)</f>
        <v>0</v>
      </c>
      <c r="BL191" s="18" t="s">
        <v>181</v>
      </c>
      <c r="BM191" s="144" t="s">
        <v>328</v>
      </c>
    </row>
    <row r="192" spans="1:31" s="2" customFormat="1" ht="6.95" customHeight="1">
      <c r="A192" s="33"/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34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</sheetData>
  <sheetProtection algorithmName="SHA-512" hashValue="6MX3GNR95wD/nYSLMYYCvDXfRYilZ0qKP8Q4kg5R/8F5OBU8dXHtDBz7HbztS/dm36lkfNAALv/7HwcHN+zJmw==" saltValue="QyYV21QjtUQn4oz2Lr6vTQ==" spinCount="100000" sheet="1" objects="1" scenarios="1"/>
  <autoFilter ref="C83:K19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105113"/>
    <hyperlink ref="F99" r:id="rId2" display="https://podminky.urs.cz/item/CS_URS_2022_01/113107223"/>
    <hyperlink ref="F104" r:id="rId3" display="https://podminky.urs.cz/item/CS_URS_2022_01/113107323"/>
    <hyperlink ref="F109" r:id="rId4" display="https://podminky.urs.cz/item/CS_URS_2022_01/113107342"/>
    <hyperlink ref="F114" r:id="rId5" display="https://podminky.urs.cz/item/CS_URS_2022_01/114203202"/>
    <hyperlink ref="F121" r:id="rId6" display="https://podminky.urs.cz/item/CS_URS_2022_01/114203301"/>
    <hyperlink ref="F123" r:id="rId7" display="https://podminky.urs.cz/item/CS_URS_2022_01/181911112"/>
    <hyperlink ref="F128" r:id="rId8" display="https://podminky.urs.cz/item/CS_URS_2022_01/122351104"/>
    <hyperlink ref="F134" r:id="rId9" display="https://podminky.urs.cz/item/CS_URS_2022_01/132312121"/>
    <hyperlink ref="F151" r:id="rId10" display="https://podminky.urs.cz/item/CS_URS_2022_01/919735112"/>
    <hyperlink ref="F157" r:id="rId11" display="https://podminky.urs.cz/item/CS_URS_2022_01/997221611"/>
    <hyperlink ref="F168" r:id="rId12" display="https://podminky.urs.cz/item/CS_URS_2022_01/99722115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2"/>
  <sheetViews>
    <sheetView showGridLines="0" zoomScale="40" zoomScaleNormal="40" workbookViewId="0" topLeftCell="A82">
      <selection activeCell="I110" sqref="I1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96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2" t="str">
        <f>'Rekapitulace stavby'!K6</f>
        <v>VD Orlík, Malá Radava – modernizace sjezdu do vody</v>
      </c>
      <c r="F7" s="343"/>
      <c r="G7" s="343"/>
      <c r="H7" s="343"/>
      <c r="L7" s="21"/>
    </row>
    <row r="8" spans="1:31" s="2" customFormat="1" ht="12" customHeight="1">
      <c r="A8" s="33"/>
      <c r="B8" s="34"/>
      <c r="C8" s="33"/>
      <c r="D8" s="28" t="s">
        <v>97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2" t="s">
        <v>329</v>
      </c>
      <c r="F9" s="341"/>
      <c r="G9" s="341"/>
      <c r="H9" s="341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Vyplň údaj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44" t="str">
        <f>'Rekapitulace stavby'!E14</f>
        <v>Vyplň údaj</v>
      </c>
      <c r="F18" s="315"/>
      <c r="G18" s="315"/>
      <c r="H18" s="315"/>
      <c r="I18" s="28" t="s">
        <v>27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27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19" t="s">
        <v>3</v>
      </c>
      <c r="F27" s="319"/>
      <c r="G27" s="319"/>
      <c r="H27" s="3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36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40</v>
      </c>
      <c r="E33" s="28" t="s">
        <v>41</v>
      </c>
      <c r="F33" s="96">
        <f>ROUND((SUM(BE85:BE161)),2)</f>
        <v>0</v>
      </c>
      <c r="G33" s="33"/>
      <c r="H33" s="33"/>
      <c r="I33" s="97">
        <v>0.21</v>
      </c>
      <c r="J33" s="96">
        <f>ROUND(((SUM(BE85:BE161))*I33),2)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96">
        <f>ROUND((SUM(BF85:BF161)),2)</f>
        <v>0</v>
      </c>
      <c r="G34" s="33"/>
      <c r="H34" s="33"/>
      <c r="I34" s="97">
        <v>0.15</v>
      </c>
      <c r="J34" s="96">
        <f>ROUND(((SUM(BF85:BF161))*I34),2)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96">
        <f>ROUND((SUM(BG85:BG161)),2)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96">
        <f>ROUND((SUM(BH85:BH161)),2)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96">
        <f>ROUND((SUM(BI85:BI161)),2)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46</v>
      </c>
      <c r="E39" s="56"/>
      <c r="F39" s="56"/>
      <c r="G39" s="100" t="s">
        <v>47</v>
      </c>
      <c r="H39" s="101" t="s">
        <v>48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42" t="str">
        <f>E7</f>
        <v>VD Orlík, Malá Radava – modernizace sjezdu do vody</v>
      </c>
      <c r="F48" s="343"/>
      <c r="G48" s="343"/>
      <c r="H48" s="343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2" t="str">
        <f>E9</f>
        <v>04 - Nová konstrukce</v>
      </c>
      <c r="F50" s="341"/>
      <c r="G50" s="341"/>
      <c r="H50" s="341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Vyplň údaj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24</v>
      </c>
      <c r="D54" s="33"/>
      <c r="E54" s="33"/>
      <c r="F54" s="26" t="str">
        <f>E15</f>
        <v>Povodí Vltavy, státní podnik, Holečkova 3178</v>
      </c>
      <c r="G54" s="33"/>
      <c r="H54" s="33"/>
      <c r="I54" s="28" t="s">
        <v>30</v>
      </c>
      <c r="J54" s="31" t="str">
        <f>E21</f>
        <v>Tomáš Lehmann - BPK projekt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3"/>
      <c r="E55" s="33"/>
      <c r="F55" s="26" t="str">
        <f>IF(E18="","",E18)</f>
        <v>Vyplň údaj</v>
      </c>
      <c r="G55" s="33"/>
      <c r="H55" s="33"/>
      <c r="I55" s="28" t="s">
        <v>33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68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>
      <c r="B60" s="107"/>
      <c r="D60" s="108" t="s">
        <v>103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104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330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196</v>
      </c>
      <c r="E63" s="113"/>
      <c r="F63" s="113"/>
      <c r="G63" s="113"/>
      <c r="H63" s="113"/>
      <c r="I63" s="113"/>
      <c r="J63" s="114">
        <f>J145</f>
        <v>0</v>
      </c>
      <c r="L63" s="111"/>
    </row>
    <row r="64" spans="2:12" s="10" customFormat="1" ht="19.9" customHeight="1">
      <c r="B64" s="111"/>
      <c r="D64" s="112" t="s">
        <v>106</v>
      </c>
      <c r="E64" s="113"/>
      <c r="F64" s="113"/>
      <c r="G64" s="113"/>
      <c r="H64" s="113"/>
      <c r="I64" s="113"/>
      <c r="J64" s="114">
        <f>J157</f>
        <v>0</v>
      </c>
      <c r="L64" s="111"/>
    </row>
    <row r="65" spans="2:12" s="9" customFormat="1" ht="24.95" customHeight="1">
      <c r="B65" s="107"/>
      <c r="D65" s="108" t="s">
        <v>107</v>
      </c>
      <c r="E65" s="109"/>
      <c r="F65" s="109"/>
      <c r="G65" s="109"/>
      <c r="H65" s="109"/>
      <c r="I65" s="109"/>
      <c r="J65" s="110">
        <f>J160</f>
        <v>0</v>
      </c>
      <c r="L65" s="107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108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42" t="str">
        <f>E7</f>
        <v>VD Orlík, Malá Radava – modernizace sjezdu do vody</v>
      </c>
      <c r="F75" s="343"/>
      <c r="G75" s="343"/>
      <c r="H75" s="34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97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32" t="str">
        <f>E9</f>
        <v>04 - Nová konstrukce</v>
      </c>
      <c r="F77" s="341"/>
      <c r="G77" s="341"/>
      <c r="H77" s="341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21</v>
      </c>
      <c r="D79" s="33"/>
      <c r="E79" s="33"/>
      <c r="F79" s="26" t="str">
        <f>F12</f>
        <v xml:space="preserve"> </v>
      </c>
      <c r="G79" s="33"/>
      <c r="H79" s="33"/>
      <c r="I79" s="28" t="s">
        <v>23</v>
      </c>
      <c r="J79" s="51" t="str">
        <f>IF(J12="","",J12)</f>
        <v>Vyplň údaj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25.7" customHeight="1">
      <c r="A81" s="33"/>
      <c r="B81" s="34"/>
      <c r="C81" s="28" t="s">
        <v>24</v>
      </c>
      <c r="D81" s="33"/>
      <c r="E81" s="33"/>
      <c r="F81" s="26" t="str">
        <f>E15</f>
        <v>Povodí Vltavy, státní podnik, Holečkova 3178</v>
      </c>
      <c r="G81" s="33"/>
      <c r="H81" s="33"/>
      <c r="I81" s="28" t="s">
        <v>30</v>
      </c>
      <c r="J81" s="31" t="str">
        <f>E21</f>
        <v>Tomáš Lehmann - BPK projekt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28</v>
      </c>
      <c r="D82" s="33"/>
      <c r="E82" s="33"/>
      <c r="F82" s="26" t="str">
        <f>IF(E18="","",E18)</f>
        <v>Vyplň údaj</v>
      </c>
      <c r="G82" s="33"/>
      <c r="H82" s="33"/>
      <c r="I82" s="28" t="s">
        <v>33</v>
      </c>
      <c r="J82" s="31" t="str">
        <f>E24</f>
        <v xml:space="preserve"> 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298" t="s">
        <v>109</v>
      </c>
      <c r="D84" s="299" t="s">
        <v>55</v>
      </c>
      <c r="E84" s="299" t="s">
        <v>51</v>
      </c>
      <c r="F84" s="299" t="s">
        <v>52</v>
      </c>
      <c r="G84" s="299" t="s">
        <v>110</v>
      </c>
      <c r="H84" s="299" t="s">
        <v>111</v>
      </c>
      <c r="I84" s="299" t="s">
        <v>112</v>
      </c>
      <c r="J84" s="299" t="s">
        <v>101</v>
      </c>
      <c r="K84" s="300" t="s">
        <v>113</v>
      </c>
      <c r="L84" s="120"/>
      <c r="M84" s="58" t="s">
        <v>3</v>
      </c>
      <c r="N84" s="59" t="s">
        <v>40</v>
      </c>
      <c r="O84" s="59" t="s">
        <v>114</v>
      </c>
      <c r="P84" s="59" t="s">
        <v>115</v>
      </c>
      <c r="Q84" s="59" t="s">
        <v>116</v>
      </c>
      <c r="R84" s="59" t="s">
        <v>117</v>
      </c>
      <c r="S84" s="59" t="s">
        <v>118</v>
      </c>
      <c r="T84" s="60" t="s">
        <v>119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301" t="s">
        <v>120</v>
      </c>
      <c r="D85" s="267"/>
      <c r="E85" s="267"/>
      <c r="F85" s="267"/>
      <c r="G85" s="267"/>
      <c r="H85" s="267"/>
      <c r="I85" s="148"/>
      <c r="J85" s="302">
        <f>BK85</f>
        <v>0</v>
      </c>
      <c r="K85" s="267"/>
      <c r="L85" s="34"/>
      <c r="M85" s="61"/>
      <c r="N85" s="52"/>
      <c r="O85" s="62"/>
      <c r="P85" s="122">
        <f>P86+P160</f>
        <v>0</v>
      </c>
      <c r="Q85" s="62"/>
      <c r="R85" s="122">
        <f>R86+R160</f>
        <v>1261.1672519499998</v>
      </c>
      <c r="S85" s="62"/>
      <c r="T85" s="123">
        <f>T86+T160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69</v>
      </c>
      <c r="AU85" s="18" t="s">
        <v>102</v>
      </c>
      <c r="BK85" s="124">
        <f>BK86+BK160</f>
        <v>0</v>
      </c>
    </row>
    <row r="86" spans="2:63" s="12" customFormat="1" ht="25.9" customHeight="1">
      <c r="B86" s="125"/>
      <c r="C86" s="272"/>
      <c r="D86" s="289" t="s">
        <v>69</v>
      </c>
      <c r="E86" s="291" t="s">
        <v>121</v>
      </c>
      <c r="F86" s="291" t="s">
        <v>122</v>
      </c>
      <c r="G86" s="272"/>
      <c r="H86" s="272"/>
      <c r="I86" s="128"/>
      <c r="J86" s="273">
        <f>BK86</f>
        <v>0</v>
      </c>
      <c r="K86" s="272"/>
      <c r="L86" s="125"/>
      <c r="M86" s="130"/>
      <c r="N86" s="131"/>
      <c r="O86" s="131"/>
      <c r="P86" s="132">
        <f>P87+P109+P145+P157</f>
        <v>0</v>
      </c>
      <c r="Q86" s="131"/>
      <c r="R86" s="132">
        <f>R87+R109+R145+R157</f>
        <v>1261.1672519499998</v>
      </c>
      <c r="S86" s="131"/>
      <c r="T86" s="133">
        <f>T87+T109+T145+T157</f>
        <v>0</v>
      </c>
      <c r="AR86" s="126" t="s">
        <v>78</v>
      </c>
      <c r="AT86" s="134" t="s">
        <v>69</v>
      </c>
      <c r="AU86" s="134" t="s">
        <v>70</v>
      </c>
      <c r="AY86" s="126" t="s">
        <v>123</v>
      </c>
      <c r="BK86" s="135">
        <f>BK87+BK109+BK145+BK157</f>
        <v>0</v>
      </c>
    </row>
    <row r="87" spans="2:63" s="12" customFormat="1" ht="22.9" customHeight="1">
      <c r="B87" s="125"/>
      <c r="C87" s="272"/>
      <c r="D87" s="289" t="s">
        <v>69</v>
      </c>
      <c r="E87" s="290" t="s">
        <v>78</v>
      </c>
      <c r="F87" s="290" t="s">
        <v>124</v>
      </c>
      <c r="G87" s="272"/>
      <c r="H87" s="272"/>
      <c r="I87" s="128"/>
      <c r="J87" s="271">
        <f>BK87</f>
        <v>0</v>
      </c>
      <c r="K87" s="272"/>
      <c r="L87" s="125"/>
      <c r="M87" s="130"/>
      <c r="N87" s="131"/>
      <c r="O87" s="131"/>
      <c r="P87" s="132">
        <f>SUM(P88:P108)</f>
        <v>0</v>
      </c>
      <c r="Q87" s="131"/>
      <c r="R87" s="132">
        <f>SUM(R88:R108)</f>
        <v>61.5</v>
      </c>
      <c r="S87" s="131"/>
      <c r="T87" s="133">
        <f>SUM(T88:T108)</f>
        <v>0</v>
      </c>
      <c r="AR87" s="126" t="s">
        <v>78</v>
      </c>
      <c r="AT87" s="134" t="s">
        <v>69</v>
      </c>
      <c r="AU87" s="134" t="s">
        <v>78</v>
      </c>
      <c r="AY87" s="126" t="s">
        <v>123</v>
      </c>
      <c r="BK87" s="135">
        <f>SUM(BK88:BK108)</f>
        <v>0</v>
      </c>
    </row>
    <row r="88" spans="1:65" s="2" customFormat="1" ht="44.25" customHeight="1">
      <c r="A88" s="33"/>
      <c r="B88" s="138"/>
      <c r="C88" s="274" t="s">
        <v>78</v>
      </c>
      <c r="D88" s="274" t="s">
        <v>125</v>
      </c>
      <c r="E88" s="275" t="s">
        <v>331</v>
      </c>
      <c r="F88" s="266" t="s">
        <v>332</v>
      </c>
      <c r="G88" s="276" t="s">
        <v>128</v>
      </c>
      <c r="H88" s="277">
        <v>50</v>
      </c>
      <c r="I88" s="139"/>
      <c r="J88" s="265">
        <f>ROUND(I88*H88,2)</f>
        <v>0</v>
      </c>
      <c r="K88" s="266" t="s">
        <v>129</v>
      </c>
      <c r="L88" s="34"/>
      <c r="M88" s="140" t="s">
        <v>3</v>
      </c>
      <c r="N88" s="141" t="s">
        <v>41</v>
      </c>
      <c r="O88" s="54"/>
      <c r="P88" s="142">
        <f>O88*H88</f>
        <v>0</v>
      </c>
      <c r="Q88" s="142">
        <v>0</v>
      </c>
      <c r="R88" s="142">
        <f>Q88*H88</f>
        <v>0</v>
      </c>
      <c r="S88" s="142">
        <v>0</v>
      </c>
      <c r="T88" s="143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4" t="s">
        <v>130</v>
      </c>
      <c r="AT88" s="144" t="s">
        <v>125</v>
      </c>
      <c r="AU88" s="144" t="s">
        <v>80</v>
      </c>
      <c r="AY88" s="18" t="s">
        <v>123</v>
      </c>
      <c r="BE88" s="145">
        <f>IF(N88="základní",J88,0)</f>
        <v>0</v>
      </c>
      <c r="BF88" s="145">
        <f>IF(N88="snížená",J88,0)</f>
        <v>0</v>
      </c>
      <c r="BG88" s="145">
        <f>IF(N88="zákl. přenesená",J88,0)</f>
        <v>0</v>
      </c>
      <c r="BH88" s="145">
        <f>IF(N88="sníž. přenesená",J88,0)</f>
        <v>0</v>
      </c>
      <c r="BI88" s="145">
        <f>IF(N88="nulová",J88,0)</f>
        <v>0</v>
      </c>
      <c r="BJ88" s="18" t="s">
        <v>78</v>
      </c>
      <c r="BK88" s="145">
        <f>ROUND(I88*H88,2)</f>
        <v>0</v>
      </c>
      <c r="BL88" s="18" t="s">
        <v>130</v>
      </c>
      <c r="BM88" s="144" t="s">
        <v>333</v>
      </c>
    </row>
    <row r="89" spans="1:47" s="2" customFormat="1" ht="12">
      <c r="A89" s="33"/>
      <c r="B89" s="34"/>
      <c r="C89" s="267"/>
      <c r="D89" s="278" t="s">
        <v>132</v>
      </c>
      <c r="E89" s="267"/>
      <c r="F89" s="279" t="s">
        <v>334</v>
      </c>
      <c r="G89" s="267"/>
      <c r="H89" s="267"/>
      <c r="I89" s="148"/>
      <c r="J89" s="267"/>
      <c r="K89" s="267"/>
      <c r="L89" s="34"/>
      <c r="M89" s="149"/>
      <c r="N89" s="150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132</v>
      </c>
      <c r="AU89" s="18" t="s">
        <v>80</v>
      </c>
    </row>
    <row r="90" spans="1:65" s="2" customFormat="1" ht="62.65" customHeight="1">
      <c r="A90" s="33"/>
      <c r="B90" s="138"/>
      <c r="C90" s="274" t="s">
        <v>80</v>
      </c>
      <c r="D90" s="274" t="s">
        <v>125</v>
      </c>
      <c r="E90" s="275" t="s">
        <v>335</v>
      </c>
      <c r="F90" s="266" t="s">
        <v>336</v>
      </c>
      <c r="G90" s="276" t="s">
        <v>128</v>
      </c>
      <c r="H90" s="277">
        <v>50</v>
      </c>
      <c r="I90" s="139"/>
      <c r="J90" s="265">
        <f>ROUND(I90*H90,2)</f>
        <v>0</v>
      </c>
      <c r="K90" s="266" t="s">
        <v>129</v>
      </c>
      <c r="L90" s="34"/>
      <c r="M90" s="140" t="s">
        <v>3</v>
      </c>
      <c r="N90" s="141" t="s">
        <v>41</v>
      </c>
      <c r="O90" s="54"/>
      <c r="P90" s="142">
        <f>O90*H90</f>
        <v>0</v>
      </c>
      <c r="Q90" s="142">
        <v>0</v>
      </c>
      <c r="R90" s="142">
        <f>Q90*H90</f>
        <v>0</v>
      </c>
      <c r="S90" s="142">
        <v>0</v>
      </c>
      <c r="T90" s="143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44" t="s">
        <v>130</v>
      </c>
      <c r="AT90" s="144" t="s">
        <v>125</v>
      </c>
      <c r="AU90" s="144" t="s">
        <v>80</v>
      </c>
      <c r="AY90" s="18" t="s">
        <v>123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8" t="s">
        <v>78</v>
      </c>
      <c r="BK90" s="145">
        <f>ROUND(I90*H90,2)</f>
        <v>0</v>
      </c>
      <c r="BL90" s="18" t="s">
        <v>130</v>
      </c>
      <c r="BM90" s="144" t="s">
        <v>337</v>
      </c>
    </row>
    <row r="91" spans="1:47" s="2" customFormat="1" ht="12">
      <c r="A91" s="33"/>
      <c r="B91" s="34"/>
      <c r="C91" s="267"/>
      <c r="D91" s="278" t="s">
        <v>132</v>
      </c>
      <c r="E91" s="267"/>
      <c r="F91" s="279" t="s">
        <v>338</v>
      </c>
      <c r="G91" s="267"/>
      <c r="H91" s="267"/>
      <c r="I91" s="148"/>
      <c r="J91" s="267"/>
      <c r="K91" s="267"/>
      <c r="L91" s="34"/>
      <c r="M91" s="149"/>
      <c r="N91" s="150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132</v>
      </c>
      <c r="AU91" s="18" t="s">
        <v>80</v>
      </c>
    </row>
    <row r="92" spans="1:65" s="2" customFormat="1" ht="44.25" customHeight="1">
      <c r="A92" s="33"/>
      <c r="B92" s="138"/>
      <c r="C92" s="274" t="s">
        <v>143</v>
      </c>
      <c r="D92" s="274" t="s">
        <v>125</v>
      </c>
      <c r="E92" s="275" t="s">
        <v>339</v>
      </c>
      <c r="F92" s="266" t="s">
        <v>340</v>
      </c>
      <c r="G92" s="276" t="s">
        <v>128</v>
      </c>
      <c r="H92" s="277">
        <v>50</v>
      </c>
      <c r="I92" s="139"/>
      <c r="J92" s="265">
        <f>ROUND(I92*H92,2)</f>
        <v>0</v>
      </c>
      <c r="K92" s="266" t="s">
        <v>129</v>
      </c>
      <c r="L92" s="34"/>
      <c r="M92" s="140" t="s">
        <v>3</v>
      </c>
      <c r="N92" s="141" t="s">
        <v>41</v>
      </c>
      <c r="O92" s="54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4" t="s">
        <v>130</v>
      </c>
      <c r="AT92" s="144" t="s">
        <v>125</v>
      </c>
      <c r="AU92" s="144" t="s">
        <v>80</v>
      </c>
      <c r="AY92" s="18" t="s">
        <v>123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8" t="s">
        <v>78</v>
      </c>
      <c r="BK92" s="145">
        <f>ROUND(I92*H92,2)</f>
        <v>0</v>
      </c>
      <c r="BL92" s="18" t="s">
        <v>130</v>
      </c>
      <c r="BM92" s="144" t="s">
        <v>341</v>
      </c>
    </row>
    <row r="93" spans="1:47" s="2" customFormat="1" ht="12">
      <c r="A93" s="33"/>
      <c r="B93" s="34"/>
      <c r="C93" s="267"/>
      <c r="D93" s="278" t="s">
        <v>132</v>
      </c>
      <c r="E93" s="267"/>
      <c r="F93" s="279" t="s">
        <v>342</v>
      </c>
      <c r="G93" s="267"/>
      <c r="H93" s="267"/>
      <c r="I93" s="148"/>
      <c r="J93" s="267"/>
      <c r="K93" s="267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132</v>
      </c>
      <c r="AU93" s="18" t="s">
        <v>80</v>
      </c>
    </row>
    <row r="94" spans="2:51" s="13" customFormat="1" ht="12">
      <c r="B94" s="151"/>
      <c r="C94" s="268"/>
      <c r="D94" s="280" t="s">
        <v>134</v>
      </c>
      <c r="E94" s="281" t="s">
        <v>3</v>
      </c>
      <c r="F94" s="282" t="s">
        <v>343</v>
      </c>
      <c r="G94" s="268"/>
      <c r="H94" s="281" t="s">
        <v>3</v>
      </c>
      <c r="I94" s="153"/>
      <c r="J94" s="268"/>
      <c r="K94" s="268"/>
      <c r="L94" s="151"/>
      <c r="M94" s="154"/>
      <c r="N94" s="155"/>
      <c r="O94" s="155"/>
      <c r="P94" s="155"/>
      <c r="Q94" s="155"/>
      <c r="R94" s="155"/>
      <c r="S94" s="155"/>
      <c r="T94" s="156"/>
      <c r="AT94" s="152" t="s">
        <v>134</v>
      </c>
      <c r="AU94" s="152" t="s">
        <v>80</v>
      </c>
      <c r="AV94" s="13" t="s">
        <v>78</v>
      </c>
      <c r="AW94" s="13" t="s">
        <v>32</v>
      </c>
      <c r="AX94" s="13" t="s">
        <v>70</v>
      </c>
      <c r="AY94" s="152" t="s">
        <v>123</v>
      </c>
    </row>
    <row r="95" spans="2:51" s="14" customFormat="1" ht="12">
      <c r="B95" s="157"/>
      <c r="C95" s="269"/>
      <c r="D95" s="280" t="s">
        <v>134</v>
      </c>
      <c r="E95" s="283" t="s">
        <v>3</v>
      </c>
      <c r="F95" s="284" t="s">
        <v>344</v>
      </c>
      <c r="G95" s="269"/>
      <c r="H95" s="285">
        <v>50</v>
      </c>
      <c r="I95" s="159"/>
      <c r="J95" s="269"/>
      <c r="K95" s="26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134</v>
      </c>
      <c r="AU95" s="158" t="s">
        <v>80</v>
      </c>
      <c r="AV95" s="14" t="s">
        <v>80</v>
      </c>
      <c r="AW95" s="14" t="s">
        <v>32</v>
      </c>
      <c r="AX95" s="14" t="s">
        <v>70</v>
      </c>
      <c r="AY95" s="158" t="s">
        <v>123</v>
      </c>
    </row>
    <row r="96" spans="2:51" s="15" customFormat="1" ht="12">
      <c r="B96" s="163"/>
      <c r="C96" s="270"/>
      <c r="D96" s="280" t="s">
        <v>134</v>
      </c>
      <c r="E96" s="286" t="s">
        <v>3</v>
      </c>
      <c r="F96" s="287" t="s">
        <v>137</v>
      </c>
      <c r="G96" s="270"/>
      <c r="H96" s="288">
        <v>50</v>
      </c>
      <c r="I96" s="165"/>
      <c r="J96" s="270"/>
      <c r="K96" s="270"/>
      <c r="L96" s="163"/>
      <c r="M96" s="166"/>
      <c r="N96" s="167"/>
      <c r="O96" s="167"/>
      <c r="P96" s="167"/>
      <c r="Q96" s="167"/>
      <c r="R96" s="167"/>
      <c r="S96" s="167"/>
      <c r="T96" s="168"/>
      <c r="AT96" s="164" t="s">
        <v>134</v>
      </c>
      <c r="AU96" s="164" t="s">
        <v>80</v>
      </c>
      <c r="AV96" s="15" t="s">
        <v>130</v>
      </c>
      <c r="AW96" s="15" t="s">
        <v>32</v>
      </c>
      <c r="AX96" s="15" t="s">
        <v>78</v>
      </c>
      <c r="AY96" s="164" t="s">
        <v>123</v>
      </c>
    </row>
    <row r="97" spans="1:65" s="2" customFormat="1" ht="44.25" customHeight="1">
      <c r="A97" s="33"/>
      <c r="B97" s="138"/>
      <c r="C97" s="274" t="s">
        <v>130</v>
      </c>
      <c r="D97" s="274" t="s">
        <v>125</v>
      </c>
      <c r="E97" s="275" t="s">
        <v>339</v>
      </c>
      <c r="F97" s="266" t="s">
        <v>340</v>
      </c>
      <c r="G97" s="276" t="s">
        <v>128</v>
      </c>
      <c r="H97" s="277">
        <v>24.6</v>
      </c>
      <c r="I97" s="139"/>
      <c r="J97" s="265">
        <f>ROUND(I97*H97,2)</f>
        <v>0</v>
      </c>
      <c r="K97" s="266" t="s">
        <v>129</v>
      </c>
      <c r="L97" s="34"/>
      <c r="M97" s="140" t="s">
        <v>3</v>
      </c>
      <c r="N97" s="141" t="s">
        <v>41</v>
      </c>
      <c r="O97" s="54"/>
      <c r="P97" s="142">
        <f>O97*H97</f>
        <v>0</v>
      </c>
      <c r="Q97" s="142">
        <v>0</v>
      </c>
      <c r="R97" s="142">
        <f>Q97*H97</f>
        <v>0</v>
      </c>
      <c r="S97" s="142">
        <v>0</v>
      </c>
      <c r="T97" s="143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4" t="s">
        <v>130</v>
      </c>
      <c r="AT97" s="144" t="s">
        <v>125</v>
      </c>
      <c r="AU97" s="144" t="s">
        <v>80</v>
      </c>
      <c r="AY97" s="18" t="s">
        <v>123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78</v>
      </c>
      <c r="BK97" s="145">
        <f>ROUND(I97*H97,2)</f>
        <v>0</v>
      </c>
      <c r="BL97" s="18" t="s">
        <v>130</v>
      </c>
      <c r="BM97" s="144" t="s">
        <v>345</v>
      </c>
    </row>
    <row r="98" spans="1:47" s="2" customFormat="1" ht="12">
      <c r="A98" s="33"/>
      <c r="B98" s="34"/>
      <c r="C98" s="267"/>
      <c r="D98" s="278" t="s">
        <v>132</v>
      </c>
      <c r="E98" s="267"/>
      <c r="F98" s="279" t="s">
        <v>342</v>
      </c>
      <c r="G98" s="267"/>
      <c r="H98" s="267"/>
      <c r="I98" s="148"/>
      <c r="J98" s="267"/>
      <c r="K98" s="267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132</v>
      </c>
      <c r="AU98" s="18" t="s">
        <v>80</v>
      </c>
    </row>
    <row r="99" spans="2:51" s="13" customFormat="1" ht="12">
      <c r="B99" s="151"/>
      <c r="C99" s="268"/>
      <c r="D99" s="280" t="s">
        <v>134</v>
      </c>
      <c r="E99" s="281" t="s">
        <v>3</v>
      </c>
      <c r="F99" s="282" t="s">
        <v>346</v>
      </c>
      <c r="G99" s="268"/>
      <c r="H99" s="281" t="s">
        <v>3</v>
      </c>
      <c r="I99" s="153"/>
      <c r="J99" s="268"/>
      <c r="K99" s="268"/>
      <c r="L99" s="151"/>
      <c r="M99" s="154"/>
      <c r="N99" s="155"/>
      <c r="O99" s="155"/>
      <c r="P99" s="155"/>
      <c r="Q99" s="155"/>
      <c r="R99" s="155"/>
      <c r="S99" s="155"/>
      <c r="T99" s="156"/>
      <c r="AT99" s="152" t="s">
        <v>134</v>
      </c>
      <c r="AU99" s="152" t="s">
        <v>80</v>
      </c>
      <c r="AV99" s="13" t="s">
        <v>78</v>
      </c>
      <c r="AW99" s="13" t="s">
        <v>32</v>
      </c>
      <c r="AX99" s="13" t="s">
        <v>70</v>
      </c>
      <c r="AY99" s="152" t="s">
        <v>123</v>
      </c>
    </row>
    <row r="100" spans="2:51" s="14" customFormat="1" ht="12">
      <c r="B100" s="157"/>
      <c r="C100" s="269"/>
      <c r="D100" s="280" t="s">
        <v>134</v>
      </c>
      <c r="E100" s="283" t="s">
        <v>3</v>
      </c>
      <c r="F100" s="284" t="s">
        <v>347</v>
      </c>
      <c r="G100" s="269"/>
      <c r="H100" s="285">
        <v>24.6</v>
      </c>
      <c r="I100" s="159"/>
      <c r="J100" s="269"/>
      <c r="K100" s="269"/>
      <c r="L100" s="157"/>
      <c r="M100" s="160"/>
      <c r="N100" s="161"/>
      <c r="O100" s="161"/>
      <c r="P100" s="161"/>
      <c r="Q100" s="161"/>
      <c r="R100" s="161"/>
      <c r="S100" s="161"/>
      <c r="T100" s="162"/>
      <c r="AT100" s="158" t="s">
        <v>134</v>
      </c>
      <c r="AU100" s="158" t="s">
        <v>80</v>
      </c>
      <c r="AV100" s="14" t="s">
        <v>80</v>
      </c>
      <c r="AW100" s="14" t="s">
        <v>32</v>
      </c>
      <c r="AX100" s="14" t="s">
        <v>70</v>
      </c>
      <c r="AY100" s="158" t="s">
        <v>123</v>
      </c>
    </row>
    <row r="101" spans="2:51" s="15" customFormat="1" ht="12">
      <c r="B101" s="163"/>
      <c r="C101" s="270"/>
      <c r="D101" s="280" t="s">
        <v>134</v>
      </c>
      <c r="E101" s="286" t="s">
        <v>3</v>
      </c>
      <c r="F101" s="287" t="s">
        <v>137</v>
      </c>
      <c r="G101" s="270"/>
      <c r="H101" s="288">
        <v>24.6</v>
      </c>
      <c r="I101" s="165"/>
      <c r="J101" s="270"/>
      <c r="K101" s="270"/>
      <c r="L101" s="163"/>
      <c r="M101" s="166"/>
      <c r="N101" s="167"/>
      <c r="O101" s="167"/>
      <c r="P101" s="167"/>
      <c r="Q101" s="167"/>
      <c r="R101" s="167"/>
      <c r="S101" s="167"/>
      <c r="T101" s="168"/>
      <c r="AT101" s="164" t="s">
        <v>134</v>
      </c>
      <c r="AU101" s="164" t="s">
        <v>80</v>
      </c>
      <c r="AV101" s="15" t="s">
        <v>130</v>
      </c>
      <c r="AW101" s="15" t="s">
        <v>32</v>
      </c>
      <c r="AX101" s="15" t="s">
        <v>78</v>
      </c>
      <c r="AY101" s="164" t="s">
        <v>123</v>
      </c>
    </row>
    <row r="102" spans="1:65" s="2" customFormat="1" ht="16.5" customHeight="1">
      <c r="A102" s="33"/>
      <c r="B102" s="138"/>
      <c r="C102" s="294" t="s">
        <v>154</v>
      </c>
      <c r="D102" s="294" t="s">
        <v>203</v>
      </c>
      <c r="E102" s="295" t="s">
        <v>348</v>
      </c>
      <c r="F102" s="293" t="s">
        <v>349</v>
      </c>
      <c r="G102" s="296" t="s">
        <v>172</v>
      </c>
      <c r="H102" s="297">
        <v>61.5</v>
      </c>
      <c r="I102" s="174"/>
      <c r="J102" s="292">
        <f>ROUND(I102*H102,2)</f>
        <v>0</v>
      </c>
      <c r="K102" s="293" t="s">
        <v>129</v>
      </c>
      <c r="L102" s="175"/>
      <c r="M102" s="176" t="s">
        <v>3</v>
      </c>
      <c r="N102" s="177" t="s">
        <v>41</v>
      </c>
      <c r="O102" s="54"/>
      <c r="P102" s="142">
        <f>O102*H102</f>
        <v>0</v>
      </c>
      <c r="Q102" s="142">
        <v>1</v>
      </c>
      <c r="R102" s="142">
        <f>Q102*H102</f>
        <v>61.5</v>
      </c>
      <c r="S102" s="142">
        <v>0</v>
      </c>
      <c r="T102" s="143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4" t="s">
        <v>177</v>
      </c>
      <c r="AT102" s="144" t="s">
        <v>203</v>
      </c>
      <c r="AU102" s="144" t="s">
        <v>80</v>
      </c>
      <c r="AY102" s="18" t="s">
        <v>123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78</v>
      </c>
      <c r="BK102" s="145">
        <f>ROUND(I102*H102,2)</f>
        <v>0</v>
      </c>
      <c r="BL102" s="18" t="s">
        <v>130</v>
      </c>
      <c r="BM102" s="144" t="s">
        <v>350</v>
      </c>
    </row>
    <row r="103" spans="2:51" s="14" customFormat="1" ht="12">
      <c r="B103" s="157"/>
      <c r="C103" s="269"/>
      <c r="D103" s="280" t="s">
        <v>134</v>
      </c>
      <c r="E103" s="269"/>
      <c r="F103" s="284" t="s">
        <v>351</v>
      </c>
      <c r="G103" s="269"/>
      <c r="H103" s="285">
        <v>61.5</v>
      </c>
      <c r="I103" s="159"/>
      <c r="J103" s="269"/>
      <c r="K103" s="269"/>
      <c r="L103" s="157"/>
      <c r="M103" s="160"/>
      <c r="N103" s="161"/>
      <c r="O103" s="161"/>
      <c r="P103" s="161"/>
      <c r="Q103" s="161"/>
      <c r="R103" s="161"/>
      <c r="S103" s="161"/>
      <c r="T103" s="162"/>
      <c r="AT103" s="158" t="s">
        <v>134</v>
      </c>
      <c r="AU103" s="158" t="s">
        <v>80</v>
      </c>
      <c r="AV103" s="14" t="s">
        <v>80</v>
      </c>
      <c r="AW103" s="14" t="s">
        <v>4</v>
      </c>
      <c r="AX103" s="14" t="s">
        <v>78</v>
      </c>
      <c r="AY103" s="158" t="s">
        <v>123</v>
      </c>
    </row>
    <row r="104" spans="1:65" s="2" customFormat="1" ht="33" customHeight="1">
      <c r="A104" s="33"/>
      <c r="B104" s="138"/>
      <c r="C104" s="274" t="s">
        <v>162</v>
      </c>
      <c r="D104" s="274" t="s">
        <v>125</v>
      </c>
      <c r="E104" s="275" t="s">
        <v>352</v>
      </c>
      <c r="F104" s="266" t="s">
        <v>353</v>
      </c>
      <c r="G104" s="276" t="s">
        <v>157</v>
      </c>
      <c r="H104" s="277">
        <v>603.6</v>
      </c>
      <c r="I104" s="139"/>
      <c r="J104" s="265">
        <f>ROUND(I104*H104,2)</f>
        <v>0</v>
      </c>
      <c r="K104" s="266" t="s">
        <v>129</v>
      </c>
      <c r="L104" s="34"/>
      <c r="M104" s="140" t="s">
        <v>3</v>
      </c>
      <c r="N104" s="141" t="s">
        <v>41</v>
      </c>
      <c r="O104" s="54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4" t="s">
        <v>130</v>
      </c>
      <c r="AT104" s="144" t="s">
        <v>125</v>
      </c>
      <c r="AU104" s="144" t="s">
        <v>80</v>
      </c>
      <c r="AY104" s="18" t="s">
        <v>123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78</v>
      </c>
      <c r="BK104" s="145">
        <f>ROUND(I104*H104,2)</f>
        <v>0</v>
      </c>
      <c r="BL104" s="18" t="s">
        <v>130</v>
      </c>
      <c r="BM104" s="144" t="s">
        <v>354</v>
      </c>
    </row>
    <row r="105" spans="1:47" s="2" customFormat="1" ht="12">
      <c r="A105" s="33"/>
      <c r="B105" s="34"/>
      <c r="C105" s="267"/>
      <c r="D105" s="278" t="s">
        <v>132</v>
      </c>
      <c r="E105" s="267"/>
      <c r="F105" s="279" t="s">
        <v>355</v>
      </c>
      <c r="G105" s="267"/>
      <c r="H105" s="267"/>
      <c r="I105" s="148"/>
      <c r="J105" s="267"/>
      <c r="K105" s="267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132</v>
      </c>
      <c r="AU105" s="18" t="s">
        <v>80</v>
      </c>
    </row>
    <row r="106" spans="2:51" s="13" customFormat="1" ht="12">
      <c r="B106" s="151"/>
      <c r="C106" s="268"/>
      <c r="D106" s="280" t="s">
        <v>134</v>
      </c>
      <c r="E106" s="281" t="s">
        <v>3</v>
      </c>
      <c r="F106" s="282" t="s">
        <v>356</v>
      </c>
      <c r="G106" s="268"/>
      <c r="H106" s="281" t="s">
        <v>3</v>
      </c>
      <c r="I106" s="153"/>
      <c r="J106" s="268"/>
      <c r="K106" s="268"/>
      <c r="L106" s="151"/>
      <c r="M106" s="154"/>
      <c r="N106" s="155"/>
      <c r="O106" s="155"/>
      <c r="P106" s="155"/>
      <c r="Q106" s="155"/>
      <c r="R106" s="155"/>
      <c r="S106" s="155"/>
      <c r="T106" s="156"/>
      <c r="AT106" s="152" t="s">
        <v>134</v>
      </c>
      <c r="AU106" s="152" t="s">
        <v>80</v>
      </c>
      <c r="AV106" s="13" t="s">
        <v>78</v>
      </c>
      <c r="AW106" s="13" t="s">
        <v>32</v>
      </c>
      <c r="AX106" s="13" t="s">
        <v>70</v>
      </c>
      <c r="AY106" s="152" t="s">
        <v>123</v>
      </c>
    </row>
    <row r="107" spans="2:51" s="14" customFormat="1" ht="12">
      <c r="B107" s="157"/>
      <c r="C107" s="269"/>
      <c r="D107" s="280" t="s">
        <v>134</v>
      </c>
      <c r="E107" s="283" t="s">
        <v>3</v>
      </c>
      <c r="F107" s="284" t="s">
        <v>357</v>
      </c>
      <c r="G107" s="269"/>
      <c r="H107" s="285">
        <v>603.6</v>
      </c>
      <c r="I107" s="159"/>
      <c r="J107" s="269"/>
      <c r="K107" s="269"/>
      <c r="L107" s="157"/>
      <c r="M107" s="160"/>
      <c r="N107" s="161"/>
      <c r="O107" s="161"/>
      <c r="P107" s="161"/>
      <c r="Q107" s="161"/>
      <c r="R107" s="161"/>
      <c r="S107" s="161"/>
      <c r="T107" s="162"/>
      <c r="AT107" s="158" t="s">
        <v>134</v>
      </c>
      <c r="AU107" s="158" t="s">
        <v>80</v>
      </c>
      <c r="AV107" s="14" t="s">
        <v>80</v>
      </c>
      <c r="AW107" s="14" t="s">
        <v>32</v>
      </c>
      <c r="AX107" s="14" t="s">
        <v>70</v>
      </c>
      <c r="AY107" s="158" t="s">
        <v>123</v>
      </c>
    </row>
    <row r="108" spans="2:51" s="15" customFormat="1" ht="12">
      <c r="B108" s="163"/>
      <c r="C108" s="270"/>
      <c r="D108" s="280" t="s">
        <v>134</v>
      </c>
      <c r="E108" s="286" t="s">
        <v>3</v>
      </c>
      <c r="F108" s="287" t="s">
        <v>137</v>
      </c>
      <c r="G108" s="270"/>
      <c r="H108" s="288">
        <v>603.6</v>
      </c>
      <c r="I108" s="165"/>
      <c r="J108" s="270"/>
      <c r="K108" s="270"/>
      <c r="L108" s="163"/>
      <c r="M108" s="166"/>
      <c r="N108" s="167"/>
      <c r="O108" s="167"/>
      <c r="P108" s="167"/>
      <c r="Q108" s="167"/>
      <c r="R108" s="167"/>
      <c r="S108" s="167"/>
      <c r="T108" s="168"/>
      <c r="AT108" s="164" t="s">
        <v>134</v>
      </c>
      <c r="AU108" s="164" t="s">
        <v>80</v>
      </c>
      <c r="AV108" s="15" t="s">
        <v>130</v>
      </c>
      <c r="AW108" s="15" t="s">
        <v>32</v>
      </c>
      <c r="AX108" s="15" t="s">
        <v>78</v>
      </c>
      <c r="AY108" s="164" t="s">
        <v>123</v>
      </c>
    </row>
    <row r="109" spans="2:63" s="12" customFormat="1" ht="22.9" customHeight="1">
      <c r="B109" s="125"/>
      <c r="C109" s="272"/>
      <c r="D109" s="289" t="s">
        <v>69</v>
      </c>
      <c r="E109" s="290" t="s">
        <v>130</v>
      </c>
      <c r="F109" s="290" t="s">
        <v>358</v>
      </c>
      <c r="G109" s="272"/>
      <c r="H109" s="272"/>
      <c r="I109" s="128"/>
      <c r="J109" s="271">
        <f>BK109</f>
        <v>0</v>
      </c>
      <c r="K109" s="272"/>
      <c r="L109" s="125"/>
      <c r="M109" s="130"/>
      <c r="N109" s="131"/>
      <c r="O109" s="131"/>
      <c r="P109" s="132">
        <f>SUM(P110:P144)</f>
        <v>0</v>
      </c>
      <c r="Q109" s="131"/>
      <c r="R109" s="132">
        <f>SUM(R110:R144)</f>
        <v>1199.5825217</v>
      </c>
      <c r="S109" s="131"/>
      <c r="T109" s="133">
        <f>SUM(T110:T144)</f>
        <v>0</v>
      </c>
      <c r="AR109" s="126" t="s">
        <v>78</v>
      </c>
      <c r="AT109" s="134" t="s">
        <v>69</v>
      </c>
      <c r="AU109" s="134" t="s">
        <v>78</v>
      </c>
      <c r="AY109" s="126" t="s">
        <v>123</v>
      </c>
      <c r="BK109" s="135">
        <f>SUM(BK110:BK144)</f>
        <v>0</v>
      </c>
    </row>
    <row r="110" spans="1:65" s="2" customFormat="1" ht="55.5" customHeight="1">
      <c r="A110" s="33"/>
      <c r="B110" s="138"/>
      <c r="C110" s="274" t="s">
        <v>169</v>
      </c>
      <c r="D110" s="274" t="s">
        <v>125</v>
      </c>
      <c r="E110" s="275" t="s">
        <v>359</v>
      </c>
      <c r="F110" s="266" t="s">
        <v>360</v>
      </c>
      <c r="G110" s="276" t="s">
        <v>157</v>
      </c>
      <c r="H110" s="277">
        <v>1248.3</v>
      </c>
      <c r="I110" s="139"/>
      <c r="J110" s="265">
        <f>ROUND(I110*H110,2)</f>
        <v>0</v>
      </c>
      <c r="K110" s="266" t="s">
        <v>129</v>
      </c>
      <c r="L110" s="34"/>
      <c r="M110" s="140" t="s">
        <v>3</v>
      </c>
      <c r="N110" s="141" t="s">
        <v>41</v>
      </c>
      <c r="O110" s="54"/>
      <c r="P110" s="142">
        <f>O110*H110</f>
        <v>0</v>
      </c>
      <c r="Q110" s="142">
        <v>0.00021</v>
      </c>
      <c r="R110" s="142">
        <f>Q110*H110</f>
        <v>0.262143</v>
      </c>
      <c r="S110" s="142">
        <v>0</v>
      </c>
      <c r="T110" s="143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4" t="s">
        <v>130</v>
      </c>
      <c r="AT110" s="144" t="s">
        <v>125</v>
      </c>
      <c r="AU110" s="144" t="s">
        <v>80</v>
      </c>
      <c r="AY110" s="18" t="s">
        <v>123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78</v>
      </c>
      <c r="BK110" s="145">
        <f>ROUND(I110*H110,2)</f>
        <v>0</v>
      </c>
      <c r="BL110" s="18" t="s">
        <v>130</v>
      </c>
      <c r="BM110" s="144" t="s">
        <v>361</v>
      </c>
    </row>
    <row r="111" spans="1:47" s="2" customFormat="1" ht="12">
      <c r="A111" s="33"/>
      <c r="B111" s="34"/>
      <c r="C111" s="267"/>
      <c r="D111" s="278" t="s">
        <v>132</v>
      </c>
      <c r="E111" s="267"/>
      <c r="F111" s="279" t="s">
        <v>362</v>
      </c>
      <c r="G111" s="267"/>
      <c r="H111" s="267"/>
      <c r="I111" s="148"/>
      <c r="J111" s="267"/>
      <c r="K111" s="267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132</v>
      </c>
      <c r="AU111" s="18" t="s">
        <v>80</v>
      </c>
    </row>
    <row r="112" spans="2:51" s="13" customFormat="1" ht="12">
      <c r="B112" s="151"/>
      <c r="C112" s="268"/>
      <c r="D112" s="280" t="s">
        <v>134</v>
      </c>
      <c r="E112" s="281" t="s">
        <v>3</v>
      </c>
      <c r="F112" s="282" t="s">
        <v>363</v>
      </c>
      <c r="G112" s="268"/>
      <c r="H112" s="281" t="s">
        <v>3</v>
      </c>
      <c r="I112" s="153"/>
      <c r="J112" s="268"/>
      <c r="K112" s="268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134</v>
      </c>
      <c r="AU112" s="152" t="s">
        <v>80</v>
      </c>
      <c r="AV112" s="13" t="s">
        <v>78</v>
      </c>
      <c r="AW112" s="13" t="s">
        <v>32</v>
      </c>
      <c r="AX112" s="13" t="s">
        <v>70</v>
      </c>
      <c r="AY112" s="152" t="s">
        <v>123</v>
      </c>
    </row>
    <row r="113" spans="2:51" s="14" customFormat="1" ht="12">
      <c r="B113" s="157"/>
      <c r="C113" s="269"/>
      <c r="D113" s="280" t="s">
        <v>134</v>
      </c>
      <c r="E113" s="283" t="s">
        <v>3</v>
      </c>
      <c r="F113" s="284" t="s">
        <v>364</v>
      </c>
      <c r="G113" s="269"/>
      <c r="H113" s="285">
        <v>1248.3</v>
      </c>
      <c r="I113" s="159"/>
      <c r="J113" s="269"/>
      <c r="K113" s="26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134</v>
      </c>
      <c r="AU113" s="158" t="s">
        <v>80</v>
      </c>
      <c r="AV113" s="14" t="s">
        <v>80</v>
      </c>
      <c r="AW113" s="14" t="s">
        <v>32</v>
      </c>
      <c r="AX113" s="14" t="s">
        <v>70</v>
      </c>
      <c r="AY113" s="158" t="s">
        <v>123</v>
      </c>
    </row>
    <row r="114" spans="2:51" s="15" customFormat="1" ht="12">
      <c r="B114" s="163"/>
      <c r="C114" s="270"/>
      <c r="D114" s="280" t="s">
        <v>134</v>
      </c>
      <c r="E114" s="286" t="s">
        <v>3</v>
      </c>
      <c r="F114" s="287" t="s">
        <v>137</v>
      </c>
      <c r="G114" s="270"/>
      <c r="H114" s="288">
        <v>1248.3</v>
      </c>
      <c r="I114" s="165"/>
      <c r="J114" s="270"/>
      <c r="K114" s="270"/>
      <c r="L114" s="163"/>
      <c r="M114" s="166"/>
      <c r="N114" s="167"/>
      <c r="O114" s="167"/>
      <c r="P114" s="167"/>
      <c r="Q114" s="167"/>
      <c r="R114" s="167"/>
      <c r="S114" s="167"/>
      <c r="T114" s="168"/>
      <c r="AT114" s="164" t="s">
        <v>134</v>
      </c>
      <c r="AU114" s="164" t="s">
        <v>80</v>
      </c>
      <c r="AV114" s="15" t="s">
        <v>130</v>
      </c>
      <c r="AW114" s="15" t="s">
        <v>32</v>
      </c>
      <c r="AX114" s="15" t="s">
        <v>78</v>
      </c>
      <c r="AY114" s="164" t="s">
        <v>123</v>
      </c>
    </row>
    <row r="115" spans="1:65" s="2" customFormat="1" ht="24.2" customHeight="1">
      <c r="A115" s="33"/>
      <c r="B115" s="138"/>
      <c r="C115" s="294" t="s">
        <v>177</v>
      </c>
      <c r="D115" s="294" t="s">
        <v>203</v>
      </c>
      <c r="E115" s="295" t="s">
        <v>365</v>
      </c>
      <c r="F115" s="293" t="s">
        <v>366</v>
      </c>
      <c r="G115" s="296" t="s">
        <v>157</v>
      </c>
      <c r="H115" s="297">
        <v>1248.3</v>
      </c>
      <c r="I115" s="174"/>
      <c r="J115" s="292">
        <f>ROUND(I115*H115,2)</f>
        <v>0</v>
      </c>
      <c r="K115" s="293" t="s">
        <v>129</v>
      </c>
      <c r="L115" s="175"/>
      <c r="M115" s="176" t="s">
        <v>3</v>
      </c>
      <c r="N115" s="177" t="s">
        <v>41</v>
      </c>
      <c r="O115" s="54"/>
      <c r="P115" s="142">
        <f>O115*H115</f>
        <v>0</v>
      </c>
      <c r="Q115" s="142">
        <v>0.0003</v>
      </c>
      <c r="R115" s="142">
        <f>Q115*H115</f>
        <v>0.37448999999999993</v>
      </c>
      <c r="S115" s="142">
        <v>0</v>
      </c>
      <c r="T115" s="143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4" t="s">
        <v>177</v>
      </c>
      <c r="AT115" s="144" t="s">
        <v>203</v>
      </c>
      <c r="AU115" s="144" t="s">
        <v>80</v>
      </c>
      <c r="AY115" s="18" t="s">
        <v>123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78</v>
      </c>
      <c r="BK115" s="145">
        <f>ROUND(I115*H115,2)</f>
        <v>0</v>
      </c>
      <c r="BL115" s="18" t="s">
        <v>130</v>
      </c>
      <c r="BM115" s="144" t="s">
        <v>367</v>
      </c>
    </row>
    <row r="116" spans="1:65" s="2" customFormat="1" ht="24.2" customHeight="1">
      <c r="A116" s="33"/>
      <c r="B116" s="138"/>
      <c r="C116" s="274" t="s">
        <v>183</v>
      </c>
      <c r="D116" s="274" t="s">
        <v>125</v>
      </c>
      <c r="E116" s="275" t="s">
        <v>368</v>
      </c>
      <c r="F116" s="266" t="s">
        <v>369</v>
      </c>
      <c r="G116" s="276" t="s">
        <v>157</v>
      </c>
      <c r="H116" s="277">
        <v>603.6</v>
      </c>
      <c r="I116" s="139"/>
      <c r="J116" s="265">
        <f>ROUND(I116*H116,2)</f>
        <v>0</v>
      </c>
      <c r="K116" s="266" t="s">
        <v>129</v>
      </c>
      <c r="L116" s="34"/>
      <c r="M116" s="140" t="s">
        <v>3</v>
      </c>
      <c r="N116" s="141" t="s">
        <v>41</v>
      </c>
      <c r="O116" s="54"/>
      <c r="P116" s="142">
        <f>O116*H116</f>
        <v>0</v>
      </c>
      <c r="Q116" s="142">
        <v>0.4008</v>
      </c>
      <c r="R116" s="142">
        <f>Q116*H116</f>
        <v>241.92288</v>
      </c>
      <c r="S116" s="142">
        <v>0</v>
      </c>
      <c r="T116" s="143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4" t="s">
        <v>130</v>
      </c>
      <c r="AT116" s="144" t="s">
        <v>125</v>
      </c>
      <c r="AU116" s="144" t="s">
        <v>80</v>
      </c>
      <c r="AY116" s="18" t="s">
        <v>123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78</v>
      </c>
      <c r="BK116" s="145">
        <f>ROUND(I116*H116,2)</f>
        <v>0</v>
      </c>
      <c r="BL116" s="18" t="s">
        <v>130</v>
      </c>
      <c r="BM116" s="144" t="s">
        <v>370</v>
      </c>
    </row>
    <row r="117" spans="1:47" s="2" customFormat="1" ht="12">
      <c r="A117" s="33"/>
      <c r="B117" s="34"/>
      <c r="C117" s="267"/>
      <c r="D117" s="278" t="s">
        <v>132</v>
      </c>
      <c r="E117" s="267"/>
      <c r="F117" s="279" t="s">
        <v>371</v>
      </c>
      <c r="G117" s="267"/>
      <c r="H117" s="267"/>
      <c r="I117" s="148"/>
      <c r="J117" s="267"/>
      <c r="K117" s="267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132</v>
      </c>
      <c r="AU117" s="18" t="s">
        <v>80</v>
      </c>
    </row>
    <row r="118" spans="2:51" s="13" customFormat="1" ht="12">
      <c r="B118" s="151"/>
      <c r="C118" s="268"/>
      <c r="D118" s="280" t="s">
        <v>134</v>
      </c>
      <c r="E118" s="281" t="s">
        <v>3</v>
      </c>
      <c r="F118" s="282" t="s">
        <v>372</v>
      </c>
      <c r="G118" s="268"/>
      <c r="H118" s="281" t="s">
        <v>3</v>
      </c>
      <c r="I118" s="153"/>
      <c r="J118" s="268"/>
      <c r="K118" s="268"/>
      <c r="L118" s="151"/>
      <c r="M118" s="154"/>
      <c r="N118" s="155"/>
      <c r="O118" s="155"/>
      <c r="P118" s="155"/>
      <c r="Q118" s="155"/>
      <c r="R118" s="155"/>
      <c r="S118" s="155"/>
      <c r="T118" s="156"/>
      <c r="AT118" s="152" t="s">
        <v>134</v>
      </c>
      <c r="AU118" s="152" t="s">
        <v>80</v>
      </c>
      <c r="AV118" s="13" t="s">
        <v>78</v>
      </c>
      <c r="AW118" s="13" t="s">
        <v>32</v>
      </c>
      <c r="AX118" s="13" t="s">
        <v>70</v>
      </c>
      <c r="AY118" s="152" t="s">
        <v>123</v>
      </c>
    </row>
    <row r="119" spans="2:51" s="14" customFormat="1" ht="12">
      <c r="B119" s="157"/>
      <c r="C119" s="269"/>
      <c r="D119" s="280" t="s">
        <v>134</v>
      </c>
      <c r="E119" s="283" t="s">
        <v>3</v>
      </c>
      <c r="F119" s="284" t="s">
        <v>357</v>
      </c>
      <c r="G119" s="269"/>
      <c r="H119" s="285">
        <v>603.6</v>
      </c>
      <c r="I119" s="159"/>
      <c r="J119" s="269"/>
      <c r="K119" s="269"/>
      <c r="L119" s="157"/>
      <c r="M119" s="160"/>
      <c r="N119" s="161"/>
      <c r="O119" s="161"/>
      <c r="P119" s="161"/>
      <c r="Q119" s="161"/>
      <c r="R119" s="161"/>
      <c r="S119" s="161"/>
      <c r="T119" s="162"/>
      <c r="AT119" s="158" t="s">
        <v>134</v>
      </c>
      <c r="AU119" s="158" t="s">
        <v>80</v>
      </c>
      <c r="AV119" s="14" t="s">
        <v>80</v>
      </c>
      <c r="AW119" s="14" t="s">
        <v>32</v>
      </c>
      <c r="AX119" s="14" t="s">
        <v>70</v>
      </c>
      <c r="AY119" s="158" t="s">
        <v>123</v>
      </c>
    </row>
    <row r="120" spans="2:51" s="15" customFormat="1" ht="12">
      <c r="B120" s="163"/>
      <c r="C120" s="270"/>
      <c r="D120" s="280" t="s">
        <v>134</v>
      </c>
      <c r="E120" s="286" t="s">
        <v>3</v>
      </c>
      <c r="F120" s="287" t="s">
        <v>137</v>
      </c>
      <c r="G120" s="270"/>
      <c r="H120" s="288">
        <v>603.6</v>
      </c>
      <c r="I120" s="165"/>
      <c r="J120" s="270"/>
      <c r="K120" s="270"/>
      <c r="L120" s="163"/>
      <c r="M120" s="166"/>
      <c r="N120" s="167"/>
      <c r="O120" s="167"/>
      <c r="P120" s="167"/>
      <c r="Q120" s="167"/>
      <c r="R120" s="167"/>
      <c r="S120" s="167"/>
      <c r="T120" s="168"/>
      <c r="AT120" s="164" t="s">
        <v>134</v>
      </c>
      <c r="AU120" s="164" t="s">
        <v>80</v>
      </c>
      <c r="AV120" s="15" t="s">
        <v>130</v>
      </c>
      <c r="AW120" s="15" t="s">
        <v>32</v>
      </c>
      <c r="AX120" s="15" t="s">
        <v>78</v>
      </c>
      <c r="AY120" s="164" t="s">
        <v>123</v>
      </c>
    </row>
    <row r="121" spans="1:65" s="2" customFormat="1" ht="33" customHeight="1">
      <c r="A121" s="33"/>
      <c r="B121" s="138"/>
      <c r="C121" s="274" t="s">
        <v>187</v>
      </c>
      <c r="D121" s="274" t="s">
        <v>125</v>
      </c>
      <c r="E121" s="275" t="s">
        <v>373</v>
      </c>
      <c r="F121" s="266" t="s">
        <v>374</v>
      </c>
      <c r="G121" s="276" t="s">
        <v>157</v>
      </c>
      <c r="H121" s="277">
        <v>553.3</v>
      </c>
      <c r="I121" s="139"/>
      <c r="J121" s="265">
        <f>ROUND(I121*H121,2)</f>
        <v>0</v>
      </c>
      <c r="K121" s="266" t="s">
        <v>129</v>
      </c>
      <c r="L121" s="34"/>
      <c r="M121" s="140" t="s">
        <v>3</v>
      </c>
      <c r="N121" s="141" t="s">
        <v>41</v>
      </c>
      <c r="O121" s="54"/>
      <c r="P121" s="142">
        <f>O121*H121</f>
        <v>0</v>
      </c>
      <c r="Q121" s="142">
        <v>0.60725</v>
      </c>
      <c r="R121" s="142">
        <f>Q121*H121</f>
        <v>335.99142499999994</v>
      </c>
      <c r="S121" s="142">
        <v>0</v>
      </c>
      <c r="T121" s="143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4" t="s">
        <v>130</v>
      </c>
      <c r="AT121" s="144" t="s">
        <v>125</v>
      </c>
      <c r="AU121" s="144" t="s">
        <v>80</v>
      </c>
      <c r="AY121" s="18" t="s">
        <v>123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8" t="s">
        <v>78</v>
      </c>
      <c r="BK121" s="145">
        <f>ROUND(I121*H121,2)</f>
        <v>0</v>
      </c>
      <c r="BL121" s="18" t="s">
        <v>130</v>
      </c>
      <c r="BM121" s="144" t="s">
        <v>375</v>
      </c>
    </row>
    <row r="122" spans="1:47" s="2" customFormat="1" ht="12">
      <c r="A122" s="33"/>
      <c r="B122" s="34"/>
      <c r="C122" s="267"/>
      <c r="D122" s="278" t="s">
        <v>132</v>
      </c>
      <c r="E122" s="267"/>
      <c r="F122" s="279" t="s">
        <v>376</v>
      </c>
      <c r="G122" s="267"/>
      <c r="H122" s="267"/>
      <c r="I122" s="148"/>
      <c r="J122" s="267"/>
      <c r="K122" s="267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132</v>
      </c>
      <c r="AU122" s="18" t="s">
        <v>80</v>
      </c>
    </row>
    <row r="123" spans="2:51" s="13" customFormat="1" ht="12">
      <c r="B123" s="151"/>
      <c r="C123" s="268"/>
      <c r="D123" s="280" t="s">
        <v>134</v>
      </c>
      <c r="E123" s="281" t="s">
        <v>3</v>
      </c>
      <c r="F123" s="282" t="s">
        <v>377</v>
      </c>
      <c r="G123" s="268"/>
      <c r="H123" s="281" t="s">
        <v>3</v>
      </c>
      <c r="I123" s="153"/>
      <c r="J123" s="268"/>
      <c r="K123" s="268"/>
      <c r="L123" s="151"/>
      <c r="M123" s="154"/>
      <c r="N123" s="155"/>
      <c r="O123" s="155"/>
      <c r="P123" s="155"/>
      <c r="Q123" s="155"/>
      <c r="R123" s="155"/>
      <c r="S123" s="155"/>
      <c r="T123" s="156"/>
      <c r="AT123" s="152" t="s">
        <v>134</v>
      </c>
      <c r="AU123" s="152" t="s">
        <v>80</v>
      </c>
      <c r="AV123" s="13" t="s">
        <v>78</v>
      </c>
      <c r="AW123" s="13" t="s">
        <v>32</v>
      </c>
      <c r="AX123" s="13" t="s">
        <v>70</v>
      </c>
      <c r="AY123" s="152" t="s">
        <v>123</v>
      </c>
    </row>
    <row r="124" spans="2:51" s="14" customFormat="1" ht="12">
      <c r="B124" s="157"/>
      <c r="C124" s="269"/>
      <c r="D124" s="280" t="s">
        <v>134</v>
      </c>
      <c r="E124" s="283" t="s">
        <v>3</v>
      </c>
      <c r="F124" s="284" t="s">
        <v>378</v>
      </c>
      <c r="G124" s="269"/>
      <c r="H124" s="285">
        <v>553.3</v>
      </c>
      <c r="I124" s="159"/>
      <c r="J124" s="269"/>
      <c r="K124" s="269"/>
      <c r="L124" s="157"/>
      <c r="M124" s="160"/>
      <c r="N124" s="161"/>
      <c r="O124" s="161"/>
      <c r="P124" s="161"/>
      <c r="Q124" s="161"/>
      <c r="R124" s="161"/>
      <c r="S124" s="161"/>
      <c r="T124" s="162"/>
      <c r="AT124" s="158" t="s">
        <v>134</v>
      </c>
      <c r="AU124" s="158" t="s">
        <v>80</v>
      </c>
      <c r="AV124" s="14" t="s">
        <v>80</v>
      </c>
      <c r="AW124" s="14" t="s">
        <v>32</v>
      </c>
      <c r="AX124" s="14" t="s">
        <v>70</v>
      </c>
      <c r="AY124" s="158" t="s">
        <v>123</v>
      </c>
    </row>
    <row r="125" spans="2:51" s="15" customFormat="1" ht="12">
      <c r="B125" s="163"/>
      <c r="C125" s="270"/>
      <c r="D125" s="280" t="s">
        <v>134</v>
      </c>
      <c r="E125" s="286" t="s">
        <v>3</v>
      </c>
      <c r="F125" s="287" t="s">
        <v>137</v>
      </c>
      <c r="G125" s="270"/>
      <c r="H125" s="288">
        <v>553.3</v>
      </c>
      <c r="I125" s="165"/>
      <c r="J125" s="270"/>
      <c r="K125" s="270"/>
      <c r="L125" s="163"/>
      <c r="M125" s="166"/>
      <c r="N125" s="167"/>
      <c r="O125" s="167"/>
      <c r="P125" s="167"/>
      <c r="Q125" s="167"/>
      <c r="R125" s="167"/>
      <c r="S125" s="167"/>
      <c r="T125" s="168"/>
      <c r="AT125" s="164" t="s">
        <v>134</v>
      </c>
      <c r="AU125" s="164" t="s">
        <v>80</v>
      </c>
      <c r="AV125" s="15" t="s">
        <v>130</v>
      </c>
      <c r="AW125" s="15" t="s">
        <v>32</v>
      </c>
      <c r="AX125" s="15" t="s">
        <v>78</v>
      </c>
      <c r="AY125" s="164" t="s">
        <v>123</v>
      </c>
    </row>
    <row r="126" spans="1:65" s="2" customFormat="1" ht="55.5" customHeight="1">
      <c r="A126" s="33"/>
      <c r="B126" s="138"/>
      <c r="C126" s="274" t="s">
        <v>191</v>
      </c>
      <c r="D126" s="274" t="s">
        <v>125</v>
      </c>
      <c r="E126" s="275" t="s">
        <v>379</v>
      </c>
      <c r="F126" s="266" t="s">
        <v>380</v>
      </c>
      <c r="G126" s="276" t="s">
        <v>128</v>
      </c>
      <c r="H126" s="277">
        <v>3.285</v>
      </c>
      <c r="I126" s="139"/>
      <c r="J126" s="265">
        <f>ROUND(I126*H126,2)</f>
        <v>0</v>
      </c>
      <c r="K126" s="266" t="s">
        <v>129</v>
      </c>
      <c r="L126" s="34"/>
      <c r="M126" s="140" t="s">
        <v>3</v>
      </c>
      <c r="N126" s="141" t="s">
        <v>41</v>
      </c>
      <c r="O126" s="54"/>
      <c r="P126" s="142">
        <f>O126*H126</f>
        <v>0</v>
      </c>
      <c r="Q126" s="142">
        <v>2.50682</v>
      </c>
      <c r="R126" s="142">
        <f>Q126*H126</f>
        <v>8.2349037</v>
      </c>
      <c r="S126" s="142">
        <v>0</v>
      </c>
      <c r="T126" s="14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4" t="s">
        <v>130</v>
      </c>
      <c r="AT126" s="144" t="s">
        <v>125</v>
      </c>
      <c r="AU126" s="144" t="s">
        <v>80</v>
      </c>
      <c r="AY126" s="18" t="s">
        <v>123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78</v>
      </c>
      <c r="BK126" s="145">
        <f>ROUND(I126*H126,2)</f>
        <v>0</v>
      </c>
      <c r="BL126" s="18" t="s">
        <v>130</v>
      </c>
      <c r="BM126" s="144" t="s">
        <v>381</v>
      </c>
    </row>
    <row r="127" spans="1:47" s="2" customFormat="1" ht="12">
      <c r="A127" s="33"/>
      <c r="B127" s="34"/>
      <c r="C127" s="267"/>
      <c r="D127" s="278" t="s">
        <v>132</v>
      </c>
      <c r="E127" s="267"/>
      <c r="F127" s="279" t="s">
        <v>382</v>
      </c>
      <c r="G127" s="267"/>
      <c r="H127" s="267"/>
      <c r="I127" s="148"/>
      <c r="J127" s="267"/>
      <c r="K127" s="267"/>
      <c r="L127" s="34"/>
      <c r="M127" s="149"/>
      <c r="N127" s="150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132</v>
      </c>
      <c r="AU127" s="18" t="s">
        <v>80</v>
      </c>
    </row>
    <row r="128" spans="2:51" s="13" customFormat="1" ht="12">
      <c r="B128" s="151"/>
      <c r="C128" s="268"/>
      <c r="D128" s="280" t="s">
        <v>134</v>
      </c>
      <c r="E128" s="281" t="s">
        <v>3</v>
      </c>
      <c r="F128" s="282" t="s">
        <v>383</v>
      </c>
      <c r="G128" s="268"/>
      <c r="H128" s="281" t="s">
        <v>3</v>
      </c>
      <c r="I128" s="153"/>
      <c r="J128" s="268"/>
      <c r="K128" s="268"/>
      <c r="L128" s="151"/>
      <c r="M128" s="154"/>
      <c r="N128" s="155"/>
      <c r="O128" s="155"/>
      <c r="P128" s="155"/>
      <c r="Q128" s="155"/>
      <c r="R128" s="155"/>
      <c r="S128" s="155"/>
      <c r="T128" s="156"/>
      <c r="AT128" s="152" t="s">
        <v>134</v>
      </c>
      <c r="AU128" s="152" t="s">
        <v>80</v>
      </c>
      <c r="AV128" s="13" t="s">
        <v>78</v>
      </c>
      <c r="AW128" s="13" t="s">
        <v>32</v>
      </c>
      <c r="AX128" s="13" t="s">
        <v>70</v>
      </c>
      <c r="AY128" s="152" t="s">
        <v>123</v>
      </c>
    </row>
    <row r="129" spans="2:51" s="14" customFormat="1" ht="12">
      <c r="B129" s="157"/>
      <c r="C129" s="269"/>
      <c r="D129" s="280" t="s">
        <v>134</v>
      </c>
      <c r="E129" s="283" t="s">
        <v>3</v>
      </c>
      <c r="F129" s="284" t="s">
        <v>384</v>
      </c>
      <c r="G129" s="269"/>
      <c r="H129" s="285">
        <v>3.285</v>
      </c>
      <c r="I129" s="159"/>
      <c r="J129" s="269"/>
      <c r="K129" s="269"/>
      <c r="L129" s="157"/>
      <c r="M129" s="160"/>
      <c r="N129" s="161"/>
      <c r="O129" s="161"/>
      <c r="P129" s="161"/>
      <c r="Q129" s="161"/>
      <c r="R129" s="161"/>
      <c r="S129" s="161"/>
      <c r="T129" s="162"/>
      <c r="AT129" s="158" t="s">
        <v>134</v>
      </c>
      <c r="AU129" s="158" t="s">
        <v>80</v>
      </c>
      <c r="AV129" s="14" t="s">
        <v>80</v>
      </c>
      <c r="AW129" s="14" t="s">
        <v>32</v>
      </c>
      <c r="AX129" s="14" t="s">
        <v>70</v>
      </c>
      <c r="AY129" s="158" t="s">
        <v>123</v>
      </c>
    </row>
    <row r="130" spans="2:51" s="15" customFormat="1" ht="12">
      <c r="B130" s="163"/>
      <c r="C130" s="270"/>
      <c r="D130" s="280" t="s">
        <v>134</v>
      </c>
      <c r="E130" s="286" t="s">
        <v>3</v>
      </c>
      <c r="F130" s="287" t="s">
        <v>137</v>
      </c>
      <c r="G130" s="270"/>
      <c r="H130" s="288">
        <v>3.285</v>
      </c>
      <c r="I130" s="165"/>
      <c r="J130" s="270"/>
      <c r="K130" s="270"/>
      <c r="L130" s="163"/>
      <c r="M130" s="166"/>
      <c r="N130" s="167"/>
      <c r="O130" s="167"/>
      <c r="P130" s="167"/>
      <c r="Q130" s="167"/>
      <c r="R130" s="167"/>
      <c r="S130" s="167"/>
      <c r="T130" s="168"/>
      <c r="AT130" s="164" t="s">
        <v>134</v>
      </c>
      <c r="AU130" s="164" t="s">
        <v>80</v>
      </c>
      <c r="AV130" s="15" t="s">
        <v>130</v>
      </c>
      <c r="AW130" s="15" t="s">
        <v>32</v>
      </c>
      <c r="AX130" s="15" t="s">
        <v>78</v>
      </c>
      <c r="AY130" s="164" t="s">
        <v>123</v>
      </c>
    </row>
    <row r="131" spans="1:65" s="2" customFormat="1" ht="55.5" customHeight="1">
      <c r="A131" s="33"/>
      <c r="B131" s="138"/>
      <c r="C131" s="274" t="s">
        <v>295</v>
      </c>
      <c r="D131" s="274" t="s">
        <v>125</v>
      </c>
      <c r="E131" s="275" t="s">
        <v>385</v>
      </c>
      <c r="F131" s="266" t="s">
        <v>386</v>
      </c>
      <c r="G131" s="276" t="s">
        <v>128</v>
      </c>
      <c r="H131" s="277">
        <v>109.79</v>
      </c>
      <c r="I131" s="139"/>
      <c r="J131" s="265">
        <f>ROUND(I131*H131,2)</f>
        <v>0</v>
      </c>
      <c r="K131" s="266" t="s">
        <v>129</v>
      </c>
      <c r="L131" s="34"/>
      <c r="M131" s="140" t="s">
        <v>3</v>
      </c>
      <c r="N131" s="141" t="s">
        <v>41</v>
      </c>
      <c r="O131" s="54"/>
      <c r="P131" s="142">
        <f>O131*H131</f>
        <v>0</v>
      </c>
      <c r="Q131" s="142">
        <v>1.848</v>
      </c>
      <c r="R131" s="142">
        <f>Q131*H131</f>
        <v>202.89192000000003</v>
      </c>
      <c r="S131" s="142">
        <v>0</v>
      </c>
      <c r="T131" s="14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4" t="s">
        <v>130</v>
      </c>
      <c r="AT131" s="144" t="s">
        <v>125</v>
      </c>
      <c r="AU131" s="144" t="s">
        <v>80</v>
      </c>
      <c r="AY131" s="18" t="s">
        <v>123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78</v>
      </c>
      <c r="BK131" s="145">
        <f>ROUND(I131*H131,2)</f>
        <v>0</v>
      </c>
      <c r="BL131" s="18" t="s">
        <v>130</v>
      </c>
      <c r="BM131" s="144" t="s">
        <v>387</v>
      </c>
    </row>
    <row r="132" spans="1:47" s="2" customFormat="1" ht="12">
      <c r="A132" s="33"/>
      <c r="B132" s="34"/>
      <c r="C132" s="267"/>
      <c r="D132" s="278" t="s">
        <v>132</v>
      </c>
      <c r="E132" s="267"/>
      <c r="F132" s="279" t="s">
        <v>388</v>
      </c>
      <c r="G132" s="267"/>
      <c r="H132" s="267"/>
      <c r="I132" s="148"/>
      <c r="J132" s="267"/>
      <c r="K132" s="267"/>
      <c r="L132" s="34"/>
      <c r="M132" s="149"/>
      <c r="N132" s="150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132</v>
      </c>
      <c r="AU132" s="18" t="s">
        <v>80</v>
      </c>
    </row>
    <row r="133" spans="2:51" s="13" customFormat="1" ht="12">
      <c r="B133" s="151"/>
      <c r="C133" s="268"/>
      <c r="D133" s="280" t="s">
        <v>134</v>
      </c>
      <c r="E133" s="281" t="s">
        <v>3</v>
      </c>
      <c r="F133" s="282" t="s">
        <v>389</v>
      </c>
      <c r="G133" s="268"/>
      <c r="H133" s="281" t="s">
        <v>3</v>
      </c>
      <c r="I133" s="153"/>
      <c r="J133" s="268"/>
      <c r="K133" s="268"/>
      <c r="L133" s="151"/>
      <c r="M133" s="154"/>
      <c r="N133" s="155"/>
      <c r="O133" s="155"/>
      <c r="P133" s="155"/>
      <c r="Q133" s="155"/>
      <c r="R133" s="155"/>
      <c r="S133" s="155"/>
      <c r="T133" s="156"/>
      <c r="AT133" s="152" t="s">
        <v>134</v>
      </c>
      <c r="AU133" s="152" t="s">
        <v>80</v>
      </c>
      <c r="AV133" s="13" t="s">
        <v>78</v>
      </c>
      <c r="AW133" s="13" t="s">
        <v>32</v>
      </c>
      <c r="AX133" s="13" t="s">
        <v>70</v>
      </c>
      <c r="AY133" s="152" t="s">
        <v>123</v>
      </c>
    </row>
    <row r="134" spans="2:51" s="14" customFormat="1" ht="12">
      <c r="B134" s="157"/>
      <c r="C134" s="269"/>
      <c r="D134" s="280" t="s">
        <v>134</v>
      </c>
      <c r="E134" s="283" t="s">
        <v>3</v>
      </c>
      <c r="F134" s="284" t="s">
        <v>390</v>
      </c>
      <c r="G134" s="269"/>
      <c r="H134" s="285">
        <v>109.79</v>
      </c>
      <c r="I134" s="159"/>
      <c r="J134" s="269"/>
      <c r="K134" s="269"/>
      <c r="L134" s="157"/>
      <c r="M134" s="160"/>
      <c r="N134" s="161"/>
      <c r="O134" s="161"/>
      <c r="P134" s="161"/>
      <c r="Q134" s="161"/>
      <c r="R134" s="161"/>
      <c r="S134" s="161"/>
      <c r="T134" s="162"/>
      <c r="AT134" s="158" t="s">
        <v>134</v>
      </c>
      <c r="AU134" s="158" t="s">
        <v>80</v>
      </c>
      <c r="AV134" s="14" t="s">
        <v>80</v>
      </c>
      <c r="AW134" s="14" t="s">
        <v>32</v>
      </c>
      <c r="AX134" s="14" t="s">
        <v>70</v>
      </c>
      <c r="AY134" s="158" t="s">
        <v>123</v>
      </c>
    </row>
    <row r="135" spans="2:51" s="15" customFormat="1" ht="12">
      <c r="B135" s="163"/>
      <c r="C135" s="270"/>
      <c r="D135" s="280" t="s">
        <v>134</v>
      </c>
      <c r="E135" s="286" t="s">
        <v>3</v>
      </c>
      <c r="F135" s="287" t="s">
        <v>137</v>
      </c>
      <c r="G135" s="270"/>
      <c r="H135" s="288">
        <v>109.79</v>
      </c>
      <c r="I135" s="165"/>
      <c r="J135" s="270"/>
      <c r="K135" s="270"/>
      <c r="L135" s="163"/>
      <c r="M135" s="166"/>
      <c r="N135" s="167"/>
      <c r="O135" s="167"/>
      <c r="P135" s="167"/>
      <c r="Q135" s="167"/>
      <c r="R135" s="167"/>
      <c r="S135" s="167"/>
      <c r="T135" s="168"/>
      <c r="AT135" s="164" t="s">
        <v>134</v>
      </c>
      <c r="AU135" s="164" t="s">
        <v>80</v>
      </c>
      <c r="AV135" s="15" t="s">
        <v>130</v>
      </c>
      <c r="AW135" s="15" t="s">
        <v>32</v>
      </c>
      <c r="AX135" s="15" t="s">
        <v>78</v>
      </c>
      <c r="AY135" s="164" t="s">
        <v>123</v>
      </c>
    </row>
    <row r="136" spans="1:65" s="2" customFormat="1" ht="55.5" customHeight="1">
      <c r="A136" s="33"/>
      <c r="B136" s="138"/>
      <c r="C136" s="274" t="s">
        <v>303</v>
      </c>
      <c r="D136" s="274" t="s">
        <v>125</v>
      </c>
      <c r="E136" s="275" t="s">
        <v>391</v>
      </c>
      <c r="F136" s="266" t="s">
        <v>392</v>
      </c>
      <c r="G136" s="276" t="s">
        <v>157</v>
      </c>
      <c r="H136" s="277">
        <v>248.3</v>
      </c>
      <c r="I136" s="139"/>
      <c r="J136" s="265">
        <f>ROUND(I136*H136,2)</f>
        <v>0</v>
      </c>
      <c r="K136" s="266" t="s">
        <v>129</v>
      </c>
      <c r="L136" s="34"/>
      <c r="M136" s="140" t="s">
        <v>3</v>
      </c>
      <c r="N136" s="141" t="s">
        <v>41</v>
      </c>
      <c r="O136" s="54"/>
      <c r="P136" s="142">
        <f>O136*H136</f>
        <v>0</v>
      </c>
      <c r="Q136" s="142">
        <v>0.81492</v>
      </c>
      <c r="R136" s="142">
        <f>Q136*H136</f>
        <v>202.344636</v>
      </c>
      <c r="S136" s="142">
        <v>0</v>
      </c>
      <c r="T136" s="14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4" t="s">
        <v>130</v>
      </c>
      <c r="AT136" s="144" t="s">
        <v>125</v>
      </c>
      <c r="AU136" s="144" t="s">
        <v>80</v>
      </c>
      <c r="AY136" s="18" t="s">
        <v>123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8" t="s">
        <v>78</v>
      </c>
      <c r="BK136" s="145">
        <f>ROUND(I136*H136,2)</f>
        <v>0</v>
      </c>
      <c r="BL136" s="18" t="s">
        <v>130</v>
      </c>
      <c r="BM136" s="144" t="s">
        <v>393</v>
      </c>
    </row>
    <row r="137" spans="1:47" s="2" customFormat="1" ht="12">
      <c r="A137" s="33"/>
      <c r="B137" s="34"/>
      <c r="C137" s="267"/>
      <c r="D137" s="278" t="s">
        <v>132</v>
      </c>
      <c r="E137" s="267"/>
      <c r="F137" s="279" t="s">
        <v>394</v>
      </c>
      <c r="G137" s="267"/>
      <c r="H137" s="267"/>
      <c r="I137" s="148"/>
      <c r="J137" s="267"/>
      <c r="K137" s="267"/>
      <c r="L137" s="34"/>
      <c r="M137" s="149"/>
      <c r="N137" s="150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132</v>
      </c>
      <c r="AU137" s="18" t="s">
        <v>80</v>
      </c>
    </row>
    <row r="138" spans="2:51" s="13" customFormat="1" ht="12">
      <c r="B138" s="151"/>
      <c r="C138" s="268"/>
      <c r="D138" s="280" t="s">
        <v>134</v>
      </c>
      <c r="E138" s="281" t="s">
        <v>3</v>
      </c>
      <c r="F138" s="282" t="s">
        <v>395</v>
      </c>
      <c r="G138" s="268"/>
      <c r="H138" s="281" t="s">
        <v>3</v>
      </c>
      <c r="I138" s="153"/>
      <c r="J138" s="268"/>
      <c r="K138" s="268"/>
      <c r="L138" s="151"/>
      <c r="M138" s="154"/>
      <c r="N138" s="155"/>
      <c r="O138" s="155"/>
      <c r="P138" s="155"/>
      <c r="Q138" s="155"/>
      <c r="R138" s="155"/>
      <c r="S138" s="155"/>
      <c r="T138" s="156"/>
      <c r="AT138" s="152" t="s">
        <v>134</v>
      </c>
      <c r="AU138" s="152" t="s">
        <v>80</v>
      </c>
      <c r="AV138" s="13" t="s">
        <v>78</v>
      </c>
      <c r="AW138" s="13" t="s">
        <v>32</v>
      </c>
      <c r="AX138" s="13" t="s">
        <v>70</v>
      </c>
      <c r="AY138" s="152" t="s">
        <v>123</v>
      </c>
    </row>
    <row r="139" spans="2:51" s="14" customFormat="1" ht="12">
      <c r="B139" s="157"/>
      <c r="C139" s="269"/>
      <c r="D139" s="280" t="s">
        <v>134</v>
      </c>
      <c r="E139" s="283" t="s">
        <v>3</v>
      </c>
      <c r="F139" s="284" t="s">
        <v>396</v>
      </c>
      <c r="G139" s="269"/>
      <c r="H139" s="285">
        <v>248.3</v>
      </c>
      <c r="I139" s="159"/>
      <c r="J139" s="269"/>
      <c r="K139" s="269"/>
      <c r="L139" s="157"/>
      <c r="M139" s="160"/>
      <c r="N139" s="161"/>
      <c r="O139" s="161"/>
      <c r="P139" s="161"/>
      <c r="Q139" s="161"/>
      <c r="R139" s="161"/>
      <c r="S139" s="161"/>
      <c r="T139" s="162"/>
      <c r="AT139" s="158" t="s">
        <v>134</v>
      </c>
      <c r="AU139" s="158" t="s">
        <v>80</v>
      </c>
      <c r="AV139" s="14" t="s">
        <v>80</v>
      </c>
      <c r="AW139" s="14" t="s">
        <v>32</v>
      </c>
      <c r="AX139" s="14" t="s">
        <v>70</v>
      </c>
      <c r="AY139" s="158" t="s">
        <v>123</v>
      </c>
    </row>
    <row r="140" spans="2:51" s="15" customFormat="1" ht="12">
      <c r="B140" s="163"/>
      <c r="C140" s="270"/>
      <c r="D140" s="280" t="s">
        <v>134</v>
      </c>
      <c r="E140" s="286" t="s">
        <v>3</v>
      </c>
      <c r="F140" s="287" t="s">
        <v>137</v>
      </c>
      <c r="G140" s="270"/>
      <c r="H140" s="288">
        <v>248.3</v>
      </c>
      <c r="I140" s="165"/>
      <c r="J140" s="270"/>
      <c r="K140" s="270"/>
      <c r="L140" s="163"/>
      <c r="M140" s="166"/>
      <c r="N140" s="167"/>
      <c r="O140" s="167"/>
      <c r="P140" s="167"/>
      <c r="Q140" s="167"/>
      <c r="R140" s="167"/>
      <c r="S140" s="167"/>
      <c r="T140" s="168"/>
      <c r="AT140" s="164" t="s">
        <v>134</v>
      </c>
      <c r="AU140" s="164" t="s">
        <v>80</v>
      </c>
      <c r="AV140" s="15" t="s">
        <v>130</v>
      </c>
      <c r="AW140" s="15" t="s">
        <v>32</v>
      </c>
      <c r="AX140" s="15" t="s">
        <v>78</v>
      </c>
      <c r="AY140" s="164" t="s">
        <v>123</v>
      </c>
    </row>
    <row r="141" spans="1:65" s="2" customFormat="1" ht="66.75" customHeight="1">
      <c r="A141" s="33"/>
      <c r="B141" s="138"/>
      <c r="C141" s="274" t="s">
        <v>308</v>
      </c>
      <c r="D141" s="274" t="s">
        <v>125</v>
      </c>
      <c r="E141" s="275" t="s">
        <v>397</v>
      </c>
      <c r="F141" s="266" t="s">
        <v>398</v>
      </c>
      <c r="G141" s="276" t="s">
        <v>157</v>
      </c>
      <c r="H141" s="277">
        <v>254.7</v>
      </c>
      <c r="I141" s="139"/>
      <c r="J141" s="265">
        <f>ROUND(I141*H141,2)</f>
        <v>0</v>
      </c>
      <c r="K141" s="266" t="s">
        <v>3</v>
      </c>
      <c r="L141" s="34"/>
      <c r="M141" s="140" t="s">
        <v>3</v>
      </c>
      <c r="N141" s="141" t="s">
        <v>41</v>
      </c>
      <c r="O141" s="54"/>
      <c r="P141" s="142">
        <f>O141*H141</f>
        <v>0</v>
      </c>
      <c r="Q141" s="142">
        <v>0.81492</v>
      </c>
      <c r="R141" s="142">
        <f>Q141*H141</f>
        <v>207.56012399999997</v>
      </c>
      <c r="S141" s="142">
        <v>0</v>
      </c>
      <c r="T141" s="14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4" t="s">
        <v>130</v>
      </c>
      <c r="AT141" s="144" t="s">
        <v>125</v>
      </c>
      <c r="AU141" s="144" t="s">
        <v>80</v>
      </c>
      <c r="AY141" s="18" t="s">
        <v>123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78</v>
      </c>
      <c r="BK141" s="145">
        <f>ROUND(I141*H141,2)</f>
        <v>0</v>
      </c>
      <c r="BL141" s="18" t="s">
        <v>130</v>
      </c>
      <c r="BM141" s="144" t="s">
        <v>399</v>
      </c>
    </row>
    <row r="142" spans="2:51" s="13" customFormat="1" ht="12">
      <c r="B142" s="151"/>
      <c r="C142" s="268"/>
      <c r="D142" s="280" t="s">
        <v>134</v>
      </c>
      <c r="E142" s="281" t="s">
        <v>3</v>
      </c>
      <c r="F142" s="282" t="s">
        <v>400</v>
      </c>
      <c r="G142" s="268"/>
      <c r="H142" s="281" t="s">
        <v>3</v>
      </c>
      <c r="I142" s="153"/>
      <c r="J142" s="268"/>
      <c r="K142" s="268"/>
      <c r="L142" s="151"/>
      <c r="M142" s="154"/>
      <c r="N142" s="155"/>
      <c r="O142" s="155"/>
      <c r="P142" s="155"/>
      <c r="Q142" s="155"/>
      <c r="R142" s="155"/>
      <c r="S142" s="155"/>
      <c r="T142" s="156"/>
      <c r="AT142" s="152" t="s">
        <v>134</v>
      </c>
      <c r="AU142" s="152" t="s">
        <v>80</v>
      </c>
      <c r="AV142" s="13" t="s">
        <v>78</v>
      </c>
      <c r="AW142" s="13" t="s">
        <v>32</v>
      </c>
      <c r="AX142" s="13" t="s">
        <v>70</v>
      </c>
      <c r="AY142" s="152" t="s">
        <v>123</v>
      </c>
    </row>
    <row r="143" spans="2:51" s="14" customFormat="1" ht="12">
      <c r="B143" s="157"/>
      <c r="C143" s="269"/>
      <c r="D143" s="280" t="s">
        <v>134</v>
      </c>
      <c r="E143" s="283" t="s">
        <v>3</v>
      </c>
      <c r="F143" s="284" t="s">
        <v>401</v>
      </c>
      <c r="G143" s="269"/>
      <c r="H143" s="285">
        <v>254.7</v>
      </c>
      <c r="I143" s="159"/>
      <c r="J143" s="269"/>
      <c r="K143" s="269"/>
      <c r="L143" s="157"/>
      <c r="M143" s="160"/>
      <c r="N143" s="161"/>
      <c r="O143" s="161"/>
      <c r="P143" s="161"/>
      <c r="Q143" s="161"/>
      <c r="R143" s="161"/>
      <c r="S143" s="161"/>
      <c r="T143" s="162"/>
      <c r="AT143" s="158" t="s">
        <v>134</v>
      </c>
      <c r="AU143" s="158" t="s">
        <v>80</v>
      </c>
      <c r="AV143" s="14" t="s">
        <v>80</v>
      </c>
      <c r="AW143" s="14" t="s">
        <v>32</v>
      </c>
      <c r="AX143" s="14" t="s">
        <v>70</v>
      </c>
      <c r="AY143" s="158" t="s">
        <v>123</v>
      </c>
    </row>
    <row r="144" spans="2:51" s="15" customFormat="1" ht="12">
      <c r="B144" s="163"/>
      <c r="C144" s="270"/>
      <c r="D144" s="280" t="s">
        <v>134</v>
      </c>
      <c r="E144" s="286" t="s">
        <v>3</v>
      </c>
      <c r="F144" s="287" t="s">
        <v>137</v>
      </c>
      <c r="G144" s="270"/>
      <c r="H144" s="288">
        <v>254.7</v>
      </c>
      <c r="I144" s="165"/>
      <c r="J144" s="270"/>
      <c r="K144" s="270"/>
      <c r="L144" s="163"/>
      <c r="M144" s="166"/>
      <c r="N144" s="167"/>
      <c r="O144" s="167"/>
      <c r="P144" s="167"/>
      <c r="Q144" s="167"/>
      <c r="R144" s="167"/>
      <c r="S144" s="167"/>
      <c r="T144" s="168"/>
      <c r="AT144" s="164" t="s">
        <v>134</v>
      </c>
      <c r="AU144" s="164" t="s">
        <v>80</v>
      </c>
      <c r="AV144" s="15" t="s">
        <v>130</v>
      </c>
      <c r="AW144" s="15" t="s">
        <v>32</v>
      </c>
      <c r="AX144" s="15" t="s">
        <v>78</v>
      </c>
      <c r="AY144" s="164" t="s">
        <v>123</v>
      </c>
    </row>
    <row r="145" spans="2:63" s="12" customFormat="1" ht="22.9" customHeight="1">
      <c r="B145" s="125"/>
      <c r="C145" s="272"/>
      <c r="D145" s="289" t="s">
        <v>69</v>
      </c>
      <c r="E145" s="290" t="s">
        <v>183</v>
      </c>
      <c r="F145" s="290" t="s">
        <v>197</v>
      </c>
      <c r="G145" s="272"/>
      <c r="H145" s="272"/>
      <c r="I145" s="128"/>
      <c r="J145" s="271">
        <f>BK145</f>
        <v>0</v>
      </c>
      <c r="K145" s="272"/>
      <c r="L145" s="125"/>
      <c r="M145" s="130"/>
      <c r="N145" s="131"/>
      <c r="O145" s="131"/>
      <c r="P145" s="132">
        <f>SUM(P146:P156)</f>
        <v>0</v>
      </c>
      <c r="Q145" s="131"/>
      <c r="R145" s="132">
        <f>SUM(R146:R156)</f>
        <v>0.08473025000000001</v>
      </c>
      <c r="S145" s="131"/>
      <c r="T145" s="133">
        <f>SUM(T146:T156)</f>
        <v>0</v>
      </c>
      <c r="AR145" s="126" t="s">
        <v>78</v>
      </c>
      <c r="AT145" s="134" t="s">
        <v>69</v>
      </c>
      <c r="AU145" s="134" t="s">
        <v>78</v>
      </c>
      <c r="AY145" s="126" t="s">
        <v>123</v>
      </c>
      <c r="BK145" s="135">
        <f>SUM(BK146:BK156)</f>
        <v>0</v>
      </c>
    </row>
    <row r="146" spans="1:65" s="2" customFormat="1" ht="62.65" customHeight="1">
      <c r="A146" s="33"/>
      <c r="B146" s="138"/>
      <c r="C146" s="274" t="s">
        <v>9</v>
      </c>
      <c r="D146" s="274" t="s">
        <v>125</v>
      </c>
      <c r="E146" s="275" t="s">
        <v>402</v>
      </c>
      <c r="F146" s="266" t="s">
        <v>403</v>
      </c>
      <c r="G146" s="276" t="s">
        <v>289</v>
      </c>
      <c r="H146" s="277">
        <v>28.15</v>
      </c>
      <c r="I146" s="139"/>
      <c r="J146" s="265">
        <f>ROUND(I146*H146,2)</f>
        <v>0</v>
      </c>
      <c r="K146" s="266" t="s">
        <v>129</v>
      </c>
      <c r="L146" s="34"/>
      <c r="M146" s="140" t="s">
        <v>3</v>
      </c>
      <c r="N146" s="141" t="s">
        <v>41</v>
      </c>
      <c r="O146" s="54"/>
      <c r="P146" s="142">
        <f>O146*H146</f>
        <v>0</v>
      </c>
      <c r="Q146" s="142">
        <v>0.00061</v>
      </c>
      <c r="R146" s="142">
        <f>Q146*H146</f>
        <v>0.0171715</v>
      </c>
      <c r="S146" s="142">
        <v>0</v>
      </c>
      <c r="T146" s="14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4" t="s">
        <v>130</v>
      </c>
      <c r="AT146" s="144" t="s">
        <v>125</v>
      </c>
      <c r="AU146" s="144" t="s">
        <v>80</v>
      </c>
      <c r="AY146" s="18" t="s">
        <v>123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78</v>
      </c>
      <c r="BK146" s="145">
        <f>ROUND(I146*H146,2)</f>
        <v>0</v>
      </c>
      <c r="BL146" s="18" t="s">
        <v>130</v>
      </c>
      <c r="BM146" s="144" t="s">
        <v>404</v>
      </c>
    </row>
    <row r="147" spans="1:47" s="2" customFormat="1" ht="12">
      <c r="A147" s="33"/>
      <c r="B147" s="34"/>
      <c r="C147" s="267"/>
      <c r="D147" s="278" t="s">
        <v>132</v>
      </c>
      <c r="E147" s="267"/>
      <c r="F147" s="279" t="s">
        <v>405</v>
      </c>
      <c r="G147" s="267"/>
      <c r="H147" s="267"/>
      <c r="I147" s="148"/>
      <c r="J147" s="267"/>
      <c r="K147" s="267"/>
      <c r="L147" s="34"/>
      <c r="M147" s="149"/>
      <c r="N147" s="150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132</v>
      </c>
      <c r="AU147" s="18" t="s">
        <v>80</v>
      </c>
    </row>
    <row r="148" spans="2:51" s="13" customFormat="1" ht="12">
      <c r="B148" s="151"/>
      <c r="C148" s="268"/>
      <c r="D148" s="280" t="s">
        <v>134</v>
      </c>
      <c r="E148" s="281" t="s">
        <v>3</v>
      </c>
      <c r="F148" s="282" t="s">
        <v>406</v>
      </c>
      <c r="G148" s="268"/>
      <c r="H148" s="281" t="s">
        <v>3</v>
      </c>
      <c r="I148" s="153"/>
      <c r="J148" s="268"/>
      <c r="K148" s="268"/>
      <c r="L148" s="151"/>
      <c r="M148" s="154"/>
      <c r="N148" s="155"/>
      <c r="O148" s="155"/>
      <c r="P148" s="155"/>
      <c r="Q148" s="155"/>
      <c r="R148" s="155"/>
      <c r="S148" s="155"/>
      <c r="T148" s="156"/>
      <c r="AT148" s="152" t="s">
        <v>134</v>
      </c>
      <c r="AU148" s="152" t="s">
        <v>80</v>
      </c>
      <c r="AV148" s="13" t="s">
        <v>78</v>
      </c>
      <c r="AW148" s="13" t="s">
        <v>32</v>
      </c>
      <c r="AX148" s="13" t="s">
        <v>70</v>
      </c>
      <c r="AY148" s="152" t="s">
        <v>123</v>
      </c>
    </row>
    <row r="149" spans="2:51" s="14" customFormat="1" ht="12">
      <c r="B149" s="157"/>
      <c r="C149" s="269"/>
      <c r="D149" s="280" t="s">
        <v>134</v>
      </c>
      <c r="E149" s="283" t="s">
        <v>3</v>
      </c>
      <c r="F149" s="284" t="s">
        <v>407</v>
      </c>
      <c r="G149" s="269"/>
      <c r="H149" s="285">
        <v>3.65</v>
      </c>
      <c r="I149" s="159"/>
      <c r="J149" s="269"/>
      <c r="K149" s="269"/>
      <c r="L149" s="157"/>
      <c r="M149" s="160"/>
      <c r="N149" s="161"/>
      <c r="O149" s="161"/>
      <c r="P149" s="161"/>
      <c r="Q149" s="161"/>
      <c r="R149" s="161"/>
      <c r="S149" s="161"/>
      <c r="T149" s="162"/>
      <c r="AT149" s="158" t="s">
        <v>134</v>
      </c>
      <c r="AU149" s="158" t="s">
        <v>80</v>
      </c>
      <c r="AV149" s="14" t="s">
        <v>80</v>
      </c>
      <c r="AW149" s="14" t="s">
        <v>32</v>
      </c>
      <c r="AX149" s="14" t="s">
        <v>70</v>
      </c>
      <c r="AY149" s="158" t="s">
        <v>123</v>
      </c>
    </row>
    <row r="150" spans="2:51" s="13" customFormat="1" ht="12">
      <c r="B150" s="151"/>
      <c r="C150" s="268"/>
      <c r="D150" s="280" t="s">
        <v>134</v>
      </c>
      <c r="E150" s="281" t="s">
        <v>3</v>
      </c>
      <c r="F150" s="282" t="s">
        <v>408</v>
      </c>
      <c r="G150" s="268"/>
      <c r="H150" s="281" t="s">
        <v>3</v>
      </c>
      <c r="I150" s="153"/>
      <c r="J150" s="268"/>
      <c r="K150" s="268"/>
      <c r="L150" s="151"/>
      <c r="M150" s="154"/>
      <c r="N150" s="155"/>
      <c r="O150" s="155"/>
      <c r="P150" s="155"/>
      <c r="Q150" s="155"/>
      <c r="R150" s="155"/>
      <c r="S150" s="155"/>
      <c r="T150" s="156"/>
      <c r="AT150" s="152" t="s">
        <v>134</v>
      </c>
      <c r="AU150" s="152" t="s">
        <v>80</v>
      </c>
      <c r="AV150" s="13" t="s">
        <v>78</v>
      </c>
      <c r="AW150" s="13" t="s">
        <v>32</v>
      </c>
      <c r="AX150" s="13" t="s">
        <v>70</v>
      </c>
      <c r="AY150" s="152" t="s">
        <v>123</v>
      </c>
    </row>
    <row r="151" spans="2:51" s="14" customFormat="1" ht="12">
      <c r="B151" s="157"/>
      <c r="C151" s="269"/>
      <c r="D151" s="280" t="s">
        <v>134</v>
      </c>
      <c r="E151" s="283" t="s">
        <v>3</v>
      </c>
      <c r="F151" s="284" t="s">
        <v>409</v>
      </c>
      <c r="G151" s="269"/>
      <c r="H151" s="285">
        <v>24.5</v>
      </c>
      <c r="I151" s="159"/>
      <c r="J151" s="269"/>
      <c r="K151" s="269"/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134</v>
      </c>
      <c r="AU151" s="158" t="s">
        <v>80</v>
      </c>
      <c r="AV151" s="14" t="s">
        <v>80</v>
      </c>
      <c r="AW151" s="14" t="s">
        <v>32</v>
      </c>
      <c r="AX151" s="14" t="s">
        <v>70</v>
      </c>
      <c r="AY151" s="158" t="s">
        <v>123</v>
      </c>
    </row>
    <row r="152" spans="2:51" s="15" customFormat="1" ht="12">
      <c r="B152" s="163"/>
      <c r="C152" s="270"/>
      <c r="D152" s="280" t="s">
        <v>134</v>
      </c>
      <c r="E152" s="286" t="s">
        <v>3</v>
      </c>
      <c r="F152" s="287" t="s">
        <v>137</v>
      </c>
      <c r="G152" s="270"/>
      <c r="H152" s="288">
        <v>28.15</v>
      </c>
      <c r="I152" s="165"/>
      <c r="J152" s="270"/>
      <c r="K152" s="270"/>
      <c r="L152" s="163"/>
      <c r="M152" s="166"/>
      <c r="N152" s="167"/>
      <c r="O152" s="167"/>
      <c r="P152" s="167"/>
      <c r="Q152" s="167"/>
      <c r="R152" s="167"/>
      <c r="S152" s="167"/>
      <c r="T152" s="168"/>
      <c r="AT152" s="164" t="s">
        <v>134</v>
      </c>
      <c r="AU152" s="164" t="s">
        <v>80</v>
      </c>
      <c r="AV152" s="15" t="s">
        <v>130</v>
      </c>
      <c r="AW152" s="15" t="s">
        <v>32</v>
      </c>
      <c r="AX152" s="15" t="s">
        <v>78</v>
      </c>
      <c r="AY152" s="164" t="s">
        <v>123</v>
      </c>
    </row>
    <row r="153" spans="1:65" s="2" customFormat="1" ht="24.2" customHeight="1">
      <c r="A153" s="33"/>
      <c r="B153" s="138"/>
      <c r="C153" s="274" t="s">
        <v>321</v>
      </c>
      <c r="D153" s="274" t="s">
        <v>125</v>
      </c>
      <c r="E153" s="275" t="s">
        <v>410</v>
      </c>
      <c r="F153" s="266" t="s">
        <v>411</v>
      </c>
      <c r="G153" s="276" t="s">
        <v>157</v>
      </c>
      <c r="H153" s="277">
        <v>6.125</v>
      </c>
      <c r="I153" s="139"/>
      <c r="J153" s="265">
        <f>ROUND(I153*H153,2)</f>
        <v>0</v>
      </c>
      <c r="K153" s="266" t="s">
        <v>3</v>
      </c>
      <c r="L153" s="34"/>
      <c r="M153" s="140" t="s">
        <v>3</v>
      </c>
      <c r="N153" s="141" t="s">
        <v>41</v>
      </c>
      <c r="O153" s="54"/>
      <c r="P153" s="142">
        <f>O153*H153</f>
        <v>0</v>
      </c>
      <c r="Q153" s="142">
        <v>0.01103</v>
      </c>
      <c r="R153" s="142">
        <f>Q153*H153</f>
        <v>0.06755875</v>
      </c>
      <c r="S153" s="142">
        <v>0</v>
      </c>
      <c r="T153" s="14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4" t="s">
        <v>130</v>
      </c>
      <c r="AT153" s="144" t="s">
        <v>125</v>
      </c>
      <c r="AU153" s="144" t="s">
        <v>80</v>
      </c>
      <c r="AY153" s="18" t="s">
        <v>123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78</v>
      </c>
      <c r="BK153" s="145">
        <f>ROUND(I153*H153,2)</f>
        <v>0</v>
      </c>
      <c r="BL153" s="18" t="s">
        <v>130</v>
      </c>
      <c r="BM153" s="144" t="s">
        <v>412</v>
      </c>
    </row>
    <row r="154" spans="2:51" s="13" customFormat="1" ht="12">
      <c r="B154" s="151"/>
      <c r="C154" s="268"/>
      <c r="D154" s="280" t="s">
        <v>134</v>
      </c>
      <c r="E154" s="281" t="s">
        <v>3</v>
      </c>
      <c r="F154" s="282" t="s">
        <v>413</v>
      </c>
      <c r="G154" s="268"/>
      <c r="H154" s="281" t="s">
        <v>3</v>
      </c>
      <c r="I154" s="153"/>
      <c r="J154" s="268"/>
      <c r="K154" s="268"/>
      <c r="L154" s="151"/>
      <c r="M154" s="154"/>
      <c r="N154" s="155"/>
      <c r="O154" s="155"/>
      <c r="P154" s="155"/>
      <c r="Q154" s="155"/>
      <c r="R154" s="155"/>
      <c r="S154" s="155"/>
      <c r="T154" s="156"/>
      <c r="AT154" s="152" t="s">
        <v>134</v>
      </c>
      <c r="AU154" s="152" t="s">
        <v>80</v>
      </c>
      <c r="AV154" s="13" t="s">
        <v>78</v>
      </c>
      <c r="AW154" s="13" t="s">
        <v>32</v>
      </c>
      <c r="AX154" s="13" t="s">
        <v>70</v>
      </c>
      <c r="AY154" s="152" t="s">
        <v>123</v>
      </c>
    </row>
    <row r="155" spans="2:51" s="14" customFormat="1" ht="12">
      <c r="B155" s="157"/>
      <c r="C155" s="269"/>
      <c r="D155" s="280" t="s">
        <v>134</v>
      </c>
      <c r="E155" s="283" t="s">
        <v>3</v>
      </c>
      <c r="F155" s="284" t="s">
        <v>414</v>
      </c>
      <c r="G155" s="269"/>
      <c r="H155" s="285">
        <v>6.125</v>
      </c>
      <c r="I155" s="159"/>
      <c r="J155" s="269"/>
      <c r="K155" s="269"/>
      <c r="L155" s="157"/>
      <c r="M155" s="160"/>
      <c r="N155" s="161"/>
      <c r="O155" s="161"/>
      <c r="P155" s="161"/>
      <c r="Q155" s="161"/>
      <c r="R155" s="161"/>
      <c r="S155" s="161"/>
      <c r="T155" s="162"/>
      <c r="AT155" s="158" t="s">
        <v>134</v>
      </c>
      <c r="AU155" s="158" t="s">
        <v>80</v>
      </c>
      <c r="AV155" s="14" t="s">
        <v>80</v>
      </c>
      <c r="AW155" s="14" t="s">
        <v>32</v>
      </c>
      <c r="AX155" s="14" t="s">
        <v>70</v>
      </c>
      <c r="AY155" s="158" t="s">
        <v>123</v>
      </c>
    </row>
    <row r="156" spans="2:51" s="15" customFormat="1" ht="12">
      <c r="B156" s="163"/>
      <c r="C156" s="270"/>
      <c r="D156" s="280" t="s">
        <v>134</v>
      </c>
      <c r="E156" s="286" t="s">
        <v>3</v>
      </c>
      <c r="F156" s="287" t="s">
        <v>137</v>
      </c>
      <c r="G156" s="270"/>
      <c r="H156" s="288">
        <v>6.125</v>
      </c>
      <c r="I156" s="165"/>
      <c r="J156" s="270"/>
      <c r="K156" s="270"/>
      <c r="L156" s="163"/>
      <c r="M156" s="166"/>
      <c r="N156" s="167"/>
      <c r="O156" s="167"/>
      <c r="P156" s="167"/>
      <c r="Q156" s="167"/>
      <c r="R156" s="167"/>
      <c r="S156" s="167"/>
      <c r="T156" s="168"/>
      <c r="AT156" s="164" t="s">
        <v>134</v>
      </c>
      <c r="AU156" s="164" t="s">
        <v>80</v>
      </c>
      <c r="AV156" s="15" t="s">
        <v>130</v>
      </c>
      <c r="AW156" s="15" t="s">
        <v>32</v>
      </c>
      <c r="AX156" s="15" t="s">
        <v>78</v>
      </c>
      <c r="AY156" s="164" t="s">
        <v>123</v>
      </c>
    </row>
    <row r="157" spans="2:63" s="12" customFormat="1" ht="22.9" customHeight="1">
      <c r="B157" s="125"/>
      <c r="C157" s="272"/>
      <c r="D157" s="289" t="s">
        <v>69</v>
      </c>
      <c r="E157" s="290" t="s">
        <v>167</v>
      </c>
      <c r="F157" s="290" t="s">
        <v>168</v>
      </c>
      <c r="G157" s="272"/>
      <c r="H157" s="272"/>
      <c r="I157" s="128"/>
      <c r="J157" s="271">
        <f>BK157</f>
        <v>0</v>
      </c>
      <c r="K157" s="272"/>
      <c r="L157" s="125"/>
      <c r="M157" s="130"/>
      <c r="N157" s="131"/>
      <c r="O157" s="131"/>
      <c r="P157" s="132">
        <f>SUM(P158:P159)</f>
        <v>0</v>
      </c>
      <c r="Q157" s="131"/>
      <c r="R157" s="132">
        <f>SUM(R158:R159)</f>
        <v>0</v>
      </c>
      <c r="S157" s="131"/>
      <c r="T157" s="133">
        <f>SUM(T158:T159)</f>
        <v>0</v>
      </c>
      <c r="AR157" s="126" t="s">
        <v>78</v>
      </c>
      <c r="AT157" s="134" t="s">
        <v>69</v>
      </c>
      <c r="AU157" s="134" t="s">
        <v>78</v>
      </c>
      <c r="AY157" s="126" t="s">
        <v>123</v>
      </c>
      <c r="BK157" s="135">
        <f>SUM(BK158:BK159)</f>
        <v>0</v>
      </c>
    </row>
    <row r="158" spans="1:65" s="2" customFormat="1" ht="37.9" customHeight="1">
      <c r="A158" s="33"/>
      <c r="B158" s="138"/>
      <c r="C158" s="274" t="s">
        <v>325</v>
      </c>
      <c r="D158" s="274" t="s">
        <v>125</v>
      </c>
      <c r="E158" s="275" t="s">
        <v>170</v>
      </c>
      <c r="F158" s="266" t="s">
        <v>171</v>
      </c>
      <c r="G158" s="276" t="s">
        <v>172</v>
      </c>
      <c r="H158" s="277">
        <v>1261.167</v>
      </c>
      <c r="I158" s="139"/>
      <c r="J158" s="265">
        <f>ROUND(I158*H158,2)</f>
        <v>0</v>
      </c>
      <c r="K158" s="266" t="s">
        <v>129</v>
      </c>
      <c r="L158" s="34"/>
      <c r="M158" s="140" t="s">
        <v>3</v>
      </c>
      <c r="N158" s="141" t="s">
        <v>41</v>
      </c>
      <c r="O158" s="54"/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4" t="s">
        <v>130</v>
      </c>
      <c r="AT158" s="144" t="s">
        <v>125</v>
      </c>
      <c r="AU158" s="144" t="s">
        <v>80</v>
      </c>
      <c r="AY158" s="18" t="s">
        <v>123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8" t="s">
        <v>78</v>
      </c>
      <c r="BK158" s="145">
        <f>ROUND(I158*H158,2)</f>
        <v>0</v>
      </c>
      <c r="BL158" s="18" t="s">
        <v>130</v>
      </c>
      <c r="BM158" s="144" t="s">
        <v>415</v>
      </c>
    </row>
    <row r="159" spans="1:47" s="2" customFormat="1" ht="12">
      <c r="A159" s="33"/>
      <c r="B159" s="34"/>
      <c r="C159" s="267"/>
      <c r="D159" s="278" t="s">
        <v>132</v>
      </c>
      <c r="E159" s="267"/>
      <c r="F159" s="279" t="s">
        <v>174</v>
      </c>
      <c r="G159" s="267"/>
      <c r="H159" s="267"/>
      <c r="I159" s="148"/>
      <c r="J159" s="267"/>
      <c r="K159" s="267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132</v>
      </c>
      <c r="AU159" s="18" t="s">
        <v>80</v>
      </c>
    </row>
    <row r="160" spans="2:63" s="12" customFormat="1" ht="25.9" customHeight="1">
      <c r="B160" s="125"/>
      <c r="C160" s="272"/>
      <c r="D160" s="289" t="s">
        <v>69</v>
      </c>
      <c r="E160" s="291" t="s">
        <v>175</v>
      </c>
      <c r="F160" s="291" t="s">
        <v>176</v>
      </c>
      <c r="G160" s="272"/>
      <c r="H160" s="272"/>
      <c r="I160" s="128"/>
      <c r="J160" s="273">
        <f>BK160</f>
        <v>0</v>
      </c>
      <c r="K160" s="272"/>
      <c r="L160" s="125"/>
      <c r="M160" s="130"/>
      <c r="N160" s="131"/>
      <c r="O160" s="131"/>
      <c r="P160" s="132">
        <f>P161</f>
        <v>0</v>
      </c>
      <c r="Q160" s="131"/>
      <c r="R160" s="132">
        <f>R161</f>
        <v>0</v>
      </c>
      <c r="S160" s="131"/>
      <c r="T160" s="133">
        <f>T161</f>
        <v>0</v>
      </c>
      <c r="AR160" s="126" t="s">
        <v>130</v>
      </c>
      <c r="AT160" s="134" t="s">
        <v>69</v>
      </c>
      <c r="AU160" s="134" t="s">
        <v>70</v>
      </c>
      <c r="AY160" s="126" t="s">
        <v>123</v>
      </c>
      <c r="BK160" s="135">
        <f>BK161</f>
        <v>0</v>
      </c>
    </row>
    <row r="161" spans="1:65" s="2" customFormat="1" ht="21.75" customHeight="1">
      <c r="A161" s="33"/>
      <c r="B161" s="138"/>
      <c r="C161" s="274" t="s">
        <v>416</v>
      </c>
      <c r="D161" s="274" t="s">
        <v>125</v>
      </c>
      <c r="E161" s="275" t="s">
        <v>417</v>
      </c>
      <c r="F161" s="266" t="s">
        <v>418</v>
      </c>
      <c r="G161" s="276" t="s">
        <v>419</v>
      </c>
      <c r="H161" s="277">
        <v>4</v>
      </c>
      <c r="I161" s="139"/>
      <c r="J161" s="265">
        <f>ROUND(I161*H161,2)</f>
        <v>0</v>
      </c>
      <c r="K161" s="266" t="s">
        <v>3</v>
      </c>
      <c r="L161" s="34"/>
      <c r="M161" s="169" t="s">
        <v>3</v>
      </c>
      <c r="N161" s="170" t="s">
        <v>41</v>
      </c>
      <c r="O161" s="171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44" t="s">
        <v>181</v>
      </c>
      <c r="AT161" s="144" t="s">
        <v>125</v>
      </c>
      <c r="AU161" s="144" t="s">
        <v>78</v>
      </c>
      <c r="AY161" s="18" t="s">
        <v>123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8" t="s">
        <v>78</v>
      </c>
      <c r="BK161" s="145">
        <f>ROUND(I161*H161,2)</f>
        <v>0</v>
      </c>
      <c r="BL161" s="18" t="s">
        <v>181</v>
      </c>
      <c r="BM161" s="144" t="s">
        <v>420</v>
      </c>
    </row>
    <row r="162" spans="1:31" s="2" customFormat="1" ht="6.95" customHeight="1">
      <c r="A162" s="33"/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sheetProtection algorithmName="SHA-512" hashValue="j25wAaheqwFEQzA2L6VlGaZ26cBiCDb/8hC49E8jStzSt/pTGbb8T1o8l+C29rXnGUJlf1sFfSSYy4DRLAPKog==" saltValue="5hHl7Nvx8l24kxN/ttykSw==" spinCount="100000" sheet="1" objects="1" scenarios="1"/>
  <autoFilter ref="C84:K16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167151102"/>
    <hyperlink ref="F91" r:id="rId2" display="https://podminky.urs.cz/item/CS_URS_2022_01/162351123"/>
    <hyperlink ref="F93" r:id="rId3" display="https://podminky.urs.cz/item/CS_URS_2022_01/174151101"/>
    <hyperlink ref="F98" r:id="rId4" display="https://podminky.urs.cz/item/CS_URS_2022_01/174151101"/>
    <hyperlink ref="F105" r:id="rId5" display="https://podminky.urs.cz/item/CS_URS_2022_01/181951114"/>
    <hyperlink ref="F111" r:id="rId6" display="https://podminky.urs.cz/item/CS_URS_2022_01/457971122"/>
    <hyperlink ref="F117" r:id="rId7" display="https://podminky.urs.cz/item/CS_URS_2022_01/451571413"/>
    <hyperlink ref="F122" r:id="rId8" display="https://podminky.urs.cz/item/CS_URS_2022_01/451316114"/>
    <hyperlink ref="F127" r:id="rId9" display="https://podminky.urs.cz/item/CS_URS_2022_01/461310213"/>
    <hyperlink ref="F132" r:id="rId10" display="https://podminky.urs.cz/item/CS_URS_2022_01/463211151"/>
    <hyperlink ref="F137" r:id="rId11" display="https://podminky.urs.cz/item/CS_URS_2022_01/465511522"/>
    <hyperlink ref="F147" r:id="rId12" display="https://podminky.urs.cz/item/CS_URS_2022_01/919732211"/>
    <hyperlink ref="F159" r:id="rId13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3"/>
  <sheetViews>
    <sheetView showGridLines="0" zoomScale="25" zoomScaleNormal="25" workbookViewId="0" topLeftCell="A1">
      <selection activeCell="AE93" sqref="AE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96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2" t="str">
        <f>'Rekapitulace stavby'!K6</f>
        <v>VD Orlík, Malá Radava – modernizace sjezdu do vody</v>
      </c>
      <c r="F7" s="343"/>
      <c r="G7" s="343"/>
      <c r="H7" s="343"/>
      <c r="L7" s="21"/>
    </row>
    <row r="8" spans="1:31" s="2" customFormat="1" ht="12" customHeight="1">
      <c r="A8" s="33"/>
      <c r="B8" s="34"/>
      <c r="C8" s="33"/>
      <c r="D8" s="28" t="s">
        <v>97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2" t="s">
        <v>421</v>
      </c>
      <c r="F9" s="341"/>
      <c r="G9" s="341"/>
      <c r="H9" s="341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Vyplň údaj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44" t="str">
        <f>'Rekapitulace stavby'!E14</f>
        <v>Vyplň údaj</v>
      </c>
      <c r="F18" s="315"/>
      <c r="G18" s="315"/>
      <c r="H18" s="315"/>
      <c r="I18" s="28" t="s">
        <v>27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27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19" t="s">
        <v>3</v>
      </c>
      <c r="F27" s="319"/>
      <c r="G27" s="319"/>
      <c r="H27" s="3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36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40</v>
      </c>
      <c r="E33" s="28" t="s">
        <v>41</v>
      </c>
      <c r="F33" s="96">
        <f>ROUND((SUM(BE81:BE122)),2)</f>
        <v>0</v>
      </c>
      <c r="G33" s="33"/>
      <c r="H33" s="33"/>
      <c r="I33" s="97">
        <v>0.21</v>
      </c>
      <c r="J33" s="96">
        <f>ROUND(((SUM(BE81:BE122))*I33),2)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96">
        <f>ROUND((SUM(BF81:BF122)),2)</f>
        <v>0</v>
      </c>
      <c r="G34" s="33"/>
      <c r="H34" s="33"/>
      <c r="I34" s="97">
        <v>0.15</v>
      </c>
      <c r="J34" s="96">
        <f>ROUND(((SUM(BF81:BF122))*I34),2)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96">
        <f>ROUND((SUM(BG81:BG122)),2)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96">
        <f>ROUND((SUM(BH81:BH122)),2)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96">
        <f>ROUND((SUM(BI81:BI122)),2)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46</v>
      </c>
      <c r="E39" s="56"/>
      <c r="F39" s="56"/>
      <c r="G39" s="100" t="s">
        <v>47</v>
      </c>
      <c r="H39" s="101" t="s">
        <v>48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42" t="str">
        <f>E7</f>
        <v>VD Orlík, Malá Radava – modernizace sjezdu do vody</v>
      </c>
      <c r="F48" s="343"/>
      <c r="G48" s="343"/>
      <c r="H48" s="343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2" t="str">
        <f>E9</f>
        <v>05 - Sanace podloží</v>
      </c>
      <c r="F50" s="341"/>
      <c r="G50" s="341"/>
      <c r="H50" s="341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Vyplň údaj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24</v>
      </c>
      <c r="D54" s="33"/>
      <c r="E54" s="33"/>
      <c r="F54" s="26" t="str">
        <f>E15</f>
        <v>Povodí Vltavy, státní podnik, Holečkova 3178</v>
      </c>
      <c r="G54" s="33"/>
      <c r="H54" s="33"/>
      <c r="I54" s="28" t="s">
        <v>30</v>
      </c>
      <c r="J54" s="31" t="str">
        <f>E21</f>
        <v>Tomáš Lehmann - BPK projekt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3"/>
      <c r="E55" s="33"/>
      <c r="F55" s="26" t="str">
        <f>IF(E18="","",E18)</f>
        <v>Vyplň údaj</v>
      </c>
      <c r="G55" s="33"/>
      <c r="H55" s="33"/>
      <c r="I55" s="28" t="s">
        <v>33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68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>
      <c r="B60" s="107"/>
      <c r="D60" s="108" t="s">
        <v>103</v>
      </c>
      <c r="E60" s="109"/>
      <c r="F60" s="109"/>
      <c r="G60" s="109"/>
      <c r="H60" s="109"/>
      <c r="I60" s="109"/>
      <c r="J60" s="110">
        <f>J82</f>
        <v>0</v>
      </c>
      <c r="L60" s="107"/>
    </row>
    <row r="61" spans="2:12" s="10" customFormat="1" ht="19.9" customHeight="1">
      <c r="B61" s="111"/>
      <c r="D61" s="112" t="s">
        <v>422</v>
      </c>
      <c r="E61" s="113"/>
      <c r="F61" s="113"/>
      <c r="G61" s="113"/>
      <c r="H61" s="113"/>
      <c r="I61" s="113"/>
      <c r="J61" s="114">
        <f>J83</f>
        <v>0</v>
      </c>
      <c r="L61" s="111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108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42" t="str">
        <f>E7</f>
        <v>VD Orlík, Malá Radava – modernizace sjezdu do vody</v>
      </c>
      <c r="F71" s="343"/>
      <c r="G71" s="343"/>
      <c r="H71" s="34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32" t="str">
        <f>E9</f>
        <v>05 - Sanace podloží</v>
      </c>
      <c r="F73" s="341"/>
      <c r="G73" s="341"/>
      <c r="H73" s="341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3"/>
      <c r="E75" s="33"/>
      <c r="F75" s="26" t="str">
        <f>F12</f>
        <v xml:space="preserve"> </v>
      </c>
      <c r="G75" s="33"/>
      <c r="H75" s="33"/>
      <c r="I75" s="28" t="s">
        <v>23</v>
      </c>
      <c r="J75" s="51" t="str">
        <f>IF(J12="","",J12)</f>
        <v>Vyplň údaj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24</v>
      </c>
      <c r="D77" s="33"/>
      <c r="E77" s="33"/>
      <c r="F77" s="26" t="str">
        <f>E15</f>
        <v>Povodí Vltavy, státní podnik, Holečkova 3178</v>
      </c>
      <c r="G77" s="33"/>
      <c r="H77" s="33"/>
      <c r="I77" s="28" t="s">
        <v>30</v>
      </c>
      <c r="J77" s="31" t="str">
        <f>E21</f>
        <v>Tomáš Lehmann - BPK projekt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28</v>
      </c>
      <c r="D78" s="33"/>
      <c r="E78" s="33"/>
      <c r="F78" s="26" t="str">
        <f>IF(E18="","",E18)</f>
        <v>Vyplň údaj</v>
      </c>
      <c r="G78" s="33"/>
      <c r="H78" s="33"/>
      <c r="I78" s="28" t="s">
        <v>33</v>
      </c>
      <c r="J78" s="31" t="str">
        <f>E24</f>
        <v xml:space="preserve"> 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5"/>
      <c r="B80" s="116"/>
      <c r="C80" s="298" t="s">
        <v>109</v>
      </c>
      <c r="D80" s="299" t="s">
        <v>55</v>
      </c>
      <c r="E80" s="299" t="s">
        <v>51</v>
      </c>
      <c r="F80" s="299" t="s">
        <v>52</v>
      </c>
      <c r="G80" s="299" t="s">
        <v>110</v>
      </c>
      <c r="H80" s="299" t="s">
        <v>111</v>
      </c>
      <c r="I80" s="299" t="s">
        <v>112</v>
      </c>
      <c r="J80" s="299" t="s">
        <v>101</v>
      </c>
      <c r="K80" s="300" t="s">
        <v>113</v>
      </c>
      <c r="L80" s="120"/>
      <c r="M80" s="58" t="s">
        <v>3</v>
      </c>
      <c r="N80" s="59" t="s">
        <v>40</v>
      </c>
      <c r="O80" s="59" t="s">
        <v>114</v>
      </c>
      <c r="P80" s="59" t="s">
        <v>115</v>
      </c>
      <c r="Q80" s="59" t="s">
        <v>116</v>
      </c>
      <c r="R80" s="59" t="s">
        <v>117</v>
      </c>
      <c r="S80" s="59" t="s">
        <v>118</v>
      </c>
      <c r="T80" s="60" t="s">
        <v>119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63" s="2" customFormat="1" ht="22.9" customHeight="1">
      <c r="A81" s="33"/>
      <c r="B81" s="34"/>
      <c r="C81" s="301" t="s">
        <v>120</v>
      </c>
      <c r="D81" s="267"/>
      <c r="E81" s="267"/>
      <c r="F81" s="267"/>
      <c r="G81" s="267"/>
      <c r="H81" s="267"/>
      <c r="I81" s="267"/>
      <c r="J81" s="302">
        <f>BK81</f>
        <v>0</v>
      </c>
      <c r="K81" s="267"/>
      <c r="L81" s="34"/>
      <c r="M81" s="61"/>
      <c r="N81" s="52"/>
      <c r="O81" s="62"/>
      <c r="P81" s="122">
        <f>P82</f>
        <v>0</v>
      </c>
      <c r="Q81" s="62"/>
      <c r="R81" s="122">
        <f>R82</f>
        <v>578.45</v>
      </c>
      <c r="S81" s="62"/>
      <c r="T81" s="123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69</v>
      </c>
      <c r="AU81" s="18" t="s">
        <v>102</v>
      </c>
      <c r="BK81" s="124">
        <f>BK82</f>
        <v>0</v>
      </c>
    </row>
    <row r="82" spans="2:63" s="12" customFormat="1" ht="25.9" customHeight="1">
      <c r="B82" s="125"/>
      <c r="C82" s="272"/>
      <c r="D82" s="289" t="s">
        <v>69</v>
      </c>
      <c r="E82" s="291" t="s">
        <v>121</v>
      </c>
      <c r="F82" s="291" t="s">
        <v>122</v>
      </c>
      <c r="G82" s="272"/>
      <c r="H82" s="272"/>
      <c r="I82" s="272"/>
      <c r="J82" s="273">
        <f>BK82</f>
        <v>0</v>
      </c>
      <c r="K82" s="272"/>
      <c r="L82" s="125"/>
      <c r="M82" s="130"/>
      <c r="N82" s="131"/>
      <c r="O82" s="131"/>
      <c r="P82" s="132">
        <f>P83</f>
        <v>0</v>
      </c>
      <c r="Q82" s="131"/>
      <c r="R82" s="132">
        <f>R83</f>
        <v>578.45</v>
      </c>
      <c r="S82" s="131"/>
      <c r="T82" s="133">
        <f>T83</f>
        <v>0</v>
      </c>
      <c r="AR82" s="126" t="s">
        <v>78</v>
      </c>
      <c r="AT82" s="134" t="s">
        <v>69</v>
      </c>
      <c r="AU82" s="134" t="s">
        <v>70</v>
      </c>
      <c r="AY82" s="126" t="s">
        <v>123</v>
      </c>
      <c r="BK82" s="135">
        <f>BK83</f>
        <v>0</v>
      </c>
    </row>
    <row r="83" spans="2:63" s="12" customFormat="1" ht="22.9" customHeight="1">
      <c r="B83" s="125"/>
      <c r="C83" s="272"/>
      <c r="D83" s="289" t="s">
        <v>69</v>
      </c>
      <c r="E83" s="290" t="s">
        <v>423</v>
      </c>
      <c r="F83" s="290" t="s">
        <v>91</v>
      </c>
      <c r="G83" s="272"/>
      <c r="H83" s="272"/>
      <c r="I83" s="272"/>
      <c r="J83" s="271">
        <f>BK83</f>
        <v>0</v>
      </c>
      <c r="K83" s="272"/>
      <c r="L83" s="125"/>
      <c r="M83" s="130"/>
      <c r="N83" s="131"/>
      <c r="O83" s="131"/>
      <c r="P83" s="132">
        <f>SUM(P84:P122)</f>
        <v>0</v>
      </c>
      <c r="Q83" s="131"/>
      <c r="R83" s="132">
        <f>SUM(R84:R122)</f>
        <v>578.45</v>
      </c>
      <c r="S83" s="131"/>
      <c r="T83" s="133">
        <f>SUM(T84:T122)</f>
        <v>0</v>
      </c>
      <c r="AR83" s="126" t="s">
        <v>78</v>
      </c>
      <c r="AT83" s="134" t="s">
        <v>69</v>
      </c>
      <c r="AU83" s="134" t="s">
        <v>78</v>
      </c>
      <c r="AY83" s="126" t="s">
        <v>123</v>
      </c>
      <c r="BK83" s="135">
        <f>SUM(BK84:BK122)</f>
        <v>0</v>
      </c>
    </row>
    <row r="84" spans="1:65" s="2" customFormat="1" ht="33" customHeight="1">
      <c r="A84" s="33"/>
      <c r="B84" s="138"/>
      <c r="C84" s="274" t="s">
        <v>78</v>
      </c>
      <c r="D84" s="274" t="s">
        <v>125</v>
      </c>
      <c r="E84" s="275" t="s">
        <v>267</v>
      </c>
      <c r="F84" s="266" t="s">
        <v>268</v>
      </c>
      <c r="G84" s="276" t="s">
        <v>128</v>
      </c>
      <c r="H84" s="277">
        <v>251.5</v>
      </c>
      <c r="I84" s="139"/>
      <c r="J84" s="265">
        <f>ROUND(I84*H84,2)</f>
        <v>0</v>
      </c>
      <c r="K84" s="266" t="s">
        <v>129</v>
      </c>
      <c r="L84" s="34"/>
      <c r="M84" s="140" t="s">
        <v>3</v>
      </c>
      <c r="N84" s="141" t="s">
        <v>41</v>
      </c>
      <c r="O84" s="54"/>
      <c r="P84" s="142">
        <f>O84*H84</f>
        <v>0</v>
      </c>
      <c r="Q84" s="142">
        <v>0</v>
      </c>
      <c r="R84" s="142">
        <f>Q84*H84</f>
        <v>0</v>
      </c>
      <c r="S84" s="142">
        <v>0</v>
      </c>
      <c r="T84" s="143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44" t="s">
        <v>130</v>
      </c>
      <c r="AT84" s="144" t="s">
        <v>125</v>
      </c>
      <c r="AU84" s="144" t="s">
        <v>80</v>
      </c>
      <c r="AY84" s="18" t="s">
        <v>123</v>
      </c>
      <c r="BE84" s="145">
        <f>IF(N84="základní",J84,0)</f>
        <v>0</v>
      </c>
      <c r="BF84" s="145">
        <f>IF(N84="snížená",J84,0)</f>
        <v>0</v>
      </c>
      <c r="BG84" s="145">
        <f>IF(N84="zákl. přenesená",J84,0)</f>
        <v>0</v>
      </c>
      <c r="BH84" s="145">
        <f>IF(N84="sníž. přenesená",J84,0)</f>
        <v>0</v>
      </c>
      <c r="BI84" s="145">
        <f>IF(N84="nulová",J84,0)</f>
        <v>0</v>
      </c>
      <c r="BJ84" s="18" t="s">
        <v>78</v>
      </c>
      <c r="BK84" s="145">
        <f>ROUND(I84*H84,2)</f>
        <v>0</v>
      </c>
      <c r="BL84" s="18" t="s">
        <v>130</v>
      </c>
      <c r="BM84" s="144" t="s">
        <v>424</v>
      </c>
    </row>
    <row r="85" spans="1:47" s="2" customFormat="1" ht="12">
      <c r="A85" s="33"/>
      <c r="B85" s="34"/>
      <c r="C85" s="267"/>
      <c r="D85" s="278" t="s">
        <v>132</v>
      </c>
      <c r="E85" s="267"/>
      <c r="F85" s="279" t="s">
        <v>270</v>
      </c>
      <c r="G85" s="267"/>
      <c r="H85" s="267"/>
      <c r="I85" s="148"/>
      <c r="J85" s="267"/>
      <c r="K85" s="267"/>
      <c r="L85" s="34"/>
      <c r="M85" s="149"/>
      <c r="N85" s="150"/>
      <c r="O85" s="54"/>
      <c r="P85" s="54"/>
      <c r="Q85" s="54"/>
      <c r="R85" s="54"/>
      <c r="S85" s="54"/>
      <c r="T85" s="55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132</v>
      </c>
      <c r="AU85" s="18" t="s">
        <v>80</v>
      </c>
    </row>
    <row r="86" spans="2:51" s="13" customFormat="1" ht="12">
      <c r="B86" s="151"/>
      <c r="C86" s="268"/>
      <c r="D86" s="280" t="s">
        <v>134</v>
      </c>
      <c r="E86" s="281" t="s">
        <v>3</v>
      </c>
      <c r="F86" s="282" t="s">
        <v>425</v>
      </c>
      <c r="G86" s="268"/>
      <c r="H86" s="281" t="s">
        <v>3</v>
      </c>
      <c r="I86" s="153"/>
      <c r="J86" s="268"/>
      <c r="K86" s="268"/>
      <c r="L86" s="151"/>
      <c r="M86" s="154"/>
      <c r="N86" s="155"/>
      <c r="O86" s="155"/>
      <c r="P86" s="155"/>
      <c r="Q86" s="155"/>
      <c r="R86" s="155"/>
      <c r="S86" s="155"/>
      <c r="T86" s="156"/>
      <c r="AT86" s="152" t="s">
        <v>134</v>
      </c>
      <c r="AU86" s="152" t="s">
        <v>80</v>
      </c>
      <c r="AV86" s="13" t="s">
        <v>78</v>
      </c>
      <c r="AW86" s="13" t="s">
        <v>32</v>
      </c>
      <c r="AX86" s="13" t="s">
        <v>70</v>
      </c>
      <c r="AY86" s="152" t="s">
        <v>123</v>
      </c>
    </row>
    <row r="87" spans="2:51" s="14" customFormat="1" ht="12">
      <c r="B87" s="157"/>
      <c r="C87" s="269"/>
      <c r="D87" s="280" t="s">
        <v>134</v>
      </c>
      <c r="E87" s="283" t="s">
        <v>3</v>
      </c>
      <c r="F87" s="284" t="s">
        <v>426</v>
      </c>
      <c r="G87" s="269"/>
      <c r="H87" s="285">
        <v>251.5</v>
      </c>
      <c r="I87" s="159"/>
      <c r="J87" s="269"/>
      <c r="K87" s="269"/>
      <c r="L87" s="157"/>
      <c r="M87" s="160"/>
      <c r="N87" s="161"/>
      <c r="O87" s="161"/>
      <c r="P87" s="161"/>
      <c r="Q87" s="161"/>
      <c r="R87" s="161"/>
      <c r="S87" s="161"/>
      <c r="T87" s="162"/>
      <c r="AT87" s="158" t="s">
        <v>134</v>
      </c>
      <c r="AU87" s="158" t="s">
        <v>80</v>
      </c>
      <c r="AV87" s="14" t="s">
        <v>80</v>
      </c>
      <c r="AW87" s="14" t="s">
        <v>32</v>
      </c>
      <c r="AX87" s="14" t="s">
        <v>70</v>
      </c>
      <c r="AY87" s="158" t="s">
        <v>123</v>
      </c>
    </row>
    <row r="88" spans="2:51" s="15" customFormat="1" ht="12">
      <c r="B88" s="163"/>
      <c r="C88" s="270"/>
      <c r="D88" s="280" t="s">
        <v>134</v>
      </c>
      <c r="E88" s="286" t="s">
        <v>3</v>
      </c>
      <c r="F88" s="287" t="s">
        <v>137</v>
      </c>
      <c r="G88" s="270"/>
      <c r="H88" s="288">
        <v>251.5</v>
      </c>
      <c r="I88" s="165"/>
      <c r="J88" s="270"/>
      <c r="K88" s="270"/>
      <c r="L88" s="163"/>
      <c r="M88" s="166"/>
      <c r="N88" s="167"/>
      <c r="O88" s="167"/>
      <c r="P88" s="167"/>
      <c r="Q88" s="167"/>
      <c r="R88" s="167"/>
      <c r="S88" s="167"/>
      <c r="T88" s="168"/>
      <c r="AT88" s="164" t="s">
        <v>134</v>
      </c>
      <c r="AU88" s="164" t="s">
        <v>80</v>
      </c>
      <c r="AV88" s="15" t="s">
        <v>130</v>
      </c>
      <c r="AW88" s="15" t="s">
        <v>32</v>
      </c>
      <c r="AX88" s="15" t="s">
        <v>78</v>
      </c>
      <c r="AY88" s="164" t="s">
        <v>123</v>
      </c>
    </row>
    <row r="89" spans="1:65" s="2" customFormat="1" ht="44.25" customHeight="1">
      <c r="A89" s="33"/>
      <c r="B89" s="138"/>
      <c r="C89" s="274" t="s">
        <v>80</v>
      </c>
      <c r="D89" s="274" t="s">
        <v>125</v>
      </c>
      <c r="E89" s="275" t="s">
        <v>427</v>
      </c>
      <c r="F89" s="266" t="s">
        <v>428</v>
      </c>
      <c r="G89" s="276" t="s">
        <v>128</v>
      </c>
      <c r="H89" s="277">
        <v>251.5</v>
      </c>
      <c r="I89" s="139"/>
      <c r="J89" s="265">
        <f>ROUND(I89*H89,2)</f>
        <v>0</v>
      </c>
      <c r="K89" s="266" t="s">
        <v>129</v>
      </c>
      <c r="L89" s="34"/>
      <c r="M89" s="140" t="s">
        <v>3</v>
      </c>
      <c r="N89" s="141" t="s">
        <v>41</v>
      </c>
      <c r="O89" s="54"/>
      <c r="P89" s="142">
        <f>O89*H89</f>
        <v>0</v>
      </c>
      <c r="Q89" s="142">
        <v>0</v>
      </c>
      <c r="R89" s="142">
        <f>Q89*H89</f>
        <v>0</v>
      </c>
      <c r="S89" s="142">
        <v>0</v>
      </c>
      <c r="T89" s="143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4" t="s">
        <v>130</v>
      </c>
      <c r="AT89" s="144" t="s">
        <v>125</v>
      </c>
      <c r="AU89" s="144" t="s">
        <v>80</v>
      </c>
      <c r="AY89" s="18" t="s">
        <v>123</v>
      </c>
      <c r="BE89" s="145">
        <f>IF(N89="základní",J89,0)</f>
        <v>0</v>
      </c>
      <c r="BF89" s="145">
        <f>IF(N89="snížená",J89,0)</f>
        <v>0</v>
      </c>
      <c r="BG89" s="145">
        <f>IF(N89="zákl. přenesená",J89,0)</f>
        <v>0</v>
      </c>
      <c r="BH89" s="145">
        <f>IF(N89="sníž. přenesená",J89,0)</f>
        <v>0</v>
      </c>
      <c r="BI89" s="145">
        <f>IF(N89="nulová",J89,0)</f>
        <v>0</v>
      </c>
      <c r="BJ89" s="18" t="s">
        <v>78</v>
      </c>
      <c r="BK89" s="145">
        <f>ROUND(I89*H89,2)</f>
        <v>0</v>
      </c>
      <c r="BL89" s="18" t="s">
        <v>130</v>
      </c>
      <c r="BM89" s="144" t="s">
        <v>429</v>
      </c>
    </row>
    <row r="90" spans="1:47" s="2" customFormat="1" ht="12">
      <c r="A90" s="33"/>
      <c r="B90" s="34"/>
      <c r="C90" s="267"/>
      <c r="D90" s="278" t="s">
        <v>132</v>
      </c>
      <c r="E90" s="267"/>
      <c r="F90" s="279" t="s">
        <v>430</v>
      </c>
      <c r="G90" s="267"/>
      <c r="H90" s="267"/>
      <c r="I90" s="148"/>
      <c r="J90" s="267"/>
      <c r="K90" s="267"/>
      <c r="L90" s="34"/>
      <c r="M90" s="149"/>
      <c r="N90" s="150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132</v>
      </c>
      <c r="AU90" s="18" t="s">
        <v>80</v>
      </c>
    </row>
    <row r="91" spans="2:51" s="14" customFormat="1" ht="12">
      <c r="B91" s="157"/>
      <c r="C91" s="269"/>
      <c r="D91" s="280" t="s">
        <v>134</v>
      </c>
      <c r="E91" s="283" t="s">
        <v>3</v>
      </c>
      <c r="F91" s="284" t="s">
        <v>431</v>
      </c>
      <c r="G91" s="269"/>
      <c r="H91" s="285">
        <v>251.5</v>
      </c>
      <c r="I91" s="159"/>
      <c r="J91" s="269"/>
      <c r="K91" s="269"/>
      <c r="L91" s="157"/>
      <c r="M91" s="160"/>
      <c r="N91" s="161"/>
      <c r="O91" s="161"/>
      <c r="P91" s="161"/>
      <c r="Q91" s="161"/>
      <c r="R91" s="161"/>
      <c r="S91" s="161"/>
      <c r="T91" s="162"/>
      <c r="AT91" s="158" t="s">
        <v>134</v>
      </c>
      <c r="AU91" s="158" t="s">
        <v>80</v>
      </c>
      <c r="AV91" s="14" t="s">
        <v>80</v>
      </c>
      <c r="AW91" s="14" t="s">
        <v>32</v>
      </c>
      <c r="AX91" s="14" t="s">
        <v>70</v>
      </c>
      <c r="AY91" s="158" t="s">
        <v>123</v>
      </c>
    </row>
    <row r="92" spans="2:51" s="15" customFormat="1" ht="12">
      <c r="B92" s="163"/>
      <c r="C92" s="270"/>
      <c r="D92" s="280" t="s">
        <v>134</v>
      </c>
      <c r="E92" s="286" t="s">
        <v>3</v>
      </c>
      <c r="F92" s="287" t="s">
        <v>137</v>
      </c>
      <c r="G92" s="270"/>
      <c r="H92" s="288">
        <v>251.5</v>
      </c>
      <c r="I92" s="165"/>
      <c r="J92" s="270"/>
      <c r="K92" s="270"/>
      <c r="L92" s="163"/>
      <c r="M92" s="166"/>
      <c r="N92" s="167"/>
      <c r="O92" s="167"/>
      <c r="P92" s="167"/>
      <c r="Q92" s="167"/>
      <c r="R92" s="167"/>
      <c r="S92" s="167"/>
      <c r="T92" s="168"/>
      <c r="AT92" s="164" t="s">
        <v>134</v>
      </c>
      <c r="AU92" s="164" t="s">
        <v>80</v>
      </c>
      <c r="AV92" s="15" t="s">
        <v>130</v>
      </c>
      <c r="AW92" s="15" t="s">
        <v>32</v>
      </c>
      <c r="AX92" s="15" t="s">
        <v>78</v>
      </c>
      <c r="AY92" s="164" t="s">
        <v>123</v>
      </c>
    </row>
    <row r="93" spans="1:65" s="2" customFormat="1" ht="62.65" customHeight="1">
      <c r="A93" s="33"/>
      <c r="B93" s="138"/>
      <c r="C93" s="274" t="s">
        <v>143</v>
      </c>
      <c r="D93" s="274" t="s">
        <v>125</v>
      </c>
      <c r="E93" s="275" t="s">
        <v>432</v>
      </c>
      <c r="F93" s="266" t="s">
        <v>433</v>
      </c>
      <c r="G93" s="276" t="s">
        <v>128</v>
      </c>
      <c r="H93" s="277">
        <v>251.5</v>
      </c>
      <c r="I93" s="139"/>
      <c r="J93" s="265">
        <f>ROUND(I93*H93,2)</f>
        <v>0</v>
      </c>
      <c r="K93" s="266" t="s">
        <v>129</v>
      </c>
      <c r="L93" s="34"/>
      <c r="M93" s="140" t="s">
        <v>3</v>
      </c>
      <c r="N93" s="141" t="s">
        <v>41</v>
      </c>
      <c r="O93" s="54"/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4" t="s">
        <v>130</v>
      </c>
      <c r="AT93" s="144" t="s">
        <v>125</v>
      </c>
      <c r="AU93" s="144" t="s">
        <v>80</v>
      </c>
      <c r="AY93" s="18" t="s">
        <v>123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78</v>
      </c>
      <c r="BK93" s="145">
        <f>ROUND(I93*H93,2)</f>
        <v>0</v>
      </c>
      <c r="BL93" s="18" t="s">
        <v>130</v>
      </c>
      <c r="BM93" s="144" t="s">
        <v>434</v>
      </c>
    </row>
    <row r="94" spans="1:47" s="2" customFormat="1" ht="12">
      <c r="A94" s="33"/>
      <c r="B94" s="34"/>
      <c r="C94" s="267"/>
      <c r="D94" s="278" t="s">
        <v>132</v>
      </c>
      <c r="E94" s="267"/>
      <c r="F94" s="279" t="s">
        <v>435</v>
      </c>
      <c r="G94" s="267"/>
      <c r="H94" s="267"/>
      <c r="I94" s="148"/>
      <c r="J94" s="267"/>
      <c r="K94" s="267"/>
      <c r="L94" s="34"/>
      <c r="M94" s="149"/>
      <c r="N94" s="150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132</v>
      </c>
      <c r="AU94" s="18" t="s">
        <v>80</v>
      </c>
    </row>
    <row r="95" spans="2:51" s="14" customFormat="1" ht="12">
      <c r="B95" s="157"/>
      <c r="C95" s="269"/>
      <c r="D95" s="280" t="s">
        <v>134</v>
      </c>
      <c r="E95" s="283" t="s">
        <v>3</v>
      </c>
      <c r="F95" s="284" t="s">
        <v>431</v>
      </c>
      <c r="G95" s="269"/>
      <c r="H95" s="285">
        <v>251.5</v>
      </c>
      <c r="I95" s="159"/>
      <c r="J95" s="269"/>
      <c r="K95" s="26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134</v>
      </c>
      <c r="AU95" s="158" t="s">
        <v>80</v>
      </c>
      <c r="AV95" s="14" t="s">
        <v>80</v>
      </c>
      <c r="AW95" s="14" t="s">
        <v>32</v>
      </c>
      <c r="AX95" s="14" t="s">
        <v>70</v>
      </c>
      <c r="AY95" s="158" t="s">
        <v>123</v>
      </c>
    </row>
    <row r="96" spans="2:51" s="15" customFormat="1" ht="12">
      <c r="B96" s="163"/>
      <c r="C96" s="270"/>
      <c r="D96" s="280" t="s">
        <v>134</v>
      </c>
      <c r="E96" s="286" t="s">
        <v>3</v>
      </c>
      <c r="F96" s="287" t="s">
        <v>137</v>
      </c>
      <c r="G96" s="270"/>
      <c r="H96" s="288">
        <v>251.5</v>
      </c>
      <c r="I96" s="165"/>
      <c r="J96" s="270"/>
      <c r="K96" s="270"/>
      <c r="L96" s="163"/>
      <c r="M96" s="166"/>
      <c r="N96" s="167"/>
      <c r="O96" s="167"/>
      <c r="P96" s="167"/>
      <c r="Q96" s="167"/>
      <c r="R96" s="167"/>
      <c r="S96" s="167"/>
      <c r="T96" s="168"/>
      <c r="AT96" s="164" t="s">
        <v>134</v>
      </c>
      <c r="AU96" s="164" t="s">
        <v>80</v>
      </c>
      <c r="AV96" s="15" t="s">
        <v>130</v>
      </c>
      <c r="AW96" s="15" t="s">
        <v>32</v>
      </c>
      <c r="AX96" s="15" t="s">
        <v>78</v>
      </c>
      <c r="AY96" s="164" t="s">
        <v>123</v>
      </c>
    </row>
    <row r="97" spans="1:65" s="2" customFormat="1" ht="37.9" customHeight="1">
      <c r="A97" s="33"/>
      <c r="B97" s="138"/>
      <c r="C97" s="274" t="s">
        <v>130</v>
      </c>
      <c r="D97" s="274" t="s">
        <v>125</v>
      </c>
      <c r="E97" s="275" t="s">
        <v>436</v>
      </c>
      <c r="F97" s="266" t="s">
        <v>437</v>
      </c>
      <c r="G97" s="276" t="s">
        <v>128</v>
      </c>
      <c r="H97" s="277">
        <v>251.5</v>
      </c>
      <c r="I97" s="139"/>
      <c r="J97" s="265">
        <f>ROUND(I97*H97,2)</f>
        <v>0</v>
      </c>
      <c r="K97" s="266" t="s">
        <v>129</v>
      </c>
      <c r="L97" s="34"/>
      <c r="M97" s="140" t="s">
        <v>3</v>
      </c>
      <c r="N97" s="141" t="s">
        <v>41</v>
      </c>
      <c r="O97" s="54"/>
      <c r="P97" s="142">
        <f>O97*H97</f>
        <v>0</v>
      </c>
      <c r="Q97" s="142">
        <v>0</v>
      </c>
      <c r="R97" s="142">
        <f>Q97*H97</f>
        <v>0</v>
      </c>
      <c r="S97" s="142">
        <v>0</v>
      </c>
      <c r="T97" s="143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4" t="s">
        <v>130</v>
      </c>
      <c r="AT97" s="144" t="s">
        <v>125</v>
      </c>
      <c r="AU97" s="144" t="s">
        <v>80</v>
      </c>
      <c r="AY97" s="18" t="s">
        <v>123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78</v>
      </c>
      <c r="BK97" s="145">
        <f>ROUND(I97*H97,2)</f>
        <v>0</v>
      </c>
      <c r="BL97" s="18" t="s">
        <v>130</v>
      </c>
      <c r="BM97" s="144" t="s">
        <v>438</v>
      </c>
    </row>
    <row r="98" spans="1:47" s="2" customFormat="1" ht="12">
      <c r="A98" s="33"/>
      <c r="B98" s="34"/>
      <c r="C98" s="267"/>
      <c r="D98" s="278" t="s">
        <v>132</v>
      </c>
      <c r="E98" s="267"/>
      <c r="F98" s="279" t="s">
        <v>439</v>
      </c>
      <c r="G98" s="267"/>
      <c r="H98" s="267"/>
      <c r="I98" s="148"/>
      <c r="J98" s="267"/>
      <c r="K98" s="267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132</v>
      </c>
      <c r="AU98" s="18" t="s">
        <v>80</v>
      </c>
    </row>
    <row r="99" spans="2:51" s="14" customFormat="1" ht="12">
      <c r="B99" s="157"/>
      <c r="C99" s="269"/>
      <c r="D99" s="280" t="s">
        <v>134</v>
      </c>
      <c r="E99" s="283" t="s">
        <v>3</v>
      </c>
      <c r="F99" s="284" t="s">
        <v>431</v>
      </c>
      <c r="G99" s="269"/>
      <c r="H99" s="285">
        <v>251.5</v>
      </c>
      <c r="I99" s="159"/>
      <c r="J99" s="269"/>
      <c r="K99" s="269"/>
      <c r="L99" s="157"/>
      <c r="M99" s="160"/>
      <c r="N99" s="161"/>
      <c r="O99" s="161"/>
      <c r="P99" s="161"/>
      <c r="Q99" s="161"/>
      <c r="R99" s="161"/>
      <c r="S99" s="161"/>
      <c r="T99" s="162"/>
      <c r="AT99" s="158" t="s">
        <v>134</v>
      </c>
      <c r="AU99" s="158" t="s">
        <v>80</v>
      </c>
      <c r="AV99" s="14" t="s">
        <v>80</v>
      </c>
      <c r="AW99" s="14" t="s">
        <v>32</v>
      </c>
      <c r="AX99" s="14" t="s">
        <v>70</v>
      </c>
      <c r="AY99" s="158" t="s">
        <v>123</v>
      </c>
    </row>
    <row r="100" spans="2:51" s="15" customFormat="1" ht="12">
      <c r="B100" s="163"/>
      <c r="C100" s="270"/>
      <c r="D100" s="280" t="s">
        <v>134</v>
      </c>
      <c r="E100" s="286" t="s">
        <v>3</v>
      </c>
      <c r="F100" s="287" t="s">
        <v>137</v>
      </c>
      <c r="G100" s="270"/>
      <c r="H100" s="288">
        <v>251.5</v>
      </c>
      <c r="I100" s="165"/>
      <c r="J100" s="270"/>
      <c r="K100" s="270"/>
      <c r="L100" s="163"/>
      <c r="M100" s="166"/>
      <c r="N100" s="167"/>
      <c r="O100" s="167"/>
      <c r="P100" s="167"/>
      <c r="Q100" s="167"/>
      <c r="R100" s="167"/>
      <c r="S100" s="167"/>
      <c r="T100" s="168"/>
      <c r="AT100" s="164" t="s">
        <v>134</v>
      </c>
      <c r="AU100" s="164" t="s">
        <v>80</v>
      </c>
      <c r="AV100" s="15" t="s">
        <v>130</v>
      </c>
      <c r="AW100" s="15" t="s">
        <v>32</v>
      </c>
      <c r="AX100" s="15" t="s">
        <v>78</v>
      </c>
      <c r="AY100" s="164" t="s">
        <v>123</v>
      </c>
    </row>
    <row r="101" spans="1:65" s="2" customFormat="1" ht="44.25" customHeight="1">
      <c r="A101" s="33"/>
      <c r="B101" s="138"/>
      <c r="C101" s="274" t="s">
        <v>154</v>
      </c>
      <c r="D101" s="274" t="s">
        <v>125</v>
      </c>
      <c r="E101" s="275" t="s">
        <v>440</v>
      </c>
      <c r="F101" s="266" t="s">
        <v>441</v>
      </c>
      <c r="G101" s="276" t="s">
        <v>128</v>
      </c>
      <c r="H101" s="277">
        <v>251.5</v>
      </c>
      <c r="I101" s="139"/>
      <c r="J101" s="265">
        <f>ROUND(I101*H101,2)</f>
        <v>0</v>
      </c>
      <c r="K101" s="266" t="s">
        <v>129</v>
      </c>
      <c r="L101" s="34"/>
      <c r="M101" s="140" t="s">
        <v>3</v>
      </c>
      <c r="N101" s="141" t="s">
        <v>41</v>
      </c>
      <c r="O101" s="54"/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4" t="s">
        <v>130</v>
      </c>
      <c r="AT101" s="144" t="s">
        <v>125</v>
      </c>
      <c r="AU101" s="144" t="s">
        <v>80</v>
      </c>
      <c r="AY101" s="18" t="s">
        <v>123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78</v>
      </c>
      <c r="BK101" s="145">
        <f>ROUND(I101*H101,2)</f>
        <v>0</v>
      </c>
      <c r="BL101" s="18" t="s">
        <v>130</v>
      </c>
      <c r="BM101" s="144" t="s">
        <v>442</v>
      </c>
    </row>
    <row r="102" spans="1:47" s="2" customFormat="1" ht="12">
      <c r="A102" s="33"/>
      <c r="B102" s="34"/>
      <c r="C102" s="267"/>
      <c r="D102" s="278" t="s">
        <v>132</v>
      </c>
      <c r="E102" s="267"/>
      <c r="F102" s="279" t="s">
        <v>443</v>
      </c>
      <c r="G102" s="267"/>
      <c r="H102" s="267"/>
      <c r="I102" s="148"/>
      <c r="J102" s="267"/>
      <c r="K102" s="267"/>
      <c r="L102" s="34"/>
      <c r="M102" s="149"/>
      <c r="N102" s="150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132</v>
      </c>
      <c r="AU102" s="18" t="s">
        <v>80</v>
      </c>
    </row>
    <row r="103" spans="2:51" s="13" customFormat="1" ht="12">
      <c r="B103" s="151"/>
      <c r="C103" s="268"/>
      <c r="D103" s="280" t="s">
        <v>134</v>
      </c>
      <c r="E103" s="281" t="s">
        <v>3</v>
      </c>
      <c r="F103" s="282" t="s">
        <v>444</v>
      </c>
      <c r="G103" s="268"/>
      <c r="H103" s="281" t="s">
        <v>3</v>
      </c>
      <c r="I103" s="153"/>
      <c r="J103" s="268"/>
      <c r="K103" s="268"/>
      <c r="L103" s="151"/>
      <c r="M103" s="154"/>
      <c r="N103" s="155"/>
      <c r="O103" s="155"/>
      <c r="P103" s="155"/>
      <c r="Q103" s="155"/>
      <c r="R103" s="155"/>
      <c r="S103" s="155"/>
      <c r="T103" s="156"/>
      <c r="AT103" s="152" t="s">
        <v>134</v>
      </c>
      <c r="AU103" s="152" t="s">
        <v>80</v>
      </c>
      <c r="AV103" s="13" t="s">
        <v>78</v>
      </c>
      <c r="AW103" s="13" t="s">
        <v>32</v>
      </c>
      <c r="AX103" s="13" t="s">
        <v>70</v>
      </c>
      <c r="AY103" s="152" t="s">
        <v>123</v>
      </c>
    </row>
    <row r="104" spans="2:51" s="14" customFormat="1" ht="12">
      <c r="B104" s="157"/>
      <c r="C104" s="269"/>
      <c r="D104" s="280" t="s">
        <v>134</v>
      </c>
      <c r="E104" s="283" t="s">
        <v>3</v>
      </c>
      <c r="F104" s="284" t="s">
        <v>426</v>
      </c>
      <c r="G104" s="269"/>
      <c r="H104" s="285">
        <v>251.5</v>
      </c>
      <c r="I104" s="159"/>
      <c r="J104" s="269"/>
      <c r="K104" s="269"/>
      <c r="L104" s="157"/>
      <c r="M104" s="160"/>
      <c r="N104" s="161"/>
      <c r="O104" s="161"/>
      <c r="P104" s="161"/>
      <c r="Q104" s="161"/>
      <c r="R104" s="161"/>
      <c r="S104" s="161"/>
      <c r="T104" s="162"/>
      <c r="AT104" s="158" t="s">
        <v>134</v>
      </c>
      <c r="AU104" s="158" t="s">
        <v>80</v>
      </c>
      <c r="AV104" s="14" t="s">
        <v>80</v>
      </c>
      <c r="AW104" s="14" t="s">
        <v>32</v>
      </c>
      <c r="AX104" s="14" t="s">
        <v>70</v>
      </c>
      <c r="AY104" s="158" t="s">
        <v>123</v>
      </c>
    </row>
    <row r="105" spans="2:51" s="15" customFormat="1" ht="12">
      <c r="B105" s="163"/>
      <c r="C105" s="270"/>
      <c r="D105" s="280" t="s">
        <v>134</v>
      </c>
      <c r="E105" s="286" t="s">
        <v>3</v>
      </c>
      <c r="F105" s="287" t="s">
        <v>137</v>
      </c>
      <c r="G105" s="270"/>
      <c r="H105" s="288">
        <v>251.5</v>
      </c>
      <c r="I105" s="165"/>
      <c r="J105" s="270"/>
      <c r="K105" s="270"/>
      <c r="L105" s="163"/>
      <c r="M105" s="166"/>
      <c r="N105" s="167"/>
      <c r="O105" s="167"/>
      <c r="P105" s="167"/>
      <c r="Q105" s="167"/>
      <c r="R105" s="167"/>
      <c r="S105" s="167"/>
      <c r="T105" s="168"/>
      <c r="AT105" s="164" t="s">
        <v>134</v>
      </c>
      <c r="AU105" s="164" t="s">
        <v>80</v>
      </c>
      <c r="AV105" s="15" t="s">
        <v>130</v>
      </c>
      <c r="AW105" s="15" t="s">
        <v>32</v>
      </c>
      <c r="AX105" s="15" t="s">
        <v>78</v>
      </c>
      <c r="AY105" s="164" t="s">
        <v>123</v>
      </c>
    </row>
    <row r="106" spans="1:65" s="2" customFormat="1" ht="16.5" customHeight="1">
      <c r="A106" s="33"/>
      <c r="B106" s="138"/>
      <c r="C106" s="294" t="s">
        <v>162</v>
      </c>
      <c r="D106" s="294" t="s">
        <v>203</v>
      </c>
      <c r="E106" s="295" t="s">
        <v>445</v>
      </c>
      <c r="F106" s="293" t="s">
        <v>446</v>
      </c>
      <c r="G106" s="296" t="s">
        <v>172</v>
      </c>
      <c r="H106" s="297">
        <v>578.45</v>
      </c>
      <c r="I106" s="174"/>
      <c r="J106" s="292">
        <f>ROUND(I106*H106,2)</f>
        <v>0</v>
      </c>
      <c r="K106" s="293" t="s">
        <v>129</v>
      </c>
      <c r="L106" s="175"/>
      <c r="M106" s="176" t="s">
        <v>3</v>
      </c>
      <c r="N106" s="177" t="s">
        <v>41</v>
      </c>
      <c r="O106" s="54"/>
      <c r="P106" s="142">
        <f>O106*H106</f>
        <v>0</v>
      </c>
      <c r="Q106" s="142">
        <v>1</v>
      </c>
      <c r="R106" s="142">
        <f>Q106*H106</f>
        <v>578.45</v>
      </c>
      <c r="S106" s="142">
        <v>0</v>
      </c>
      <c r="T106" s="143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4" t="s">
        <v>177</v>
      </c>
      <c r="AT106" s="144" t="s">
        <v>203</v>
      </c>
      <c r="AU106" s="144" t="s">
        <v>80</v>
      </c>
      <c r="AY106" s="18" t="s">
        <v>123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78</v>
      </c>
      <c r="BK106" s="145">
        <f>ROUND(I106*H106,2)</f>
        <v>0</v>
      </c>
      <c r="BL106" s="18" t="s">
        <v>130</v>
      </c>
      <c r="BM106" s="144" t="s">
        <v>447</v>
      </c>
    </row>
    <row r="107" spans="2:51" s="14" customFormat="1" ht="12">
      <c r="B107" s="157"/>
      <c r="C107" s="269"/>
      <c r="D107" s="280" t="s">
        <v>134</v>
      </c>
      <c r="E107" s="283" t="s">
        <v>3</v>
      </c>
      <c r="F107" s="284" t="s">
        <v>431</v>
      </c>
      <c r="G107" s="269"/>
      <c r="H107" s="285">
        <v>251.5</v>
      </c>
      <c r="I107" s="159"/>
      <c r="J107" s="269"/>
      <c r="K107" s="269"/>
      <c r="L107" s="157"/>
      <c r="M107" s="160"/>
      <c r="N107" s="161"/>
      <c r="O107" s="161"/>
      <c r="P107" s="161"/>
      <c r="Q107" s="161"/>
      <c r="R107" s="161"/>
      <c r="S107" s="161"/>
      <c r="T107" s="162"/>
      <c r="AT107" s="158" t="s">
        <v>134</v>
      </c>
      <c r="AU107" s="158" t="s">
        <v>80</v>
      </c>
      <c r="AV107" s="14" t="s">
        <v>80</v>
      </c>
      <c r="AW107" s="14" t="s">
        <v>32</v>
      </c>
      <c r="AX107" s="14" t="s">
        <v>70</v>
      </c>
      <c r="AY107" s="158" t="s">
        <v>123</v>
      </c>
    </row>
    <row r="108" spans="2:51" s="15" customFormat="1" ht="12">
      <c r="B108" s="163"/>
      <c r="C108" s="270"/>
      <c r="D108" s="280" t="s">
        <v>134</v>
      </c>
      <c r="E108" s="286" t="s">
        <v>3</v>
      </c>
      <c r="F108" s="287" t="s">
        <v>137</v>
      </c>
      <c r="G108" s="270"/>
      <c r="H108" s="288">
        <v>251.5</v>
      </c>
      <c r="I108" s="165"/>
      <c r="J108" s="270"/>
      <c r="K108" s="270"/>
      <c r="L108" s="163"/>
      <c r="M108" s="166"/>
      <c r="N108" s="167"/>
      <c r="O108" s="167"/>
      <c r="P108" s="167"/>
      <c r="Q108" s="167"/>
      <c r="R108" s="167"/>
      <c r="S108" s="167"/>
      <c r="T108" s="168"/>
      <c r="AT108" s="164" t="s">
        <v>134</v>
      </c>
      <c r="AU108" s="164" t="s">
        <v>80</v>
      </c>
      <c r="AV108" s="15" t="s">
        <v>130</v>
      </c>
      <c r="AW108" s="15" t="s">
        <v>32</v>
      </c>
      <c r="AX108" s="15" t="s">
        <v>78</v>
      </c>
      <c r="AY108" s="164" t="s">
        <v>123</v>
      </c>
    </row>
    <row r="109" spans="2:51" s="14" customFormat="1" ht="12">
      <c r="B109" s="157"/>
      <c r="C109" s="269"/>
      <c r="D109" s="280" t="s">
        <v>134</v>
      </c>
      <c r="E109" s="269"/>
      <c r="F109" s="284" t="s">
        <v>448</v>
      </c>
      <c r="G109" s="269"/>
      <c r="H109" s="285">
        <v>578.45</v>
      </c>
      <c r="I109" s="159"/>
      <c r="J109" s="269"/>
      <c r="K109" s="269"/>
      <c r="L109" s="157"/>
      <c r="M109" s="160"/>
      <c r="N109" s="161"/>
      <c r="O109" s="161"/>
      <c r="P109" s="161"/>
      <c r="Q109" s="161"/>
      <c r="R109" s="161"/>
      <c r="S109" s="161"/>
      <c r="T109" s="162"/>
      <c r="AT109" s="158" t="s">
        <v>134</v>
      </c>
      <c r="AU109" s="158" t="s">
        <v>80</v>
      </c>
      <c r="AV109" s="14" t="s">
        <v>80</v>
      </c>
      <c r="AW109" s="14" t="s">
        <v>4</v>
      </c>
      <c r="AX109" s="14" t="s">
        <v>78</v>
      </c>
      <c r="AY109" s="158" t="s">
        <v>123</v>
      </c>
    </row>
    <row r="110" spans="1:65" s="2" customFormat="1" ht="33" customHeight="1">
      <c r="A110" s="33"/>
      <c r="B110" s="138"/>
      <c r="C110" s="274" t="s">
        <v>169</v>
      </c>
      <c r="D110" s="274" t="s">
        <v>125</v>
      </c>
      <c r="E110" s="275" t="s">
        <v>449</v>
      </c>
      <c r="F110" s="266" t="s">
        <v>353</v>
      </c>
      <c r="G110" s="276" t="s">
        <v>157</v>
      </c>
      <c r="H110" s="277">
        <v>503</v>
      </c>
      <c r="I110" s="139"/>
      <c r="J110" s="265">
        <f>ROUND(I110*H110,2)</f>
        <v>0</v>
      </c>
      <c r="K110" s="266" t="s">
        <v>129</v>
      </c>
      <c r="L110" s="34"/>
      <c r="M110" s="140" t="s">
        <v>3</v>
      </c>
      <c r="N110" s="141" t="s">
        <v>41</v>
      </c>
      <c r="O110" s="54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4" t="s">
        <v>130</v>
      </c>
      <c r="AT110" s="144" t="s">
        <v>125</v>
      </c>
      <c r="AU110" s="144" t="s">
        <v>80</v>
      </c>
      <c r="AY110" s="18" t="s">
        <v>123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78</v>
      </c>
      <c r="BK110" s="145">
        <f>ROUND(I110*H110,2)</f>
        <v>0</v>
      </c>
      <c r="BL110" s="18" t="s">
        <v>130</v>
      </c>
      <c r="BM110" s="144" t="s">
        <v>450</v>
      </c>
    </row>
    <row r="111" spans="1:47" s="2" customFormat="1" ht="12">
      <c r="A111" s="33"/>
      <c r="B111" s="34"/>
      <c r="C111" s="267"/>
      <c r="D111" s="278" t="s">
        <v>132</v>
      </c>
      <c r="E111" s="267"/>
      <c r="F111" s="279" t="s">
        <v>451</v>
      </c>
      <c r="G111" s="267"/>
      <c r="H111" s="267"/>
      <c r="I111" s="148"/>
      <c r="J111" s="267"/>
      <c r="K111" s="267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132</v>
      </c>
      <c r="AU111" s="18" t="s">
        <v>80</v>
      </c>
    </row>
    <row r="112" spans="2:51" s="13" customFormat="1" ht="12">
      <c r="B112" s="151"/>
      <c r="C112" s="268"/>
      <c r="D112" s="280" t="s">
        <v>134</v>
      </c>
      <c r="E112" s="281" t="s">
        <v>3</v>
      </c>
      <c r="F112" s="282" t="s">
        <v>452</v>
      </c>
      <c r="G112" s="268"/>
      <c r="H112" s="281" t="s">
        <v>3</v>
      </c>
      <c r="I112" s="153"/>
      <c r="J112" s="268"/>
      <c r="K112" s="268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134</v>
      </c>
      <c r="AU112" s="152" t="s">
        <v>80</v>
      </c>
      <c r="AV112" s="13" t="s">
        <v>78</v>
      </c>
      <c r="AW112" s="13" t="s">
        <v>32</v>
      </c>
      <c r="AX112" s="13" t="s">
        <v>70</v>
      </c>
      <c r="AY112" s="152" t="s">
        <v>123</v>
      </c>
    </row>
    <row r="113" spans="2:51" s="14" customFormat="1" ht="12">
      <c r="B113" s="157"/>
      <c r="C113" s="269"/>
      <c r="D113" s="280" t="s">
        <v>134</v>
      </c>
      <c r="E113" s="283" t="s">
        <v>3</v>
      </c>
      <c r="F113" s="284" t="s">
        <v>453</v>
      </c>
      <c r="G113" s="269"/>
      <c r="H113" s="285">
        <v>503</v>
      </c>
      <c r="I113" s="159"/>
      <c r="J113" s="269"/>
      <c r="K113" s="26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134</v>
      </c>
      <c r="AU113" s="158" t="s">
        <v>80</v>
      </c>
      <c r="AV113" s="14" t="s">
        <v>80</v>
      </c>
      <c r="AW113" s="14" t="s">
        <v>32</v>
      </c>
      <c r="AX113" s="14" t="s">
        <v>70</v>
      </c>
      <c r="AY113" s="158" t="s">
        <v>123</v>
      </c>
    </row>
    <row r="114" spans="2:51" s="15" customFormat="1" ht="12">
      <c r="B114" s="163"/>
      <c r="C114" s="270"/>
      <c r="D114" s="280" t="s">
        <v>134</v>
      </c>
      <c r="E114" s="286" t="s">
        <v>3</v>
      </c>
      <c r="F114" s="287" t="s">
        <v>137</v>
      </c>
      <c r="G114" s="270"/>
      <c r="H114" s="288">
        <v>503</v>
      </c>
      <c r="I114" s="165"/>
      <c r="J114" s="270"/>
      <c r="K114" s="270"/>
      <c r="L114" s="163"/>
      <c r="M114" s="166"/>
      <c r="N114" s="167"/>
      <c r="O114" s="167"/>
      <c r="P114" s="167"/>
      <c r="Q114" s="167"/>
      <c r="R114" s="167"/>
      <c r="S114" s="167"/>
      <c r="T114" s="168"/>
      <c r="AT114" s="164" t="s">
        <v>134</v>
      </c>
      <c r="AU114" s="164" t="s">
        <v>80</v>
      </c>
      <c r="AV114" s="15" t="s">
        <v>130</v>
      </c>
      <c r="AW114" s="15" t="s">
        <v>32</v>
      </c>
      <c r="AX114" s="15" t="s">
        <v>78</v>
      </c>
      <c r="AY114" s="164" t="s">
        <v>123</v>
      </c>
    </row>
    <row r="115" spans="1:65" s="2" customFormat="1" ht="49.15" customHeight="1">
      <c r="A115" s="33"/>
      <c r="B115" s="138"/>
      <c r="C115" s="274" t="s">
        <v>177</v>
      </c>
      <c r="D115" s="274" t="s">
        <v>125</v>
      </c>
      <c r="E115" s="275" t="s">
        <v>454</v>
      </c>
      <c r="F115" s="266" t="s">
        <v>455</v>
      </c>
      <c r="G115" s="276" t="s">
        <v>419</v>
      </c>
      <c r="H115" s="277">
        <v>4</v>
      </c>
      <c r="I115" s="139"/>
      <c r="J115" s="265">
        <f>ROUND(I115*H115,2)</f>
        <v>0</v>
      </c>
      <c r="K115" s="266" t="s">
        <v>3</v>
      </c>
      <c r="L115" s="34"/>
      <c r="M115" s="140" t="s">
        <v>3</v>
      </c>
      <c r="N115" s="141" t="s">
        <v>41</v>
      </c>
      <c r="O115" s="54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4" t="s">
        <v>130</v>
      </c>
      <c r="AT115" s="144" t="s">
        <v>125</v>
      </c>
      <c r="AU115" s="144" t="s">
        <v>80</v>
      </c>
      <c r="AY115" s="18" t="s">
        <v>123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78</v>
      </c>
      <c r="BK115" s="145">
        <f>ROUND(I115*H115,2)</f>
        <v>0</v>
      </c>
      <c r="BL115" s="18" t="s">
        <v>130</v>
      </c>
      <c r="BM115" s="144" t="s">
        <v>456</v>
      </c>
    </row>
    <row r="116" spans="2:51" s="13" customFormat="1" ht="12">
      <c r="B116" s="151"/>
      <c r="C116" s="268"/>
      <c r="D116" s="280" t="s">
        <v>134</v>
      </c>
      <c r="E116" s="281" t="s">
        <v>3</v>
      </c>
      <c r="F116" s="282" t="s">
        <v>457</v>
      </c>
      <c r="G116" s="268"/>
      <c r="H116" s="281" t="s">
        <v>3</v>
      </c>
      <c r="I116" s="153"/>
      <c r="J116" s="268"/>
      <c r="K116" s="268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134</v>
      </c>
      <c r="AU116" s="152" t="s">
        <v>80</v>
      </c>
      <c r="AV116" s="13" t="s">
        <v>78</v>
      </c>
      <c r="AW116" s="13" t="s">
        <v>32</v>
      </c>
      <c r="AX116" s="13" t="s">
        <v>70</v>
      </c>
      <c r="AY116" s="152" t="s">
        <v>123</v>
      </c>
    </row>
    <row r="117" spans="2:51" s="14" customFormat="1" ht="12">
      <c r="B117" s="157"/>
      <c r="C117" s="269"/>
      <c r="D117" s="280" t="s">
        <v>134</v>
      </c>
      <c r="E117" s="283" t="s">
        <v>3</v>
      </c>
      <c r="F117" s="284" t="s">
        <v>130</v>
      </c>
      <c r="G117" s="269"/>
      <c r="H117" s="285">
        <v>4</v>
      </c>
      <c r="I117" s="159"/>
      <c r="J117" s="269"/>
      <c r="K117" s="269"/>
      <c r="L117" s="157"/>
      <c r="M117" s="160"/>
      <c r="N117" s="161"/>
      <c r="O117" s="161"/>
      <c r="P117" s="161"/>
      <c r="Q117" s="161"/>
      <c r="R117" s="161"/>
      <c r="S117" s="161"/>
      <c r="T117" s="162"/>
      <c r="AT117" s="158" t="s">
        <v>134</v>
      </c>
      <c r="AU117" s="158" t="s">
        <v>80</v>
      </c>
      <c r="AV117" s="14" t="s">
        <v>80</v>
      </c>
      <c r="AW117" s="14" t="s">
        <v>32</v>
      </c>
      <c r="AX117" s="14" t="s">
        <v>70</v>
      </c>
      <c r="AY117" s="158" t="s">
        <v>123</v>
      </c>
    </row>
    <row r="118" spans="2:51" s="15" customFormat="1" ht="12">
      <c r="B118" s="163"/>
      <c r="C118" s="270"/>
      <c r="D118" s="280" t="s">
        <v>134</v>
      </c>
      <c r="E118" s="286" t="s">
        <v>3</v>
      </c>
      <c r="F118" s="287" t="s">
        <v>137</v>
      </c>
      <c r="G118" s="270"/>
      <c r="H118" s="288">
        <v>4</v>
      </c>
      <c r="I118" s="165"/>
      <c r="J118" s="270"/>
      <c r="K118" s="270"/>
      <c r="L118" s="163"/>
      <c r="M118" s="166"/>
      <c r="N118" s="167"/>
      <c r="O118" s="167"/>
      <c r="P118" s="167"/>
      <c r="Q118" s="167"/>
      <c r="R118" s="167"/>
      <c r="S118" s="167"/>
      <c r="T118" s="168"/>
      <c r="AT118" s="164" t="s">
        <v>134</v>
      </c>
      <c r="AU118" s="164" t="s">
        <v>80</v>
      </c>
      <c r="AV118" s="15" t="s">
        <v>130</v>
      </c>
      <c r="AW118" s="15" t="s">
        <v>32</v>
      </c>
      <c r="AX118" s="15" t="s">
        <v>78</v>
      </c>
      <c r="AY118" s="164" t="s">
        <v>123</v>
      </c>
    </row>
    <row r="119" spans="1:65" s="2" customFormat="1" ht="44.25" customHeight="1">
      <c r="A119" s="33"/>
      <c r="B119" s="138"/>
      <c r="C119" s="274" t="s">
        <v>183</v>
      </c>
      <c r="D119" s="274" t="s">
        <v>125</v>
      </c>
      <c r="E119" s="275" t="s">
        <v>458</v>
      </c>
      <c r="F119" s="266" t="s">
        <v>459</v>
      </c>
      <c r="G119" s="276" t="s">
        <v>172</v>
      </c>
      <c r="H119" s="277">
        <v>578.45</v>
      </c>
      <c r="I119" s="139"/>
      <c r="J119" s="265">
        <f>ROUND(I119*H119,2)</f>
        <v>0</v>
      </c>
      <c r="K119" s="266" t="s">
        <v>129</v>
      </c>
      <c r="L119" s="34"/>
      <c r="M119" s="140" t="s">
        <v>3</v>
      </c>
      <c r="N119" s="141" t="s">
        <v>41</v>
      </c>
      <c r="O119" s="54"/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4" t="s">
        <v>130</v>
      </c>
      <c r="AT119" s="144" t="s">
        <v>125</v>
      </c>
      <c r="AU119" s="144" t="s">
        <v>80</v>
      </c>
      <c r="AY119" s="18" t="s">
        <v>123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78</v>
      </c>
      <c r="BK119" s="145">
        <f>ROUND(I119*H119,2)</f>
        <v>0</v>
      </c>
      <c r="BL119" s="18" t="s">
        <v>130</v>
      </c>
      <c r="BM119" s="144" t="s">
        <v>460</v>
      </c>
    </row>
    <row r="120" spans="1:47" s="2" customFormat="1" ht="12">
      <c r="A120" s="33"/>
      <c r="B120" s="34"/>
      <c r="C120" s="267"/>
      <c r="D120" s="278" t="s">
        <v>132</v>
      </c>
      <c r="E120" s="267"/>
      <c r="F120" s="279" t="s">
        <v>461</v>
      </c>
      <c r="G120" s="267"/>
      <c r="H120" s="267"/>
      <c r="I120" s="267"/>
      <c r="J120" s="267"/>
      <c r="K120" s="267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132</v>
      </c>
      <c r="AU120" s="18" t="s">
        <v>80</v>
      </c>
    </row>
    <row r="121" spans="2:51" s="14" customFormat="1" ht="12">
      <c r="B121" s="157"/>
      <c r="C121" s="269"/>
      <c r="D121" s="280" t="s">
        <v>134</v>
      </c>
      <c r="E121" s="283" t="s">
        <v>3</v>
      </c>
      <c r="F121" s="284" t="s">
        <v>462</v>
      </c>
      <c r="G121" s="269"/>
      <c r="H121" s="285">
        <v>578.45</v>
      </c>
      <c r="I121" s="269"/>
      <c r="J121" s="269"/>
      <c r="K121" s="269"/>
      <c r="L121" s="157"/>
      <c r="M121" s="160"/>
      <c r="N121" s="161"/>
      <c r="O121" s="161"/>
      <c r="P121" s="161"/>
      <c r="Q121" s="161"/>
      <c r="R121" s="161"/>
      <c r="S121" s="161"/>
      <c r="T121" s="162"/>
      <c r="AT121" s="158" t="s">
        <v>134</v>
      </c>
      <c r="AU121" s="158" t="s">
        <v>80</v>
      </c>
      <c r="AV121" s="14" t="s">
        <v>80</v>
      </c>
      <c r="AW121" s="14" t="s">
        <v>32</v>
      </c>
      <c r="AX121" s="14" t="s">
        <v>70</v>
      </c>
      <c r="AY121" s="158" t="s">
        <v>123</v>
      </c>
    </row>
    <row r="122" spans="2:51" s="15" customFormat="1" ht="12">
      <c r="B122" s="163"/>
      <c r="C122" s="270"/>
      <c r="D122" s="280" t="s">
        <v>134</v>
      </c>
      <c r="E122" s="286" t="s">
        <v>3</v>
      </c>
      <c r="F122" s="287" t="s">
        <v>137</v>
      </c>
      <c r="G122" s="270"/>
      <c r="H122" s="288">
        <v>578.45</v>
      </c>
      <c r="I122" s="270"/>
      <c r="J122" s="270"/>
      <c r="K122" s="270"/>
      <c r="L122" s="163"/>
      <c r="M122" s="181"/>
      <c r="N122" s="182"/>
      <c r="O122" s="182"/>
      <c r="P122" s="182"/>
      <c r="Q122" s="182"/>
      <c r="R122" s="182"/>
      <c r="S122" s="182"/>
      <c r="T122" s="183"/>
      <c r="AT122" s="164" t="s">
        <v>134</v>
      </c>
      <c r="AU122" s="164" t="s">
        <v>80</v>
      </c>
      <c r="AV122" s="15" t="s">
        <v>130</v>
      </c>
      <c r="AW122" s="15" t="s">
        <v>32</v>
      </c>
      <c r="AX122" s="15" t="s">
        <v>78</v>
      </c>
      <c r="AY122" s="164" t="s">
        <v>123</v>
      </c>
    </row>
    <row r="123" spans="1:31" s="2" customFormat="1" ht="6.95" customHeight="1">
      <c r="A123" s="33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34"/>
      <c r="M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</sheetData>
  <sheetProtection algorithmName="SHA-512" hashValue="qCEu9RJN6ZkGdLhsiTLDdUlGUpJpzc7XDkC09Whw6iZC1yIhsiuT7/++oyS70OvtzFNIFnV2I+kkIo2jXLVm2A==" saltValue="wAnFkl2YH6sjy2KGo5lpOQ==" spinCount="100000" sheet="1" objects="1" scenarios="1"/>
  <autoFilter ref="C80:K12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2_01/122351104"/>
    <hyperlink ref="F90" r:id="rId2" display="https://podminky.urs.cz/item/CS_URS_2022_01/167151112"/>
    <hyperlink ref="F94" r:id="rId3" display="https://podminky.urs.cz/item/CS_URS_2022_01/162351124"/>
    <hyperlink ref="F98" r:id="rId4" display="https://podminky.urs.cz/item/CS_URS_2022_01/171251201"/>
    <hyperlink ref="F102" r:id="rId5" display="https://podminky.urs.cz/item/CS_URS_2022_01/171151112"/>
    <hyperlink ref="F111" r:id="rId6" display="https://podminky.urs.cz/item/CS_URS_2022_01/181951114.1"/>
    <hyperlink ref="F120" r:id="rId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16"/>
  <sheetViews>
    <sheetView showGridLines="0" zoomScale="40" zoomScaleNormal="40" workbookViewId="0" topLeftCell="A81">
      <selection activeCell="X88" sqref="X8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96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2" t="str">
        <f>'Rekapitulace stavby'!K6</f>
        <v>VD Orlík, Malá Radava – modernizace sjezdu do vody</v>
      </c>
      <c r="F7" s="343"/>
      <c r="G7" s="343"/>
      <c r="H7" s="343"/>
      <c r="L7" s="21"/>
    </row>
    <row r="8" spans="1:31" s="2" customFormat="1" ht="12" customHeight="1">
      <c r="A8" s="33"/>
      <c r="B8" s="34"/>
      <c r="C8" s="33"/>
      <c r="D8" s="28" t="s">
        <v>97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2" t="s">
        <v>463</v>
      </c>
      <c r="F9" s="341"/>
      <c r="G9" s="341"/>
      <c r="H9" s="341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Vyplň údaj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44" t="str">
        <f>'Rekapitulace stavby'!E14</f>
        <v>Vyplň údaj</v>
      </c>
      <c r="F18" s="315"/>
      <c r="G18" s="315"/>
      <c r="H18" s="315"/>
      <c r="I18" s="28" t="s">
        <v>27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27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19" t="s">
        <v>3</v>
      </c>
      <c r="F27" s="319"/>
      <c r="G27" s="319"/>
      <c r="H27" s="31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36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40</v>
      </c>
      <c r="E33" s="28" t="s">
        <v>41</v>
      </c>
      <c r="F33" s="96">
        <f>ROUND((SUM(BE82:BE115)),2)</f>
        <v>0</v>
      </c>
      <c r="G33" s="33"/>
      <c r="H33" s="33"/>
      <c r="I33" s="97">
        <v>0.21</v>
      </c>
      <c r="J33" s="96">
        <f>ROUND(((SUM(BE82:BE115))*I33),2)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96">
        <f>ROUND((SUM(BF82:BF115)),2)</f>
        <v>0</v>
      </c>
      <c r="G34" s="33"/>
      <c r="H34" s="33"/>
      <c r="I34" s="97">
        <v>0.15</v>
      </c>
      <c r="J34" s="96">
        <f>ROUND(((SUM(BF82:BF115))*I34),2)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96">
        <f>ROUND((SUM(BG82:BG115)),2)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96">
        <f>ROUND((SUM(BH82:BH115)),2)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96">
        <f>ROUND((SUM(BI82:BI115)),2)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46</v>
      </c>
      <c r="E39" s="56"/>
      <c r="F39" s="56"/>
      <c r="G39" s="100" t="s">
        <v>47</v>
      </c>
      <c r="H39" s="101" t="s">
        <v>48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42" t="str">
        <f>E7</f>
        <v>VD Orlík, Malá Radava – modernizace sjezdu do vody</v>
      </c>
      <c r="F48" s="343"/>
      <c r="G48" s="343"/>
      <c r="H48" s="343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2" t="str">
        <f>E9</f>
        <v>VON - Vedlejší a ostatní náklady</v>
      </c>
      <c r="F50" s="341"/>
      <c r="G50" s="341"/>
      <c r="H50" s="341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Vyplň údaj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24</v>
      </c>
      <c r="D54" s="33"/>
      <c r="E54" s="33"/>
      <c r="F54" s="26" t="str">
        <f>E15</f>
        <v>Povodí Vltavy, státní podnik, Holečkova 3178</v>
      </c>
      <c r="G54" s="33"/>
      <c r="H54" s="33"/>
      <c r="I54" s="28" t="s">
        <v>30</v>
      </c>
      <c r="J54" s="31" t="str">
        <f>E21</f>
        <v>Tomáš Lehmann - BPK projekt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3"/>
      <c r="E55" s="33"/>
      <c r="F55" s="26" t="str">
        <f>IF(E18="","",E18)</f>
        <v>Vyplň údaj</v>
      </c>
      <c r="G55" s="33"/>
      <c r="H55" s="33"/>
      <c r="I55" s="28" t="s">
        <v>33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68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>
      <c r="B60" s="107"/>
      <c r="D60" s="108" t="s">
        <v>464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" customHeight="1">
      <c r="B61" s="111"/>
      <c r="D61" s="112" t="s">
        <v>465</v>
      </c>
      <c r="E61" s="113"/>
      <c r="F61" s="113"/>
      <c r="G61" s="113"/>
      <c r="H61" s="113"/>
      <c r="I61" s="113"/>
      <c r="J61" s="114">
        <f>J84</f>
        <v>0</v>
      </c>
      <c r="L61" s="111"/>
    </row>
    <row r="62" spans="2:12" s="10" customFormat="1" ht="19.9" customHeight="1">
      <c r="B62" s="111"/>
      <c r="D62" s="112" t="s">
        <v>466</v>
      </c>
      <c r="E62" s="113"/>
      <c r="F62" s="113"/>
      <c r="G62" s="113"/>
      <c r="H62" s="113"/>
      <c r="I62" s="113"/>
      <c r="J62" s="114">
        <f>J98</f>
        <v>0</v>
      </c>
      <c r="L62" s="111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108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42" t="str">
        <f>E7</f>
        <v>VD Orlík, Malá Radava – modernizace sjezdu do vody</v>
      </c>
      <c r="F72" s="343"/>
      <c r="G72" s="343"/>
      <c r="H72" s="34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97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32" t="str">
        <f>E9</f>
        <v>VON - Vedlejší a ostatní náklady</v>
      </c>
      <c r="F74" s="341"/>
      <c r="G74" s="341"/>
      <c r="H74" s="341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3"/>
      <c r="E76" s="33"/>
      <c r="F76" s="26" t="str">
        <f>F12</f>
        <v xml:space="preserve"> </v>
      </c>
      <c r="G76" s="33"/>
      <c r="H76" s="33"/>
      <c r="I76" s="28" t="s">
        <v>23</v>
      </c>
      <c r="J76" s="51" t="str">
        <f>IF(J12="","",J12)</f>
        <v>Vyplň údaj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24</v>
      </c>
      <c r="D78" s="33"/>
      <c r="E78" s="33"/>
      <c r="F78" s="26" t="str">
        <f>E15</f>
        <v>Povodí Vltavy, státní podnik, Holečkova 3178</v>
      </c>
      <c r="G78" s="33"/>
      <c r="H78" s="33"/>
      <c r="I78" s="28" t="s">
        <v>30</v>
      </c>
      <c r="J78" s="31" t="str">
        <f>E21</f>
        <v>Tomáš Lehmann - BPK projekt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28</v>
      </c>
      <c r="D79" s="33"/>
      <c r="E79" s="33"/>
      <c r="F79" s="26" t="str">
        <f>IF(E18="","",E18)</f>
        <v>Vyplň údaj</v>
      </c>
      <c r="G79" s="33"/>
      <c r="H79" s="33"/>
      <c r="I79" s="28" t="s">
        <v>33</v>
      </c>
      <c r="J79" s="31" t="str">
        <f>E24</f>
        <v xml:space="preserve"> 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298" t="s">
        <v>109</v>
      </c>
      <c r="D81" s="299" t="s">
        <v>55</v>
      </c>
      <c r="E81" s="299" t="s">
        <v>51</v>
      </c>
      <c r="F81" s="299" t="s">
        <v>52</v>
      </c>
      <c r="G81" s="299" t="s">
        <v>110</v>
      </c>
      <c r="H81" s="299" t="s">
        <v>111</v>
      </c>
      <c r="I81" s="299" t="s">
        <v>112</v>
      </c>
      <c r="J81" s="299" t="s">
        <v>101</v>
      </c>
      <c r="K81" s="300" t="s">
        <v>113</v>
      </c>
      <c r="L81" s="120"/>
      <c r="M81" s="58" t="s">
        <v>3</v>
      </c>
      <c r="N81" s="59" t="s">
        <v>40</v>
      </c>
      <c r="O81" s="59" t="s">
        <v>114</v>
      </c>
      <c r="P81" s="59" t="s">
        <v>115</v>
      </c>
      <c r="Q81" s="59" t="s">
        <v>116</v>
      </c>
      <c r="R81" s="59" t="s">
        <v>117</v>
      </c>
      <c r="S81" s="59" t="s">
        <v>118</v>
      </c>
      <c r="T81" s="60" t="s">
        <v>119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" customHeight="1">
      <c r="A82" s="33"/>
      <c r="B82" s="34"/>
      <c r="C82" s="301" t="s">
        <v>120</v>
      </c>
      <c r="D82" s="267"/>
      <c r="E82" s="267"/>
      <c r="F82" s="267"/>
      <c r="G82" s="267"/>
      <c r="H82" s="267"/>
      <c r="I82" s="267"/>
      <c r="J82" s="302">
        <f>BK82</f>
        <v>0</v>
      </c>
      <c r="K82" s="267"/>
      <c r="L82" s="34"/>
      <c r="M82" s="61"/>
      <c r="N82" s="52"/>
      <c r="O82" s="62"/>
      <c r="P82" s="122">
        <f>P83</f>
        <v>0</v>
      </c>
      <c r="Q82" s="62"/>
      <c r="R82" s="122">
        <f>R83</f>
        <v>0</v>
      </c>
      <c r="S82" s="62"/>
      <c r="T82" s="123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69</v>
      </c>
      <c r="AU82" s="18" t="s">
        <v>102</v>
      </c>
      <c r="BK82" s="124">
        <f>BK83</f>
        <v>0</v>
      </c>
    </row>
    <row r="83" spans="2:63" s="12" customFormat="1" ht="25.9" customHeight="1">
      <c r="B83" s="125"/>
      <c r="C83" s="272"/>
      <c r="D83" s="289" t="s">
        <v>69</v>
      </c>
      <c r="E83" s="291" t="s">
        <v>467</v>
      </c>
      <c r="F83" s="291" t="s">
        <v>467</v>
      </c>
      <c r="G83" s="272"/>
      <c r="H83" s="272"/>
      <c r="I83" s="272"/>
      <c r="J83" s="273">
        <f>BK83</f>
        <v>0</v>
      </c>
      <c r="K83" s="272"/>
      <c r="L83" s="125"/>
      <c r="M83" s="130"/>
      <c r="N83" s="131"/>
      <c r="O83" s="131"/>
      <c r="P83" s="132">
        <f>P84+P98</f>
        <v>0</v>
      </c>
      <c r="Q83" s="131"/>
      <c r="R83" s="132">
        <f>R84+R98</f>
        <v>0</v>
      </c>
      <c r="S83" s="131"/>
      <c r="T83" s="133">
        <f>T84+T98</f>
        <v>0</v>
      </c>
      <c r="AR83" s="126" t="s">
        <v>154</v>
      </c>
      <c r="AT83" s="134" t="s">
        <v>69</v>
      </c>
      <c r="AU83" s="134" t="s">
        <v>70</v>
      </c>
      <c r="AY83" s="126" t="s">
        <v>123</v>
      </c>
      <c r="BK83" s="135">
        <f>BK84+BK98</f>
        <v>0</v>
      </c>
    </row>
    <row r="84" spans="2:63" s="12" customFormat="1" ht="22.9" customHeight="1">
      <c r="B84" s="125"/>
      <c r="C84" s="272"/>
      <c r="D84" s="289" t="s">
        <v>69</v>
      </c>
      <c r="E84" s="290" t="s">
        <v>468</v>
      </c>
      <c r="F84" s="290" t="s">
        <v>469</v>
      </c>
      <c r="G84" s="272"/>
      <c r="H84" s="272"/>
      <c r="I84" s="272"/>
      <c r="J84" s="271">
        <f>BK84</f>
        <v>0</v>
      </c>
      <c r="K84" s="272"/>
      <c r="L84" s="125"/>
      <c r="M84" s="130"/>
      <c r="N84" s="131"/>
      <c r="O84" s="131"/>
      <c r="P84" s="132">
        <f>SUM(P85:P97)</f>
        <v>0</v>
      </c>
      <c r="Q84" s="131"/>
      <c r="R84" s="132">
        <f>SUM(R85:R97)</f>
        <v>0</v>
      </c>
      <c r="S84" s="131"/>
      <c r="T84" s="133">
        <f>SUM(T85:T97)</f>
        <v>0</v>
      </c>
      <c r="AR84" s="126" t="s">
        <v>154</v>
      </c>
      <c r="AT84" s="134" t="s">
        <v>69</v>
      </c>
      <c r="AU84" s="134" t="s">
        <v>78</v>
      </c>
      <c r="AY84" s="126" t="s">
        <v>123</v>
      </c>
      <c r="BK84" s="135">
        <f>SUM(BK85:BK97)</f>
        <v>0</v>
      </c>
    </row>
    <row r="85" spans="1:65" s="2" customFormat="1" ht="62.65" customHeight="1">
      <c r="A85" s="33"/>
      <c r="B85" s="138"/>
      <c r="C85" s="274" t="s">
        <v>78</v>
      </c>
      <c r="D85" s="274" t="s">
        <v>125</v>
      </c>
      <c r="E85" s="275" t="s">
        <v>470</v>
      </c>
      <c r="F85" s="266" t="s">
        <v>471</v>
      </c>
      <c r="G85" s="276" t="s">
        <v>472</v>
      </c>
      <c r="H85" s="277">
        <v>1</v>
      </c>
      <c r="I85" s="139"/>
      <c r="J85" s="265">
        <f>ROUND(I85*H85,2)</f>
        <v>0</v>
      </c>
      <c r="K85" s="266" t="s">
        <v>3</v>
      </c>
      <c r="L85" s="34"/>
      <c r="M85" s="140" t="s">
        <v>3</v>
      </c>
      <c r="N85" s="141" t="s">
        <v>41</v>
      </c>
      <c r="O85" s="54"/>
      <c r="P85" s="142">
        <f>O85*H85</f>
        <v>0</v>
      </c>
      <c r="Q85" s="142">
        <v>0</v>
      </c>
      <c r="R85" s="142">
        <f>Q85*H85</f>
        <v>0</v>
      </c>
      <c r="S85" s="142">
        <v>0</v>
      </c>
      <c r="T85" s="143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44" t="s">
        <v>130</v>
      </c>
      <c r="AT85" s="144" t="s">
        <v>125</v>
      </c>
      <c r="AU85" s="144" t="s">
        <v>80</v>
      </c>
      <c r="AY85" s="18" t="s">
        <v>123</v>
      </c>
      <c r="BE85" s="145">
        <f>IF(N85="základní",J85,0)</f>
        <v>0</v>
      </c>
      <c r="BF85" s="145">
        <f>IF(N85="snížená",J85,0)</f>
        <v>0</v>
      </c>
      <c r="BG85" s="145">
        <f>IF(N85="zákl. přenesená",J85,0)</f>
        <v>0</v>
      </c>
      <c r="BH85" s="145">
        <f>IF(N85="sníž. přenesená",J85,0)</f>
        <v>0</v>
      </c>
      <c r="BI85" s="145">
        <f>IF(N85="nulová",J85,0)</f>
        <v>0</v>
      </c>
      <c r="BJ85" s="18" t="s">
        <v>78</v>
      </c>
      <c r="BK85" s="145">
        <f>ROUND(I85*H85,2)</f>
        <v>0</v>
      </c>
      <c r="BL85" s="18" t="s">
        <v>130</v>
      </c>
      <c r="BM85" s="144" t="s">
        <v>473</v>
      </c>
    </row>
    <row r="86" spans="1:65" s="2" customFormat="1" ht="33" customHeight="1">
      <c r="A86" s="33"/>
      <c r="B86" s="138"/>
      <c r="C86" s="274" t="s">
        <v>80</v>
      </c>
      <c r="D86" s="274" t="s">
        <v>125</v>
      </c>
      <c r="E86" s="275" t="s">
        <v>474</v>
      </c>
      <c r="F86" s="266" t="s">
        <v>475</v>
      </c>
      <c r="G86" s="276" t="s">
        <v>472</v>
      </c>
      <c r="H86" s="277">
        <v>1</v>
      </c>
      <c r="I86" s="139"/>
      <c r="J86" s="265">
        <f>ROUND(I86*H86,2)</f>
        <v>0</v>
      </c>
      <c r="K86" s="266" t="s">
        <v>3</v>
      </c>
      <c r="L86" s="34"/>
      <c r="M86" s="140" t="s">
        <v>3</v>
      </c>
      <c r="N86" s="141" t="s">
        <v>41</v>
      </c>
      <c r="O86" s="54"/>
      <c r="P86" s="142">
        <f>O86*H86</f>
        <v>0</v>
      </c>
      <c r="Q86" s="142">
        <v>0</v>
      </c>
      <c r="R86" s="142">
        <f>Q86*H86</f>
        <v>0</v>
      </c>
      <c r="S86" s="142">
        <v>0</v>
      </c>
      <c r="T86" s="143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44" t="s">
        <v>130</v>
      </c>
      <c r="AT86" s="144" t="s">
        <v>125</v>
      </c>
      <c r="AU86" s="144" t="s">
        <v>80</v>
      </c>
      <c r="AY86" s="18" t="s">
        <v>123</v>
      </c>
      <c r="BE86" s="145">
        <f>IF(N86="základní",J86,0)</f>
        <v>0</v>
      </c>
      <c r="BF86" s="145">
        <f>IF(N86="snížená",J86,0)</f>
        <v>0</v>
      </c>
      <c r="BG86" s="145">
        <f>IF(N86="zákl. přenesená",J86,0)</f>
        <v>0</v>
      </c>
      <c r="BH86" s="145">
        <f>IF(N86="sníž. přenesená",J86,0)</f>
        <v>0</v>
      </c>
      <c r="BI86" s="145">
        <f>IF(N86="nulová",J86,0)</f>
        <v>0</v>
      </c>
      <c r="BJ86" s="18" t="s">
        <v>78</v>
      </c>
      <c r="BK86" s="145">
        <f>ROUND(I86*H86,2)</f>
        <v>0</v>
      </c>
      <c r="BL86" s="18" t="s">
        <v>130</v>
      </c>
      <c r="BM86" s="144" t="s">
        <v>476</v>
      </c>
    </row>
    <row r="87" spans="2:51" s="13" customFormat="1" ht="12">
      <c r="B87" s="151"/>
      <c r="C87" s="268"/>
      <c r="D87" s="280" t="s">
        <v>134</v>
      </c>
      <c r="E87" s="281" t="s">
        <v>3</v>
      </c>
      <c r="F87" s="282" t="s">
        <v>477</v>
      </c>
      <c r="G87" s="268"/>
      <c r="H87" s="281" t="s">
        <v>3</v>
      </c>
      <c r="I87" s="153"/>
      <c r="J87" s="268"/>
      <c r="K87" s="268"/>
      <c r="L87" s="151"/>
      <c r="M87" s="154"/>
      <c r="N87" s="155"/>
      <c r="O87" s="155"/>
      <c r="P87" s="155"/>
      <c r="Q87" s="155"/>
      <c r="R87" s="155"/>
      <c r="S87" s="155"/>
      <c r="T87" s="156"/>
      <c r="AT87" s="152" t="s">
        <v>134</v>
      </c>
      <c r="AU87" s="152" t="s">
        <v>80</v>
      </c>
      <c r="AV87" s="13" t="s">
        <v>78</v>
      </c>
      <c r="AW87" s="13" t="s">
        <v>32</v>
      </c>
      <c r="AX87" s="13" t="s">
        <v>70</v>
      </c>
      <c r="AY87" s="152" t="s">
        <v>123</v>
      </c>
    </row>
    <row r="88" spans="2:51" s="13" customFormat="1" ht="12">
      <c r="B88" s="151"/>
      <c r="C88" s="268"/>
      <c r="D88" s="280" t="s">
        <v>134</v>
      </c>
      <c r="E88" s="281" t="s">
        <v>3</v>
      </c>
      <c r="F88" s="282" t="s">
        <v>478</v>
      </c>
      <c r="G88" s="268"/>
      <c r="H88" s="281" t="s">
        <v>3</v>
      </c>
      <c r="I88" s="153"/>
      <c r="J88" s="268"/>
      <c r="K88" s="268"/>
      <c r="L88" s="151"/>
      <c r="M88" s="154"/>
      <c r="N88" s="155"/>
      <c r="O88" s="155"/>
      <c r="P88" s="155"/>
      <c r="Q88" s="155"/>
      <c r="R88" s="155"/>
      <c r="S88" s="155"/>
      <c r="T88" s="156"/>
      <c r="AT88" s="152" t="s">
        <v>134</v>
      </c>
      <c r="AU88" s="152" t="s">
        <v>80</v>
      </c>
      <c r="AV88" s="13" t="s">
        <v>78</v>
      </c>
      <c r="AW88" s="13" t="s">
        <v>32</v>
      </c>
      <c r="AX88" s="13" t="s">
        <v>70</v>
      </c>
      <c r="AY88" s="152" t="s">
        <v>123</v>
      </c>
    </row>
    <row r="89" spans="2:51" s="13" customFormat="1" ht="33.75">
      <c r="B89" s="151"/>
      <c r="C89" s="268"/>
      <c r="D89" s="280" t="s">
        <v>134</v>
      </c>
      <c r="E89" s="281" t="s">
        <v>3</v>
      </c>
      <c r="F89" s="282" t="s">
        <v>479</v>
      </c>
      <c r="G89" s="268"/>
      <c r="H89" s="281" t="s">
        <v>3</v>
      </c>
      <c r="I89" s="153"/>
      <c r="J89" s="268"/>
      <c r="K89" s="268"/>
      <c r="L89" s="151"/>
      <c r="M89" s="154"/>
      <c r="N89" s="155"/>
      <c r="O89" s="155"/>
      <c r="P89" s="155"/>
      <c r="Q89" s="155"/>
      <c r="R89" s="155"/>
      <c r="S89" s="155"/>
      <c r="T89" s="156"/>
      <c r="AT89" s="152" t="s">
        <v>134</v>
      </c>
      <c r="AU89" s="152" t="s">
        <v>80</v>
      </c>
      <c r="AV89" s="13" t="s">
        <v>78</v>
      </c>
      <c r="AW89" s="13" t="s">
        <v>32</v>
      </c>
      <c r="AX89" s="13" t="s">
        <v>70</v>
      </c>
      <c r="AY89" s="152" t="s">
        <v>123</v>
      </c>
    </row>
    <row r="90" spans="2:51" s="13" customFormat="1" ht="22.5">
      <c r="B90" s="151"/>
      <c r="C90" s="268"/>
      <c r="D90" s="280" t="s">
        <v>134</v>
      </c>
      <c r="E90" s="281" t="s">
        <v>3</v>
      </c>
      <c r="F90" s="282" t="s">
        <v>480</v>
      </c>
      <c r="G90" s="268"/>
      <c r="H90" s="281" t="s">
        <v>3</v>
      </c>
      <c r="I90" s="153"/>
      <c r="J90" s="268"/>
      <c r="K90" s="268"/>
      <c r="L90" s="151"/>
      <c r="M90" s="154"/>
      <c r="N90" s="155"/>
      <c r="O90" s="155"/>
      <c r="P90" s="155"/>
      <c r="Q90" s="155"/>
      <c r="R90" s="155"/>
      <c r="S90" s="155"/>
      <c r="T90" s="156"/>
      <c r="AT90" s="152" t="s">
        <v>134</v>
      </c>
      <c r="AU90" s="152" t="s">
        <v>80</v>
      </c>
      <c r="AV90" s="13" t="s">
        <v>78</v>
      </c>
      <c r="AW90" s="13" t="s">
        <v>32</v>
      </c>
      <c r="AX90" s="13" t="s">
        <v>70</v>
      </c>
      <c r="AY90" s="152" t="s">
        <v>123</v>
      </c>
    </row>
    <row r="91" spans="2:51" s="13" customFormat="1" ht="33.75">
      <c r="B91" s="151"/>
      <c r="C91" s="268"/>
      <c r="D91" s="280" t="s">
        <v>134</v>
      </c>
      <c r="E91" s="281" t="s">
        <v>3</v>
      </c>
      <c r="F91" s="282" t="s">
        <v>481</v>
      </c>
      <c r="G91" s="268"/>
      <c r="H91" s="281" t="s">
        <v>3</v>
      </c>
      <c r="I91" s="153"/>
      <c r="J91" s="268"/>
      <c r="K91" s="268"/>
      <c r="L91" s="151"/>
      <c r="M91" s="154"/>
      <c r="N91" s="155"/>
      <c r="O91" s="155"/>
      <c r="P91" s="155"/>
      <c r="Q91" s="155"/>
      <c r="R91" s="155"/>
      <c r="S91" s="155"/>
      <c r="T91" s="156"/>
      <c r="AT91" s="152" t="s">
        <v>134</v>
      </c>
      <c r="AU91" s="152" t="s">
        <v>80</v>
      </c>
      <c r="AV91" s="13" t="s">
        <v>78</v>
      </c>
      <c r="AW91" s="13" t="s">
        <v>32</v>
      </c>
      <c r="AX91" s="13" t="s">
        <v>70</v>
      </c>
      <c r="AY91" s="152" t="s">
        <v>123</v>
      </c>
    </row>
    <row r="92" spans="2:51" s="13" customFormat="1" ht="22.5">
      <c r="B92" s="151"/>
      <c r="C92" s="268"/>
      <c r="D92" s="280" t="s">
        <v>134</v>
      </c>
      <c r="E92" s="281" t="s">
        <v>3</v>
      </c>
      <c r="F92" s="282" t="s">
        <v>482</v>
      </c>
      <c r="G92" s="268"/>
      <c r="H92" s="281" t="s">
        <v>3</v>
      </c>
      <c r="I92" s="153"/>
      <c r="J92" s="268"/>
      <c r="K92" s="268"/>
      <c r="L92" s="151"/>
      <c r="M92" s="154"/>
      <c r="N92" s="155"/>
      <c r="O92" s="155"/>
      <c r="P92" s="155"/>
      <c r="Q92" s="155"/>
      <c r="R92" s="155"/>
      <c r="S92" s="155"/>
      <c r="T92" s="156"/>
      <c r="AT92" s="152" t="s">
        <v>134</v>
      </c>
      <c r="AU92" s="152" t="s">
        <v>80</v>
      </c>
      <c r="AV92" s="13" t="s">
        <v>78</v>
      </c>
      <c r="AW92" s="13" t="s">
        <v>32</v>
      </c>
      <c r="AX92" s="13" t="s">
        <v>70</v>
      </c>
      <c r="AY92" s="152" t="s">
        <v>123</v>
      </c>
    </row>
    <row r="93" spans="2:51" s="13" customFormat="1" ht="12">
      <c r="B93" s="151"/>
      <c r="C93" s="268"/>
      <c r="D93" s="280" t="s">
        <v>134</v>
      </c>
      <c r="E93" s="281" t="s">
        <v>3</v>
      </c>
      <c r="F93" s="282" t="s">
        <v>483</v>
      </c>
      <c r="G93" s="268"/>
      <c r="H93" s="281" t="s">
        <v>3</v>
      </c>
      <c r="I93" s="153"/>
      <c r="J93" s="268"/>
      <c r="K93" s="268"/>
      <c r="L93" s="151"/>
      <c r="M93" s="154"/>
      <c r="N93" s="155"/>
      <c r="O93" s="155"/>
      <c r="P93" s="155"/>
      <c r="Q93" s="155"/>
      <c r="R93" s="155"/>
      <c r="S93" s="155"/>
      <c r="T93" s="156"/>
      <c r="AT93" s="152" t="s">
        <v>134</v>
      </c>
      <c r="AU93" s="152" t="s">
        <v>80</v>
      </c>
      <c r="AV93" s="13" t="s">
        <v>78</v>
      </c>
      <c r="AW93" s="13" t="s">
        <v>32</v>
      </c>
      <c r="AX93" s="13" t="s">
        <v>70</v>
      </c>
      <c r="AY93" s="152" t="s">
        <v>123</v>
      </c>
    </row>
    <row r="94" spans="2:51" s="13" customFormat="1" ht="22.5">
      <c r="B94" s="151"/>
      <c r="C94" s="268"/>
      <c r="D94" s="280" t="s">
        <v>134</v>
      </c>
      <c r="E94" s="281" t="s">
        <v>3</v>
      </c>
      <c r="F94" s="282" t="s">
        <v>484</v>
      </c>
      <c r="G94" s="268"/>
      <c r="H94" s="281" t="s">
        <v>3</v>
      </c>
      <c r="I94" s="153"/>
      <c r="J94" s="268"/>
      <c r="K94" s="268"/>
      <c r="L94" s="151"/>
      <c r="M94" s="154"/>
      <c r="N94" s="155"/>
      <c r="O94" s="155"/>
      <c r="P94" s="155"/>
      <c r="Q94" s="155"/>
      <c r="R94" s="155"/>
      <c r="S94" s="155"/>
      <c r="T94" s="156"/>
      <c r="AT94" s="152" t="s">
        <v>134</v>
      </c>
      <c r="AU94" s="152" t="s">
        <v>80</v>
      </c>
      <c r="AV94" s="13" t="s">
        <v>78</v>
      </c>
      <c r="AW94" s="13" t="s">
        <v>32</v>
      </c>
      <c r="AX94" s="13" t="s">
        <v>70</v>
      </c>
      <c r="AY94" s="152" t="s">
        <v>123</v>
      </c>
    </row>
    <row r="95" spans="2:51" s="13" customFormat="1" ht="22.5">
      <c r="B95" s="151"/>
      <c r="C95" s="268"/>
      <c r="D95" s="280" t="s">
        <v>134</v>
      </c>
      <c r="E95" s="281" t="s">
        <v>3</v>
      </c>
      <c r="F95" s="282" t="s">
        <v>485</v>
      </c>
      <c r="G95" s="268"/>
      <c r="H95" s="281" t="s">
        <v>3</v>
      </c>
      <c r="I95" s="153"/>
      <c r="J95" s="268"/>
      <c r="K95" s="268"/>
      <c r="L95" s="151"/>
      <c r="M95" s="154"/>
      <c r="N95" s="155"/>
      <c r="O95" s="155"/>
      <c r="P95" s="155"/>
      <c r="Q95" s="155"/>
      <c r="R95" s="155"/>
      <c r="S95" s="155"/>
      <c r="T95" s="156"/>
      <c r="AT95" s="152" t="s">
        <v>134</v>
      </c>
      <c r="AU95" s="152" t="s">
        <v>80</v>
      </c>
      <c r="AV95" s="13" t="s">
        <v>78</v>
      </c>
      <c r="AW95" s="13" t="s">
        <v>32</v>
      </c>
      <c r="AX95" s="13" t="s">
        <v>70</v>
      </c>
      <c r="AY95" s="152" t="s">
        <v>123</v>
      </c>
    </row>
    <row r="96" spans="2:51" s="14" customFormat="1" ht="12">
      <c r="B96" s="157"/>
      <c r="C96" s="269"/>
      <c r="D96" s="280" t="s">
        <v>134</v>
      </c>
      <c r="E96" s="283" t="s">
        <v>3</v>
      </c>
      <c r="F96" s="284" t="s">
        <v>486</v>
      </c>
      <c r="G96" s="269"/>
      <c r="H96" s="285">
        <v>1</v>
      </c>
      <c r="I96" s="159"/>
      <c r="J96" s="269"/>
      <c r="K96" s="269"/>
      <c r="L96" s="157"/>
      <c r="M96" s="160"/>
      <c r="N96" s="161"/>
      <c r="O96" s="161"/>
      <c r="P96" s="161"/>
      <c r="Q96" s="161"/>
      <c r="R96" s="161"/>
      <c r="S96" s="161"/>
      <c r="T96" s="162"/>
      <c r="AT96" s="158" t="s">
        <v>134</v>
      </c>
      <c r="AU96" s="158" t="s">
        <v>80</v>
      </c>
      <c r="AV96" s="14" t="s">
        <v>80</v>
      </c>
      <c r="AW96" s="14" t="s">
        <v>32</v>
      </c>
      <c r="AX96" s="14" t="s">
        <v>70</v>
      </c>
      <c r="AY96" s="158" t="s">
        <v>123</v>
      </c>
    </row>
    <row r="97" spans="2:51" s="15" customFormat="1" ht="12">
      <c r="B97" s="163"/>
      <c r="C97" s="270"/>
      <c r="D97" s="280" t="s">
        <v>134</v>
      </c>
      <c r="E97" s="286" t="s">
        <v>3</v>
      </c>
      <c r="F97" s="287" t="s">
        <v>137</v>
      </c>
      <c r="G97" s="270"/>
      <c r="H97" s="288">
        <v>1</v>
      </c>
      <c r="I97" s="165"/>
      <c r="J97" s="270"/>
      <c r="K97" s="270"/>
      <c r="L97" s="163"/>
      <c r="M97" s="166"/>
      <c r="N97" s="167"/>
      <c r="O97" s="167"/>
      <c r="P97" s="167"/>
      <c r="Q97" s="167"/>
      <c r="R97" s="167"/>
      <c r="S97" s="167"/>
      <c r="T97" s="168"/>
      <c r="AT97" s="164" t="s">
        <v>134</v>
      </c>
      <c r="AU97" s="164" t="s">
        <v>80</v>
      </c>
      <c r="AV97" s="15" t="s">
        <v>130</v>
      </c>
      <c r="AW97" s="15" t="s">
        <v>32</v>
      </c>
      <c r="AX97" s="15" t="s">
        <v>78</v>
      </c>
      <c r="AY97" s="164" t="s">
        <v>123</v>
      </c>
    </row>
    <row r="98" spans="2:63" s="12" customFormat="1" ht="22.9" customHeight="1">
      <c r="B98" s="125"/>
      <c r="C98" s="272"/>
      <c r="D98" s="289" t="s">
        <v>69</v>
      </c>
      <c r="E98" s="290" t="s">
        <v>487</v>
      </c>
      <c r="F98" s="290" t="s">
        <v>488</v>
      </c>
      <c r="G98" s="272"/>
      <c r="H98" s="272"/>
      <c r="I98" s="128"/>
      <c r="J98" s="271">
        <f>BK98</f>
        <v>0</v>
      </c>
      <c r="K98" s="272"/>
      <c r="L98" s="125"/>
      <c r="M98" s="130"/>
      <c r="N98" s="131"/>
      <c r="O98" s="131"/>
      <c r="P98" s="132">
        <f>SUM(P99:P115)</f>
        <v>0</v>
      </c>
      <c r="Q98" s="131"/>
      <c r="R98" s="132">
        <f>SUM(R99:R115)</f>
        <v>0</v>
      </c>
      <c r="S98" s="131"/>
      <c r="T98" s="133">
        <f>SUM(T99:T115)</f>
        <v>0</v>
      </c>
      <c r="AR98" s="126" t="s">
        <v>154</v>
      </c>
      <c r="AT98" s="134" t="s">
        <v>69</v>
      </c>
      <c r="AU98" s="134" t="s">
        <v>78</v>
      </c>
      <c r="AY98" s="126" t="s">
        <v>123</v>
      </c>
      <c r="BK98" s="135">
        <f>SUM(BK99:BK115)</f>
        <v>0</v>
      </c>
    </row>
    <row r="99" spans="1:65" s="2" customFormat="1" ht="24.2" customHeight="1">
      <c r="A99" s="33"/>
      <c r="B99" s="138"/>
      <c r="C99" s="274" t="s">
        <v>143</v>
      </c>
      <c r="D99" s="274" t="s">
        <v>125</v>
      </c>
      <c r="E99" s="275" t="s">
        <v>489</v>
      </c>
      <c r="F99" s="266" t="s">
        <v>490</v>
      </c>
      <c r="G99" s="276" t="s">
        <v>472</v>
      </c>
      <c r="H99" s="277">
        <v>8</v>
      </c>
      <c r="I99" s="139"/>
      <c r="J99" s="265">
        <f>ROUND(I99*H99,2)</f>
        <v>0</v>
      </c>
      <c r="K99" s="266" t="s">
        <v>3</v>
      </c>
      <c r="L99" s="34"/>
      <c r="M99" s="140" t="s">
        <v>3</v>
      </c>
      <c r="N99" s="141" t="s">
        <v>41</v>
      </c>
      <c r="O99" s="54"/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4" t="s">
        <v>130</v>
      </c>
      <c r="AT99" s="144" t="s">
        <v>125</v>
      </c>
      <c r="AU99" s="144" t="s">
        <v>80</v>
      </c>
      <c r="AY99" s="18" t="s">
        <v>123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78</v>
      </c>
      <c r="BK99" s="145">
        <f>ROUND(I99*H99,2)</f>
        <v>0</v>
      </c>
      <c r="BL99" s="18" t="s">
        <v>130</v>
      </c>
      <c r="BM99" s="144" t="s">
        <v>491</v>
      </c>
    </row>
    <row r="100" spans="1:65" s="2" customFormat="1" ht="49.15" customHeight="1">
      <c r="A100" s="33"/>
      <c r="B100" s="138"/>
      <c r="C100" s="274" t="s">
        <v>130</v>
      </c>
      <c r="D100" s="274" t="s">
        <v>125</v>
      </c>
      <c r="E100" s="275" t="s">
        <v>492</v>
      </c>
      <c r="F100" s="266" t="s">
        <v>455</v>
      </c>
      <c r="G100" s="276" t="s">
        <v>472</v>
      </c>
      <c r="H100" s="277">
        <v>8</v>
      </c>
      <c r="I100" s="139"/>
      <c r="J100" s="265">
        <f>ROUND(I100*H100,2)</f>
        <v>0</v>
      </c>
      <c r="K100" s="266" t="s">
        <v>3</v>
      </c>
      <c r="L100" s="34"/>
      <c r="M100" s="140" t="s">
        <v>3</v>
      </c>
      <c r="N100" s="141" t="s">
        <v>41</v>
      </c>
      <c r="O100" s="54"/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4" t="s">
        <v>130</v>
      </c>
      <c r="AT100" s="144" t="s">
        <v>125</v>
      </c>
      <c r="AU100" s="144" t="s">
        <v>80</v>
      </c>
      <c r="AY100" s="18" t="s">
        <v>123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78</v>
      </c>
      <c r="BK100" s="145">
        <f>ROUND(I100*H100,2)</f>
        <v>0</v>
      </c>
      <c r="BL100" s="18" t="s">
        <v>130</v>
      </c>
      <c r="BM100" s="144" t="s">
        <v>493</v>
      </c>
    </row>
    <row r="101" spans="2:51" s="13" customFormat="1" ht="12">
      <c r="B101" s="151"/>
      <c r="C101" s="268"/>
      <c r="D101" s="280" t="s">
        <v>134</v>
      </c>
      <c r="E101" s="281" t="s">
        <v>3</v>
      </c>
      <c r="F101" s="282" t="s">
        <v>494</v>
      </c>
      <c r="G101" s="268"/>
      <c r="H101" s="281" t="s">
        <v>3</v>
      </c>
      <c r="I101" s="153"/>
      <c r="J101" s="268"/>
      <c r="K101" s="268"/>
      <c r="L101" s="151"/>
      <c r="M101" s="154"/>
      <c r="N101" s="155"/>
      <c r="O101" s="155"/>
      <c r="P101" s="155"/>
      <c r="Q101" s="155"/>
      <c r="R101" s="155"/>
      <c r="S101" s="155"/>
      <c r="T101" s="156"/>
      <c r="AT101" s="152" t="s">
        <v>134</v>
      </c>
      <c r="AU101" s="152" t="s">
        <v>80</v>
      </c>
      <c r="AV101" s="13" t="s">
        <v>78</v>
      </c>
      <c r="AW101" s="13" t="s">
        <v>32</v>
      </c>
      <c r="AX101" s="13" t="s">
        <v>70</v>
      </c>
      <c r="AY101" s="152" t="s">
        <v>123</v>
      </c>
    </row>
    <row r="102" spans="2:51" s="14" customFormat="1" ht="12">
      <c r="B102" s="157"/>
      <c r="C102" s="269"/>
      <c r="D102" s="280" t="s">
        <v>134</v>
      </c>
      <c r="E102" s="283" t="s">
        <v>3</v>
      </c>
      <c r="F102" s="284" t="s">
        <v>177</v>
      </c>
      <c r="G102" s="269"/>
      <c r="H102" s="285">
        <v>8</v>
      </c>
      <c r="I102" s="159"/>
      <c r="J102" s="269"/>
      <c r="K102" s="269"/>
      <c r="L102" s="157"/>
      <c r="M102" s="160"/>
      <c r="N102" s="161"/>
      <c r="O102" s="161"/>
      <c r="P102" s="161"/>
      <c r="Q102" s="161"/>
      <c r="R102" s="161"/>
      <c r="S102" s="161"/>
      <c r="T102" s="162"/>
      <c r="AT102" s="158" t="s">
        <v>134</v>
      </c>
      <c r="AU102" s="158" t="s">
        <v>80</v>
      </c>
      <c r="AV102" s="14" t="s">
        <v>80</v>
      </c>
      <c r="AW102" s="14" t="s">
        <v>32</v>
      </c>
      <c r="AX102" s="14" t="s">
        <v>70</v>
      </c>
      <c r="AY102" s="158" t="s">
        <v>123</v>
      </c>
    </row>
    <row r="103" spans="2:51" s="15" customFormat="1" ht="12">
      <c r="B103" s="163"/>
      <c r="C103" s="270"/>
      <c r="D103" s="280" t="s">
        <v>134</v>
      </c>
      <c r="E103" s="286" t="s">
        <v>3</v>
      </c>
      <c r="F103" s="287" t="s">
        <v>137</v>
      </c>
      <c r="G103" s="270"/>
      <c r="H103" s="288">
        <v>8</v>
      </c>
      <c r="I103" s="165"/>
      <c r="J103" s="270"/>
      <c r="K103" s="270"/>
      <c r="L103" s="163"/>
      <c r="M103" s="166"/>
      <c r="N103" s="167"/>
      <c r="O103" s="167"/>
      <c r="P103" s="167"/>
      <c r="Q103" s="167"/>
      <c r="R103" s="167"/>
      <c r="S103" s="167"/>
      <c r="T103" s="168"/>
      <c r="AT103" s="164" t="s">
        <v>134</v>
      </c>
      <c r="AU103" s="164" t="s">
        <v>80</v>
      </c>
      <c r="AV103" s="15" t="s">
        <v>130</v>
      </c>
      <c r="AW103" s="15" t="s">
        <v>32</v>
      </c>
      <c r="AX103" s="15" t="s">
        <v>78</v>
      </c>
      <c r="AY103" s="164" t="s">
        <v>123</v>
      </c>
    </row>
    <row r="104" spans="1:65" s="2" customFormat="1" ht="49.15" customHeight="1">
      <c r="A104" s="33"/>
      <c r="B104" s="138"/>
      <c r="C104" s="274" t="s">
        <v>154</v>
      </c>
      <c r="D104" s="274" t="s">
        <v>125</v>
      </c>
      <c r="E104" s="275" t="s">
        <v>495</v>
      </c>
      <c r="F104" s="266" t="s">
        <v>496</v>
      </c>
      <c r="G104" s="276" t="s">
        <v>472</v>
      </c>
      <c r="H104" s="277">
        <v>1</v>
      </c>
      <c r="I104" s="139"/>
      <c r="J104" s="265">
        <f>ROUND(I104*H104,2)</f>
        <v>0</v>
      </c>
      <c r="K104" s="266" t="s">
        <v>3</v>
      </c>
      <c r="L104" s="34"/>
      <c r="M104" s="140" t="s">
        <v>3</v>
      </c>
      <c r="N104" s="141" t="s">
        <v>41</v>
      </c>
      <c r="O104" s="54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4" t="s">
        <v>130</v>
      </c>
      <c r="AT104" s="144" t="s">
        <v>125</v>
      </c>
      <c r="AU104" s="144" t="s">
        <v>80</v>
      </c>
      <c r="AY104" s="18" t="s">
        <v>123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78</v>
      </c>
      <c r="BK104" s="145">
        <f>ROUND(I104*H104,2)</f>
        <v>0</v>
      </c>
      <c r="BL104" s="18" t="s">
        <v>130</v>
      </c>
      <c r="BM104" s="144" t="s">
        <v>497</v>
      </c>
    </row>
    <row r="105" spans="1:65" s="2" customFormat="1" ht="24.2" customHeight="1">
      <c r="A105" s="33"/>
      <c r="B105" s="138"/>
      <c r="C105" s="274" t="s">
        <v>162</v>
      </c>
      <c r="D105" s="274" t="s">
        <v>125</v>
      </c>
      <c r="E105" s="275" t="s">
        <v>498</v>
      </c>
      <c r="F105" s="266" t="s">
        <v>499</v>
      </c>
      <c r="G105" s="276" t="s">
        <v>472</v>
      </c>
      <c r="H105" s="277">
        <v>1</v>
      </c>
      <c r="I105" s="139"/>
      <c r="J105" s="265">
        <f>ROUND(I105*H105,2)</f>
        <v>0</v>
      </c>
      <c r="K105" s="266" t="s">
        <v>3</v>
      </c>
      <c r="L105" s="34"/>
      <c r="M105" s="140" t="s">
        <v>3</v>
      </c>
      <c r="N105" s="141" t="s">
        <v>41</v>
      </c>
      <c r="O105" s="54"/>
      <c r="P105" s="142">
        <f>O105*H105</f>
        <v>0</v>
      </c>
      <c r="Q105" s="142">
        <v>0</v>
      </c>
      <c r="R105" s="142">
        <f>Q105*H105</f>
        <v>0</v>
      </c>
      <c r="S105" s="142">
        <v>0</v>
      </c>
      <c r="T105" s="143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4" t="s">
        <v>130</v>
      </c>
      <c r="AT105" s="144" t="s">
        <v>125</v>
      </c>
      <c r="AU105" s="144" t="s">
        <v>80</v>
      </c>
      <c r="AY105" s="18" t="s">
        <v>123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78</v>
      </c>
      <c r="BK105" s="145">
        <f>ROUND(I105*H105,2)</f>
        <v>0</v>
      </c>
      <c r="BL105" s="18" t="s">
        <v>130</v>
      </c>
      <c r="BM105" s="144" t="s">
        <v>500</v>
      </c>
    </row>
    <row r="106" spans="1:65" s="2" customFormat="1" ht="37.9" customHeight="1">
      <c r="A106" s="33"/>
      <c r="B106" s="138"/>
      <c r="C106" s="274" t="s">
        <v>169</v>
      </c>
      <c r="D106" s="274" t="s">
        <v>125</v>
      </c>
      <c r="E106" s="275" t="s">
        <v>501</v>
      </c>
      <c r="F106" s="266" t="s">
        <v>502</v>
      </c>
      <c r="G106" s="276" t="s">
        <v>472</v>
      </c>
      <c r="H106" s="277">
        <v>1</v>
      </c>
      <c r="I106" s="139"/>
      <c r="J106" s="265">
        <f>ROUND(I106*H106,2)</f>
        <v>0</v>
      </c>
      <c r="K106" s="266" t="s">
        <v>3</v>
      </c>
      <c r="L106" s="34"/>
      <c r="M106" s="140" t="s">
        <v>3</v>
      </c>
      <c r="N106" s="141" t="s">
        <v>41</v>
      </c>
      <c r="O106" s="54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4" t="s">
        <v>130</v>
      </c>
      <c r="AT106" s="144" t="s">
        <v>125</v>
      </c>
      <c r="AU106" s="144" t="s">
        <v>80</v>
      </c>
      <c r="AY106" s="18" t="s">
        <v>123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78</v>
      </c>
      <c r="BK106" s="145">
        <f>ROUND(I106*H106,2)</f>
        <v>0</v>
      </c>
      <c r="BL106" s="18" t="s">
        <v>130</v>
      </c>
      <c r="BM106" s="144" t="s">
        <v>503</v>
      </c>
    </row>
    <row r="107" spans="1:65" s="2" customFormat="1" ht="24.2" customHeight="1">
      <c r="A107" s="33"/>
      <c r="B107" s="138"/>
      <c r="C107" s="274" t="s">
        <v>177</v>
      </c>
      <c r="D107" s="274" t="s">
        <v>125</v>
      </c>
      <c r="E107" s="275" t="s">
        <v>504</v>
      </c>
      <c r="F107" s="266" t="s">
        <v>505</v>
      </c>
      <c r="G107" s="276" t="s">
        <v>472</v>
      </c>
      <c r="H107" s="277">
        <v>1</v>
      </c>
      <c r="I107" s="139"/>
      <c r="J107" s="265">
        <f>ROUND(I107*H107,2)</f>
        <v>0</v>
      </c>
      <c r="K107" s="266" t="s">
        <v>3</v>
      </c>
      <c r="L107" s="34"/>
      <c r="M107" s="140" t="s">
        <v>3</v>
      </c>
      <c r="N107" s="141" t="s">
        <v>41</v>
      </c>
      <c r="O107" s="54"/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4" t="s">
        <v>130</v>
      </c>
      <c r="AT107" s="144" t="s">
        <v>125</v>
      </c>
      <c r="AU107" s="144" t="s">
        <v>80</v>
      </c>
      <c r="AY107" s="18" t="s">
        <v>123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78</v>
      </c>
      <c r="BK107" s="145">
        <f>ROUND(I107*H107,2)</f>
        <v>0</v>
      </c>
      <c r="BL107" s="18" t="s">
        <v>130</v>
      </c>
      <c r="BM107" s="144" t="s">
        <v>506</v>
      </c>
    </row>
    <row r="108" spans="1:65" s="2" customFormat="1" ht="24.2" customHeight="1">
      <c r="A108" s="33"/>
      <c r="B108" s="138"/>
      <c r="C108" s="274" t="s">
        <v>183</v>
      </c>
      <c r="D108" s="274" t="s">
        <v>125</v>
      </c>
      <c r="E108" s="275" t="s">
        <v>507</v>
      </c>
      <c r="F108" s="266" t="s">
        <v>508</v>
      </c>
      <c r="G108" s="276" t="s">
        <v>472</v>
      </c>
      <c r="H108" s="277">
        <v>1</v>
      </c>
      <c r="I108" s="139"/>
      <c r="J108" s="265">
        <f>ROUND(I108*H108,2)</f>
        <v>0</v>
      </c>
      <c r="K108" s="266" t="s">
        <v>3</v>
      </c>
      <c r="L108" s="34"/>
      <c r="M108" s="140" t="s">
        <v>3</v>
      </c>
      <c r="N108" s="141" t="s">
        <v>41</v>
      </c>
      <c r="O108" s="54"/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3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4" t="s">
        <v>130</v>
      </c>
      <c r="AT108" s="144" t="s">
        <v>125</v>
      </c>
      <c r="AU108" s="144" t="s">
        <v>80</v>
      </c>
      <c r="AY108" s="18" t="s">
        <v>123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78</v>
      </c>
      <c r="BK108" s="145">
        <f>ROUND(I108*H108,2)</f>
        <v>0</v>
      </c>
      <c r="BL108" s="18" t="s">
        <v>130</v>
      </c>
      <c r="BM108" s="144" t="s">
        <v>509</v>
      </c>
    </row>
    <row r="109" spans="2:51" s="13" customFormat="1" ht="33.75">
      <c r="B109" s="151"/>
      <c r="C109" s="268"/>
      <c r="D109" s="280" t="s">
        <v>134</v>
      </c>
      <c r="E109" s="281" t="s">
        <v>3</v>
      </c>
      <c r="F109" s="282" t="s">
        <v>510</v>
      </c>
      <c r="G109" s="268"/>
      <c r="H109" s="281" t="s">
        <v>3</v>
      </c>
      <c r="I109" s="153"/>
      <c r="J109" s="268"/>
      <c r="K109" s="268"/>
      <c r="L109" s="151"/>
      <c r="M109" s="154"/>
      <c r="N109" s="155"/>
      <c r="O109" s="155"/>
      <c r="P109" s="155"/>
      <c r="Q109" s="155"/>
      <c r="R109" s="155"/>
      <c r="S109" s="155"/>
      <c r="T109" s="156"/>
      <c r="AT109" s="152" t="s">
        <v>134</v>
      </c>
      <c r="AU109" s="152" t="s">
        <v>80</v>
      </c>
      <c r="AV109" s="13" t="s">
        <v>78</v>
      </c>
      <c r="AW109" s="13" t="s">
        <v>32</v>
      </c>
      <c r="AX109" s="13" t="s">
        <v>70</v>
      </c>
      <c r="AY109" s="152" t="s">
        <v>123</v>
      </c>
    </row>
    <row r="110" spans="2:51" s="14" customFormat="1" ht="12">
      <c r="B110" s="157"/>
      <c r="C110" s="269"/>
      <c r="D110" s="280" t="s">
        <v>134</v>
      </c>
      <c r="E110" s="283" t="s">
        <v>3</v>
      </c>
      <c r="F110" s="284" t="s">
        <v>78</v>
      </c>
      <c r="G110" s="269"/>
      <c r="H110" s="285">
        <v>1</v>
      </c>
      <c r="I110" s="159"/>
      <c r="J110" s="269"/>
      <c r="K110" s="26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134</v>
      </c>
      <c r="AU110" s="158" t="s">
        <v>80</v>
      </c>
      <c r="AV110" s="14" t="s">
        <v>80</v>
      </c>
      <c r="AW110" s="14" t="s">
        <v>32</v>
      </c>
      <c r="AX110" s="14" t="s">
        <v>70</v>
      </c>
      <c r="AY110" s="158" t="s">
        <v>123</v>
      </c>
    </row>
    <row r="111" spans="2:51" s="15" customFormat="1" ht="12">
      <c r="B111" s="163"/>
      <c r="C111" s="270"/>
      <c r="D111" s="280" t="s">
        <v>134</v>
      </c>
      <c r="E111" s="286" t="s">
        <v>3</v>
      </c>
      <c r="F111" s="287" t="s">
        <v>137</v>
      </c>
      <c r="G111" s="270"/>
      <c r="H111" s="288">
        <v>1</v>
      </c>
      <c r="I111" s="165"/>
      <c r="J111" s="270"/>
      <c r="K111" s="270"/>
      <c r="L111" s="163"/>
      <c r="M111" s="166"/>
      <c r="N111" s="167"/>
      <c r="O111" s="167"/>
      <c r="P111" s="167"/>
      <c r="Q111" s="167"/>
      <c r="R111" s="167"/>
      <c r="S111" s="167"/>
      <c r="T111" s="168"/>
      <c r="AT111" s="164" t="s">
        <v>134</v>
      </c>
      <c r="AU111" s="164" t="s">
        <v>80</v>
      </c>
      <c r="AV111" s="15" t="s">
        <v>130</v>
      </c>
      <c r="AW111" s="15" t="s">
        <v>32</v>
      </c>
      <c r="AX111" s="15" t="s">
        <v>78</v>
      </c>
      <c r="AY111" s="164" t="s">
        <v>123</v>
      </c>
    </row>
    <row r="112" spans="1:65" s="2" customFormat="1" ht="24.2" customHeight="1">
      <c r="A112" s="33"/>
      <c r="B112" s="138"/>
      <c r="C112" s="274" t="s">
        <v>187</v>
      </c>
      <c r="D112" s="274" t="s">
        <v>125</v>
      </c>
      <c r="E112" s="275" t="s">
        <v>511</v>
      </c>
      <c r="F112" s="266" t="s">
        <v>512</v>
      </c>
      <c r="G112" s="276" t="s">
        <v>472</v>
      </c>
      <c r="H112" s="277">
        <v>1</v>
      </c>
      <c r="I112" s="139"/>
      <c r="J112" s="265">
        <f>ROUND(I112*H112,2)</f>
        <v>0</v>
      </c>
      <c r="K112" s="266" t="s">
        <v>3</v>
      </c>
      <c r="L112" s="34"/>
      <c r="M112" s="140" t="s">
        <v>3</v>
      </c>
      <c r="N112" s="141" t="s">
        <v>41</v>
      </c>
      <c r="O112" s="54"/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4" t="s">
        <v>130</v>
      </c>
      <c r="AT112" s="144" t="s">
        <v>125</v>
      </c>
      <c r="AU112" s="144" t="s">
        <v>80</v>
      </c>
      <c r="AY112" s="18" t="s">
        <v>123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78</v>
      </c>
      <c r="BK112" s="145">
        <f>ROUND(I112*H112,2)</f>
        <v>0</v>
      </c>
      <c r="BL112" s="18" t="s">
        <v>130</v>
      </c>
      <c r="BM112" s="144" t="s">
        <v>513</v>
      </c>
    </row>
    <row r="113" spans="2:51" s="13" customFormat="1" ht="33.75">
      <c r="B113" s="151"/>
      <c r="C113" s="268"/>
      <c r="D113" s="280" t="s">
        <v>134</v>
      </c>
      <c r="E113" s="281" t="s">
        <v>3</v>
      </c>
      <c r="F113" s="282" t="s">
        <v>510</v>
      </c>
      <c r="G113" s="268"/>
      <c r="H113" s="281" t="s">
        <v>3</v>
      </c>
      <c r="I113" s="268"/>
      <c r="J113" s="268"/>
      <c r="K113" s="268"/>
      <c r="L113" s="151"/>
      <c r="M113" s="154"/>
      <c r="N113" s="155"/>
      <c r="O113" s="155"/>
      <c r="P113" s="155"/>
      <c r="Q113" s="155"/>
      <c r="R113" s="155"/>
      <c r="S113" s="155"/>
      <c r="T113" s="156"/>
      <c r="AT113" s="152" t="s">
        <v>134</v>
      </c>
      <c r="AU113" s="152" t="s">
        <v>80</v>
      </c>
      <c r="AV113" s="13" t="s">
        <v>78</v>
      </c>
      <c r="AW113" s="13" t="s">
        <v>32</v>
      </c>
      <c r="AX113" s="13" t="s">
        <v>70</v>
      </c>
      <c r="AY113" s="152" t="s">
        <v>123</v>
      </c>
    </row>
    <row r="114" spans="2:51" s="14" customFormat="1" ht="12">
      <c r="B114" s="157"/>
      <c r="C114" s="269"/>
      <c r="D114" s="280" t="s">
        <v>134</v>
      </c>
      <c r="E114" s="283" t="s">
        <v>3</v>
      </c>
      <c r="F114" s="284" t="s">
        <v>78</v>
      </c>
      <c r="G114" s="269"/>
      <c r="H114" s="285">
        <v>1</v>
      </c>
      <c r="I114" s="269"/>
      <c r="J114" s="269"/>
      <c r="K114" s="269"/>
      <c r="L114" s="157"/>
      <c r="M114" s="160"/>
      <c r="N114" s="161"/>
      <c r="O114" s="161"/>
      <c r="P114" s="161"/>
      <c r="Q114" s="161"/>
      <c r="R114" s="161"/>
      <c r="S114" s="161"/>
      <c r="T114" s="162"/>
      <c r="AT114" s="158" t="s">
        <v>134</v>
      </c>
      <c r="AU114" s="158" t="s">
        <v>80</v>
      </c>
      <c r="AV114" s="14" t="s">
        <v>80</v>
      </c>
      <c r="AW114" s="14" t="s">
        <v>32</v>
      </c>
      <c r="AX114" s="14" t="s">
        <v>70</v>
      </c>
      <c r="AY114" s="158" t="s">
        <v>123</v>
      </c>
    </row>
    <row r="115" spans="2:51" s="15" customFormat="1" ht="12">
      <c r="B115" s="163"/>
      <c r="C115" s="270"/>
      <c r="D115" s="280" t="s">
        <v>134</v>
      </c>
      <c r="E115" s="286" t="s">
        <v>3</v>
      </c>
      <c r="F115" s="287" t="s">
        <v>137</v>
      </c>
      <c r="G115" s="270"/>
      <c r="H115" s="288">
        <v>1</v>
      </c>
      <c r="I115" s="270"/>
      <c r="J115" s="270"/>
      <c r="K115" s="270"/>
      <c r="L115" s="163"/>
      <c r="M115" s="181"/>
      <c r="N115" s="182"/>
      <c r="O115" s="182"/>
      <c r="P115" s="182"/>
      <c r="Q115" s="182"/>
      <c r="R115" s="182"/>
      <c r="S115" s="182"/>
      <c r="T115" s="183"/>
      <c r="AT115" s="164" t="s">
        <v>134</v>
      </c>
      <c r="AU115" s="164" t="s">
        <v>80</v>
      </c>
      <c r="AV115" s="15" t="s">
        <v>130</v>
      </c>
      <c r="AW115" s="15" t="s">
        <v>32</v>
      </c>
      <c r="AX115" s="15" t="s">
        <v>78</v>
      </c>
      <c r="AY115" s="164" t="s">
        <v>123</v>
      </c>
    </row>
    <row r="116" spans="1:31" s="2" customFormat="1" ht="6.95" customHeight="1">
      <c r="A116" s="33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4"/>
      <c r="M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</sheetData>
  <sheetProtection algorithmName="SHA-512" hashValue="EI8+SiFDI4SEHtyR6Ccl+XVHWNRsN2MwW9uve4BkGyF0KtgsV1m5ZV37SsgFcE9saUOlByz406cGIddSo/ESuA==" saltValue="KiW6feZu65KBUEnnP7NiRA==" spinCount="100000" sheet="1" objects="1" scenarios="1"/>
  <autoFilter ref="C81:K11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25" zoomScaleNormal="25" workbookViewId="0" topLeftCell="A1">
      <selection activeCell="D63" sqref="D63:J63"/>
    </sheetView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  <col min="12" max="16384" width="9.28125" style="1" customWidth="1"/>
  </cols>
  <sheetData>
    <row r="1" s="1" customFormat="1" ht="37.5" customHeight="1"/>
    <row r="2" spans="2:11" s="1" customFormat="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6" customFormat="1" ht="45" customHeight="1">
      <c r="B3" s="188"/>
      <c r="C3" s="346" t="s">
        <v>514</v>
      </c>
      <c r="D3" s="346"/>
      <c r="E3" s="346"/>
      <c r="F3" s="346"/>
      <c r="G3" s="346"/>
      <c r="H3" s="346"/>
      <c r="I3" s="346"/>
      <c r="J3" s="346"/>
      <c r="K3" s="189"/>
    </row>
    <row r="4" spans="2:11" s="1" customFormat="1" ht="25.5" customHeight="1">
      <c r="B4" s="190"/>
      <c r="C4" s="347" t="s">
        <v>515</v>
      </c>
      <c r="D4" s="347"/>
      <c r="E4" s="347"/>
      <c r="F4" s="347"/>
      <c r="G4" s="347"/>
      <c r="H4" s="347"/>
      <c r="I4" s="347"/>
      <c r="J4" s="347"/>
      <c r="K4" s="191"/>
    </row>
    <row r="5" spans="2:11" s="1" customFormat="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s="1" customFormat="1" ht="15" customHeight="1">
      <c r="B6" s="190"/>
      <c r="C6" s="345" t="s">
        <v>516</v>
      </c>
      <c r="D6" s="345"/>
      <c r="E6" s="345"/>
      <c r="F6" s="345"/>
      <c r="G6" s="345"/>
      <c r="H6" s="345"/>
      <c r="I6" s="345"/>
      <c r="J6" s="345"/>
      <c r="K6" s="191"/>
    </row>
    <row r="7" spans="2:11" s="1" customFormat="1" ht="15" customHeight="1">
      <c r="B7" s="194"/>
      <c r="C7" s="345" t="s">
        <v>517</v>
      </c>
      <c r="D7" s="345"/>
      <c r="E7" s="345"/>
      <c r="F7" s="345"/>
      <c r="G7" s="345"/>
      <c r="H7" s="345"/>
      <c r="I7" s="345"/>
      <c r="J7" s="345"/>
      <c r="K7" s="191"/>
    </row>
    <row r="8" spans="2:11" s="1" customFormat="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s="1" customFormat="1" ht="15" customHeight="1">
      <c r="B9" s="194"/>
      <c r="C9" s="345" t="s">
        <v>518</v>
      </c>
      <c r="D9" s="345"/>
      <c r="E9" s="345"/>
      <c r="F9" s="345"/>
      <c r="G9" s="345"/>
      <c r="H9" s="345"/>
      <c r="I9" s="345"/>
      <c r="J9" s="345"/>
      <c r="K9" s="191"/>
    </row>
    <row r="10" spans="2:11" s="1" customFormat="1" ht="15" customHeight="1">
      <c r="B10" s="194"/>
      <c r="C10" s="193"/>
      <c r="D10" s="345" t="s">
        <v>519</v>
      </c>
      <c r="E10" s="345"/>
      <c r="F10" s="345"/>
      <c r="G10" s="345"/>
      <c r="H10" s="345"/>
      <c r="I10" s="345"/>
      <c r="J10" s="345"/>
      <c r="K10" s="191"/>
    </row>
    <row r="11" spans="2:11" s="1" customFormat="1" ht="15" customHeight="1">
      <c r="B11" s="194"/>
      <c r="C11" s="195"/>
      <c r="D11" s="345" t="s">
        <v>520</v>
      </c>
      <c r="E11" s="345"/>
      <c r="F11" s="345"/>
      <c r="G11" s="345"/>
      <c r="H11" s="345"/>
      <c r="I11" s="345"/>
      <c r="J11" s="345"/>
      <c r="K11" s="191"/>
    </row>
    <row r="12" spans="2:11" s="1" customFormat="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s="1" customFormat="1" ht="15" customHeight="1">
      <c r="B13" s="194"/>
      <c r="C13" s="195"/>
      <c r="D13" s="196" t="s">
        <v>521</v>
      </c>
      <c r="E13" s="193"/>
      <c r="F13" s="193"/>
      <c r="G13" s="193"/>
      <c r="H13" s="193"/>
      <c r="I13" s="193"/>
      <c r="J13" s="193"/>
      <c r="K13" s="191"/>
    </row>
    <row r="14" spans="2:11" s="1" customFormat="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s="1" customFormat="1" ht="15" customHeight="1">
      <c r="B15" s="194"/>
      <c r="C15" s="195"/>
      <c r="D15" s="345" t="s">
        <v>522</v>
      </c>
      <c r="E15" s="345"/>
      <c r="F15" s="345"/>
      <c r="G15" s="345"/>
      <c r="H15" s="345"/>
      <c r="I15" s="345"/>
      <c r="J15" s="345"/>
      <c r="K15" s="191"/>
    </row>
    <row r="16" spans="2:11" s="1" customFormat="1" ht="15" customHeight="1">
      <c r="B16" s="194"/>
      <c r="C16" s="195"/>
      <c r="D16" s="345" t="s">
        <v>523</v>
      </c>
      <c r="E16" s="345"/>
      <c r="F16" s="345"/>
      <c r="G16" s="345"/>
      <c r="H16" s="345"/>
      <c r="I16" s="345"/>
      <c r="J16" s="345"/>
      <c r="K16" s="191"/>
    </row>
    <row r="17" spans="2:11" s="1" customFormat="1" ht="15" customHeight="1">
      <c r="B17" s="194"/>
      <c r="C17" s="195"/>
      <c r="D17" s="345" t="s">
        <v>524</v>
      </c>
      <c r="E17" s="345"/>
      <c r="F17" s="345"/>
      <c r="G17" s="345"/>
      <c r="H17" s="345"/>
      <c r="I17" s="345"/>
      <c r="J17" s="345"/>
      <c r="K17" s="191"/>
    </row>
    <row r="18" spans="2:11" s="1" customFormat="1" ht="15" customHeight="1">
      <c r="B18" s="194"/>
      <c r="C18" s="195"/>
      <c r="D18" s="195"/>
      <c r="E18" s="197" t="s">
        <v>77</v>
      </c>
      <c r="F18" s="345" t="s">
        <v>525</v>
      </c>
      <c r="G18" s="345"/>
      <c r="H18" s="345"/>
      <c r="I18" s="345"/>
      <c r="J18" s="345"/>
      <c r="K18" s="191"/>
    </row>
    <row r="19" spans="2:11" s="1" customFormat="1" ht="15" customHeight="1">
      <c r="B19" s="194"/>
      <c r="C19" s="195"/>
      <c r="D19" s="195"/>
      <c r="E19" s="197" t="s">
        <v>526</v>
      </c>
      <c r="F19" s="345" t="s">
        <v>527</v>
      </c>
      <c r="G19" s="345"/>
      <c r="H19" s="345"/>
      <c r="I19" s="345"/>
      <c r="J19" s="345"/>
      <c r="K19" s="191"/>
    </row>
    <row r="20" spans="2:11" s="1" customFormat="1" ht="15" customHeight="1">
      <c r="B20" s="194"/>
      <c r="C20" s="195"/>
      <c r="D20" s="195"/>
      <c r="E20" s="197" t="s">
        <v>528</v>
      </c>
      <c r="F20" s="345" t="s">
        <v>529</v>
      </c>
      <c r="G20" s="345"/>
      <c r="H20" s="345"/>
      <c r="I20" s="345"/>
      <c r="J20" s="345"/>
      <c r="K20" s="191"/>
    </row>
    <row r="21" spans="2:11" s="1" customFormat="1" ht="15" customHeight="1">
      <c r="B21" s="194"/>
      <c r="C21" s="195"/>
      <c r="D21" s="195"/>
      <c r="E21" s="197" t="s">
        <v>93</v>
      </c>
      <c r="F21" s="345" t="s">
        <v>94</v>
      </c>
      <c r="G21" s="345"/>
      <c r="H21" s="345"/>
      <c r="I21" s="345"/>
      <c r="J21" s="345"/>
      <c r="K21" s="191"/>
    </row>
    <row r="22" spans="2:11" s="1" customFormat="1" ht="15" customHeight="1">
      <c r="B22" s="194"/>
      <c r="C22" s="195"/>
      <c r="D22" s="195"/>
      <c r="E22" s="197" t="s">
        <v>175</v>
      </c>
      <c r="F22" s="345" t="s">
        <v>176</v>
      </c>
      <c r="G22" s="345"/>
      <c r="H22" s="345"/>
      <c r="I22" s="345"/>
      <c r="J22" s="345"/>
      <c r="K22" s="191"/>
    </row>
    <row r="23" spans="2:11" s="1" customFormat="1" ht="15" customHeight="1">
      <c r="B23" s="194"/>
      <c r="C23" s="195"/>
      <c r="D23" s="195"/>
      <c r="E23" s="197" t="s">
        <v>530</v>
      </c>
      <c r="F23" s="345" t="s">
        <v>531</v>
      </c>
      <c r="G23" s="345"/>
      <c r="H23" s="345"/>
      <c r="I23" s="345"/>
      <c r="J23" s="345"/>
      <c r="K23" s="191"/>
    </row>
    <row r="24" spans="2:11" s="1" customFormat="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s="1" customFormat="1" ht="15" customHeight="1">
      <c r="B25" s="194"/>
      <c r="C25" s="345" t="s">
        <v>532</v>
      </c>
      <c r="D25" s="345"/>
      <c r="E25" s="345"/>
      <c r="F25" s="345"/>
      <c r="G25" s="345"/>
      <c r="H25" s="345"/>
      <c r="I25" s="345"/>
      <c r="J25" s="345"/>
      <c r="K25" s="191"/>
    </row>
    <row r="26" spans="2:11" s="1" customFormat="1" ht="15" customHeight="1">
      <c r="B26" s="194"/>
      <c r="C26" s="345" t="s">
        <v>533</v>
      </c>
      <c r="D26" s="345"/>
      <c r="E26" s="345"/>
      <c r="F26" s="345"/>
      <c r="G26" s="345"/>
      <c r="H26" s="345"/>
      <c r="I26" s="345"/>
      <c r="J26" s="345"/>
      <c r="K26" s="191"/>
    </row>
    <row r="27" spans="2:11" s="1" customFormat="1" ht="15" customHeight="1">
      <c r="B27" s="194"/>
      <c r="C27" s="193"/>
      <c r="D27" s="345" t="s">
        <v>534</v>
      </c>
      <c r="E27" s="345"/>
      <c r="F27" s="345"/>
      <c r="G27" s="345"/>
      <c r="H27" s="345"/>
      <c r="I27" s="345"/>
      <c r="J27" s="345"/>
      <c r="K27" s="191"/>
    </row>
    <row r="28" spans="2:11" s="1" customFormat="1" ht="15" customHeight="1">
      <c r="B28" s="194"/>
      <c r="C28" s="195"/>
      <c r="D28" s="345" t="s">
        <v>535</v>
      </c>
      <c r="E28" s="345"/>
      <c r="F28" s="345"/>
      <c r="G28" s="345"/>
      <c r="H28" s="345"/>
      <c r="I28" s="345"/>
      <c r="J28" s="345"/>
      <c r="K28" s="191"/>
    </row>
    <row r="29" spans="2:11" s="1" customFormat="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s="1" customFormat="1" ht="15" customHeight="1">
      <c r="B30" s="194"/>
      <c r="C30" s="195"/>
      <c r="D30" s="345" t="s">
        <v>536</v>
      </c>
      <c r="E30" s="345"/>
      <c r="F30" s="345"/>
      <c r="G30" s="345"/>
      <c r="H30" s="345"/>
      <c r="I30" s="345"/>
      <c r="J30" s="345"/>
      <c r="K30" s="191"/>
    </row>
    <row r="31" spans="2:11" s="1" customFormat="1" ht="15" customHeight="1">
      <c r="B31" s="194"/>
      <c r="C31" s="195"/>
      <c r="D31" s="345" t="s">
        <v>537</v>
      </c>
      <c r="E31" s="345"/>
      <c r="F31" s="345"/>
      <c r="G31" s="345"/>
      <c r="H31" s="345"/>
      <c r="I31" s="345"/>
      <c r="J31" s="345"/>
      <c r="K31" s="191"/>
    </row>
    <row r="32" spans="2:11" s="1" customFormat="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s="1" customFormat="1" ht="15" customHeight="1">
      <c r="B33" s="194"/>
      <c r="C33" s="195"/>
      <c r="D33" s="345" t="s">
        <v>538</v>
      </c>
      <c r="E33" s="345"/>
      <c r="F33" s="345"/>
      <c r="G33" s="345"/>
      <c r="H33" s="345"/>
      <c r="I33" s="345"/>
      <c r="J33" s="345"/>
      <c r="K33" s="191"/>
    </row>
    <row r="34" spans="2:11" s="1" customFormat="1" ht="15" customHeight="1">
      <c r="B34" s="194"/>
      <c r="C34" s="195"/>
      <c r="D34" s="345" t="s">
        <v>539</v>
      </c>
      <c r="E34" s="345"/>
      <c r="F34" s="345"/>
      <c r="G34" s="345"/>
      <c r="H34" s="345"/>
      <c r="I34" s="345"/>
      <c r="J34" s="345"/>
      <c r="K34" s="191"/>
    </row>
    <row r="35" spans="2:11" s="1" customFormat="1" ht="15" customHeight="1">
      <c r="B35" s="194"/>
      <c r="C35" s="195"/>
      <c r="D35" s="345" t="s">
        <v>540</v>
      </c>
      <c r="E35" s="345"/>
      <c r="F35" s="345"/>
      <c r="G35" s="345"/>
      <c r="H35" s="345"/>
      <c r="I35" s="345"/>
      <c r="J35" s="345"/>
      <c r="K35" s="191"/>
    </row>
    <row r="36" spans="2:11" s="1" customFormat="1" ht="15" customHeight="1">
      <c r="B36" s="194"/>
      <c r="C36" s="195"/>
      <c r="D36" s="193"/>
      <c r="E36" s="196" t="s">
        <v>109</v>
      </c>
      <c r="F36" s="193"/>
      <c r="G36" s="345" t="s">
        <v>541</v>
      </c>
      <c r="H36" s="345"/>
      <c r="I36" s="345"/>
      <c r="J36" s="345"/>
      <c r="K36" s="191"/>
    </row>
    <row r="37" spans="2:11" s="1" customFormat="1" ht="30.75" customHeight="1">
      <c r="B37" s="194"/>
      <c r="C37" s="195"/>
      <c r="D37" s="193"/>
      <c r="E37" s="196" t="s">
        <v>542</v>
      </c>
      <c r="F37" s="193"/>
      <c r="G37" s="345" t="s">
        <v>543</v>
      </c>
      <c r="H37" s="345"/>
      <c r="I37" s="345"/>
      <c r="J37" s="345"/>
      <c r="K37" s="191"/>
    </row>
    <row r="38" spans="2:11" s="1" customFormat="1" ht="15" customHeight="1">
      <c r="B38" s="194"/>
      <c r="C38" s="195"/>
      <c r="D38" s="193"/>
      <c r="E38" s="196" t="s">
        <v>51</v>
      </c>
      <c r="F38" s="193"/>
      <c r="G38" s="345" t="s">
        <v>544</v>
      </c>
      <c r="H38" s="345"/>
      <c r="I38" s="345"/>
      <c r="J38" s="345"/>
      <c r="K38" s="191"/>
    </row>
    <row r="39" spans="2:11" s="1" customFormat="1" ht="15" customHeight="1">
      <c r="B39" s="194"/>
      <c r="C39" s="195"/>
      <c r="D39" s="193"/>
      <c r="E39" s="196" t="s">
        <v>52</v>
      </c>
      <c r="F39" s="193"/>
      <c r="G39" s="345" t="s">
        <v>545</v>
      </c>
      <c r="H39" s="345"/>
      <c r="I39" s="345"/>
      <c r="J39" s="345"/>
      <c r="K39" s="191"/>
    </row>
    <row r="40" spans="2:11" s="1" customFormat="1" ht="15" customHeight="1">
      <c r="B40" s="194"/>
      <c r="C40" s="195"/>
      <c r="D40" s="193"/>
      <c r="E40" s="196" t="s">
        <v>110</v>
      </c>
      <c r="F40" s="193"/>
      <c r="G40" s="345" t="s">
        <v>546</v>
      </c>
      <c r="H40" s="345"/>
      <c r="I40" s="345"/>
      <c r="J40" s="345"/>
      <c r="K40" s="191"/>
    </row>
    <row r="41" spans="2:11" s="1" customFormat="1" ht="15" customHeight="1">
      <c r="B41" s="194"/>
      <c r="C41" s="195"/>
      <c r="D41" s="193"/>
      <c r="E41" s="196" t="s">
        <v>111</v>
      </c>
      <c r="F41" s="193"/>
      <c r="G41" s="345" t="s">
        <v>547</v>
      </c>
      <c r="H41" s="345"/>
      <c r="I41" s="345"/>
      <c r="J41" s="345"/>
      <c r="K41" s="191"/>
    </row>
    <row r="42" spans="2:11" s="1" customFormat="1" ht="15" customHeight="1">
      <c r="B42" s="194"/>
      <c r="C42" s="195"/>
      <c r="D42" s="193"/>
      <c r="E42" s="196" t="s">
        <v>548</v>
      </c>
      <c r="F42" s="193"/>
      <c r="G42" s="345" t="s">
        <v>549</v>
      </c>
      <c r="H42" s="345"/>
      <c r="I42" s="345"/>
      <c r="J42" s="345"/>
      <c r="K42" s="191"/>
    </row>
    <row r="43" spans="2:11" s="1" customFormat="1" ht="15" customHeight="1">
      <c r="B43" s="194"/>
      <c r="C43" s="195"/>
      <c r="D43" s="193"/>
      <c r="E43" s="196"/>
      <c r="F43" s="193"/>
      <c r="G43" s="345" t="s">
        <v>550</v>
      </c>
      <c r="H43" s="345"/>
      <c r="I43" s="345"/>
      <c r="J43" s="345"/>
      <c r="K43" s="191"/>
    </row>
    <row r="44" spans="2:11" s="1" customFormat="1" ht="15" customHeight="1">
      <c r="B44" s="194"/>
      <c r="C44" s="195"/>
      <c r="D44" s="193"/>
      <c r="E44" s="196" t="s">
        <v>551</v>
      </c>
      <c r="F44" s="193"/>
      <c r="G44" s="345" t="s">
        <v>552</v>
      </c>
      <c r="H44" s="345"/>
      <c r="I44" s="345"/>
      <c r="J44" s="345"/>
      <c r="K44" s="191"/>
    </row>
    <row r="45" spans="2:11" s="1" customFormat="1" ht="15" customHeight="1">
      <c r="B45" s="194"/>
      <c r="C45" s="195"/>
      <c r="D45" s="193"/>
      <c r="E45" s="196" t="s">
        <v>113</v>
      </c>
      <c r="F45" s="193"/>
      <c r="G45" s="345" t="s">
        <v>553</v>
      </c>
      <c r="H45" s="345"/>
      <c r="I45" s="345"/>
      <c r="J45" s="345"/>
      <c r="K45" s="191"/>
    </row>
    <row r="46" spans="2:11" s="1" customFormat="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s="1" customFormat="1" ht="15" customHeight="1">
      <c r="B47" s="194"/>
      <c r="C47" s="195"/>
      <c r="D47" s="345" t="s">
        <v>554</v>
      </c>
      <c r="E47" s="345"/>
      <c r="F47" s="345"/>
      <c r="G47" s="345"/>
      <c r="H47" s="345"/>
      <c r="I47" s="345"/>
      <c r="J47" s="345"/>
      <c r="K47" s="191"/>
    </row>
    <row r="48" spans="2:11" s="1" customFormat="1" ht="15" customHeight="1">
      <c r="B48" s="194"/>
      <c r="C48" s="195"/>
      <c r="D48" s="195"/>
      <c r="E48" s="345" t="s">
        <v>555</v>
      </c>
      <c r="F48" s="345"/>
      <c r="G48" s="345"/>
      <c r="H48" s="345"/>
      <c r="I48" s="345"/>
      <c r="J48" s="345"/>
      <c r="K48" s="191"/>
    </row>
    <row r="49" spans="2:11" s="1" customFormat="1" ht="15" customHeight="1">
      <c r="B49" s="194"/>
      <c r="C49" s="195"/>
      <c r="D49" s="195"/>
      <c r="E49" s="345" t="s">
        <v>556</v>
      </c>
      <c r="F49" s="345"/>
      <c r="G49" s="345"/>
      <c r="H49" s="345"/>
      <c r="I49" s="345"/>
      <c r="J49" s="345"/>
      <c r="K49" s="191"/>
    </row>
    <row r="50" spans="2:11" s="1" customFormat="1" ht="15" customHeight="1">
      <c r="B50" s="194"/>
      <c r="C50" s="195"/>
      <c r="D50" s="195"/>
      <c r="E50" s="345" t="s">
        <v>557</v>
      </c>
      <c r="F50" s="345"/>
      <c r="G50" s="345"/>
      <c r="H50" s="345"/>
      <c r="I50" s="345"/>
      <c r="J50" s="345"/>
      <c r="K50" s="191"/>
    </row>
    <row r="51" spans="2:11" s="1" customFormat="1" ht="15" customHeight="1">
      <c r="B51" s="194"/>
      <c r="C51" s="195"/>
      <c r="D51" s="345" t="s">
        <v>558</v>
      </c>
      <c r="E51" s="345"/>
      <c r="F51" s="345"/>
      <c r="G51" s="345"/>
      <c r="H51" s="345"/>
      <c r="I51" s="345"/>
      <c r="J51" s="345"/>
      <c r="K51" s="191"/>
    </row>
    <row r="52" spans="2:11" s="1" customFormat="1" ht="25.5" customHeight="1">
      <c r="B52" s="190"/>
      <c r="C52" s="347" t="s">
        <v>559</v>
      </c>
      <c r="D52" s="347"/>
      <c r="E52" s="347"/>
      <c r="F52" s="347"/>
      <c r="G52" s="347"/>
      <c r="H52" s="347"/>
      <c r="I52" s="347"/>
      <c r="J52" s="347"/>
      <c r="K52" s="191"/>
    </row>
    <row r="53" spans="2:11" s="1" customFormat="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s="1" customFormat="1" ht="15" customHeight="1">
      <c r="B54" s="190"/>
      <c r="C54" s="345" t="s">
        <v>560</v>
      </c>
      <c r="D54" s="345"/>
      <c r="E54" s="345"/>
      <c r="F54" s="345"/>
      <c r="G54" s="345"/>
      <c r="H54" s="345"/>
      <c r="I54" s="345"/>
      <c r="J54" s="345"/>
      <c r="K54" s="191"/>
    </row>
    <row r="55" spans="2:11" s="1" customFormat="1" ht="15" customHeight="1">
      <c r="B55" s="190"/>
      <c r="C55" s="345" t="s">
        <v>561</v>
      </c>
      <c r="D55" s="345"/>
      <c r="E55" s="345"/>
      <c r="F55" s="345"/>
      <c r="G55" s="345"/>
      <c r="H55" s="345"/>
      <c r="I55" s="345"/>
      <c r="J55" s="345"/>
      <c r="K55" s="191"/>
    </row>
    <row r="56" spans="2:11" s="1" customFormat="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s="1" customFormat="1" ht="15" customHeight="1">
      <c r="B57" s="190"/>
      <c r="C57" s="345" t="s">
        <v>562</v>
      </c>
      <c r="D57" s="345"/>
      <c r="E57" s="345"/>
      <c r="F57" s="345"/>
      <c r="G57" s="345"/>
      <c r="H57" s="345"/>
      <c r="I57" s="345"/>
      <c r="J57" s="345"/>
      <c r="K57" s="191"/>
    </row>
    <row r="58" spans="2:11" s="1" customFormat="1" ht="15" customHeight="1">
      <c r="B58" s="190"/>
      <c r="C58" s="195"/>
      <c r="D58" s="345" t="s">
        <v>563</v>
      </c>
      <c r="E58" s="345"/>
      <c r="F58" s="345"/>
      <c r="G58" s="345"/>
      <c r="H58" s="345"/>
      <c r="I58" s="345"/>
      <c r="J58" s="345"/>
      <c r="K58" s="191"/>
    </row>
    <row r="59" spans="2:11" s="1" customFormat="1" ht="15" customHeight="1">
      <c r="B59" s="190"/>
      <c r="C59" s="195"/>
      <c r="D59" s="345" t="s">
        <v>564</v>
      </c>
      <c r="E59" s="345"/>
      <c r="F59" s="345"/>
      <c r="G59" s="345"/>
      <c r="H59" s="345"/>
      <c r="I59" s="345"/>
      <c r="J59" s="345"/>
      <c r="K59" s="191"/>
    </row>
    <row r="60" spans="2:11" s="1" customFormat="1" ht="15" customHeight="1">
      <c r="B60" s="190"/>
      <c r="C60" s="195"/>
      <c r="D60" s="345" t="s">
        <v>565</v>
      </c>
      <c r="E60" s="345"/>
      <c r="F60" s="345"/>
      <c r="G60" s="345"/>
      <c r="H60" s="345"/>
      <c r="I60" s="345"/>
      <c r="J60" s="345"/>
      <c r="K60" s="191"/>
    </row>
    <row r="61" spans="2:11" s="1" customFormat="1" ht="15" customHeight="1">
      <c r="B61" s="190"/>
      <c r="C61" s="195"/>
      <c r="D61" s="345" t="s">
        <v>566</v>
      </c>
      <c r="E61" s="345"/>
      <c r="F61" s="345"/>
      <c r="G61" s="345"/>
      <c r="H61" s="345"/>
      <c r="I61" s="345"/>
      <c r="J61" s="345"/>
      <c r="K61" s="191"/>
    </row>
    <row r="62" spans="2:11" s="1" customFormat="1" ht="15" customHeight="1">
      <c r="B62" s="190"/>
      <c r="C62" s="195"/>
      <c r="D62" s="349" t="s">
        <v>567</v>
      </c>
      <c r="E62" s="349"/>
      <c r="F62" s="349"/>
      <c r="G62" s="349"/>
      <c r="H62" s="349"/>
      <c r="I62" s="349"/>
      <c r="J62" s="349"/>
      <c r="K62" s="191"/>
    </row>
    <row r="63" spans="2:11" s="1" customFormat="1" ht="15" customHeight="1">
      <c r="B63" s="190"/>
      <c r="C63" s="195"/>
      <c r="D63" s="345" t="s">
        <v>568</v>
      </c>
      <c r="E63" s="345"/>
      <c r="F63" s="345"/>
      <c r="G63" s="345"/>
      <c r="H63" s="345"/>
      <c r="I63" s="345"/>
      <c r="J63" s="345"/>
      <c r="K63" s="191"/>
    </row>
    <row r="64" spans="2:11" s="1" customFormat="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s="1" customFormat="1" ht="15" customHeight="1">
      <c r="B65" s="190"/>
      <c r="C65" s="195"/>
      <c r="D65" s="345" t="s">
        <v>569</v>
      </c>
      <c r="E65" s="345"/>
      <c r="F65" s="345"/>
      <c r="G65" s="345"/>
      <c r="H65" s="345"/>
      <c r="I65" s="345"/>
      <c r="J65" s="345"/>
      <c r="K65" s="191"/>
    </row>
    <row r="66" spans="2:11" s="1" customFormat="1" ht="15" customHeight="1">
      <c r="B66" s="190"/>
      <c r="C66" s="195"/>
      <c r="D66" s="349" t="s">
        <v>570</v>
      </c>
      <c r="E66" s="349"/>
      <c r="F66" s="349"/>
      <c r="G66" s="349"/>
      <c r="H66" s="349"/>
      <c r="I66" s="349"/>
      <c r="J66" s="349"/>
      <c r="K66" s="191"/>
    </row>
    <row r="67" spans="2:11" s="1" customFormat="1" ht="15" customHeight="1">
      <c r="B67" s="190"/>
      <c r="C67" s="195"/>
      <c r="D67" s="345" t="s">
        <v>571</v>
      </c>
      <c r="E67" s="345"/>
      <c r="F67" s="345"/>
      <c r="G67" s="345"/>
      <c r="H67" s="345"/>
      <c r="I67" s="345"/>
      <c r="J67" s="345"/>
      <c r="K67" s="191"/>
    </row>
    <row r="68" spans="2:11" s="1" customFormat="1" ht="15" customHeight="1">
      <c r="B68" s="190"/>
      <c r="C68" s="195"/>
      <c r="D68" s="345" t="s">
        <v>572</v>
      </c>
      <c r="E68" s="345"/>
      <c r="F68" s="345"/>
      <c r="G68" s="345"/>
      <c r="H68" s="345"/>
      <c r="I68" s="345"/>
      <c r="J68" s="345"/>
      <c r="K68" s="191"/>
    </row>
    <row r="69" spans="2:11" s="1" customFormat="1" ht="15" customHeight="1">
      <c r="B69" s="190"/>
      <c r="C69" s="195"/>
      <c r="D69" s="345" t="s">
        <v>573</v>
      </c>
      <c r="E69" s="345"/>
      <c r="F69" s="345"/>
      <c r="G69" s="345"/>
      <c r="H69" s="345"/>
      <c r="I69" s="345"/>
      <c r="J69" s="345"/>
      <c r="K69" s="191"/>
    </row>
    <row r="70" spans="2:11" s="1" customFormat="1" ht="15" customHeight="1">
      <c r="B70" s="190"/>
      <c r="C70" s="195"/>
      <c r="D70" s="345" t="s">
        <v>574</v>
      </c>
      <c r="E70" s="345"/>
      <c r="F70" s="345"/>
      <c r="G70" s="345"/>
      <c r="H70" s="345"/>
      <c r="I70" s="345"/>
      <c r="J70" s="345"/>
      <c r="K70" s="191"/>
    </row>
    <row r="71" spans="2:11" s="1" customFormat="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s="1" customFormat="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s="1" customFormat="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s="1" customFormat="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s="1" customFormat="1" ht="45" customHeight="1">
      <c r="B75" s="207"/>
      <c r="C75" s="348" t="s">
        <v>575</v>
      </c>
      <c r="D75" s="348"/>
      <c r="E75" s="348"/>
      <c r="F75" s="348"/>
      <c r="G75" s="348"/>
      <c r="H75" s="348"/>
      <c r="I75" s="348"/>
      <c r="J75" s="348"/>
      <c r="K75" s="208"/>
    </row>
    <row r="76" spans="2:11" s="1" customFormat="1" ht="17.25" customHeight="1">
      <c r="B76" s="207"/>
      <c r="C76" s="209" t="s">
        <v>576</v>
      </c>
      <c r="D76" s="209"/>
      <c r="E76" s="209"/>
      <c r="F76" s="209" t="s">
        <v>577</v>
      </c>
      <c r="G76" s="210"/>
      <c r="H76" s="209" t="s">
        <v>52</v>
      </c>
      <c r="I76" s="209" t="s">
        <v>55</v>
      </c>
      <c r="J76" s="209" t="s">
        <v>578</v>
      </c>
      <c r="K76" s="208"/>
    </row>
    <row r="77" spans="2:11" s="1" customFormat="1" ht="17.25" customHeight="1">
      <c r="B77" s="207"/>
      <c r="C77" s="211" t="s">
        <v>579</v>
      </c>
      <c r="D77" s="211"/>
      <c r="E77" s="211"/>
      <c r="F77" s="212" t="s">
        <v>580</v>
      </c>
      <c r="G77" s="213"/>
      <c r="H77" s="211"/>
      <c r="I77" s="211"/>
      <c r="J77" s="211" t="s">
        <v>581</v>
      </c>
      <c r="K77" s="208"/>
    </row>
    <row r="78" spans="2:11" s="1" customFormat="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s="1" customFormat="1" ht="15" customHeight="1">
      <c r="B79" s="207"/>
      <c r="C79" s="196" t="s">
        <v>51</v>
      </c>
      <c r="D79" s="216"/>
      <c r="E79" s="216"/>
      <c r="F79" s="217" t="s">
        <v>582</v>
      </c>
      <c r="G79" s="218"/>
      <c r="H79" s="196" t="s">
        <v>583</v>
      </c>
      <c r="I79" s="196" t="s">
        <v>584</v>
      </c>
      <c r="J79" s="196">
        <v>20</v>
      </c>
      <c r="K79" s="208"/>
    </row>
    <row r="80" spans="2:11" s="1" customFormat="1" ht="15" customHeight="1">
      <c r="B80" s="207"/>
      <c r="C80" s="196" t="s">
        <v>585</v>
      </c>
      <c r="D80" s="196"/>
      <c r="E80" s="196"/>
      <c r="F80" s="217" t="s">
        <v>582</v>
      </c>
      <c r="G80" s="218"/>
      <c r="H80" s="196" t="s">
        <v>586</v>
      </c>
      <c r="I80" s="196" t="s">
        <v>584</v>
      </c>
      <c r="J80" s="196">
        <v>120</v>
      </c>
      <c r="K80" s="208"/>
    </row>
    <row r="81" spans="2:11" s="1" customFormat="1" ht="15" customHeight="1">
      <c r="B81" s="219"/>
      <c r="C81" s="196" t="s">
        <v>587</v>
      </c>
      <c r="D81" s="196"/>
      <c r="E81" s="196"/>
      <c r="F81" s="217" t="s">
        <v>588</v>
      </c>
      <c r="G81" s="218"/>
      <c r="H81" s="196" t="s">
        <v>589</v>
      </c>
      <c r="I81" s="196" t="s">
        <v>584</v>
      </c>
      <c r="J81" s="196">
        <v>50</v>
      </c>
      <c r="K81" s="208"/>
    </row>
    <row r="82" spans="2:11" s="1" customFormat="1" ht="15" customHeight="1">
      <c r="B82" s="219"/>
      <c r="C82" s="196" t="s">
        <v>590</v>
      </c>
      <c r="D82" s="196"/>
      <c r="E82" s="196"/>
      <c r="F82" s="217" t="s">
        <v>582</v>
      </c>
      <c r="G82" s="218"/>
      <c r="H82" s="196" t="s">
        <v>591</v>
      </c>
      <c r="I82" s="196" t="s">
        <v>592</v>
      </c>
      <c r="J82" s="196"/>
      <c r="K82" s="208"/>
    </row>
    <row r="83" spans="2:11" s="1" customFormat="1" ht="15" customHeight="1">
      <c r="B83" s="219"/>
      <c r="C83" s="220" t="s">
        <v>593</v>
      </c>
      <c r="D83" s="220"/>
      <c r="E83" s="220"/>
      <c r="F83" s="221" t="s">
        <v>588</v>
      </c>
      <c r="G83" s="220"/>
      <c r="H83" s="220" t="s">
        <v>594</v>
      </c>
      <c r="I83" s="220" t="s">
        <v>584</v>
      </c>
      <c r="J83" s="220">
        <v>15</v>
      </c>
      <c r="K83" s="208"/>
    </row>
    <row r="84" spans="2:11" s="1" customFormat="1" ht="15" customHeight="1">
      <c r="B84" s="219"/>
      <c r="C84" s="220" t="s">
        <v>595</v>
      </c>
      <c r="D84" s="220"/>
      <c r="E84" s="220"/>
      <c r="F84" s="221" t="s">
        <v>588</v>
      </c>
      <c r="G84" s="220"/>
      <c r="H84" s="220" t="s">
        <v>596</v>
      </c>
      <c r="I84" s="220" t="s">
        <v>584</v>
      </c>
      <c r="J84" s="220">
        <v>15</v>
      </c>
      <c r="K84" s="208"/>
    </row>
    <row r="85" spans="2:11" s="1" customFormat="1" ht="15" customHeight="1">
      <c r="B85" s="219"/>
      <c r="C85" s="220" t="s">
        <v>597</v>
      </c>
      <c r="D85" s="220"/>
      <c r="E85" s="220"/>
      <c r="F85" s="221" t="s">
        <v>588</v>
      </c>
      <c r="G85" s="220"/>
      <c r="H85" s="220" t="s">
        <v>598</v>
      </c>
      <c r="I85" s="220" t="s">
        <v>584</v>
      </c>
      <c r="J85" s="220">
        <v>20</v>
      </c>
      <c r="K85" s="208"/>
    </row>
    <row r="86" spans="2:11" s="1" customFormat="1" ht="15" customHeight="1">
      <c r="B86" s="219"/>
      <c r="C86" s="220" t="s">
        <v>599</v>
      </c>
      <c r="D86" s="220"/>
      <c r="E86" s="220"/>
      <c r="F86" s="221" t="s">
        <v>588</v>
      </c>
      <c r="G86" s="220"/>
      <c r="H86" s="220" t="s">
        <v>600</v>
      </c>
      <c r="I86" s="220" t="s">
        <v>584</v>
      </c>
      <c r="J86" s="220">
        <v>20</v>
      </c>
      <c r="K86" s="208"/>
    </row>
    <row r="87" spans="2:11" s="1" customFormat="1" ht="15" customHeight="1">
      <c r="B87" s="219"/>
      <c r="C87" s="196" t="s">
        <v>601</v>
      </c>
      <c r="D87" s="196"/>
      <c r="E87" s="196"/>
      <c r="F87" s="217" t="s">
        <v>588</v>
      </c>
      <c r="G87" s="218"/>
      <c r="H87" s="196" t="s">
        <v>602</v>
      </c>
      <c r="I87" s="196" t="s">
        <v>584</v>
      </c>
      <c r="J87" s="196">
        <v>50</v>
      </c>
      <c r="K87" s="208"/>
    </row>
    <row r="88" spans="2:11" s="1" customFormat="1" ht="15" customHeight="1">
      <c r="B88" s="219"/>
      <c r="C88" s="196" t="s">
        <v>603</v>
      </c>
      <c r="D88" s="196"/>
      <c r="E88" s="196"/>
      <c r="F88" s="217" t="s">
        <v>588</v>
      </c>
      <c r="G88" s="218"/>
      <c r="H88" s="196" t="s">
        <v>604</v>
      </c>
      <c r="I88" s="196" t="s">
        <v>584</v>
      </c>
      <c r="J88" s="196">
        <v>20</v>
      </c>
      <c r="K88" s="208"/>
    </row>
    <row r="89" spans="2:11" s="1" customFormat="1" ht="15" customHeight="1">
      <c r="B89" s="219"/>
      <c r="C89" s="196" t="s">
        <v>605</v>
      </c>
      <c r="D89" s="196"/>
      <c r="E89" s="196"/>
      <c r="F89" s="217" t="s">
        <v>588</v>
      </c>
      <c r="G89" s="218"/>
      <c r="H89" s="196" t="s">
        <v>606</v>
      </c>
      <c r="I89" s="196" t="s">
        <v>584</v>
      </c>
      <c r="J89" s="196">
        <v>20</v>
      </c>
      <c r="K89" s="208"/>
    </row>
    <row r="90" spans="2:11" s="1" customFormat="1" ht="15" customHeight="1">
      <c r="B90" s="219"/>
      <c r="C90" s="196" t="s">
        <v>607</v>
      </c>
      <c r="D90" s="196"/>
      <c r="E90" s="196"/>
      <c r="F90" s="217" t="s">
        <v>588</v>
      </c>
      <c r="G90" s="218"/>
      <c r="H90" s="196" t="s">
        <v>608</v>
      </c>
      <c r="I90" s="196" t="s">
        <v>584</v>
      </c>
      <c r="J90" s="196">
        <v>50</v>
      </c>
      <c r="K90" s="208"/>
    </row>
    <row r="91" spans="2:11" s="1" customFormat="1" ht="15" customHeight="1">
      <c r="B91" s="219"/>
      <c r="C91" s="196" t="s">
        <v>609</v>
      </c>
      <c r="D91" s="196"/>
      <c r="E91" s="196"/>
      <c r="F91" s="217" t="s">
        <v>588</v>
      </c>
      <c r="G91" s="218"/>
      <c r="H91" s="196" t="s">
        <v>609</v>
      </c>
      <c r="I91" s="196" t="s">
        <v>584</v>
      </c>
      <c r="J91" s="196">
        <v>50</v>
      </c>
      <c r="K91" s="208"/>
    </row>
    <row r="92" spans="2:11" s="1" customFormat="1" ht="15" customHeight="1">
      <c r="B92" s="219"/>
      <c r="C92" s="196" t="s">
        <v>610</v>
      </c>
      <c r="D92" s="196"/>
      <c r="E92" s="196"/>
      <c r="F92" s="217" t="s">
        <v>588</v>
      </c>
      <c r="G92" s="218"/>
      <c r="H92" s="196" t="s">
        <v>611</v>
      </c>
      <c r="I92" s="196" t="s">
        <v>584</v>
      </c>
      <c r="J92" s="196">
        <v>255</v>
      </c>
      <c r="K92" s="208"/>
    </row>
    <row r="93" spans="2:11" s="1" customFormat="1" ht="15" customHeight="1">
      <c r="B93" s="219"/>
      <c r="C93" s="196" t="s">
        <v>612</v>
      </c>
      <c r="D93" s="196"/>
      <c r="E93" s="196"/>
      <c r="F93" s="217" t="s">
        <v>582</v>
      </c>
      <c r="G93" s="218"/>
      <c r="H93" s="196" t="s">
        <v>613</v>
      </c>
      <c r="I93" s="196" t="s">
        <v>614</v>
      </c>
      <c r="J93" s="196"/>
      <c r="K93" s="208"/>
    </row>
    <row r="94" spans="2:11" s="1" customFormat="1" ht="15" customHeight="1">
      <c r="B94" s="219"/>
      <c r="C94" s="196" t="s">
        <v>615</v>
      </c>
      <c r="D94" s="196"/>
      <c r="E94" s="196"/>
      <c r="F94" s="217" t="s">
        <v>582</v>
      </c>
      <c r="G94" s="218"/>
      <c r="H94" s="196" t="s">
        <v>616</v>
      </c>
      <c r="I94" s="196" t="s">
        <v>617</v>
      </c>
      <c r="J94" s="196"/>
      <c r="K94" s="208"/>
    </row>
    <row r="95" spans="2:11" s="1" customFormat="1" ht="15" customHeight="1">
      <c r="B95" s="219"/>
      <c r="C95" s="196" t="s">
        <v>618</v>
      </c>
      <c r="D95" s="196"/>
      <c r="E95" s="196"/>
      <c r="F95" s="217" t="s">
        <v>582</v>
      </c>
      <c r="G95" s="218"/>
      <c r="H95" s="196" t="s">
        <v>618</v>
      </c>
      <c r="I95" s="196" t="s">
        <v>617</v>
      </c>
      <c r="J95" s="196"/>
      <c r="K95" s="208"/>
    </row>
    <row r="96" spans="2:11" s="1" customFormat="1" ht="15" customHeight="1">
      <c r="B96" s="219"/>
      <c r="C96" s="196" t="s">
        <v>36</v>
      </c>
      <c r="D96" s="196"/>
      <c r="E96" s="196"/>
      <c r="F96" s="217" t="s">
        <v>582</v>
      </c>
      <c r="G96" s="218"/>
      <c r="H96" s="196" t="s">
        <v>619</v>
      </c>
      <c r="I96" s="196" t="s">
        <v>617</v>
      </c>
      <c r="J96" s="196"/>
      <c r="K96" s="208"/>
    </row>
    <row r="97" spans="2:11" s="1" customFormat="1" ht="15" customHeight="1">
      <c r="B97" s="219"/>
      <c r="C97" s="196" t="s">
        <v>46</v>
      </c>
      <c r="D97" s="196"/>
      <c r="E97" s="196"/>
      <c r="F97" s="217" t="s">
        <v>582</v>
      </c>
      <c r="G97" s="218"/>
      <c r="H97" s="196" t="s">
        <v>620</v>
      </c>
      <c r="I97" s="196" t="s">
        <v>617</v>
      </c>
      <c r="J97" s="196"/>
      <c r="K97" s="208"/>
    </row>
    <row r="98" spans="2:11" s="1" customFormat="1" ht="15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4"/>
    </row>
    <row r="99" spans="2:11" s="1" customFormat="1" ht="18.75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5"/>
    </row>
    <row r="100" spans="2:11" s="1" customFormat="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s="1" customFormat="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s="1" customFormat="1" ht="45" customHeight="1">
      <c r="B102" s="207"/>
      <c r="C102" s="348" t="s">
        <v>621</v>
      </c>
      <c r="D102" s="348"/>
      <c r="E102" s="348"/>
      <c r="F102" s="348"/>
      <c r="G102" s="348"/>
      <c r="H102" s="348"/>
      <c r="I102" s="348"/>
      <c r="J102" s="348"/>
      <c r="K102" s="208"/>
    </row>
    <row r="103" spans="2:11" s="1" customFormat="1" ht="17.25" customHeight="1">
      <c r="B103" s="207"/>
      <c r="C103" s="209" t="s">
        <v>576</v>
      </c>
      <c r="D103" s="209"/>
      <c r="E103" s="209"/>
      <c r="F103" s="209" t="s">
        <v>577</v>
      </c>
      <c r="G103" s="210"/>
      <c r="H103" s="209" t="s">
        <v>52</v>
      </c>
      <c r="I103" s="209" t="s">
        <v>55</v>
      </c>
      <c r="J103" s="209" t="s">
        <v>578</v>
      </c>
      <c r="K103" s="208"/>
    </row>
    <row r="104" spans="2:11" s="1" customFormat="1" ht="17.25" customHeight="1">
      <c r="B104" s="207"/>
      <c r="C104" s="211" t="s">
        <v>579</v>
      </c>
      <c r="D104" s="211"/>
      <c r="E104" s="211"/>
      <c r="F104" s="212" t="s">
        <v>580</v>
      </c>
      <c r="G104" s="213"/>
      <c r="H104" s="211"/>
      <c r="I104" s="211"/>
      <c r="J104" s="211" t="s">
        <v>581</v>
      </c>
      <c r="K104" s="208"/>
    </row>
    <row r="105" spans="2:11" s="1" customFormat="1" ht="5.25" customHeight="1">
      <c r="B105" s="207"/>
      <c r="C105" s="209"/>
      <c r="D105" s="209"/>
      <c r="E105" s="209"/>
      <c r="F105" s="209"/>
      <c r="G105" s="227"/>
      <c r="H105" s="209"/>
      <c r="I105" s="209"/>
      <c r="J105" s="209"/>
      <c r="K105" s="208"/>
    </row>
    <row r="106" spans="2:11" s="1" customFormat="1" ht="15" customHeight="1">
      <c r="B106" s="207"/>
      <c r="C106" s="196" t="s">
        <v>51</v>
      </c>
      <c r="D106" s="216"/>
      <c r="E106" s="216"/>
      <c r="F106" s="217" t="s">
        <v>582</v>
      </c>
      <c r="G106" s="196"/>
      <c r="H106" s="196" t="s">
        <v>622</v>
      </c>
      <c r="I106" s="196" t="s">
        <v>584</v>
      </c>
      <c r="J106" s="196">
        <v>20</v>
      </c>
      <c r="K106" s="208"/>
    </row>
    <row r="107" spans="2:11" s="1" customFormat="1" ht="15" customHeight="1">
      <c r="B107" s="207"/>
      <c r="C107" s="196" t="s">
        <v>585</v>
      </c>
      <c r="D107" s="196"/>
      <c r="E107" s="196"/>
      <c r="F107" s="217" t="s">
        <v>582</v>
      </c>
      <c r="G107" s="196"/>
      <c r="H107" s="196" t="s">
        <v>622</v>
      </c>
      <c r="I107" s="196" t="s">
        <v>584</v>
      </c>
      <c r="J107" s="196">
        <v>120</v>
      </c>
      <c r="K107" s="208"/>
    </row>
    <row r="108" spans="2:11" s="1" customFormat="1" ht="15" customHeight="1">
      <c r="B108" s="219"/>
      <c r="C108" s="196" t="s">
        <v>587</v>
      </c>
      <c r="D108" s="196"/>
      <c r="E108" s="196"/>
      <c r="F108" s="217" t="s">
        <v>588</v>
      </c>
      <c r="G108" s="196"/>
      <c r="H108" s="196" t="s">
        <v>622</v>
      </c>
      <c r="I108" s="196" t="s">
        <v>584</v>
      </c>
      <c r="J108" s="196">
        <v>50</v>
      </c>
      <c r="K108" s="208"/>
    </row>
    <row r="109" spans="2:11" s="1" customFormat="1" ht="15" customHeight="1">
      <c r="B109" s="219"/>
      <c r="C109" s="196" t="s">
        <v>590</v>
      </c>
      <c r="D109" s="196"/>
      <c r="E109" s="196"/>
      <c r="F109" s="217" t="s">
        <v>582</v>
      </c>
      <c r="G109" s="196"/>
      <c r="H109" s="196" t="s">
        <v>622</v>
      </c>
      <c r="I109" s="196" t="s">
        <v>592</v>
      </c>
      <c r="J109" s="196"/>
      <c r="K109" s="208"/>
    </row>
    <row r="110" spans="2:11" s="1" customFormat="1" ht="15" customHeight="1">
      <c r="B110" s="219"/>
      <c r="C110" s="196" t="s">
        <v>601</v>
      </c>
      <c r="D110" s="196"/>
      <c r="E110" s="196"/>
      <c r="F110" s="217" t="s">
        <v>588</v>
      </c>
      <c r="G110" s="196"/>
      <c r="H110" s="196" t="s">
        <v>622</v>
      </c>
      <c r="I110" s="196" t="s">
        <v>584</v>
      </c>
      <c r="J110" s="196">
        <v>50</v>
      </c>
      <c r="K110" s="208"/>
    </row>
    <row r="111" spans="2:11" s="1" customFormat="1" ht="15" customHeight="1">
      <c r="B111" s="219"/>
      <c r="C111" s="196" t="s">
        <v>609</v>
      </c>
      <c r="D111" s="196"/>
      <c r="E111" s="196"/>
      <c r="F111" s="217" t="s">
        <v>588</v>
      </c>
      <c r="G111" s="196"/>
      <c r="H111" s="196" t="s">
        <v>622</v>
      </c>
      <c r="I111" s="196" t="s">
        <v>584</v>
      </c>
      <c r="J111" s="196">
        <v>50</v>
      </c>
      <c r="K111" s="208"/>
    </row>
    <row r="112" spans="2:11" s="1" customFormat="1" ht="15" customHeight="1">
      <c r="B112" s="219"/>
      <c r="C112" s="196" t="s">
        <v>607</v>
      </c>
      <c r="D112" s="196"/>
      <c r="E112" s="196"/>
      <c r="F112" s="217" t="s">
        <v>588</v>
      </c>
      <c r="G112" s="196"/>
      <c r="H112" s="196" t="s">
        <v>622</v>
      </c>
      <c r="I112" s="196" t="s">
        <v>584</v>
      </c>
      <c r="J112" s="196">
        <v>50</v>
      </c>
      <c r="K112" s="208"/>
    </row>
    <row r="113" spans="2:11" s="1" customFormat="1" ht="15" customHeight="1">
      <c r="B113" s="219"/>
      <c r="C113" s="196" t="s">
        <v>51</v>
      </c>
      <c r="D113" s="196"/>
      <c r="E113" s="196"/>
      <c r="F113" s="217" t="s">
        <v>582</v>
      </c>
      <c r="G113" s="196"/>
      <c r="H113" s="196" t="s">
        <v>623</v>
      </c>
      <c r="I113" s="196" t="s">
        <v>584</v>
      </c>
      <c r="J113" s="196">
        <v>20</v>
      </c>
      <c r="K113" s="208"/>
    </row>
    <row r="114" spans="2:11" s="1" customFormat="1" ht="15" customHeight="1">
      <c r="B114" s="219"/>
      <c r="C114" s="196" t="s">
        <v>624</v>
      </c>
      <c r="D114" s="196"/>
      <c r="E114" s="196"/>
      <c r="F114" s="217" t="s">
        <v>582</v>
      </c>
      <c r="G114" s="196"/>
      <c r="H114" s="196" t="s">
        <v>625</v>
      </c>
      <c r="I114" s="196" t="s">
        <v>584</v>
      </c>
      <c r="J114" s="196">
        <v>120</v>
      </c>
      <c r="K114" s="208"/>
    </row>
    <row r="115" spans="2:11" s="1" customFormat="1" ht="15" customHeight="1">
      <c r="B115" s="219"/>
      <c r="C115" s="196" t="s">
        <v>36</v>
      </c>
      <c r="D115" s="196"/>
      <c r="E115" s="196"/>
      <c r="F115" s="217" t="s">
        <v>582</v>
      </c>
      <c r="G115" s="196"/>
      <c r="H115" s="196" t="s">
        <v>626</v>
      </c>
      <c r="I115" s="196" t="s">
        <v>617</v>
      </c>
      <c r="J115" s="196"/>
      <c r="K115" s="208"/>
    </row>
    <row r="116" spans="2:11" s="1" customFormat="1" ht="15" customHeight="1">
      <c r="B116" s="219"/>
      <c r="C116" s="196" t="s">
        <v>46</v>
      </c>
      <c r="D116" s="196"/>
      <c r="E116" s="196"/>
      <c r="F116" s="217" t="s">
        <v>582</v>
      </c>
      <c r="G116" s="196"/>
      <c r="H116" s="196" t="s">
        <v>627</v>
      </c>
      <c r="I116" s="196" t="s">
        <v>617</v>
      </c>
      <c r="J116" s="196"/>
      <c r="K116" s="208"/>
    </row>
    <row r="117" spans="2:11" s="1" customFormat="1" ht="15" customHeight="1">
      <c r="B117" s="219"/>
      <c r="C117" s="196" t="s">
        <v>55</v>
      </c>
      <c r="D117" s="196"/>
      <c r="E117" s="196"/>
      <c r="F117" s="217" t="s">
        <v>582</v>
      </c>
      <c r="G117" s="196"/>
      <c r="H117" s="196" t="s">
        <v>628</v>
      </c>
      <c r="I117" s="196" t="s">
        <v>629</v>
      </c>
      <c r="J117" s="196"/>
      <c r="K117" s="208"/>
    </row>
    <row r="118" spans="2:11" s="1" customFormat="1" ht="15" customHeight="1">
      <c r="B118" s="222"/>
      <c r="C118" s="228"/>
      <c r="D118" s="228"/>
      <c r="E118" s="228"/>
      <c r="F118" s="228"/>
      <c r="G118" s="228"/>
      <c r="H118" s="228"/>
      <c r="I118" s="228"/>
      <c r="J118" s="228"/>
      <c r="K118" s="224"/>
    </row>
    <row r="119" spans="2:11" s="1" customFormat="1" ht="18.75" customHeight="1">
      <c r="B119" s="229"/>
      <c r="C119" s="230"/>
      <c r="D119" s="230"/>
      <c r="E119" s="230"/>
      <c r="F119" s="231"/>
      <c r="G119" s="230"/>
      <c r="H119" s="230"/>
      <c r="I119" s="230"/>
      <c r="J119" s="230"/>
      <c r="K119" s="229"/>
    </row>
    <row r="120" spans="2:11" s="1" customFormat="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s="1" customFormat="1" ht="7.5" customHeight="1">
      <c r="B121" s="232"/>
      <c r="C121" s="233"/>
      <c r="D121" s="233"/>
      <c r="E121" s="233"/>
      <c r="F121" s="233"/>
      <c r="G121" s="233"/>
      <c r="H121" s="233"/>
      <c r="I121" s="233"/>
      <c r="J121" s="233"/>
      <c r="K121" s="234"/>
    </row>
    <row r="122" spans="2:11" s="1" customFormat="1" ht="45" customHeight="1">
      <c r="B122" s="235"/>
      <c r="C122" s="346" t="s">
        <v>630</v>
      </c>
      <c r="D122" s="346"/>
      <c r="E122" s="346"/>
      <c r="F122" s="346"/>
      <c r="G122" s="346"/>
      <c r="H122" s="346"/>
      <c r="I122" s="346"/>
      <c r="J122" s="346"/>
      <c r="K122" s="236"/>
    </row>
    <row r="123" spans="2:11" s="1" customFormat="1" ht="17.25" customHeight="1">
      <c r="B123" s="237"/>
      <c r="C123" s="209" t="s">
        <v>576</v>
      </c>
      <c r="D123" s="209"/>
      <c r="E123" s="209"/>
      <c r="F123" s="209" t="s">
        <v>577</v>
      </c>
      <c r="G123" s="210"/>
      <c r="H123" s="209" t="s">
        <v>52</v>
      </c>
      <c r="I123" s="209" t="s">
        <v>55</v>
      </c>
      <c r="J123" s="209" t="s">
        <v>578</v>
      </c>
      <c r="K123" s="238"/>
    </row>
    <row r="124" spans="2:11" s="1" customFormat="1" ht="17.25" customHeight="1">
      <c r="B124" s="237"/>
      <c r="C124" s="211" t="s">
        <v>579</v>
      </c>
      <c r="D124" s="211"/>
      <c r="E124" s="211"/>
      <c r="F124" s="212" t="s">
        <v>580</v>
      </c>
      <c r="G124" s="213"/>
      <c r="H124" s="211"/>
      <c r="I124" s="211"/>
      <c r="J124" s="211" t="s">
        <v>581</v>
      </c>
      <c r="K124" s="238"/>
    </row>
    <row r="125" spans="2:11" s="1" customFormat="1" ht="5.25" customHeight="1">
      <c r="B125" s="239"/>
      <c r="C125" s="214"/>
      <c r="D125" s="214"/>
      <c r="E125" s="214"/>
      <c r="F125" s="214"/>
      <c r="G125" s="240"/>
      <c r="H125" s="214"/>
      <c r="I125" s="214"/>
      <c r="J125" s="214"/>
      <c r="K125" s="241"/>
    </row>
    <row r="126" spans="2:11" s="1" customFormat="1" ht="15" customHeight="1">
      <c r="B126" s="239"/>
      <c r="C126" s="196" t="s">
        <v>585</v>
      </c>
      <c r="D126" s="216"/>
      <c r="E126" s="216"/>
      <c r="F126" s="217" t="s">
        <v>582</v>
      </c>
      <c r="G126" s="196"/>
      <c r="H126" s="196" t="s">
        <v>622</v>
      </c>
      <c r="I126" s="196" t="s">
        <v>584</v>
      </c>
      <c r="J126" s="196">
        <v>120</v>
      </c>
      <c r="K126" s="242"/>
    </row>
    <row r="127" spans="2:11" s="1" customFormat="1" ht="15" customHeight="1">
      <c r="B127" s="239"/>
      <c r="C127" s="196" t="s">
        <v>631</v>
      </c>
      <c r="D127" s="196"/>
      <c r="E127" s="196"/>
      <c r="F127" s="217" t="s">
        <v>582</v>
      </c>
      <c r="G127" s="196"/>
      <c r="H127" s="196" t="s">
        <v>632</v>
      </c>
      <c r="I127" s="196" t="s">
        <v>584</v>
      </c>
      <c r="J127" s="196" t="s">
        <v>633</v>
      </c>
      <c r="K127" s="242"/>
    </row>
    <row r="128" spans="2:11" s="1" customFormat="1" ht="15" customHeight="1">
      <c r="B128" s="239"/>
      <c r="C128" s="196" t="s">
        <v>530</v>
      </c>
      <c r="D128" s="196"/>
      <c r="E128" s="196"/>
      <c r="F128" s="217" t="s">
        <v>582</v>
      </c>
      <c r="G128" s="196"/>
      <c r="H128" s="196" t="s">
        <v>634</v>
      </c>
      <c r="I128" s="196" t="s">
        <v>584</v>
      </c>
      <c r="J128" s="196" t="s">
        <v>633</v>
      </c>
      <c r="K128" s="242"/>
    </row>
    <row r="129" spans="2:11" s="1" customFormat="1" ht="15" customHeight="1">
      <c r="B129" s="239"/>
      <c r="C129" s="196" t="s">
        <v>593</v>
      </c>
      <c r="D129" s="196"/>
      <c r="E129" s="196"/>
      <c r="F129" s="217" t="s">
        <v>588</v>
      </c>
      <c r="G129" s="196"/>
      <c r="H129" s="196" t="s">
        <v>594</v>
      </c>
      <c r="I129" s="196" t="s">
        <v>584</v>
      </c>
      <c r="J129" s="196">
        <v>15</v>
      </c>
      <c r="K129" s="242"/>
    </row>
    <row r="130" spans="2:11" s="1" customFormat="1" ht="15" customHeight="1">
      <c r="B130" s="239"/>
      <c r="C130" s="220" t="s">
        <v>595</v>
      </c>
      <c r="D130" s="220"/>
      <c r="E130" s="220"/>
      <c r="F130" s="221" t="s">
        <v>588</v>
      </c>
      <c r="G130" s="220"/>
      <c r="H130" s="220" t="s">
        <v>596</v>
      </c>
      <c r="I130" s="220" t="s">
        <v>584</v>
      </c>
      <c r="J130" s="220">
        <v>15</v>
      </c>
      <c r="K130" s="242"/>
    </row>
    <row r="131" spans="2:11" s="1" customFormat="1" ht="15" customHeight="1">
      <c r="B131" s="239"/>
      <c r="C131" s="220" t="s">
        <v>597</v>
      </c>
      <c r="D131" s="220"/>
      <c r="E131" s="220"/>
      <c r="F131" s="221" t="s">
        <v>588</v>
      </c>
      <c r="G131" s="220"/>
      <c r="H131" s="220" t="s">
        <v>598</v>
      </c>
      <c r="I131" s="220" t="s">
        <v>584</v>
      </c>
      <c r="J131" s="220">
        <v>20</v>
      </c>
      <c r="K131" s="242"/>
    </row>
    <row r="132" spans="2:11" s="1" customFormat="1" ht="15" customHeight="1">
      <c r="B132" s="239"/>
      <c r="C132" s="220" t="s">
        <v>599</v>
      </c>
      <c r="D132" s="220"/>
      <c r="E132" s="220"/>
      <c r="F132" s="221" t="s">
        <v>588</v>
      </c>
      <c r="G132" s="220"/>
      <c r="H132" s="220" t="s">
        <v>600</v>
      </c>
      <c r="I132" s="220" t="s">
        <v>584</v>
      </c>
      <c r="J132" s="220">
        <v>20</v>
      </c>
      <c r="K132" s="242"/>
    </row>
    <row r="133" spans="2:11" s="1" customFormat="1" ht="15" customHeight="1">
      <c r="B133" s="239"/>
      <c r="C133" s="196" t="s">
        <v>587</v>
      </c>
      <c r="D133" s="196"/>
      <c r="E133" s="196"/>
      <c r="F133" s="217" t="s">
        <v>588</v>
      </c>
      <c r="G133" s="196"/>
      <c r="H133" s="196" t="s">
        <v>622</v>
      </c>
      <c r="I133" s="196" t="s">
        <v>584</v>
      </c>
      <c r="J133" s="196">
        <v>50</v>
      </c>
      <c r="K133" s="242"/>
    </row>
    <row r="134" spans="2:11" s="1" customFormat="1" ht="15" customHeight="1">
      <c r="B134" s="239"/>
      <c r="C134" s="196" t="s">
        <v>601</v>
      </c>
      <c r="D134" s="196"/>
      <c r="E134" s="196"/>
      <c r="F134" s="217" t="s">
        <v>588</v>
      </c>
      <c r="G134" s="196"/>
      <c r="H134" s="196" t="s">
        <v>622</v>
      </c>
      <c r="I134" s="196" t="s">
        <v>584</v>
      </c>
      <c r="J134" s="196">
        <v>50</v>
      </c>
      <c r="K134" s="242"/>
    </row>
    <row r="135" spans="2:11" s="1" customFormat="1" ht="15" customHeight="1">
      <c r="B135" s="239"/>
      <c r="C135" s="196" t="s">
        <v>607</v>
      </c>
      <c r="D135" s="196"/>
      <c r="E135" s="196"/>
      <c r="F135" s="217" t="s">
        <v>588</v>
      </c>
      <c r="G135" s="196"/>
      <c r="H135" s="196" t="s">
        <v>622</v>
      </c>
      <c r="I135" s="196" t="s">
        <v>584</v>
      </c>
      <c r="J135" s="196">
        <v>50</v>
      </c>
      <c r="K135" s="242"/>
    </row>
    <row r="136" spans="2:11" s="1" customFormat="1" ht="15" customHeight="1">
      <c r="B136" s="239"/>
      <c r="C136" s="196" t="s">
        <v>609</v>
      </c>
      <c r="D136" s="196"/>
      <c r="E136" s="196"/>
      <c r="F136" s="217" t="s">
        <v>588</v>
      </c>
      <c r="G136" s="196"/>
      <c r="H136" s="196" t="s">
        <v>622</v>
      </c>
      <c r="I136" s="196" t="s">
        <v>584</v>
      </c>
      <c r="J136" s="196">
        <v>50</v>
      </c>
      <c r="K136" s="242"/>
    </row>
    <row r="137" spans="2:11" s="1" customFormat="1" ht="15" customHeight="1">
      <c r="B137" s="239"/>
      <c r="C137" s="196" t="s">
        <v>610</v>
      </c>
      <c r="D137" s="196"/>
      <c r="E137" s="196"/>
      <c r="F137" s="217" t="s">
        <v>588</v>
      </c>
      <c r="G137" s="196"/>
      <c r="H137" s="196" t="s">
        <v>635</v>
      </c>
      <c r="I137" s="196" t="s">
        <v>584</v>
      </c>
      <c r="J137" s="196">
        <v>255</v>
      </c>
      <c r="K137" s="242"/>
    </row>
    <row r="138" spans="2:11" s="1" customFormat="1" ht="15" customHeight="1">
      <c r="B138" s="239"/>
      <c r="C138" s="196" t="s">
        <v>612</v>
      </c>
      <c r="D138" s="196"/>
      <c r="E138" s="196"/>
      <c r="F138" s="217" t="s">
        <v>582</v>
      </c>
      <c r="G138" s="196"/>
      <c r="H138" s="196" t="s">
        <v>636</v>
      </c>
      <c r="I138" s="196" t="s">
        <v>614</v>
      </c>
      <c r="J138" s="196"/>
      <c r="K138" s="242"/>
    </row>
    <row r="139" spans="2:11" s="1" customFormat="1" ht="15" customHeight="1">
      <c r="B139" s="239"/>
      <c r="C139" s="196" t="s">
        <v>615</v>
      </c>
      <c r="D139" s="196"/>
      <c r="E139" s="196"/>
      <c r="F139" s="217" t="s">
        <v>582</v>
      </c>
      <c r="G139" s="196"/>
      <c r="H139" s="196" t="s">
        <v>637</v>
      </c>
      <c r="I139" s="196" t="s">
        <v>617</v>
      </c>
      <c r="J139" s="196"/>
      <c r="K139" s="242"/>
    </row>
    <row r="140" spans="2:11" s="1" customFormat="1" ht="15" customHeight="1">
      <c r="B140" s="239"/>
      <c r="C140" s="196" t="s">
        <v>618</v>
      </c>
      <c r="D140" s="196"/>
      <c r="E140" s="196"/>
      <c r="F140" s="217" t="s">
        <v>582</v>
      </c>
      <c r="G140" s="196"/>
      <c r="H140" s="196" t="s">
        <v>618</v>
      </c>
      <c r="I140" s="196" t="s">
        <v>617</v>
      </c>
      <c r="J140" s="196"/>
      <c r="K140" s="242"/>
    </row>
    <row r="141" spans="2:11" s="1" customFormat="1" ht="15" customHeight="1">
      <c r="B141" s="239"/>
      <c r="C141" s="196" t="s">
        <v>36</v>
      </c>
      <c r="D141" s="196"/>
      <c r="E141" s="196"/>
      <c r="F141" s="217" t="s">
        <v>582</v>
      </c>
      <c r="G141" s="196"/>
      <c r="H141" s="196" t="s">
        <v>638</v>
      </c>
      <c r="I141" s="196" t="s">
        <v>617</v>
      </c>
      <c r="J141" s="196"/>
      <c r="K141" s="242"/>
    </row>
    <row r="142" spans="2:11" s="1" customFormat="1" ht="15" customHeight="1">
      <c r="B142" s="239"/>
      <c r="C142" s="196" t="s">
        <v>639</v>
      </c>
      <c r="D142" s="196"/>
      <c r="E142" s="196"/>
      <c r="F142" s="217" t="s">
        <v>582</v>
      </c>
      <c r="G142" s="196"/>
      <c r="H142" s="196" t="s">
        <v>640</v>
      </c>
      <c r="I142" s="196" t="s">
        <v>617</v>
      </c>
      <c r="J142" s="196"/>
      <c r="K142" s="242"/>
    </row>
    <row r="143" spans="2:11" s="1" customFormat="1" ht="15" customHeight="1">
      <c r="B143" s="243"/>
      <c r="C143" s="244"/>
      <c r="D143" s="244"/>
      <c r="E143" s="244"/>
      <c r="F143" s="244"/>
      <c r="G143" s="244"/>
      <c r="H143" s="244"/>
      <c r="I143" s="244"/>
      <c r="J143" s="244"/>
      <c r="K143" s="245"/>
    </row>
    <row r="144" spans="2:11" s="1" customFormat="1" ht="18.75" customHeight="1">
      <c r="B144" s="230"/>
      <c r="C144" s="230"/>
      <c r="D144" s="230"/>
      <c r="E144" s="230"/>
      <c r="F144" s="231"/>
      <c r="G144" s="230"/>
      <c r="H144" s="230"/>
      <c r="I144" s="230"/>
      <c r="J144" s="230"/>
      <c r="K144" s="230"/>
    </row>
    <row r="145" spans="2:11" s="1" customFormat="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s="1" customFormat="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s="1" customFormat="1" ht="45" customHeight="1">
      <c r="B147" s="207"/>
      <c r="C147" s="348" t="s">
        <v>641</v>
      </c>
      <c r="D147" s="348"/>
      <c r="E147" s="348"/>
      <c r="F147" s="348"/>
      <c r="G147" s="348"/>
      <c r="H147" s="348"/>
      <c r="I147" s="348"/>
      <c r="J147" s="348"/>
      <c r="K147" s="208"/>
    </row>
    <row r="148" spans="2:11" s="1" customFormat="1" ht="17.25" customHeight="1">
      <c r="B148" s="207"/>
      <c r="C148" s="209" t="s">
        <v>576</v>
      </c>
      <c r="D148" s="209"/>
      <c r="E148" s="209"/>
      <c r="F148" s="209" t="s">
        <v>577</v>
      </c>
      <c r="G148" s="210"/>
      <c r="H148" s="209" t="s">
        <v>52</v>
      </c>
      <c r="I148" s="209" t="s">
        <v>55</v>
      </c>
      <c r="J148" s="209" t="s">
        <v>578</v>
      </c>
      <c r="K148" s="208"/>
    </row>
    <row r="149" spans="2:11" s="1" customFormat="1" ht="17.25" customHeight="1">
      <c r="B149" s="207"/>
      <c r="C149" s="211" t="s">
        <v>579</v>
      </c>
      <c r="D149" s="211"/>
      <c r="E149" s="211"/>
      <c r="F149" s="212" t="s">
        <v>580</v>
      </c>
      <c r="G149" s="213"/>
      <c r="H149" s="211"/>
      <c r="I149" s="211"/>
      <c r="J149" s="211" t="s">
        <v>581</v>
      </c>
      <c r="K149" s="208"/>
    </row>
    <row r="150" spans="2:11" s="1" customFormat="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2"/>
    </row>
    <row r="151" spans="2:11" s="1" customFormat="1" ht="15" customHeight="1">
      <c r="B151" s="219"/>
      <c r="C151" s="246" t="s">
        <v>585</v>
      </c>
      <c r="D151" s="196"/>
      <c r="E151" s="196"/>
      <c r="F151" s="247" t="s">
        <v>582</v>
      </c>
      <c r="G151" s="196"/>
      <c r="H151" s="246" t="s">
        <v>622</v>
      </c>
      <c r="I151" s="246" t="s">
        <v>584</v>
      </c>
      <c r="J151" s="246">
        <v>120</v>
      </c>
      <c r="K151" s="242"/>
    </row>
    <row r="152" spans="2:11" s="1" customFormat="1" ht="15" customHeight="1">
      <c r="B152" s="219"/>
      <c r="C152" s="246" t="s">
        <v>631</v>
      </c>
      <c r="D152" s="196"/>
      <c r="E152" s="196"/>
      <c r="F152" s="247" t="s">
        <v>582</v>
      </c>
      <c r="G152" s="196"/>
      <c r="H152" s="246" t="s">
        <v>642</v>
      </c>
      <c r="I152" s="246" t="s">
        <v>584</v>
      </c>
      <c r="J152" s="246" t="s">
        <v>633</v>
      </c>
      <c r="K152" s="242"/>
    </row>
    <row r="153" spans="2:11" s="1" customFormat="1" ht="15" customHeight="1">
      <c r="B153" s="219"/>
      <c r="C153" s="246" t="s">
        <v>530</v>
      </c>
      <c r="D153" s="196"/>
      <c r="E153" s="196"/>
      <c r="F153" s="247" t="s">
        <v>582</v>
      </c>
      <c r="G153" s="196"/>
      <c r="H153" s="246" t="s">
        <v>643</v>
      </c>
      <c r="I153" s="246" t="s">
        <v>584</v>
      </c>
      <c r="J153" s="246" t="s">
        <v>633</v>
      </c>
      <c r="K153" s="242"/>
    </row>
    <row r="154" spans="2:11" s="1" customFormat="1" ht="15" customHeight="1">
      <c r="B154" s="219"/>
      <c r="C154" s="246" t="s">
        <v>587</v>
      </c>
      <c r="D154" s="196"/>
      <c r="E154" s="196"/>
      <c r="F154" s="247" t="s">
        <v>588</v>
      </c>
      <c r="G154" s="196"/>
      <c r="H154" s="246" t="s">
        <v>622</v>
      </c>
      <c r="I154" s="246" t="s">
        <v>584</v>
      </c>
      <c r="J154" s="246">
        <v>50</v>
      </c>
      <c r="K154" s="242"/>
    </row>
    <row r="155" spans="2:11" s="1" customFormat="1" ht="15" customHeight="1">
      <c r="B155" s="219"/>
      <c r="C155" s="246" t="s">
        <v>590</v>
      </c>
      <c r="D155" s="196"/>
      <c r="E155" s="196"/>
      <c r="F155" s="247" t="s">
        <v>582</v>
      </c>
      <c r="G155" s="196"/>
      <c r="H155" s="246" t="s">
        <v>622</v>
      </c>
      <c r="I155" s="246" t="s">
        <v>592</v>
      </c>
      <c r="J155" s="246"/>
      <c r="K155" s="242"/>
    </row>
    <row r="156" spans="2:11" s="1" customFormat="1" ht="15" customHeight="1">
      <c r="B156" s="219"/>
      <c r="C156" s="246" t="s">
        <v>601</v>
      </c>
      <c r="D156" s="196"/>
      <c r="E156" s="196"/>
      <c r="F156" s="247" t="s">
        <v>588</v>
      </c>
      <c r="G156" s="196"/>
      <c r="H156" s="246" t="s">
        <v>622</v>
      </c>
      <c r="I156" s="246" t="s">
        <v>584</v>
      </c>
      <c r="J156" s="246">
        <v>50</v>
      </c>
      <c r="K156" s="242"/>
    </row>
    <row r="157" spans="2:11" s="1" customFormat="1" ht="15" customHeight="1">
      <c r="B157" s="219"/>
      <c r="C157" s="246" t="s">
        <v>609</v>
      </c>
      <c r="D157" s="196"/>
      <c r="E157" s="196"/>
      <c r="F157" s="247" t="s">
        <v>588</v>
      </c>
      <c r="G157" s="196"/>
      <c r="H157" s="246" t="s">
        <v>622</v>
      </c>
      <c r="I157" s="246" t="s">
        <v>584</v>
      </c>
      <c r="J157" s="246">
        <v>50</v>
      </c>
      <c r="K157" s="242"/>
    </row>
    <row r="158" spans="2:11" s="1" customFormat="1" ht="15" customHeight="1">
      <c r="B158" s="219"/>
      <c r="C158" s="246" t="s">
        <v>607</v>
      </c>
      <c r="D158" s="196"/>
      <c r="E158" s="196"/>
      <c r="F158" s="247" t="s">
        <v>588</v>
      </c>
      <c r="G158" s="196"/>
      <c r="H158" s="246" t="s">
        <v>622</v>
      </c>
      <c r="I158" s="246" t="s">
        <v>584</v>
      </c>
      <c r="J158" s="246">
        <v>50</v>
      </c>
      <c r="K158" s="242"/>
    </row>
    <row r="159" spans="2:11" s="1" customFormat="1" ht="15" customHeight="1">
      <c r="B159" s="219"/>
      <c r="C159" s="246" t="s">
        <v>100</v>
      </c>
      <c r="D159" s="196"/>
      <c r="E159" s="196"/>
      <c r="F159" s="247" t="s">
        <v>582</v>
      </c>
      <c r="G159" s="196"/>
      <c r="H159" s="246" t="s">
        <v>644</v>
      </c>
      <c r="I159" s="246" t="s">
        <v>584</v>
      </c>
      <c r="J159" s="246" t="s">
        <v>645</v>
      </c>
      <c r="K159" s="242"/>
    </row>
    <row r="160" spans="2:11" s="1" customFormat="1" ht="15" customHeight="1">
      <c r="B160" s="219"/>
      <c r="C160" s="246" t="s">
        <v>646</v>
      </c>
      <c r="D160" s="196"/>
      <c r="E160" s="196"/>
      <c r="F160" s="247" t="s">
        <v>582</v>
      </c>
      <c r="G160" s="196"/>
      <c r="H160" s="246" t="s">
        <v>647</v>
      </c>
      <c r="I160" s="246" t="s">
        <v>617</v>
      </c>
      <c r="J160" s="246"/>
      <c r="K160" s="242"/>
    </row>
    <row r="161" spans="2:11" s="1" customFormat="1" ht="15" customHeight="1">
      <c r="B161" s="248"/>
      <c r="C161" s="228"/>
      <c r="D161" s="228"/>
      <c r="E161" s="228"/>
      <c r="F161" s="228"/>
      <c r="G161" s="228"/>
      <c r="H161" s="228"/>
      <c r="I161" s="228"/>
      <c r="J161" s="228"/>
      <c r="K161" s="249"/>
    </row>
    <row r="162" spans="2:11" s="1" customFormat="1" ht="18.75" customHeight="1">
      <c r="B162" s="230"/>
      <c r="C162" s="240"/>
      <c r="D162" s="240"/>
      <c r="E162" s="240"/>
      <c r="F162" s="250"/>
      <c r="G162" s="240"/>
      <c r="H162" s="240"/>
      <c r="I162" s="240"/>
      <c r="J162" s="240"/>
      <c r="K162" s="230"/>
    </row>
    <row r="163" spans="2:11" s="1" customFormat="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s="1" customFormat="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s="1" customFormat="1" ht="45" customHeight="1">
      <c r="B165" s="188"/>
      <c r="C165" s="346" t="s">
        <v>648</v>
      </c>
      <c r="D165" s="346"/>
      <c r="E165" s="346"/>
      <c r="F165" s="346"/>
      <c r="G165" s="346"/>
      <c r="H165" s="346"/>
      <c r="I165" s="346"/>
      <c r="J165" s="346"/>
      <c r="K165" s="189"/>
    </row>
    <row r="166" spans="2:11" s="1" customFormat="1" ht="17.25" customHeight="1">
      <c r="B166" s="188"/>
      <c r="C166" s="209" t="s">
        <v>576</v>
      </c>
      <c r="D166" s="209"/>
      <c r="E166" s="209"/>
      <c r="F166" s="209" t="s">
        <v>577</v>
      </c>
      <c r="G166" s="251"/>
      <c r="H166" s="252" t="s">
        <v>52</v>
      </c>
      <c r="I166" s="252" t="s">
        <v>55</v>
      </c>
      <c r="J166" s="209" t="s">
        <v>578</v>
      </c>
      <c r="K166" s="189"/>
    </row>
    <row r="167" spans="2:11" s="1" customFormat="1" ht="17.25" customHeight="1">
      <c r="B167" s="190"/>
      <c r="C167" s="211" t="s">
        <v>579</v>
      </c>
      <c r="D167" s="211"/>
      <c r="E167" s="211"/>
      <c r="F167" s="212" t="s">
        <v>580</v>
      </c>
      <c r="G167" s="253"/>
      <c r="H167" s="254"/>
      <c r="I167" s="254"/>
      <c r="J167" s="211" t="s">
        <v>581</v>
      </c>
      <c r="K167" s="191"/>
    </row>
    <row r="168" spans="2:11" s="1" customFormat="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2"/>
    </row>
    <row r="169" spans="2:11" s="1" customFormat="1" ht="15" customHeight="1">
      <c r="B169" s="219"/>
      <c r="C169" s="196" t="s">
        <v>585</v>
      </c>
      <c r="D169" s="196"/>
      <c r="E169" s="196"/>
      <c r="F169" s="217" t="s">
        <v>582</v>
      </c>
      <c r="G169" s="196"/>
      <c r="H169" s="196" t="s">
        <v>622</v>
      </c>
      <c r="I169" s="196" t="s">
        <v>584</v>
      </c>
      <c r="J169" s="196">
        <v>120</v>
      </c>
      <c r="K169" s="242"/>
    </row>
    <row r="170" spans="2:11" s="1" customFormat="1" ht="15" customHeight="1">
      <c r="B170" s="219"/>
      <c r="C170" s="196" t="s">
        <v>631</v>
      </c>
      <c r="D170" s="196"/>
      <c r="E170" s="196"/>
      <c r="F170" s="217" t="s">
        <v>582</v>
      </c>
      <c r="G170" s="196"/>
      <c r="H170" s="196" t="s">
        <v>632</v>
      </c>
      <c r="I170" s="196" t="s">
        <v>584</v>
      </c>
      <c r="J170" s="196" t="s">
        <v>633</v>
      </c>
      <c r="K170" s="242"/>
    </row>
    <row r="171" spans="2:11" s="1" customFormat="1" ht="15" customHeight="1">
      <c r="B171" s="219"/>
      <c r="C171" s="196" t="s">
        <v>530</v>
      </c>
      <c r="D171" s="196"/>
      <c r="E171" s="196"/>
      <c r="F171" s="217" t="s">
        <v>582</v>
      </c>
      <c r="G171" s="196"/>
      <c r="H171" s="196" t="s">
        <v>649</v>
      </c>
      <c r="I171" s="196" t="s">
        <v>584</v>
      </c>
      <c r="J171" s="196" t="s">
        <v>633</v>
      </c>
      <c r="K171" s="242"/>
    </row>
    <row r="172" spans="2:11" s="1" customFormat="1" ht="15" customHeight="1">
      <c r="B172" s="219"/>
      <c r="C172" s="196" t="s">
        <v>587</v>
      </c>
      <c r="D172" s="196"/>
      <c r="E172" s="196"/>
      <c r="F172" s="217" t="s">
        <v>588</v>
      </c>
      <c r="G172" s="196"/>
      <c r="H172" s="196" t="s">
        <v>649</v>
      </c>
      <c r="I172" s="196" t="s">
        <v>584</v>
      </c>
      <c r="J172" s="196">
        <v>50</v>
      </c>
      <c r="K172" s="242"/>
    </row>
    <row r="173" spans="2:11" s="1" customFormat="1" ht="15" customHeight="1">
      <c r="B173" s="219"/>
      <c r="C173" s="196" t="s">
        <v>590</v>
      </c>
      <c r="D173" s="196"/>
      <c r="E173" s="196"/>
      <c r="F173" s="217" t="s">
        <v>582</v>
      </c>
      <c r="G173" s="196"/>
      <c r="H173" s="196" t="s">
        <v>649</v>
      </c>
      <c r="I173" s="196" t="s">
        <v>592</v>
      </c>
      <c r="J173" s="196"/>
      <c r="K173" s="242"/>
    </row>
    <row r="174" spans="2:11" s="1" customFormat="1" ht="15" customHeight="1">
      <c r="B174" s="219"/>
      <c r="C174" s="196" t="s">
        <v>601</v>
      </c>
      <c r="D174" s="196"/>
      <c r="E174" s="196"/>
      <c r="F174" s="217" t="s">
        <v>588</v>
      </c>
      <c r="G174" s="196"/>
      <c r="H174" s="196" t="s">
        <v>649</v>
      </c>
      <c r="I174" s="196" t="s">
        <v>584</v>
      </c>
      <c r="J174" s="196">
        <v>50</v>
      </c>
      <c r="K174" s="242"/>
    </row>
    <row r="175" spans="2:11" s="1" customFormat="1" ht="15" customHeight="1">
      <c r="B175" s="219"/>
      <c r="C175" s="196" t="s">
        <v>609</v>
      </c>
      <c r="D175" s="196"/>
      <c r="E175" s="196"/>
      <c r="F175" s="217" t="s">
        <v>588</v>
      </c>
      <c r="G175" s="196"/>
      <c r="H175" s="196" t="s">
        <v>649</v>
      </c>
      <c r="I175" s="196" t="s">
        <v>584</v>
      </c>
      <c r="J175" s="196">
        <v>50</v>
      </c>
      <c r="K175" s="242"/>
    </row>
    <row r="176" spans="2:11" s="1" customFormat="1" ht="15" customHeight="1">
      <c r="B176" s="219"/>
      <c r="C176" s="196" t="s">
        <v>607</v>
      </c>
      <c r="D176" s="196"/>
      <c r="E176" s="196"/>
      <c r="F176" s="217" t="s">
        <v>588</v>
      </c>
      <c r="G176" s="196"/>
      <c r="H176" s="196" t="s">
        <v>649</v>
      </c>
      <c r="I176" s="196" t="s">
        <v>584</v>
      </c>
      <c r="J176" s="196">
        <v>50</v>
      </c>
      <c r="K176" s="242"/>
    </row>
    <row r="177" spans="2:11" s="1" customFormat="1" ht="15" customHeight="1">
      <c r="B177" s="219"/>
      <c r="C177" s="196" t="s">
        <v>109</v>
      </c>
      <c r="D177" s="196"/>
      <c r="E177" s="196"/>
      <c r="F177" s="217" t="s">
        <v>582</v>
      </c>
      <c r="G177" s="196"/>
      <c r="H177" s="196" t="s">
        <v>650</v>
      </c>
      <c r="I177" s="196" t="s">
        <v>651</v>
      </c>
      <c r="J177" s="196"/>
      <c r="K177" s="242"/>
    </row>
    <row r="178" spans="2:11" s="1" customFormat="1" ht="15" customHeight="1">
      <c r="B178" s="219"/>
      <c r="C178" s="196" t="s">
        <v>55</v>
      </c>
      <c r="D178" s="196"/>
      <c r="E178" s="196"/>
      <c r="F178" s="217" t="s">
        <v>582</v>
      </c>
      <c r="G178" s="196"/>
      <c r="H178" s="196" t="s">
        <v>652</v>
      </c>
      <c r="I178" s="196" t="s">
        <v>653</v>
      </c>
      <c r="J178" s="196">
        <v>1</v>
      </c>
      <c r="K178" s="242"/>
    </row>
    <row r="179" spans="2:11" s="1" customFormat="1" ht="15" customHeight="1">
      <c r="B179" s="219"/>
      <c r="C179" s="196" t="s">
        <v>51</v>
      </c>
      <c r="D179" s="196"/>
      <c r="E179" s="196"/>
      <c r="F179" s="217" t="s">
        <v>582</v>
      </c>
      <c r="G179" s="196"/>
      <c r="H179" s="196" t="s">
        <v>654</v>
      </c>
      <c r="I179" s="196" t="s">
        <v>584</v>
      </c>
      <c r="J179" s="196">
        <v>20</v>
      </c>
      <c r="K179" s="242"/>
    </row>
    <row r="180" spans="2:11" s="1" customFormat="1" ht="15" customHeight="1">
      <c r="B180" s="219"/>
      <c r="C180" s="196" t="s">
        <v>52</v>
      </c>
      <c r="D180" s="196"/>
      <c r="E180" s="196"/>
      <c r="F180" s="217" t="s">
        <v>582</v>
      </c>
      <c r="G180" s="196"/>
      <c r="H180" s="196" t="s">
        <v>655</v>
      </c>
      <c r="I180" s="196" t="s">
        <v>584</v>
      </c>
      <c r="J180" s="196">
        <v>255</v>
      </c>
      <c r="K180" s="242"/>
    </row>
    <row r="181" spans="2:11" s="1" customFormat="1" ht="15" customHeight="1">
      <c r="B181" s="219"/>
      <c r="C181" s="196" t="s">
        <v>110</v>
      </c>
      <c r="D181" s="196"/>
      <c r="E181" s="196"/>
      <c r="F181" s="217" t="s">
        <v>582</v>
      </c>
      <c r="G181" s="196"/>
      <c r="H181" s="196" t="s">
        <v>546</v>
      </c>
      <c r="I181" s="196" t="s">
        <v>584</v>
      </c>
      <c r="J181" s="196">
        <v>10</v>
      </c>
      <c r="K181" s="242"/>
    </row>
    <row r="182" spans="2:11" s="1" customFormat="1" ht="15" customHeight="1">
      <c r="B182" s="219"/>
      <c r="C182" s="196" t="s">
        <v>111</v>
      </c>
      <c r="D182" s="196"/>
      <c r="E182" s="196"/>
      <c r="F182" s="217" t="s">
        <v>582</v>
      </c>
      <c r="G182" s="196"/>
      <c r="H182" s="196" t="s">
        <v>656</v>
      </c>
      <c r="I182" s="196" t="s">
        <v>617</v>
      </c>
      <c r="J182" s="196"/>
      <c r="K182" s="242"/>
    </row>
    <row r="183" spans="2:11" s="1" customFormat="1" ht="15" customHeight="1">
      <c r="B183" s="219"/>
      <c r="C183" s="196" t="s">
        <v>657</v>
      </c>
      <c r="D183" s="196"/>
      <c r="E183" s="196"/>
      <c r="F183" s="217" t="s">
        <v>582</v>
      </c>
      <c r="G183" s="196"/>
      <c r="H183" s="196" t="s">
        <v>658</v>
      </c>
      <c r="I183" s="196" t="s">
        <v>617</v>
      </c>
      <c r="J183" s="196"/>
      <c r="K183" s="242"/>
    </row>
    <row r="184" spans="2:11" s="1" customFormat="1" ht="15" customHeight="1">
      <c r="B184" s="219"/>
      <c r="C184" s="196" t="s">
        <v>646</v>
      </c>
      <c r="D184" s="196"/>
      <c r="E184" s="196"/>
      <c r="F184" s="217" t="s">
        <v>582</v>
      </c>
      <c r="G184" s="196"/>
      <c r="H184" s="196" t="s">
        <v>659</v>
      </c>
      <c r="I184" s="196" t="s">
        <v>617</v>
      </c>
      <c r="J184" s="196"/>
      <c r="K184" s="242"/>
    </row>
    <row r="185" spans="2:11" s="1" customFormat="1" ht="15" customHeight="1">
      <c r="B185" s="219"/>
      <c r="C185" s="196" t="s">
        <v>113</v>
      </c>
      <c r="D185" s="196"/>
      <c r="E185" s="196"/>
      <c r="F185" s="217" t="s">
        <v>588</v>
      </c>
      <c r="G185" s="196"/>
      <c r="H185" s="196" t="s">
        <v>660</v>
      </c>
      <c r="I185" s="196" t="s">
        <v>584</v>
      </c>
      <c r="J185" s="196">
        <v>50</v>
      </c>
      <c r="K185" s="242"/>
    </row>
    <row r="186" spans="2:11" s="1" customFormat="1" ht="15" customHeight="1">
      <c r="B186" s="219"/>
      <c r="C186" s="196" t="s">
        <v>661</v>
      </c>
      <c r="D186" s="196"/>
      <c r="E186" s="196"/>
      <c r="F186" s="217" t="s">
        <v>588</v>
      </c>
      <c r="G186" s="196"/>
      <c r="H186" s="196" t="s">
        <v>662</v>
      </c>
      <c r="I186" s="196" t="s">
        <v>663</v>
      </c>
      <c r="J186" s="196"/>
      <c r="K186" s="242"/>
    </row>
    <row r="187" spans="2:11" s="1" customFormat="1" ht="15" customHeight="1">
      <c r="B187" s="219"/>
      <c r="C187" s="196" t="s">
        <v>664</v>
      </c>
      <c r="D187" s="196"/>
      <c r="E187" s="196"/>
      <c r="F187" s="217" t="s">
        <v>588</v>
      </c>
      <c r="G187" s="196"/>
      <c r="H187" s="196" t="s">
        <v>665</v>
      </c>
      <c r="I187" s="196" t="s">
        <v>663</v>
      </c>
      <c r="J187" s="196"/>
      <c r="K187" s="242"/>
    </row>
    <row r="188" spans="2:11" s="1" customFormat="1" ht="15" customHeight="1">
      <c r="B188" s="219"/>
      <c r="C188" s="196" t="s">
        <v>666</v>
      </c>
      <c r="D188" s="196"/>
      <c r="E188" s="196"/>
      <c r="F188" s="217" t="s">
        <v>588</v>
      </c>
      <c r="G188" s="196"/>
      <c r="H188" s="196" t="s">
        <v>667</v>
      </c>
      <c r="I188" s="196" t="s">
        <v>663</v>
      </c>
      <c r="J188" s="196"/>
      <c r="K188" s="242"/>
    </row>
    <row r="189" spans="2:11" s="1" customFormat="1" ht="15" customHeight="1">
      <c r="B189" s="219"/>
      <c r="C189" s="255" t="s">
        <v>668</v>
      </c>
      <c r="D189" s="196"/>
      <c r="E189" s="196"/>
      <c r="F189" s="217" t="s">
        <v>588</v>
      </c>
      <c r="G189" s="196"/>
      <c r="H189" s="196" t="s">
        <v>669</v>
      </c>
      <c r="I189" s="196" t="s">
        <v>670</v>
      </c>
      <c r="J189" s="256" t="s">
        <v>671</v>
      </c>
      <c r="K189" s="242"/>
    </row>
    <row r="190" spans="2:11" s="1" customFormat="1" ht="15" customHeight="1">
      <c r="B190" s="219"/>
      <c r="C190" s="255" t="s">
        <v>40</v>
      </c>
      <c r="D190" s="196"/>
      <c r="E190" s="196"/>
      <c r="F190" s="217" t="s">
        <v>582</v>
      </c>
      <c r="G190" s="196"/>
      <c r="H190" s="193" t="s">
        <v>672</v>
      </c>
      <c r="I190" s="196" t="s">
        <v>673</v>
      </c>
      <c r="J190" s="196"/>
      <c r="K190" s="242"/>
    </row>
    <row r="191" spans="2:11" s="1" customFormat="1" ht="15" customHeight="1">
      <c r="B191" s="219"/>
      <c r="C191" s="255" t="s">
        <v>674</v>
      </c>
      <c r="D191" s="196"/>
      <c r="E191" s="196"/>
      <c r="F191" s="217" t="s">
        <v>582</v>
      </c>
      <c r="G191" s="196"/>
      <c r="H191" s="196" t="s">
        <v>675</v>
      </c>
      <c r="I191" s="196" t="s">
        <v>617</v>
      </c>
      <c r="J191" s="196"/>
      <c r="K191" s="242"/>
    </row>
    <row r="192" spans="2:11" s="1" customFormat="1" ht="15" customHeight="1">
      <c r="B192" s="219"/>
      <c r="C192" s="255" t="s">
        <v>676</v>
      </c>
      <c r="D192" s="196"/>
      <c r="E192" s="196"/>
      <c r="F192" s="217" t="s">
        <v>582</v>
      </c>
      <c r="G192" s="196"/>
      <c r="H192" s="196" t="s">
        <v>677</v>
      </c>
      <c r="I192" s="196" t="s">
        <v>617</v>
      </c>
      <c r="J192" s="196"/>
      <c r="K192" s="242"/>
    </row>
    <row r="193" spans="2:11" s="1" customFormat="1" ht="15" customHeight="1">
      <c r="B193" s="219"/>
      <c r="C193" s="255" t="s">
        <v>678</v>
      </c>
      <c r="D193" s="196"/>
      <c r="E193" s="196"/>
      <c r="F193" s="217" t="s">
        <v>588</v>
      </c>
      <c r="G193" s="196"/>
      <c r="H193" s="196" t="s">
        <v>679</v>
      </c>
      <c r="I193" s="196" t="s">
        <v>617</v>
      </c>
      <c r="J193" s="196"/>
      <c r="K193" s="242"/>
    </row>
    <row r="194" spans="2:11" s="1" customFormat="1" ht="15" customHeight="1">
      <c r="B194" s="248"/>
      <c r="C194" s="257"/>
      <c r="D194" s="228"/>
      <c r="E194" s="228"/>
      <c r="F194" s="228"/>
      <c r="G194" s="228"/>
      <c r="H194" s="228"/>
      <c r="I194" s="228"/>
      <c r="J194" s="228"/>
      <c r="K194" s="249"/>
    </row>
    <row r="195" spans="2:11" s="1" customFormat="1" ht="18.75" customHeight="1">
      <c r="B195" s="230"/>
      <c r="C195" s="240"/>
      <c r="D195" s="240"/>
      <c r="E195" s="240"/>
      <c r="F195" s="250"/>
      <c r="G195" s="240"/>
      <c r="H195" s="240"/>
      <c r="I195" s="240"/>
      <c r="J195" s="240"/>
      <c r="K195" s="230"/>
    </row>
    <row r="196" spans="2:11" s="1" customFormat="1" ht="18.75" customHeight="1">
      <c r="B196" s="230"/>
      <c r="C196" s="240"/>
      <c r="D196" s="240"/>
      <c r="E196" s="240"/>
      <c r="F196" s="250"/>
      <c r="G196" s="240"/>
      <c r="H196" s="240"/>
      <c r="I196" s="240"/>
      <c r="J196" s="240"/>
      <c r="K196" s="230"/>
    </row>
    <row r="197" spans="2:11" s="1" customFormat="1" ht="18.75" customHeight="1"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</row>
    <row r="198" spans="2:11" s="1" customFormat="1" ht="13.5">
      <c r="B198" s="185"/>
      <c r="C198" s="186"/>
      <c r="D198" s="186"/>
      <c r="E198" s="186"/>
      <c r="F198" s="186"/>
      <c r="G198" s="186"/>
      <c r="H198" s="186"/>
      <c r="I198" s="186"/>
      <c r="J198" s="186"/>
      <c r="K198" s="187"/>
    </row>
    <row r="199" spans="2:11" s="1" customFormat="1" ht="21">
      <c r="B199" s="188"/>
      <c r="C199" s="346" t="s">
        <v>680</v>
      </c>
      <c r="D199" s="346"/>
      <c r="E199" s="346"/>
      <c r="F199" s="346"/>
      <c r="G199" s="346"/>
      <c r="H199" s="346"/>
      <c r="I199" s="346"/>
      <c r="J199" s="346"/>
      <c r="K199" s="189"/>
    </row>
    <row r="200" spans="2:11" s="1" customFormat="1" ht="25.5" customHeight="1">
      <c r="B200" s="188"/>
      <c r="C200" s="258" t="s">
        <v>681</v>
      </c>
      <c r="D200" s="258"/>
      <c r="E200" s="258"/>
      <c r="F200" s="258" t="s">
        <v>682</v>
      </c>
      <c r="G200" s="259"/>
      <c r="H200" s="352" t="s">
        <v>683</v>
      </c>
      <c r="I200" s="352"/>
      <c r="J200" s="352"/>
      <c r="K200" s="189"/>
    </row>
    <row r="201" spans="2:11" s="1" customFormat="1" ht="5.25" customHeight="1">
      <c r="B201" s="219"/>
      <c r="C201" s="214"/>
      <c r="D201" s="214"/>
      <c r="E201" s="214"/>
      <c r="F201" s="214"/>
      <c r="G201" s="240"/>
      <c r="H201" s="214"/>
      <c r="I201" s="214"/>
      <c r="J201" s="214"/>
      <c r="K201" s="242"/>
    </row>
    <row r="202" spans="2:11" s="1" customFormat="1" ht="15" customHeight="1">
      <c r="B202" s="219"/>
      <c r="C202" s="196" t="s">
        <v>673</v>
      </c>
      <c r="D202" s="196"/>
      <c r="E202" s="196"/>
      <c r="F202" s="217" t="s">
        <v>41</v>
      </c>
      <c r="G202" s="196"/>
      <c r="H202" s="351" t="s">
        <v>684</v>
      </c>
      <c r="I202" s="351"/>
      <c r="J202" s="351"/>
      <c r="K202" s="242"/>
    </row>
    <row r="203" spans="2:11" s="1" customFormat="1" ht="15" customHeight="1">
      <c r="B203" s="219"/>
      <c r="C203" s="196"/>
      <c r="D203" s="196"/>
      <c r="E203" s="196"/>
      <c r="F203" s="217" t="s">
        <v>42</v>
      </c>
      <c r="G203" s="196"/>
      <c r="H203" s="351" t="s">
        <v>685</v>
      </c>
      <c r="I203" s="351"/>
      <c r="J203" s="351"/>
      <c r="K203" s="242"/>
    </row>
    <row r="204" spans="2:11" s="1" customFormat="1" ht="15" customHeight="1">
      <c r="B204" s="219"/>
      <c r="C204" s="196"/>
      <c r="D204" s="196"/>
      <c r="E204" s="196"/>
      <c r="F204" s="217" t="s">
        <v>45</v>
      </c>
      <c r="G204" s="196"/>
      <c r="H204" s="351" t="s">
        <v>686</v>
      </c>
      <c r="I204" s="351"/>
      <c r="J204" s="351"/>
      <c r="K204" s="242"/>
    </row>
    <row r="205" spans="2:11" s="1" customFormat="1" ht="15" customHeight="1">
      <c r="B205" s="219"/>
      <c r="C205" s="196"/>
      <c r="D205" s="196"/>
      <c r="E205" s="196"/>
      <c r="F205" s="217" t="s">
        <v>43</v>
      </c>
      <c r="G205" s="196"/>
      <c r="H205" s="351" t="s">
        <v>687</v>
      </c>
      <c r="I205" s="351"/>
      <c r="J205" s="351"/>
      <c r="K205" s="242"/>
    </row>
    <row r="206" spans="2:11" s="1" customFormat="1" ht="15" customHeight="1">
      <c r="B206" s="219"/>
      <c r="C206" s="196"/>
      <c r="D206" s="196"/>
      <c r="E206" s="196"/>
      <c r="F206" s="217" t="s">
        <v>44</v>
      </c>
      <c r="G206" s="196"/>
      <c r="H206" s="351" t="s">
        <v>688</v>
      </c>
      <c r="I206" s="351"/>
      <c r="J206" s="351"/>
      <c r="K206" s="242"/>
    </row>
    <row r="207" spans="2:11" s="1" customFormat="1" ht="15" customHeight="1">
      <c r="B207" s="219"/>
      <c r="C207" s="196"/>
      <c r="D207" s="196"/>
      <c r="E207" s="196"/>
      <c r="F207" s="217"/>
      <c r="G207" s="196"/>
      <c r="H207" s="196"/>
      <c r="I207" s="196"/>
      <c r="J207" s="196"/>
      <c r="K207" s="242"/>
    </row>
    <row r="208" spans="2:11" s="1" customFormat="1" ht="15" customHeight="1">
      <c r="B208" s="219"/>
      <c r="C208" s="196" t="s">
        <v>629</v>
      </c>
      <c r="D208" s="196"/>
      <c r="E208" s="196"/>
      <c r="F208" s="217" t="s">
        <v>77</v>
      </c>
      <c r="G208" s="196"/>
      <c r="H208" s="351" t="s">
        <v>689</v>
      </c>
      <c r="I208" s="351"/>
      <c r="J208" s="351"/>
      <c r="K208" s="242"/>
    </row>
    <row r="209" spans="2:11" s="1" customFormat="1" ht="15" customHeight="1">
      <c r="B209" s="219"/>
      <c r="C209" s="196"/>
      <c r="D209" s="196"/>
      <c r="E209" s="196"/>
      <c r="F209" s="217" t="s">
        <v>528</v>
      </c>
      <c r="G209" s="196"/>
      <c r="H209" s="351" t="s">
        <v>529</v>
      </c>
      <c r="I209" s="351"/>
      <c r="J209" s="351"/>
      <c r="K209" s="242"/>
    </row>
    <row r="210" spans="2:11" s="1" customFormat="1" ht="15" customHeight="1">
      <c r="B210" s="219"/>
      <c r="C210" s="196"/>
      <c r="D210" s="196"/>
      <c r="E210" s="196"/>
      <c r="F210" s="217" t="s">
        <v>526</v>
      </c>
      <c r="G210" s="196"/>
      <c r="H210" s="351" t="s">
        <v>690</v>
      </c>
      <c r="I210" s="351"/>
      <c r="J210" s="351"/>
      <c r="K210" s="242"/>
    </row>
    <row r="211" spans="2:11" s="1" customFormat="1" ht="15" customHeight="1">
      <c r="B211" s="260"/>
      <c r="C211" s="196"/>
      <c r="D211" s="196"/>
      <c r="E211" s="196"/>
      <c r="F211" s="217" t="s">
        <v>93</v>
      </c>
      <c r="G211" s="255"/>
      <c r="H211" s="350" t="s">
        <v>94</v>
      </c>
      <c r="I211" s="350"/>
      <c r="J211" s="350"/>
      <c r="K211" s="261"/>
    </row>
    <row r="212" spans="2:11" s="1" customFormat="1" ht="15" customHeight="1">
      <c r="B212" s="260"/>
      <c r="C212" s="196"/>
      <c r="D212" s="196"/>
      <c r="E212" s="196"/>
      <c r="F212" s="217" t="s">
        <v>175</v>
      </c>
      <c r="G212" s="255"/>
      <c r="H212" s="350" t="s">
        <v>691</v>
      </c>
      <c r="I212" s="350"/>
      <c r="J212" s="350"/>
      <c r="K212" s="261"/>
    </row>
    <row r="213" spans="2:11" s="1" customFormat="1" ht="15" customHeight="1">
      <c r="B213" s="260"/>
      <c r="C213" s="196"/>
      <c r="D213" s="196"/>
      <c r="E213" s="196"/>
      <c r="F213" s="217"/>
      <c r="G213" s="255"/>
      <c r="H213" s="246"/>
      <c r="I213" s="246"/>
      <c r="J213" s="246"/>
      <c r="K213" s="261"/>
    </row>
    <row r="214" spans="2:11" s="1" customFormat="1" ht="15" customHeight="1">
      <c r="B214" s="260"/>
      <c r="C214" s="196" t="s">
        <v>653</v>
      </c>
      <c r="D214" s="196"/>
      <c r="E214" s="196"/>
      <c r="F214" s="217">
        <v>1</v>
      </c>
      <c r="G214" s="255"/>
      <c r="H214" s="350" t="s">
        <v>692</v>
      </c>
      <c r="I214" s="350"/>
      <c r="J214" s="350"/>
      <c r="K214" s="261"/>
    </row>
    <row r="215" spans="2:11" s="1" customFormat="1" ht="15" customHeight="1">
      <c r="B215" s="260"/>
      <c r="C215" s="196"/>
      <c r="D215" s="196"/>
      <c r="E215" s="196"/>
      <c r="F215" s="217">
        <v>2</v>
      </c>
      <c r="G215" s="255"/>
      <c r="H215" s="350" t="s">
        <v>693</v>
      </c>
      <c r="I215" s="350"/>
      <c r="J215" s="350"/>
      <c r="K215" s="261"/>
    </row>
    <row r="216" spans="2:11" s="1" customFormat="1" ht="15" customHeight="1">
      <c r="B216" s="260"/>
      <c r="C216" s="196"/>
      <c r="D216" s="196"/>
      <c r="E216" s="196"/>
      <c r="F216" s="217">
        <v>3</v>
      </c>
      <c r="G216" s="255"/>
      <c r="H216" s="350" t="s">
        <v>694</v>
      </c>
      <c r="I216" s="350"/>
      <c r="J216" s="350"/>
      <c r="K216" s="261"/>
    </row>
    <row r="217" spans="2:11" s="1" customFormat="1" ht="15" customHeight="1">
      <c r="B217" s="260"/>
      <c r="C217" s="196"/>
      <c r="D217" s="196"/>
      <c r="E217" s="196"/>
      <c r="F217" s="217">
        <v>4</v>
      </c>
      <c r="G217" s="255"/>
      <c r="H217" s="350" t="s">
        <v>695</v>
      </c>
      <c r="I217" s="350"/>
      <c r="J217" s="350"/>
      <c r="K217" s="261"/>
    </row>
    <row r="218" spans="2:11" s="1" customFormat="1" ht="12.75" customHeight="1">
      <c r="B218" s="262"/>
      <c r="C218" s="263"/>
      <c r="D218" s="263"/>
      <c r="E218" s="263"/>
      <c r="F218" s="263"/>
      <c r="G218" s="263"/>
      <c r="H218" s="263"/>
      <c r="I218" s="263"/>
      <c r="J218" s="263"/>
      <c r="K218" s="264"/>
    </row>
  </sheetData>
  <sheetProtection algorithmName="SHA-512" hashValue="YZXg4LVqkN1/AgDJ972VWEiK9zakTKSHhTslJMMsepViqoJmYmJFvQR4qGS+ocM0/mO1o7Rmou08pgJs9vHTIw==" saltValue="tlRoiI64L4fVb2wan1qhzA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6" ma:contentTypeDescription="Vytvoří nový dokument" ma:contentTypeScope="" ma:versionID="26d5f8287bf9f79a0eb719be1df38430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0b617567bc9062beacb2d5fa9591acdc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82892-9f05-4115-b8bf-20a77a76b5d2" xsi:nil="true"/>
    <lcf76f155ced4ddcb4097134ff3c332f xmlns="29ed0e5a-0378-45b4-a990-92aa170f38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8A37EF-6EE5-410A-B5F1-5836B2905C48}"/>
</file>

<file path=customXml/itemProps2.xml><?xml version="1.0" encoding="utf-8"?>
<ds:datastoreItem xmlns:ds="http://schemas.openxmlformats.org/officeDocument/2006/customXml" ds:itemID="{4161E1E5-EFB1-499D-86B7-2F9560462C1C}"/>
</file>

<file path=customXml/itemProps3.xml><?xml version="1.0" encoding="utf-8"?>
<ds:datastoreItem xmlns:ds="http://schemas.openxmlformats.org/officeDocument/2006/customXml" ds:itemID="{3F39932D-B389-4D37-B39C-73264C73B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DESKTOP-HFL4FV8\Petr</dc:creator>
  <cp:keywords/>
  <dc:description/>
  <cp:lastModifiedBy>Jelínková Lenka</cp:lastModifiedBy>
  <dcterms:created xsi:type="dcterms:W3CDTF">2022-05-10T13:27:10Z</dcterms:created>
  <dcterms:modified xsi:type="dcterms:W3CDTF">2022-05-12T06:02:05Z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  <property fmtid="{D5CDD505-2E9C-101B-9397-08002B2CF9AE}" pid="3" name="MediaServiceImageTags">
    <vt:lpwstr/>
  </property>
</Properties>
</file>