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 - Vedlejší a ostatn..." sheetId="2" r:id="rId2"/>
    <sheet name="SO 01 - Hráz" sheetId="3" r:id="rId3"/>
    <sheet name="SO 02 - Bezpečnostní přel..." sheetId="4" r:id="rId4"/>
    <sheet name="SO 03 - Požerák a spodní ..." sheetId="5" r:id="rId5"/>
    <sheet name="SO 04 - Koryto pod hrází" sheetId="6" r:id="rId6"/>
    <sheet name="SO 05 - Zemník" sheetId="7" r:id="rId7"/>
    <sheet name="SO 06 - Přístup" sheetId="8" r:id="rId8"/>
    <sheet name="SO 07 - Kontrolní měření" sheetId="9" r:id="rId9"/>
    <sheet name="SO 08 - Vegetační úpravy" sheetId="10" r:id="rId10"/>
    <sheet name="Pokyny pro vyplnění" sheetId="11" r:id="rId11"/>
  </sheets>
  <definedNames>
    <definedName name="_xlnm.Print_Area" localSheetId="0">'Rekapitulace stavby'!$D$4:$AO$36,'Rekapitulace stavby'!$C$42:$AQ$64</definedName>
    <definedName name="_xlnm._FilterDatabase" localSheetId="1" hidden="1">'SO 00 - Vedlejší a ostatn...'!$C$79:$K$124</definedName>
    <definedName name="_xlnm.Print_Area" localSheetId="1">'SO 00 - Vedlejší a ostatn...'!$C$4:$J$39,'SO 00 - Vedlejší a ostatn...'!$C$45:$J$61,'SO 00 - Vedlejší a ostatn...'!$C$67:$K$124</definedName>
    <definedName name="_xlnm._FilterDatabase" localSheetId="2" hidden="1">'SO 01 - Hráz'!$C$88:$K$354</definedName>
    <definedName name="_xlnm.Print_Area" localSheetId="2">'SO 01 - Hráz'!$C$4:$J$39,'SO 01 - Hráz'!$C$45:$J$70,'SO 01 - Hráz'!$C$76:$K$354</definedName>
    <definedName name="_xlnm._FilterDatabase" localSheetId="3" hidden="1">'SO 02 - Bezpečnostní přel...'!$C$89:$K$408</definedName>
    <definedName name="_xlnm.Print_Area" localSheetId="3">'SO 02 - Bezpečnostní přel...'!$C$4:$J$39,'SO 02 - Bezpečnostní přel...'!$C$45:$J$71,'SO 02 - Bezpečnostní přel...'!$C$77:$K$408</definedName>
    <definedName name="_xlnm._FilterDatabase" localSheetId="4" hidden="1">'SO 03 - Požerák a spodní ...'!$C$90:$K$453</definedName>
    <definedName name="_xlnm.Print_Area" localSheetId="4">'SO 03 - Požerák a spodní ...'!$C$4:$J$39,'SO 03 - Požerák a spodní ...'!$C$45:$J$72,'SO 03 - Požerák a spodní ...'!$C$78:$K$453</definedName>
    <definedName name="_xlnm._FilterDatabase" localSheetId="5" hidden="1">'SO 04 - Koryto pod hrází'!$C$84:$K$288</definedName>
    <definedName name="_xlnm.Print_Area" localSheetId="5">'SO 04 - Koryto pod hrází'!$C$4:$J$39,'SO 04 - Koryto pod hrází'!$C$45:$J$66,'SO 04 - Koryto pod hrází'!$C$72:$K$288</definedName>
    <definedName name="_xlnm._FilterDatabase" localSheetId="6" hidden="1">'SO 05 - Zemník'!$C$83:$K$246</definedName>
    <definedName name="_xlnm.Print_Area" localSheetId="6">'SO 05 - Zemník'!$C$4:$J$39,'SO 05 - Zemník'!$C$45:$J$65,'SO 05 - Zemník'!$C$71:$K$246</definedName>
    <definedName name="_xlnm._FilterDatabase" localSheetId="7" hidden="1">'SO 06 - Přístup'!$C$83:$K$232</definedName>
    <definedName name="_xlnm.Print_Area" localSheetId="7">'SO 06 - Přístup'!$C$4:$J$39,'SO 06 - Přístup'!$C$45:$J$65,'SO 06 - Přístup'!$C$71:$K$232</definedName>
    <definedName name="_xlnm._FilterDatabase" localSheetId="8" hidden="1">'SO 07 - Kontrolní měření'!$C$80:$K$100</definedName>
    <definedName name="_xlnm.Print_Area" localSheetId="8">'SO 07 - Kontrolní měření'!$C$4:$J$39,'SO 07 - Kontrolní měření'!$C$45:$J$62,'SO 07 - Kontrolní měření'!$C$68:$K$100</definedName>
    <definedName name="_xlnm._FilterDatabase" localSheetId="9" hidden="1">'SO 08 - Vegetační úpravy'!$C$79:$K$167</definedName>
    <definedName name="_xlnm.Print_Area" localSheetId="9">'SO 08 - Vegetační úpravy'!$C$4:$J$39,'SO 08 - Vegetační úpravy'!$C$45:$J$61,'SO 08 - Vegetační úpravy'!$C$67:$K$167</definedName>
    <definedName name="_xlnm.Print_Area" localSheetId="10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00 - Vedlejší a ostatn...'!$79:$79</definedName>
    <definedName name="_xlnm.Print_Titles" localSheetId="2">'SO 01 - Hráz'!$88:$88</definedName>
    <definedName name="_xlnm.Print_Titles" localSheetId="3">'SO 02 - Bezpečnostní přel...'!$89:$89</definedName>
    <definedName name="_xlnm.Print_Titles" localSheetId="4">'SO 03 - Požerák a spodní ...'!$90:$90</definedName>
    <definedName name="_xlnm.Print_Titles" localSheetId="5">'SO 04 - Koryto pod hrází'!$84:$84</definedName>
    <definedName name="_xlnm.Print_Titles" localSheetId="6">'SO 05 - Zemník'!$83:$83</definedName>
    <definedName name="_xlnm.Print_Titles" localSheetId="7">'SO 06 - Přístup'!$83:$83</definedName>
    <definedName name="_xlnm.Print_Titles" localSheetId="8">'SO 07 - Kontrolní měření'!$80:$80</definedName>
    <definedName name="_xlnm.Print_Titles" localSheetId="9">'SO 08 - Vegetační úpravy'!$79:$79</definedName>
  </definedNames>
  <calcPr fullCalcOnLoad="1"/>
</workbook>
</file>

<file path=xl/sharedStrings.xml><?xml version="1.0" encoding="utf-8"?>
<sst xmlns="http://schemas.openxmlformats.org/spreadsheetml/2006/main" count="14923" uniqueCount="1792">
  <si>
    <t>Export Komplet</t>
  </si>
  <si>
    <t>VZ</t>
  </si>
  <si>
    <t>2.0</t>
  </si>
  <si>
    <t>ZAMOK</t>
  </si>
  <si>
    <t>False</t>
  </si>
  <si>
    <t>{a27ed521-eca5-4f07-b055-e98c9d3bd97b}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</si>
  <si>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</si>
  <si>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</si>
  <si>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</si>
  <si>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</si>
  <si>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</si>
  <si>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</si>
  <si>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</si>
  <si>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</si>
  <si>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15UL31027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</si>
  <si>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</si>
  <si>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</si>
  <si>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Librantický potok, Bukovina, výstavba suché retenční nádrže</t>
  </si>
  <si>
    <t>0,1</t>
  </si>
  <si>
    <t>KSO:</t>
  </si>
  <si>
    <t/>
  </si>
  <si>
    <t>CC-CZ:</t>
  </si>
  <si>
    <t>1</t>
  </si>
  <si>
    <t>Místo:</t>
  </si>
  <si>
    <t>Bukovina u Hradce Králové</t>
  </si>
  <si>
    <t>Datum:</t>
  </si>
  <si>
    <t>4. 4. 2022</t>
  </si>
  <si>
    <t>10</t>
  </si>
  <si>
    <t>100</t>
  </si>
  <si>
    <t>Zadavatel:</t>
  </si>
  <si>
    <t>IČ:</t>
  </si>
  <si>
    <t>70890005</t>
  </si>
  <si>
    <t>Povodí Labe, s.p.</t>
  </si>
  <si>
    <t>DIČ:</t>
  </si>
  <si>
    <t>Uchazeč:</t>
  </si>
  <si>
    <t>Vyplň údaj</t>
  </si>
  <si>
    <t>Projektant:</t>
  </si>
  <si>
    <t>48266230</t>
  </si>
  <si>
    <t>Valbek, spol. s r.o., středisko Plzeň</t>
  </si>
  <si>
    <t>CIČ48266230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</si>
  <si>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</si>
  <si>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</si>
  <si>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</si>
  <si>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</si>
  <si>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</si>
  <si>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</si>
  <si>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</si>
  <si>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</si>
  <si>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</si>
  <si>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</si>
  <si>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</si>
  <si>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</si>
  <si>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</si>
  <si>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</si>
  <si>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</si>
  <si>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</si>
  <si>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</si>
  <si>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</si>
  <si>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</si>
  <si>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</si>
  <si>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</si>
  <si>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</si>
  <si>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</si>
  <si>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</si>
  <si>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</si>
  <si>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</si>
  <si>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</si>
  <si>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</si>
  <si>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</si>
  <si>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</si>
  <si>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</si>
  <si>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</si>
  <si>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</si>
  <si>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</si>
  <si>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</si>
  <si>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</si>
  <si>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</si>
  <si>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</si>
  <si>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</si>
  <si>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</si>
  <si>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</si>
  <si>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</si>
  <si>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</si>
  <si>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</si>
  <si>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</t>
  </si>
  <si>
    <t>Vedlejší a ostatní náklady</t>
  </si>
  <si>
    <t>STA</t>
  </si>
  <si>
    <t>{e1929aa4-c183-45bb-a909-c73a93266b81}</t>
  </si>
  <si>
    <t>2</t>
  </si>
  <si>
    <t>SO 01</t>
  </si>
  <si>
    <t>Hráz</t>
  </si>
  <si>
    <t>{d5e184dc-82e9-4656-8cf3-4dfc2aaaebb7}</t>
  </si>
  <si>
    <t>SO 02</t>
  </si>
  <si>
    <t>Bezpečnostní přeliv, skluz</t>
  </si>
  <si>
    <t>{64c90d33-268e-45c4-b484-90c53dcb7106}</t>
  </si>
  <si>
    <t>SO 03</t>
  </si>
  <si>
    <t>Požerák a spodní výpusť</t>
  </si>
  <si>
    <t>{3192c3cf-c55a-42a9-bc94-a019110c8469}</t>
  </si>
  <si>
    <t>SO 04</t>
  </si>
  <si>
    <t>Koryto pod hrází</t>
  </si>
  <si>
    <t>{32af6a2b-69c2-4e29-a506-8787c9211fc8}</t>
  </si>
  <si>
    <t>SO 05</t>
  </si>
  <si>
    <t>Zemník</t>
  </si>
  <si>
    <t>{1938186a-76e4-4230-bfd3-5f71721341f6}</t>
  </si>
  <si>
    <t>SO 06</t>
  </si>
  <si>
    <t>Přístup</t>
  </si>
  <si>
    <t>{43a9900b-bffc-4e83-8ddb-0796955d631a}</t>
  </si>
  <si>
    <t>SO 07</t>
  </si>
  <si>
    <t>Kontrolní měření</t>
  </si>
  <si>
    <t>{1ac240a0-694f-457b-b385-b921cf7ed450}</t>
  </si>
  <si>
    <t>SO 08</t>
  </si>
  <si>
    <t>Vegetační úpravy</t>
  </si>
  <si>
    <t>{25d2fc77-348d-407f-8640-89b2510ea090}</t>
  </si>
  <si>
    <t>KRYCÍ LIST SOUPISU PRACÍ</t>
  </si>
  <si>
    <t>Objekt:</t>
  </si>
  <si>
    <t>SO 00 - Vedlejší a ostatní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</si>
  <si>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</si>
  <si>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</si>
  <si>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</si>
  <si>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</si>
  <si>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</si>
  <si>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</si>
  <si>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</si>
  <si>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</si>
  <si>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</si>
  <si>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</si>
  <si>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</si>
  <si>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</si>
  <si>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</si>
  <si>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</si>
  <si>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</si>
  <si>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</si>
  <si>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</si>
  <si>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</si>
  <si>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</si>
  <si>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</si>
  <si>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</si>
  <si>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</si>
  <si>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K</t>
  </si>
  <si>
    <t>R-011</t>
  </si>
  <si>
    <t>Zajištění kompletního zařízení staveniště a jeho připojení na sítě</t>
  </si>
  <si>
    <t>soubor</t>
  </si>
  <si>
    <t>4</t>
  </si>
  <si>
    <t>-306325738</t>
  </si>
  <si>
    <t>PP</t>
  </si>
  <si>
    <t>P</t>
  </si>
  <si>
    <t>Poznámka k položce:
- zajištění místnosti pro TDI v ZS vč. jejího vybavení
- zajištění ohlášení všech staveb zařízení staveniště dle par.104, odst.2 zákona č.183/2006 Sb.
- zajištění následné likvidace všech objektů ZS včetně připojení na sítě
- zajištění zřízení a odstranění dočasných komunikací, sjezdů a nájezdů pro realizaci stavby - přístupová komunikace v dl.800m
-zajištění zřízení a odstranění dočasných komunikací, včetně podkladu - přejezd (brod) z panelů - plocha 210 m2
- zajištění ostrahy stavby a staveniště po dobu realizace stavby
- zajištění podmínek pro použití přístupových komunikcí dotčených stavbou s příslušnými vlastníky či správci
- zřízení čistících zón před výjezdem z obvodu staveniště
-provedení takových opatřní, aby plochy obvodu staveniště nebyly znečištěny ropnými látkami a jinými podobnými produkty
-provedení takových opatření, aby nebyly překročeny limity prašnosti a hlučnosti dané obecně závaznou vyhláškou
- zajištění péče o nepředané objekty a konstrukce stavby, jejich ošetřování a zimní opatření</t>
  </si>
  <si>
    <t>R-0111</t>
  </si>
  <si>
    <t>Zajištění obnovy příjezdové asfaltové komunikace</t>
  </si>
  <si>
    <t>-1994597809</t>
  </si>
  <si>
    <t>Poznámka k položce:
- obnova stávající příjezdové asfaltové komunikace při jejím případném porušení</t>
  </si>
  <si>
    <t>3</t>
  </si>
  <si>
    <t>R-0210</t>
  </si>
  <si>
    <t>Vypracování havarijního plánu včetně odsouhlasení příslušným orgánem</t>
  </si>
  <si>
    <t>kus</t>
  </si>
  <si>
    <t>-339553208</t>
  </si>
  <si>
    <t>R-0221</t>
  </si>
  <si>
    <t>Zpracování povodňového plánu stavby dle par.71 zákona č.254/2001 Sb. včetně zajištění schválení příslušnými orgány správy a Povodím Labe, s.p.</t>
  </si>
  <si>
    <t>741295488</t>
  </si>
  <si>
    <t>R-023</t>
  </si>
  <si>
    <t>Vypracování projektu skutečného provedení díla</t>
  </si>
  <si>
    <t>1907807160</t>
  </si>
  <si>
    <t>6</t>
  </si>
  <si>
    <t>R-025</t>
  </si>
  <si>
    <t>Zajištění zpracování provozního řádu po dokončení realizace</t>
  </si>
  <si>
    <t>360798170</t>
  </si>
  <si>
    <t>7</t>
  </si>
  <si>
    <t>R-026</t>
  </si>
  <si>
    <t>Zpracování realizační dokumentace zhotovitele, dílenských výkresů, technologických předpisů</t>
  </si>
  <si>
    <t>-2111347402</t>
  </si>
  <si>
    <t>8</t>
  </si>
  <si>
    <t>R-031</t>
  </si>
  <si>
    <t>Vypracování geodetického zaměření skutečného stavu</t>
  </si>
  <si>
    <t>-1754071647</t>
  </si>
  <si>
    <t>9</t>
  </si>
  <si>
    <t>R-032</t>
  </si>
  <si>
    <t>Zhotovení geometrických plánů pro účely vkladu vodního díla do katastru nemovitostí a geometrických plánů pro zřízení věcných břemen</t>
  </si>
  <si>
    <t>-2060695348</t>
  </si>
  <si>
    <t>R-035</t>
  </si>
  <si>
    <t>Zajištění veškerých geodetických prací souvisejících s realizací díla</t>
  </si>
  <si>
    <t>-1503313763</t>
  </si>
  <si>
    <t>11</t>
  </si>
  <si>
    <t>R-0931</t>
  </si>
  <si>
    <t>Provedení pasportizace stávajících nemovitostí (vč.pozemků) a jejich příslušenství, zajištění fotodokumentace stávajícího stavu přístupových komunikací</t>
  </si>
  <si>
    <t>-1439825682</t>
  </si>
  <si>
    <t>12</t>
  </si>
  <si>
    <t>R-0990</t>
  </si>
  <si>
    <t>Zajištění dokladů o předání dřevní hmoty vzniklé smýcením porostů k dalšímu využití</t>
  </si>
  <si>
    <t>-262715515</t>
  </si>
  <si>
    <t>13</t>
  </si>
  <si>
    <t>R-0992</t>
  </si>
  <si>
    <t>Zajištění průzkumu staveniště zaměřeného na výskyt zvláště chráněných živočichů a rostlin a jejich odborného transferu</t>
  </si>
  <si>
    <t>-880935321</t>
  </si>
  <si>
    <t>14</t>
  </si>
  <si>
    <t>R-0993</t>
  </si>
  <si>
    <t>Zajištění dopravně inženýrských opatření</t>
  </si>
  <si>
    <t>55677038</t>
  </si>
  <si>
    <t>Poznámka k položce:
- zajištění dopravně inženýrských opatření   
- zajištění zřízení a likvidace dopravního značení včetně případné světelné signalizace   
- zajištění vydání dopravně inženýrského rozhodnutí</t>
  </si>
  <si>
    <t>R-0994</t>
  </si>
  <si>
    <t>Zajištění veškerých předepsaných rozborů, atestů, zkoušek a revizí dle příslušných norem a dalších předpisů a nařízení platných v ČR, kterými bude prokázáno dosažení předepsané kvality a parametrů dokončeného díla</t>
  </si>
  <si>
    <t>-440538274</t>
  </si>
  <si>
    <t>16</t>
  </si>
  <si>
    <t>R-0996</t>
  </si>
  <si>
    <t>Zajištění výroby a instalace informačních tabulí ke stavbě</t>
  </si>
  <si>
    <t>-476723255</t>
  </si>
  <si>
    <t xml:space="preserve">Poznámka k položce:
- informační tabule po dobu výstavby 1ks 
- stálá pamětní deska 1ks </t>
  </si>
  <si>
    <t>17</t>
  </si>
  <si>
    <t>R-0997</t>
  </si>
  <si>
    <t>Zajištění kontrolního a zkušebního plánu stavby</t>
  </si>
  <si>
    <t>224324529</t>
  </si>
  <si>
    <t>18</t>
  </si>
  <si>
    <t>R-09991</t>
  </si>
  <si>
    <t>Zajištění fotodokumentace veškerých konstrukcí, které budou v průběhu výstavby skryty nebo zakryty</t>
  </si>
  <si>
    <t>76294651</t>
  </si>
  <si>
    <t>19</t>
  </si>
  <si>
    <t>R-09993</t>
  </si>
  <si>
    <t>Inženýrsko geologický dohled</t>
  </si>
  <si>
    <t>měsíc</t>
  </si>
  <si>
    <t>1503655347</t>
  </si>
  <si>
    <t>Poznámka k položce:
- stálý při výstavbě hráze
- včetně provádění zkoušek 
- včetně laboratoří</t>
  </si>
  <si>
    <t>SO 01 - Hráz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</si>
  <si>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</si>
  <si>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</si>
  <si>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</si>
  <si>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</si>
  <si>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</si>
  <si>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</si>
  <si>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</si>
  <si>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</si>
  <si>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</si>
  <si>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</si>
  <si>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HSV</t>
  </si>
  <si>
    <t>Práce a dodávky HSV</t>
  </si>
  <si>
    <t>Zemní práce</t>
  </si>
  <si>
    <t>111251103</t>
  </si>
  <si>
    <t>Odstranění křovin a stromů průměru kmene do 100 mm i s kořeny sklonu terénu do 1:5 z celkové plochy přes 500 m2 strojně</t>
  </si>
  <si>
    <t>m2</t>
  </si>
  <si>
    <t>CS ÚRS 2022 01</t>
  </si>
  <si>
    <t>-1579505840</t>
  </si>
  <si>
    <t>Odstranění křovin a stromů s odstraněním kořenů strojně průměru kmene do 100 mm v rovině nebo ve svahu sklonu terénu do 1:5, při celkové ploše přes 500 m2</t>
  </si>
  <si>
    <t>Online PSC</t>
  </si>
  <si>
    <t>https://podminky.urs.cz/item/CS_URS_2022_01/111251103</t>
  </si>
  <si>
    <t>VV</t>
  </si>
  <si>
    <t>3400</t>
  </si>
  <si>
    <t>111201401.R</t>
  </si>
  <si>
    <t>Spálení křovin a stromů průměru kmene do 100 mm</t>
  </si>
  <si>
    <t>-1226188391</t>
  </si>
  <si>
    <t>Spálení odstraněných křovin a stromů na hromadách průměru kmene do 100 mm pro jakoukoliv plochu</t>
  </si>
  <si>
    <t>Poznámka k položce:
včetně likvidace v souladu se zákonem o odpadech č.185/2001 Sb.</t>
  </si>
  <si>
    <t>112101104</t>
  </si>
  <si>
    <t>Odstranění stromů listnatých průměru kmene do 900 mm</t>
  </si>
  <si>
    <t>339958090</t>
  </si>
  <si>
    <t>Odstranění stromů s odřezáním kmene a s odvětvením listnatých, průměru kmene přes 700 do 900 mm</t>
  </si>
  <si>
    <t>https://podminky.urs.cz/item/CS_URS_2022_01/112101104</t>
  </si>
  <si>
    <t>Poznámka k položce:
- dřevo bude odvezeno na mezideponii určenou investorem, do 10 km
- dřevní odpad zlikviduje zhotovitel</t>
  </si>
  <si>
    <t>30</t>
  </si>
  <si>
    <t>Součet</t>
  </si>
  <si>
    <t>112251104</t>
  </si>
  <si>
    <t>Odstranění pařezů D přes 700 do 900 mm</t>
  </si>
  <si>
    <t>314221534</t>
  </si>
  <si>
    <t>Odstranění pařezů strojně s jejich vykopáním, vytrháním nebo odstřelením průměru přes 700 do 900 mm</t>
  </si>
  <si>
    <t>https://podminky.urs.cz/item/CS_URS_2022_01/112251104</t>
  </si>
  <si>
    <t>113311171.R</t>
  </si>
  <si>
    <t xml:space="preserve">Odstranění geotextilií </t>
  </si>
  <si>
    <t>1585466554</t>
  </si>
  <si>
    <t>Odstranění geotextilií</t>
  </si>
  <si>
    <t>opatření proti vysychání uložené zeminy</t>
  </si>
  <si>
    <t>25,00*40,00</t>
  </si>
  <si>
    <t>115001102</t>
  </si>
  <si>
    <t>Převedení vody potrubím DN do 150</t>
  </si>
  <si>
    <t>m</t>
  </si>
  <si>
    <t>441430889</t>
  </si>
  <si>
    <t>Převedení vody potrubím průměru DN přes 100 do 150</t>
  </si>
  <si>
    <t>https://podminky.urs.cz/item/CS_URS_2022_01/115001102</t>
  </si>
  <si>
    <t>pro čerpání</t>
  </si>
  <si>
    <t>260</t>
  </si>
  <si>
    <t>115101201</t>
  </si>
  <si>
    <t>Čerpání vody na dopravní výšku do 10 m průměrný přítok do 500 l/min</t>
  </si>
  <si>
    <t>hod</t>
  </si>
  <si>
    <t>181592273</t>
  </si>
  <si>
    <t>Čerpání vody na dopravní výšku do 10 m s uvažovaným průměrným přítokem do 500 l/min</t>
  </si>
  <si>
    <t>https://podminky.urs.cz/item/CS_URS_2022_01/115101201</t>
  </si>
  <si>
    <t>2 "h/denně" * 122 "dnů"</t>
  </si>
  <si>
    <t>116951201</t>
  </si>
  <si>
    <t>Úprava zemin vápnem nebo směsnými hydraulickými pojivy</t>
  </si>
  <si>
    <t>m3</t>
  </si>
  <si>
    <t>469706758</t>
  </si>
  <si>
    <t>Úprava zemin vápnem nebo směsnými hydraulickými pojivy za účelem zlepšení mechanických vlastností a zpracovatelnosti, bez dodávky materiálu u hrubých terénních úprav, násypů a zásypů</t>
  </si>
  <si>
    <t>https://podminky.urs.cz/item/CS_URS_2022_01/116951201</t>
  </si>
  <si>
    <t>64,10"m2-referenční plocha hráze"*284,30-100"m3-požerák"-350"m3-bezpečnostní přeliv"</t>
  </si>
  <si>
    <t>M</t>
  </si>
  <si>
    <t>58530170</t>
  </si>
  <si>
    <t>vápno nehašené CL 90-Q pro úpravu zemin standardní</t>
  </si>
  <si>
    <t>t</t>
  </si>
  <si>
    <t>1819719402</t>
  </si>
  <si>
    <t>vápnění 4%</t>
  </si>
  <si>
    <t>(17773,63*70,70"kg/m3")/1000</t>
  </si>
  <si>
    <t>121151123</t>
  </si>
  <si>
    <t>Sejmutí ornice plochy přes 500 m2 tl vrstvy do 200 mm strojně</t>
  </si>
  <si>
    <t>-819340016</t>
  </si>
  <si>
    <t>Sejmutí ornice strojně při souvislé ploše přes 500 m2, tl. vrstvy do 200 mm</t>
  </si>
  <si>
    <t>https://podminky.urs.cz/item/CS_URS_2022_01/121151123</t>
  </si>
  <si>
    <t>Poznámka k položce:
vč.odvozu na deponii</t>
  </si>
  <si>
    <t>ornice z prostoru SO 01 - vč.odvozu na deponii G</t>
  </si>
  <si>
    <t>"tl 200mm" 2300"m2"</t>
  </si>
  <si>
    <t>122251107</t>
  </si>
  <si>
    <t>Odkopávky a prokopávky nezapažené v hornině třídy těžitelnosti I skupiny 3 objem přes 5000 m3 strojně</t>
  </si>
  <si>
    <t>1216710725</t>
  </si>
  <si>
    <t>Odkopávky a prokopávky nezapažené strojně v hornině třídy těžitelnosti I skupiny 3 přes 5 000 m3</t>
  </si>
  <si>
    <t>https://podminky.urs.cz/item/CS_URS_2022_01/122251107</t>
  </si>
  <si>
    <t>Poznámka k položce:
viz.D.1.02, D.1.03, D1.06</t>
  </si>
  <si>
    <t>odkop původní hráze</t>
  </si>
  <si>
    <t>6193,00+5361,00-682"ozub"</t>
  </si>
  <si>
    <t>odkop zemních hrázek</t>
  </si>
  <si>
    <t>120,00+150,00+28,00</t>
  </si>
  <si>
    <t>v místě křížení obtokového koryta s tělesem hráze</t>
  </si>
  <si>
    <t>0,50*40,00*6,00</t>
  </si>
  <si>
    <t>131351105</t>
  </si>
  <si>
    <t>Hloubení jam nezapažených v hornině třídy těžitelnosti II skupiny 4 objem do 1000 m3 strojně</t>
  </si>
  <si>
    <t>1080437560</t>
  </si>
  <si>
    <t>Hloubení nezapažených jam a zářezů strojně s urovnáním dna do předepsaného profilu a spádu v hornině třídy těžitelnosti II skupiny 4 přes 500 do 1 000 m3</t>
  </si>
  <si>
    <t>https://podminky.urs.cz/item/CS_URS_2022_01/131351105</t>
  </si>
  <si>
    <t>pro zavazovací ozub</t>
  </si>
  <si>
    <t>682</t>
  </si>
  <si>
    <t>132251256</t>
  </si>
  <si>
    <t>Hloubení rýh nezapažených š do 2000 mm v hornině třídy těžitelnosti I skupiny 3 objem do 5000 m3 strojně</t>
  </si>
  <si>
    <t>-765489604</t>
  </si>
  <si>
    <t>Hloubení nezapažených rýh šířky přes 800 do 2 000 mm strojně s urovnáním dna do předepsaného profilu a spádu v hornině třídy těžitelnosti I skupiny 3 přes 1 000 do 5 000 m3</t>
  </si>
  <si>
    <t>https://podminky.urs.cz/item/CS_URS_2022_01/132251256</t>
  </si>
  <si>
    <t>jímka pro čerpání vody z potoka</t>
  </si>
  <si>
    <t>1,50*1,50*2,20</t>
  </si>
  <si>
    <t>obtokové koryto -dolní</t>
  </si>
  <si>
    <t>178,00*3,80*1,40</t>
  </si>
  <si>
    <t>obtokové koryto -horní</t>
  </si>
  <si>
    <t>237,00*1,40*0,50</t>
  </si>
  <si>
    <t>základ pro závoru</t>
  </si>
  <si>
    <t>(0,40*0,40*0,80)*2</t>
  </si>
  <si>
    <t>162351103</t>
  </si>
  <si>
    <t>Vodorovné přemístění přes 50 do 500 m výkopku/sypaniny z horniny třídy těžitelnosti I skupiny 1 až 3</t>
  </si>
  <si>
    <t>-273769612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</si>
  <si>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</si>
  <si>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https://podminky.urs.cz/item/CS_URS_2022_01/162351103</t>
  </si>
  <si>
    <t>přemístění výkopku na deponii  C</t>
  </si>
  <si>
    <t>"část z  pol. odkopávky"6193,00</t>
  </si>
  <si>
    <t>"z pol. hloubení jam"682,00</t>
  </si>
  <si>
    <t>Mezisoučet</t>
  </si>
  <si>
    <t>přemístění výkopku na deponii  E</t>
  </si>
  <si>
    <t>"z pol. hloubení rýh"1118,066</t>
  </si>
  <si>
    <t>přemístění výkopku na deponii  B</t>
  </si>
  <si>
    <t>"část z pol. odkopávky"11290,00-6193,00</t>
  </si>
  <si>
    <t xml:space="preserve">z deponie C pro </t>
  </si>
  <si>
    <t>"část pol. hráz"17783-11590</t>
  </si>
  <si>
    <t>"pol. zemní hrázky"298,00</t>
  </si>
  <si>
    <t>z deponie E pro</t>
  </si>
  <si>
    <t>"pol. zásyp jam"1117,810</t>
  </si>
  <si>
    <t>z deponie G pro</t>
  </si>
  <si>
    <t>"pol. rozprostření ornice"6020,80*0,20</t>
  </si>
  <si>
    <t>167151111</t>
  </si>
  <si>
    <t>Nakládání výkopku z hornin třídy těžitelnosti I skupiny 1 až 3 přes 100 m3</t>
  </si>
  <si>
    <t>754522693</t>
  </si>
  <si>
    <t>Nakládání, skládání a překládání neulehlého výkopku nebo sypaniny strojně nakládání, množství přes 100 m3, z hornin třídy těžitelnosti I, skupiny 1 až 3</t>
  </si>
  <si>
    <t>https://podminky.urs.cz/item/CS_URS_2022_01/167151111</t>
  </si>
  <si>
    <t>"pol. zásyp"1117,810</t>
  </si>
  <si>
    <t>171153101</t>
  </si>
  <si>
    <t>Zemní hrázky melioračních kanálů z horniny třídy těžitelnosti I a II skupiny 1 až 4</t>
  </si>
  <si>
    <t>-115701003</t>
  </si>
  <si>
    <t>Zemní hrázky přívodních a odpadních melioračních kanálů zhutňované po vrstvách tloušťky 200 mm s přemístěním sypaniny do 20 m nebo s jejím přehozením do 3 m z hornin třídy těžitelnosti I a II, skupiny 1 až 4</t>
  </si>
  <si>
    <t>https://podminky.urs.cz/item/CS_URS_2022_01/171153101</t>
  </si>
  <si>
    <t>horní hrázka</t>
  </si>
  <si>
    <t>12"m2"*10,00</t>
  </si>
  <si>
    <t>střední hrázka</t>
  </si>
  <si>
    <t>12"m2"*12,50</t>
  </si>
  <si>
    <t>dolní hrázka</t>
  </si>
  <si>
    <t>4"m2"*7,00</t>
  </si>
  <si>
    <t>171103202</t>
  </si>
  <si>
    <t>Uložení sypanin z horniny tř. 1 až 4 do hrází nádrží se zhutněním 100 % PS C s příměsí jílu do 50 %</t>
  </si>
  <si>
    <t>741045300</t>
  </si>
  <si>
    <t>Uložení netříděných sypanin z hornin tř. 1 až 4 do zemních hrází pro jakoukoliv šířku koruny přehradních a jiných vodních nádrží se zhutněním do 100 % PS - koef. C s příměsí jílové hlíny přes 20 do 50 % objemu</t>
  </si>
  <si>
    <t>https://podminky.urs.cz/item/CS_URS_2022_01/171103202</t>
  </si>
  <si>
    <t>17783</t>
  </si>
  <si>
    <t>Z toho 11590,00 m3 ze zemníku, 6193,00 m3-využitelná zemina z původní hráze</t>
  </si>
  <si>
    <t>171251101</t>
  </si>
  <si>
    <t>Uložení sypaniny do násypů nezhutněných strojně</t>
  </si>
  <si>
    <t>717865263</t>
  </si>
  <si>
    <t>Uložení sypanin do násypů strojně s rozprostřením sypaniny ve vrstvách a s hrubým urovnáním nezhutněných jakékoliv třídy těžitelnosti</t>
  </si>
  <si>
    <t>https://podminky.urs.cz/item/CS_URS_2022_01/171251101</t>
  </si>
  <si>
    <t>uložení na deponii  C</t>
  </si>
  <si>
    <t>"část z  pol.122201104-odkopávky"6193,00</t>
  </si>
  <si>
    <t>"z pol.131301102-hloubení jam"682,00</t>
  </si>
  <si>
    <t>uložení  na deponii  E</t>
  </si>
  <si>
    <t>uložení na deponii  B</t>
  </si>
  <si>
    <t>174151101</t>
  </si>
  <si>
    <t>Zásyp jam, šachet rýh nebo kolem objektů sypaninou se zhutněním</t>
  </si>
  <si>
    <t>2061082118</t>
  </si>
  <si>
    <t>Zásyp sypaninou z jakékoliv horniny strojně s uložením výkopku ve vrstvách se zhutněním jam, šachet, rýh nebo kolem objektů v těchto vykopávkách</t>
  </si>
  <si>
    <t>https://podminky.urs.cz/item/CS_URS_2022_01/174151101</t>
  </si>
  <si>
    <t>zásyp jímky-po skončení stavby</t>
  </si>
  <si>
    <t>1,5*1,5*2,20</t>
  </si>
  <si>
    <t>zásyp obtokového koryta</t>
  </si>
  <si>
    <t>178,00*1,40*3,80</t>
  </si>
  <si>
    <t>20</t>
  </si>
  <si>
    <t>175111101</t>
  </si>
  <si>
    <t>Obsypání potrubí ručně sypaninou bez prohození sítem, uloženou do 3 m</t>
  </si>
  <si>
    <t>271383680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</si>
  <si>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</si>
  <si>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https://podminky.urs.cz/item/CS_URS_2022_01/175111101</t>
  </si>
  <si>
    <t>Poznámka k položce:
viz.D.1.02, D.1.05, D1.06</t>
  </si>
  <si>
    <t>obsyp patního drénu</t>
  </si>
  <si>
    <t>1,80"m2"*276</t>
  </si>
  <si>
    <t>58331200</t>
  </si>
  <si>
    <t>štěrkopísek netříděný</t>
  </si>
  <si>
    <t>1159703324</t>
  </si>
  <si>
    <t>fr. 0-22 mm</t>
  </si>
  <si>
    <t>1,24"m2"*276</t>
  </si>
  <si>
    <t>342,24*1,8 "Přepočtené koeficientem množství</t>
  </si>
  <si>
    <t>22</t>
  </si>
  <si>
    <t>583374010</t>
  </si>
  <si>
    <t>kamenivo dekorační (kačírek) frakce 8/16</t>
  </si>
  <si>
    <t>1938975240</t>
  </si>
  <si>
    <t>0,56"m2"*276</t>
  </si>
  <si>
    <t>154,56*1,8 "Přepočtené koeficientem množství</t>
  </si>
  <si>
    <t>23</t>
  </si>
  <si>
    <t>181451121</t>
  </si>
  <si>
    <t>Založení lučního trávníku výsevem plochy přes 1000 m2 v rovině a ve svahu do 1:5</t>
  </si>
  <si>
    <t>1071208283</t>
  </si>
  <si>
    <t>Založení trávníku na půdě předem připravené plochy přes 1000 m2 výsevem včetně utažení lučního v rovině nebo na svahu do 1:5</t>
  </si>
  <si>
    <t>https://podminky.urs.cz/item/CS_URS_2022_01/181451121</t>
  </si>
  <si>
    <t>ornicí z mezideponie G</t>
  </si>
  <si>
    <t>284,00*2,00*10,60"průměrná délka svážnice"</t>
  </si>
  <si>
    <t>24</t>
  </si>
  <si>
    <t>00572100</t>
  </si>
  <si>
    <t>osivo jetelotráva intenzivní víceletá</t>
  </si>
  <si>
    <t>kg</t>
  </si>
  <si>
    <t>1535600441</t>
  </si>
  <si>
    <t>6020,8*0,015 "Přepočtené koeficientem množství</t>
  </si>
  <si>
    <t>25</t>
  </si>
  <si>
    <t>181951112</t>
  </si>
  <si>
    <t>Úprava pláně v hornině třídy těžitelnosti I skupiny 1 až 3 se zhutněním strojně</t>
  </si>
  <si>
    <t>255122368</t>
  </si>
  <si>
    <t>Úprava pláně vyrovnáním výškových rozdílů strojně v hornině třídy těžitelnosti I, skupiny 1 až 3 se zhutněním</t>
  </si>
  <si>
    <t>https://podminky.urs.cz/item/CS_URS_2022_01/181951112</t>
  </si>
  <si>
    <t>Poznámka k položce:
pod hrází, viz. technická zpráva, č.v. D.1.01</t>
  </si>
  <si>
    <t>5860</t>
  </si>
  <si>
    <t>26</t>
  </si>
  <si>
    <t>182251101</t>
  </si>
  <si>
    <t>Svahování násypů strojně</t>
  </si>
  <si>
    <t>1089395775</t>
  </si>
  <si>
    <t>Svahování trvalých svahů do projektovaných profilů strojně s potřebným přemístěním výkopku při svahování násypů v jakékoliv hornině</t>
  </si>
  <si>
    <t>https://podminky.urs.cz/item/CS_URS_2022_01/182251101</t>
  </si>
  <si>
    <t>284*20"(průměrná délka svahů)"</t>
  </si>
  <si>
    <t>27</t>
  </si>
  <si>
    <t>182351133</t>
  </si>
  <si>
    <t>Rozprostření ornice pl přes 500 m2 ve svahu nad 1:5 tl vrstvy do 200 mm strojně</t>
  </si>
  <si>
    <t>501260826</t>
  </si>
  <si>
    <t>Rozprostření a urovnání ornice ve svahu sklonu přes 1:5 strojně při souvislé ploše přes 500 m2, tl. vrstvy do 200 mm</t>
  </si>
  <si>
    <t>https://podminky.urs.cz/item/CS_URS_2022_01/182351133</t>
  </si>
  <si>
    <t>Poznámka k položce:
z mezideponie
viz.D.1.02, D.1.03, D1.06</t>
  </si>
  <si>
    <t>28</t>
  </si>
  <si>
    <t>183405291.R.</t>
  </si>
  <si>
    <t>Příplatek za mulčování současně s osevem</t>
  </si>
  <si>
    <t>559867047</t>
  </si>
  <si>
    <t>Výsev trávníku hydroosevem Příplatek k cenám za provedení mulčování současně s osevem</t>
  </si>
  <si>
    <t>https://podminky.urs.cz/item/CS_URS_2022_01/183405291.R.</t>
  </si>
  <si>
    <t>Poznámka k položce:
sečení a mulčování pokosené trávy</t>
  </si>
  <si>
    <t>29</t>
  </si>
  <si>
    <t>185804312</t>
  </si>
  <si>
    <t>Zalití rostlin vodou plocha přes 20 m2</t>
  </si>
  <si>
    <t>-651336898</t>
  </si>
  <si>
    <t>Zalití rostlin vodou plochy záhonů jednotlivě přes 20 m2</t>
  </si>
  <si>
    <t>https://podminky.urs.cz/item/CS_URS_2022_01/185804312</t>
  </si>
  <si>
    <t>zalití 3 x 5 l/m2</t>
  </si>
  <si>
    <t>((6020,80)*5 "l/m2")/1000*3</t>
  </si>
  <si>
    <t>Zakládání</t>
  </si>
  <si>
    <t>212755218</t>
  </si>
  <si>
    <t>Trativody z drenážních trubek plastových flexibilních D 200 mm bez lože</t>
  </si>
  <si>
    <t>1310961027</t>
  </si>
  <si>
    <t>Trativody bez lože z drenážních trubek plastových flexibilních D 200 mm</t>
  </si>
  <si>
    <t>https://podminky.urs.cz/item/CS_URS_2022_01/212755218</t>
  </si>
  <si>
    <t>276,00"m"</t>
  </si>
  <si>
    <t>31</t>
  </si>
  <si>
    <t>213141111</t>
  </si>
  <si>
    <t>Zřízení vrstvy z geotextilie v rovině nebo ve sklonu do 1:5 š do 3 m</t>
  </si>
  <si>
    <t>1362523123</t>
  </si>
  <si>
    <t>Zřízení vrstvy z geotextilie filtrační, separační, odvodňovací, ochranné, výztužné nebo protierozní v rovině nebo ve sklonu do 1:5, šířky do 3 m</t>
  </si>
  <si>
    <t>https://podminky.urs.cz/item/CS_URS_2022_01/213141111</t>
  </si>
  <si>
    <t>1000</t>
  </si>
  <si>
    <t>32</t>
  </si>
  <si>
    <t>693110140</t>
  </si>
  <si>
    <t>geotextilie tkaná PES 300/50kN/m</t>
  </si>
  <si>
    <t>-213540737</t>
  </si>
  <si>
    <t>1000*1,15 "Přepočtené koeficientem množství</t>
  </si>
  <si>
    <t>33</t>
  </si>
  <si>
    <t>275313811</t>
  </si>
  <si>
    <t>Základové patky z betonu tř. C 25/30</t>
  </si>
  <si>
    <t>1836134284</t>
  </si>
  <si>
    <t>Základy z betonu prostého patky a bloky z betonu kamenem neprokládaného tř. C 25/30</t>
  </si>
  <si>
    <t>https://podminky.urs.cz/item/CS_URS_2022_01/275313811</t>
  </si>
  <si>
    <t>Vodorovné konstrukce</t>
  </si>
  <si>
    <t>34</t>
  </si>
  <si>
    <t>463211132</t>
  </si>
  <si>
    <t>Rovnanina z lomového kamene s vyplněním spár těženým kamenivem</t>
  </si>
  <si>
    <t>1723974762</t>
  </si>
  <si>
    <t>Rovnanina z lomového kamene neopracovaného tříděného pro všechny tl. rovnaniny, bez vypracování líce s vyplněním spár a dutin těženým kamenivem</t>
  </si>
  <si>
    <t>https://podminky.urs.cz/item/CS_URS_2022_01/463211132</t>
  </si>
  <si>
    <t>Poznámka k položce:
viz.D.01.02 a D.1.06</t>
  </si>
  <si>
    <t>nouzový přeliv</t>
  </si>
  <si>
    <t>20"m2"*0,80</t>
  </si>
  <si>
    <t>35</t>
  </si>
  <si>
    <t>464541111</t>
  </si>
  <si>
    <t>Pohoz ze štěrkodrti zrno do 63 mm z terénu</t>
  </si>
  <si>
    <t>1760873470</t>
  </si>
  <si>
    <t>Pohoz dna nebo svahů jakékoliv tloušťky ze štěrkodrtí, z terénu, frakce do 63 mm</t>
  </si>
  <si>
    <t>https://podminky.urs.cz/item/CS_URS_2022_01/464541111</t>
  </si>
  <si>
    <t>Poznámka k položce:
viz.D.4.02, D.4.03</t>
  </si>
  <si>
    <t>zpevnění paty přelivu-proštěrkováním</t>
  </si>
  <si>
    <t>150,00*1,00*0,050</t>
  </si>
  <si>
    <t>36</t>
  </si>
  <si>
    <t>469521211</t>
  </si>
  <si>
    <t>Zpevnění dna nebo svahů drceným kamenivem prolévaným MC se zhutněním tl 200 mm</t>
  </si>
  <si>
    <t>-1418989930</t>
  </si>
  <si>
    <t>Zpevnění dna nebo svahů drceným kamenivem zrna 63-125 mm, prolévaným cementovou maltou s uzavírací vrstvou tl. do 50 mm z betonu se zvýšenými nároky na prostředí tř. C 25/30 na povrchu uhlazenou se zhutněním, tl. 200 mm</t>
  </si>
  <si>
    <t>https://podminky.urs.cz/item/CS_URS_2022_01/469521211</t>
  </si>
  <si>
    <t>150,00*1,00</t>
  </si>
  <si>
    <t>Komunikace pozemní</t>
  </si>
  <si>
    <t>37</t>
  </si>
  <si>
    <t>564861111</t>
  </si>
  <si>
    <t>Podklad ze štěrkodrtě ŠD tl 200 mm</t>
  </si>
  <si>
    <t>1354464977</t>
  </si>
  <si>
    <t>Podklad ze štěrkodrti ŠD s rozprostřením a zhutněním, po zhutnění tl. 200 mm</t>
  </si>
  <si>
    <t>https://podminky.urs.cz/item/CS_URS_2022_01/564861111</t>
  </si>
  <si>
    <t>štěrkový pohoz</t>
  </si>
  <si>
    <t>284"m2"*3,0</t>
  </si>
  <si>
    <t>Ostatní konstrukce a práce, bourání</t>
  </si>
  <si>
    <t>38</t>
  </si>
  <si>
    <t>962052211</t>
  </si>
  <si>
    <t>Bourání zdiva nadzákladového ze ŽB přes 1 m3</t>
  </si>
  <si>
    <t>-1047834388</t>
  </si>
  <si>
    <t>Bourání zdiva železobetonového nadzákladového, objemu přes 1 m3</t>
  </si>
  <si>
    <t>https://podminky.urs.cz/item/CS_URS_2022_01/962052211</t>
  </si>
  <si>
    <t>původní hradidlo</t>
  </si>
  <si>
    <t>(1,00*2,00*2,50)*2</t>
  </si>
  <si>
    <t>997</t>
  </si>
  <si>
    <t>Přesun sutě</t>
  </si>
  <si>
    <t>39</t>
  </si>
  <si>
    <t>997321510.R.</t>
  </si>
  <si>
    <t>Likvidace stavební suti a vybouraných hmot včetně naložení, dopravy a případného poplatku za uložení</t>
  </si>
  <si>
    <t>1198493667</t>
  </si>
  <si>
    <t>Poznámka k položce:
viz.pol.962052211 - automatický výpočet sutí z položek</t>
  </si>
  <si>
    <t>998</t>
  </si>
  <si>
    <t>Přesun hmot</t>
  </si>
  <si>
    <t>40</t>
  </si>
  <si>
    <t>998321011</t>
  </si>
  <si>
    <t>Přesun hmot pro hráze přehradní zemní a kamenité</t>
  </si>
  <si>
    <t>1788678881</t>
  </si>
  <si>
    <t>Přesun hmot pro objekty hráze přehradní zemní a kamenité dopravní vzdálenost do 500 m</t>
  </si>
  <si>
    <t>https://podminky.urs.cz/item/CS_URS_2022_01/998321011</t>
  </si>
  <si>
    <t>PSV</t>
  </si>
  <si>
    <t>Práce a dodávky PSV</t>
  </si>
  <si>
    <t>767</t>
  </si>
  <si>
    <t>Konstrukce zámečnické</t>
  </si>
  <si>
    <t>41</t>
  </si>
  <si>
    <t>767002.R</t>
  </si>
  <si>
    <t xml:space="preserve">Dodávka a montáž - ruční závora s pevnou dosedací opěrou dl. 3 m, uzamykatelná, vč.cylindrického zámku + klíč 2 ks </t>
  </si>
  <si>
    <t>ks</t>
  </si>
  <si>
    <t>447135889</t>
  </si>
  <si>
    <t>Dodávka a montáž - ruční závora s pevnou dosedací opěrou dl. 3 m, uzamykatelná, vč.cylindrického zámku + klíč 2 ks</t>
  </si>
  <si>
    <t>Poznámka k položce:
viz.D.1.01</t>
  </si>
  <si>
    <t>42</t>
  </si>
  <si>
    <t>998767101</t>
  </si>
  <si>
    <t>Přesun hmot tonážní pro zámečnické konstrukce v objektech v do 6 m</t>
  </si>
  <si>
    <t>-856464658</t>
  </si>
  <si>
    <t>Přesun hmot pro zámečnické konstrukce stanovený z hmotnosti přesunovaného materiálu vodorovná dopravní vzdálenost do 50 m v objektech výšky do 6 m</t>
  </si>
  <si>
    <t>https://podminky.urs.cz/item/CS_URS_2022_01/998767101</t>
  </si>
  <si>
    <t>SO 02 - Bezpečnostní přeliv, skluz</t>
  </si>
  <si>
    <t xml:space="preserve">    3 - Svislé a kompletní konstrukce</t>
  </si>
  <si>
    <t xml:space="preserve">    8 - Trubní vedení</t>
  </si>
  <si>
    <t xml:space="preserve">    783 - Dokončovací práce - nátěry</t>
  </si>
  <si>
    <t>-113374043</t>
  </si>
  <si>
    <t>0,5 "h/denně" * 122 "dnů"</t>
  </si>
  <si>
    <t>-1647076435</t>
  </si>
  <si>
    <t>vč.odvozu na deponii G</t>
  </si>
  <si>
    <t>"sejmutí ornice nad skluzem"</t>
  </si>
  <si>
    <t>"z profilu C-C, D-D, E-E - tl 200mm"((11,15*30,30)+(11,00*59,60)+(7,00*13,30))</t>
  </si>
  <si>
    <t>"z profilu A-A - tl 200mm"((3,5+6,2)*8,2 + 15*5,2)</t>
  </si>
  <si>
    <t>"pro zatravnění mezideponie G - tl 200mm:"920,00"m2"</t>
  </si>
  <si>
    <t>122351106</t>
  </si>
  <si>
    <t>Odkopávky a prokopávky nezapažené v hornině třídy těžitelnosti II skupiny 4 objem do 5000 m3 strojně</t>
  </si>
  <si>
    <t>-804797439</t>
  </si>
  <si>
    <t>Odkopávky a prokopávky nezapažené strojně v hornině třídy těžitelnosti II skupiny 4 přes 1 000 do 5 000 m3</t>
  </si>
  <si>
    <t>https://podminky.urs.cz/item/CS_URS_2022_01/122351106</t>
  </si>
  <si>
    <t>(9,80"m2"*(30,50-5,00))+(9,10"m2"*(60,00-9,00))+(7,0"m2"*13,30)</t>
  </si>
  <si>
    <t>132354205</t>
  </si>
  <si>
    <t>Hloubení zapažených rýh š do 2000 mm v hornině třídy těžitelnosti II skupiny 4 objem do 1000 m3</t>
  </si>
  <si>
    <t>-1205909069</t>
  </si>
  <si>
    <t>Hloubení zapažených rýh šířky přes 800 do 2 000 mm strojně s urovnáním dna do předepsaného profilu a spádu v hornině třídy těžitelnosti II skupiny 4 přes 500 do 1 000 m3</t>
  </si>
  <si>
    <t>https://podminky.urs.cz/item/CS_URS_2022_01/132354205</t>
  </si>
  <si>
    <t>pro prahy</t>
  </si>
  <si>
    <t>((9,20+2)*(0,40+2*0,80)*2,90)*7"ks"</t>
  </si>
  <si>
    <t xml:space="preserve">výkop pro BP v SO 02 </t>
  </si>
  <si>
    <t>((14,60*5,6"m2")+(9,20*2,02"m2")+(10,00*5,75"m2"))</t>
  </si>
  <si>
    <t>jímka pro čerpání vody</t>
  </si>
  <si>
    <t>151101201</t>
  </si>
  <si>
    <t>Zřízení příložného pažení stěn výkopu hl do 4 m</t>
  </si>
  <si>
    <t>2126096652</t>
  </si>
  <si>
    <t>Zřízení pažení stěn výkopu bez rozepření nebo vzepření příložné, hloubky do 4 m</t>
  </si>
  <si>
    <t>https://podminky.urs.cz/item/CS_URS_2022_01/151101201</t>
  </si>
  <si>
    <t>((11,20+11,20+2,0+2,0)*2,90)*7</t>
  </si>
  <si>
    <t>151101211</t>
  </si>
  <si>
    <t>Odstranění příložného pažení stěn hl do 4 m</t>
  </si>
  <si>
    <t>-71629780</t>
  </si>
  <si>
    <t>Odstranění pažení stěn výkopu bez rozepření nebo vzepření s uložením pažin na vzdálenost do 3 m od okraje výkopu příložné, hloubky do 4 m</t>
  </si>
  <si>
    <t>https://podminky.urs.cz/item/CS_URS_2022_01/151101211</t>
  </si>
  <si>
    <t>162251102</t>
  </si>
  <si>
    <t>Vodorovné přemístění přes 20 do 50 m výkopku/sypaniny z horniny třídy těžitelnosti I skupiny 1 až 3</t>
  </si>
  <si>
    <t>600638553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</si>
  <si>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</si>
  <si>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https://podminky.urs.cz/item/CS_URS_2022_01/162251102</t>
  </si>
  <si>
    <t>přemístění výkopku na deponii F</t>
  </si>
  <si>
    <t>"z pol. odkopávky"807,10</t>
  </si>
  <si>
    <t>"z pol. hloubení rýh"617,514</t>
  </si>
  <si>
    <t>z deponie F pro</t>
  </si>
  <si>
    <t>"pro pol. násyp"300,00</t>
  </si>
  <si>
    <t>"pro pol. zásyp"386,702</t>
  </si>
  <si>
    <t>z deponie G</t>
  </si>
  <si>
    <t>"pro pol. rozprostření ornice"1990,34*0,20</t>
  </si>
  <si>
    <t>1820803809</t>
  </si>
  <si>
    <t>171151103</t>
  </si>
  <si>
    <t>Uložení sypaniny z hornin soudržných do násypů zhutněných strojně</t>
  </si>
  <si>
    <t>-1360053663</t>
  </si>
  <si>
    <t>Uložení sypanin do násypů strojně s rozprostřením sypaniny ve vrstvách a s hrubým urovnáním zhutněných z hornin soudržných jakékoliv třídy těžitelnosti</t>
  </si>
  <si>
    <t>https://podminky.urs.cz/item/CS_URS_2022_01/171151103</t>
  </si>
  <si>
    <t>Poznámka k položce:
do 100% PS</t>
  </si>
  <si>
    <t>násyp kolem přelivu</t>
  </si>
  <si>
    <t>300,00</t>
  </si>
  <si>
    <t>-1093278211</t>
  </si>
  <si>
    <t>uložení na deponii F</t>
  </si>
  <si>
    <t>"z pol. hloubení rýh" 617,514</t>
  </si>
  <si>
    <t>-1475966625</t>
  </si>
  <si>
    <t>zásyp kolem prahů</t>
  </si>
  <si>
    <t>"výkop"454,72-"práh"72,10-"podkl.beton"3,948</t>
  </si>
  <si>
    <t>"místo drénu" 3,08"m3"</t>
  </si>
  <si>
    <t>1017414647</t>
  </si>
  <si>
    <t>Poznámka k položce:
viz.D.2.02, D.2.03</t>
  </si>
  <si>
    <t>filtr u prahů</t>
  </si>
  <si>
    <t>6*6*(0,5*0,5*0,5)</t>
  </si>
  <si>
    <t>-2121875444</t>
  </si>
  <si>
    <t>4,50*2 "Přepočtené koeficientem množství</t>
  </si>
  <si>
    <t>-457589474</t>
  </si>
  <si>
    <t>ornicí z deponie G</t>
  </si>
  <si>
    <t>(11,60*30,50)+(11,10*60,00)+(3,80*13,30)</t>
  </si>
  <si>
    <t>"pro zatravnění mezideponie G:"920,00</t>
  </si>
  <si>
    <t>-1756601834</t>
  </si>
  <si>
    <t>1990,34</t>
  </si>
  <si>
    <t>1990,34*0,015 "Přepočtené koeficientem množství</t>
  </si>
  <si>
    <t>1967296039</t>
  </si>
  <si>
    <t>130,00*7,00</t>
  </si>
  <si>
    <t>1408643445</t>
  </si>
  <si>
    <t>Poznámka k položce:
viz.D.2.02</t>
  </si>
  <si>
    <t>-1001989722</t>
  </si>
  <si>
    <t>((1990,34)*5 "l/m2")/1000*3</t>
  </si>
  <si>
    <t>271532212</t>
  </si>
  <si>
    <t>Podsyp pod základové konstrukce se zhutněním z hrubého kameniva frakce 16 až 32 mm</t>
  </si>
  <si>
    <t>1914727193</t>
  </si>
  <si>
    <t>Podsyp pod základové konstrukce se zhutněním a urovnáním povrchu z kameniva hrubého, frakce 16 - 32 mm</t>
  </si>
  <si>
    <t>https://podminky.urs.cz/item/CS_URS_2022_01/271532212</t>
  </si>
  <si>
    <t>pod korytem</t>
  </si>
  <si>
    <t>298*0,20</t>
  </si>
  <si>
    <t>273313511</t>
  </si>
  <si>
    <t>Základové desky z betonu tř. C 12/15</t>
  </si>
  <si>
    <t>-85909980</t>
  </si>
  <si>
    <t>Základy z betonu prostého desky z betonu kamenem neprokládaného tř. C 12/15</t>
  </si>
  <si>
    <t>https://podminky.urs.cz/item/CS_URS_2022_01/273313511</t>
  </si>
  <si>
    <t>pod přeliv a skluz</t>
  </si>
  <si>
    <t>24,00*6,50*0,10</t>
  </si>
  <si>
    <t>pod prahy</t>
  </si>
  <si>
    <t>(9,40*0,60*0,10)*7</t>
  </si>
  <si>
    <t>Svislé a kompletní konstrukce</t>
  </si>
  <si>
    <t>321321116</t>
  </si>
  <si>
    <t>Konstrukce vodních staveb ze ŽB mrazuvzdorného tř. C 30/37</t>
  </si>
  <si>
    <t>-1631334116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</si>
  <si>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30/37</t>
  </si>
  <si>
    <t>https://podminky.urs.cz/item/CS_URS_2022_01/321321116</t>
  </si>
  <si>
    <t>Poznámka k položce:
viz.D.2.04</t>
  </si>
  <si>
    <t>dno přelivu</t>
  </si>
  <si>
    <t>16,7 *0,8*6,24+7*0,8*((6,24+6,44)/2 )</t>
  </si>
  <si>
    <t>stěny</t>
  </si>
  <si>
    <t>((0,528+1,113)/2)*2,79*7,00</t>
  </si>
  <si>
    <t>((0,585+1,113)/2)*2,79*7,00</t>
  </si>
  <si>
    <t>(0,528+0,585)*0,50*7,00</t>
  </si>
  <si>
    <t>2,80"m2"*4,80</t>
  </si>
  <si>
    <t>(0,70*0,40*5,24)*2</t>
  </si>
  <si>
    <t>((0,675+1,070)/2)*2,50*10,265</t>
  </si>
  <si>
    <t>((0,485+1,070)/2)*2,50*10,265</t>
  </si>
  <si>
    <t>(0,675+0,485)*0,50*2,765</t>
  </si>
  <si>
    <t>((0,445+1,130)/2)*2,43*5,24</t>
  </si>
  <si>
    <t>"změna sklonu stěn na 10:1" 106,85*0,15</t>
  </si>
  <si>
    <t>prahy</t>
  </si>
  <si>
    <t>((9,20*0,40*2,80)-"vykrojení"2,04)*7</t>
  </si>
  <si>
    <t>321351010</t>
  </si>
  <si>
    <t>Bednění konstrukcí vodních staveb rovinné - zřízení</t>
  </si>
  <si>
    <t>2097248784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</si>
  <si>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</si>
  <si>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https://podminky.urs.cz/item/CS_URS_2022_01/321351010</t>
  </si>
  <si>
    <t>přeliv</t>
  </si>
  <si>
    <t>17,00*8,63</t>
  </si>
  <si>
    <t>"čelo"9,00</t>
  </si>
  <si>
    <t>21,00*2,65</t>
  </si>
  <si>
    <t>rámový propustek</t>
  </si>
  <si>
    <t>5,00*4,80*2</t>
  </si>
  <si>
    <t>12,00*4,80</t>
  </si>
  <si>
    <t>od propustku ke skluzu</t>
  </si>
  <si>
    <t>21,00*7,00</t>
  </si>
  <si>
    <t>"čelo"11,00</t>
  </si>
  <si>
    <t>((9,20+9,20+0,40+0,40)*2,80+(9,80*0,40))*7</t>
  </si>
  <si>
    <t>podkl.beton pod prahy</t>
  </si>
  <si>
    <t>20*0,10*7</t>
  </si>
  <si>
    <t>321352010</t>
  </si>
  <si>
    <t>Bednění konstrukcí vodních staveb rovinné - odstranění</t>
  </si>
  <si>
    <t>-2143979857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</si>
  <si>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</si>
  <si>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https://podminky.urs.cz/item/CS_URS_2022_01/321352010</t>
  </si>
  <si>
    <t>321357110</t>
  </si>
  <si>
    <t>Bednění konstrukcí vodních staveb ztracené</t>
  </si>
  <si>
    <t>-8895507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</si>
  <si>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bednění ztracené ploch rovinných, válcově zakřivených jinak zakřivených než válcově</t>
  </si>
  <si>
    <t>https://podminky.urs.cz/item/CS_URS_2022_01/321357110</t>
  </si>
  <si>
    <t>bednění z části ocel.trouby DN 700-přelivná hrana</t>
  </si>
  <si>
    <t>12*1,20</t>
  </si>
  <si>
    <t>321366111</t>
  </si>
  <si>
    <t>Výztuž železobetonových konstrukcí vodních staveb z oceli 10 505 D do 12 mm</t>
  </si>
  <si>
    <t>1917282165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</si>
  <si>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průměru do 12 mm, z oceli 10 505 (R) nebo BSt 500</t>
  </si>
  <si>
    <t>https://podminky.urs.cz/item/CS_URS_2022_01/321366111</t>
  </si>
  <si>
    <t>výztuž 80 kg/m3</t>
  </si>
  <si>
    <t>299,596*0,080</t>
  </si>
  <si>
    <t>462511270</t>
  </si>
  <si>
    <t>Zához z lomového kamene bez proštěrkování z terénu hmotnost do 200 kg</t>
  </si>
  <si>
    <t>-1499534021</t>
  </si>
  <si>
    <t>Zához z lomového kamene neupraveného záhozového bez proštěrkování z terénu, hmotnosti jednotlivých kamenů do 200 kg</t>
  </si>
  <si>
    <t>https://podminky.urs.cz/item/CS_URS_2022_01/462511270</t>
  </si>
  <si>
    <t>13,30*(1,65+3+1,6)*0,50</t>
  </si>
  <si>
    <t>462512270</t>
  </si>
  <si>
    <t>Zához z lomového kamene s proštěrkováním z terénu hmotnost do 200 kg</t>
  </si>
  <si>
    <t>1850084280</t>
  </si>
  <si>
    <t>Zához z lomového kamene neupraveného záhozového s proštěrkováním z terénu, hmotnosti jednotlivých kamenů do 200 kg</t>
  </si>
  <si>
    <t>https://podminky.urs.cz/item/CS_URS_2022_01/462512270</t>
  </si>
  <si>
    <t>"balvanitý zához "</t>
  </si>
  <si>
    <t>58,40*4,20*0,75</t>
  </si>
  <si>
    <t>462519002</t>
  </si>
  <si>
    <t>Příplatek za urovnání ploch záhozu z lomového kamene hmotnost do 200 kg</t>
  </si>
  <si>
    <t>-1616215359</t>
  </si>
  <si>
    <t>Zához z lomového kamene neupraveného záhozového Příplatek k cenám za urovnání viditelných ploch záhozu z kamene, hmotnosti jednotlivých kamenů do 200 kg</t>
  </si>
  <si>
    <t>https://podminky.urs.cz/item/CS_URS_2022_01/462519002</t>
  </si>
  <si>
    <t>13,30*(1,65+3+1,6)</t>
  </si>
  <si>
    <t>58,40*4,20</t>
  </si>
  <si>
    <t>463212121</t>
  </si>
  <si>
    <t>Rovnanina z lomového kamene s vyklínováním spár těženým kamenivem</t>
  </si>
  <si>
    <t>-672130103</t>
  </si>
  <si>
    <t>Rovnanina z lomového kamene upraveného, tříděného jakékoliv tloušťky rovnaniny s vyplněním spár a dutin těženým kamenivem</t>
  </si>
  <si>
    <t>https://podminky.urs.cz/item/CS_URS_2022_01/463212121</t>
  </si>
  <si>
    <t>"1.balvanitá rovnanina 100kg"</t>
  </si>
  <si>
    <t>29,5*6,60*0,75</t>
  </si>
  <si>
    <t>463212191</t>
  </si>
  <si>
    <t>Příplatek za vypracováni líce rovnaniny</t>
  </si>
  <si>
    <t>576145105</t>
  </si>
  <si>
    <t>Rovnanina z lomového kamene upraveného, tříděného Příplatek k cenám za vypracování líce</t>
  </si>
  <si>
    <t>https://podminky.urs.cz/item/CS_URS_2022_01/463212191</t>
  </si>
  <si>
    <t>29,50*6,60</t>
  </si>
  <si>
    <t>477490704</t>
  </si>
  <si>
    <t>proštěrkování rovnaniny-20% z objemu rovnaniny</t>
  </si>
  <si>
    <t>146,025"m3"/100*20</t>
  </si>
  <si>
    <t>Trubní vedení</t>
  </si>
  <si>
    <t>871265231</t>
  </si>
  <si>
    <t>Kanalizační potrubí z tvrdého PVC jednovrstvé tuhost třídy SN10 DN 110</t>
  </si>
  <si>
    <t>-1286596040</t>
  </si>
  <si>
    <t>Kanalizační potrubí z tvrdého PVC v otevřeném výkopu ve sklonu do 20 %, hladkého plnostěnného jednovrstvého, tuhost třídy SN 10 DN 110</t>
  </si>
  <si>
    <t>https://podminky.urs.cz/item/CS_URS_2022_01/871265231</t>
  </si>
  <si>
    <t>Poznámka k položce:
viz.výkr.č.D.1.2.06</t>
  </si>
  <si>
    <t>odvodnění prahů</t>
  </si>
  <si>
    <t>(3*0,50)*7</t>
  </si>
  <si>
    <t>899914111</t>
  </si>
  <si>
    <t>Montáž ocelové chráničky D 159 x 10 mm</t>
  </si>
  <si>
    <t>-1818579786</t>
  </si>
  <si>
    <t>Montáž ocelové chráničky v otevřeném výkopu vnějšího průměru D 159 x 10 mm</t>
  </si>
  <si>
    <t>https://podminky.urs.cz/item/CS_URS_2022_01/899914111</t>
  </si>
  <si>
    <t>Poznámka k položce:
viz.výkr.č.D.2.03 a D.1.2.06</t>
  </si>
  <si>
    <t>140110980</t>
  </si>
  <si>
    <t>trubka ocelová bezešvá hladká jakost 11 353 159x4,5mm</t>
  </si>
  <si>
    <t>-448663861</t>
  </si>
  <si>
    <t>939941112</t>
  </si>
  <si>
    <t>Zřízení těsnění pracovní spáry ocelovým plechem mezi dnem a stěnou</t>
  </si>
  <si>
    <t>400683303</t>
  </si>
  <si>
    <t>https://podminky.urs.cz/item/CS_URS_2022_01/939941112</t>
  </si>
  <si>
    <t>těsnící plech</t>
  </si>
  <si>
    <t>52,00</t>
  </si>
  <si>
    <t>bednící a těsnící křížový plech</t>
  </si>
  <si>
    <t>2*(3+3+6,5)</t>
  </si>
  <si>
    <t>939-001</t>
  </si>
  <si>
    <t>Těsnící plech 150mm, tl.0,60 mm</t>
  </si>
  <si>
    <t>1277186811</t>
  </si>
  <si>
    <t>Těsnící plech 150mm</t>
  </si>
  <si>
    <t>52*1,05 "Přepočtené koeficientem množství</t>
  </si>
  <si>
    <t>939-002</t>
  </si>
  <si>
    <t>Bednící a těsnící křížový plech 150mm, tl.0,60 mm</t>
  </si>
  <si>
    <t>-177370706</t>
  </si>
  <si>
    <t>25*1,05 "Přepočtené koeficientem množství</t>
  </si>
  <si>
    <t>998322011</t>
  </si>
  <si>
    <t>Přesun hmot pro hráze přehradní zděné, betonové a železobetonové</t>
  </si>
  <si>
    <t>100556644</t>
  </si>
  <si>
    <t>Přesun hmot pro objekty hráze přehradní zděné, betonové, železobetonové dopravní vzdálenost do 500 m</t>
  </si>
  <si>
    <t>https://podminky.urs.cz/item/CS_URS_2022_01/998322011</t>
  </si>
  <si>
    <t>767001.R</t>
  </si>
  <si>
    <t>Dodávka a montáž ocelové pozink. trouby DN 700</t>
  </si>
  <si>
    <t>-744667823</t>
  </si>
  <si>
    <t>Poznámka k položce:
- včetně rozříznutí ocel.trouby na 1/2 - vytvoření přelivné hrany
-  vč. plnících otvorů a kotvení
vi.výkr.č.D2.04 a TZ</t>
  </si>
  <si>
    <t>(7,5+ 0,4+3,1+0,5+0,68+0,68 )/2</t>
  </si>
  <si>
    <t>767161229</t>
  </si>
  <si>
    <t>Montáž zábradlí rovného z profilové oceli do ocelové konstrukce hmotnosti do 30 kg</t>
  </si>
  <si>
    <t>852759744</t>
  </si>
  <si>
    <t>Montáž zábradlí rovného z profilové oceli na ocelovou konstrukci, hmotnosti 1 m zábradlí přes 20 do 30 kg</t>
  </si>
  <si>
    <t>https://podminky.urs.cz/item/CS_URS_2022_01/767161229</t>
  </si>
  <si>
    <t>Poznámka k položce:
viz.výkr.č.D2.07</t>
  </si>
  <si>
    <t>6,080*2</t>
  </si>
  <si>
    <t>767-001</t>
  </si>
  <si>
    <t>Zábradlí ocelové, pozinkované - dodávka materiálu, včetně dopravy</t>
  </si>
  <si>
    <t>-371989772</t>
  </si>
  <si>
    <t>329,00</t>
  </si>
  <si>
    <t>-1406485107</t>
  </si>
  <si>
    <t>783</t>
  </si>
  <si>
    <t>Dokončovací práce - nátěry</t>
  </si>
  <si>
    <t>43</t>
  </si>
  <si>
    <t>783617691</t>
  </si>
  <si>
    <t>Krycí dvojnásobný syntetický nátěr potrubí DN přes 200 mm</t>
  </si>
  <si>
    <t>1742094134</t>
  </si>
  <si>
    <t>Krycí nátěr (email) armatur a kovových potrubí potrubí přes DN 200 mm dvojnásobný syntetický standardní</t>
  </si>
  <si>
    <t>https://podminky.urs.cz/item/CS_URS_2022_01/783617691</t>
  </si>
  <si>
    <t>Poznámka k položce:
ochranný nátěr tloušťky 160µm (životnost 30 let dle TPK 19b)
 - roura pro vytvoření přelivné hrany
vi.výkr.č.D2.04 a TZ</t>
  </si>
  <si>
    <t>nátěr.ocel.trouby</t>
  </si>
  <si>
    <t xml:space="preserve">(7,5+ 0,4+3,1+0,5+0,68+0,68)*(2*3,14*0,35) </t>
  </si>
  <si>
    <t>SO 03 - Požerák a spodní výpusť</t>
  </si>
  <si>
    <t xml:space="preserve">    6 - Úpravy povrchů, podlahy a osazování výplní</t>
  </si>
  <si>
    <t>-41341029</t>
  </si>
  <si>
    <t>1 "h/denně" * 122 "dnů"</t>
  </si>
  <si>
    <t>132351253</t>
  </si>
  <si>
    <t>Hloubení rýh nezapažených š do 2000 mm v hornině třídy těžitelnosti II skupiny 4 objem do 100 m3 strojně</t>
  </si>
  <si>
    <t>-1252310118</t>
  </si>
  <si>
    <t>Hloubení nezapažených rýh šířky přes 800 do 2 000 mm strojně s urovnáním dna do předepsaného profilu a spádu v hornině třídy těžitelnosti II skupiny 4 přes 50 do 100 m3</t>
  </si>
  <si>
    <t>https://podminky.urs.cz/item/CS_URS_2022_01/132351253</t>
  </si>
  <si>
    <t>2,20*8,30*0,60</t>
  </si>
  <si>
    <t>((1,80+2,60)/2)*0,80*2,10</t>
  </si>
  <si>
    <t>20,78*1,00"m2"</t>
  </si>
  <si>
    <t>8,120*0,70*2,10</t>
  </si>
  <si>
    <t>2,45*0,70*6,54</t>
  </si>
  <si>
    <t>1849614201</t>
  </si>
  <si>
    <t>přemístění výkopku na deponii B</t>
  </si>
  <si>
    <t>"z pol, hloubení rýh"63,534</t>
  </si>
  <si>
    <t>z deponie B pro</t>
  </si>
  <si>
    <t>"pro pol. zásyp"4,95</t>
  </si>
  <si>
    <t>167151101</t>
  </si>
  <si>
    <t>Nakládání výkopku z hornin třídy těžitelnosti I skupiny 1 až 3 do 100 m3</t>
  </si>
  <si>
    <t>208244524</t>
  </si>
  <si>
    <t>Nakládání, skládání a překládání neulehlého výkopku nebo sypaniny strojně nakládání, množství do 100 m3, z horniny třídy těžitelnosti I, skupiny 1 až 3</t>
  </si>
  <si>
    <t>https://podminky.urs.cz/item/CS_URS_2022_01/167151101</t>
  </si>
  <si>
    <t xml:space="preserve">z deponie B pro </t>
  </si>
  <si>
    <t>-1286367487</t>
  </si>
  <si>
    <t>uložení na deponii B</t>
  </si>
  <si>
    <t>928188873</t>
  </si>
  <si>
    <t>611214570</t>
  </si>
  <si>
    <t>Poznámka k položce:
viz.D.3.02, D.3.03</t>
  </si>
  <si>
    <t>pod rovnaninu</t>
  </si>
  <si>
    <t>3,50*8*0,200</t>
  </si>
  <si>
    <t>1571903444</t>
  </si>
  <si>
    <t>podkladní beton</t>
  </si>
  <si>
    <t>2,08"m2"*2,10</t>
  </si>
  <si>
    <t>30,42"m2"*0,10</t>
  </si>
  <si>
    <t>1,20*2,00*0,10</t>
  </si>
  <si>
    <t>274322611</t>
  </si>
  <si>
    <t>Základové pasy ze ŽB se zvýšenými nároky na prostředí tř. C 30/37</t>
  </si>
  <si>
    <t>-1455327479</t>
  </si>
  <si>
    <t>Základy z betonu železového (bez výztuže) pasy z betonu se zvýšenými nároky na prostředí tř. C 30/37</t>
  </si>
  <si>
    <t>https://podminky.urs.cz/item/CS_URS_2022_01/274322611</t>
  </si>
  <si>
    <t>Poznámka k položce:
viz.D.3.02, D.3.03, D.3.04</t>
  </si>
  <si>
    <t>základ lávky</t>
  </si>
  <si>
    <t>0,79*1,80*1,00</t>
  </si>
  <si>
    <t>0,21*1,80*0,30</t>
  </si>
  <si>
    <t>274351121</t>
  </si>
  <si>
    <t>Zřízení bednění základových pasů rovného</t>
  </si>
  <si>
    <t>-1013370125</t>
  </si>
  <si>
    <t>Bednění základů pasů rovné zřízení</t>
  </si>
  <si>
    <t>https://podminky.urs.cz/item/CS_URS_2022_01/274351121</t>
  </si>
  <si>
    <t>(2,00+1,80+1,80)*1,00</t>
  </si>
  <si>
    <t>1,80*0,21</t>
  </si>
  <si>
    <t>274351122</t>
  </si>
  <si>
    <t>Odstranění bednění základových pasů rovného</t>
  </si>
  <si>
    <t>-1606774839</t>
  </si>
  <si>
    <t>Bednění základů pasů rovné odstranění</t>
  </si>
  <si>
    <t>https://podminky.urs.cz/item/CS_URS_2022_01/274351122</t>
  </si>
  <si>
    <t>274361821</t>
  </si>
  <si>
    <t>Výztuž základových pásů betonářskou ocelí 10 505 (R)</t>
  </si>
  <si>
    <t>-1715183507</t>
  </si>
  <si>
    <t>Výztuž základů pasů z betonářské oceli 10 505 (R) nebo BSt 500</t>
  </si>
  <si>
    <t>https://podminky.urs.cz/item/CS_URS_2022_01/274361821</t>
  </si>
  <si>
    <t>Poznámka k položce:
viz.D.3.05</t>
  </si>
  <si>
    <t>(1,535*50"kg/m3")/1000</t>
  </si>
  <si>
    <t>311101200.R</t>
  </si>
  <si>
    <t>Vytvoření prostupů ve zdech nosných osazením vložek z trub, dílců, tvarovek</t>
  </si>
  <si>
    <t>kpl</t>
  </si>
  <si>
    <t>-215512391</t>
  </si>
  <si>
    <t>z požeráku do spodní výpusti</t>
  </si>
  <si>
    <t>čelo spodní výpusti</t>
  </si>
  <si>
    <t>317941121</t>
  </si>
  <si>
    <t>Osazování ocelových válcovaných nosníků na zdivu I, IE, U, UE nebo L do č 12</t>
  </si>
  <si>
    <t>-1329703797</t>
  </si>
  <si>
    <t>Osazování ocelových válcovaných nosníků na zdivu I nebo IE nebo U nebo UE nebo L do č. 12 nebo výšky do 120 mm</t>
  </si>
  <si>
    <t>https://podminky.urs.cz/item/CS_URS_2022_01/317941121</t>
  </si>
  <si>
    <t>vytvoření drážky pro dluže</t>
  </si>
  <si>
    <t>6*4*0,00500</t>
  </si>
  <si>
    <t>130108100.R</t>
  </si>
  <si>
    <t>ocel nerez U, h=60 mm</t>
  </si>
  <si>
    <t>-1342553153</t>
  </si>
  <si>
    <t>321321115.R</t>
  </si>
  <si>
    <t>Konstrukce vodních staveb ze ŽB mrazuvzdorného tř. C 20/25</t>
  </si>
  <si>
    <t>1280323323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</si>
  <si>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20/25</t>
  </si>
  <si>
    <t>"žebra na potrubí"3*1,41*0,2</t>
  </si>
  <si>
    <t>-1964661357</t>
  </si>
  <si>
    <t>výtokové čelo</t>
  </si>
  <si>
    <t>0,50*2,00*8,30</t>
  </si>
  <si>
    <t>2,50*0,50*8,30</t>
  </si>
  <si>
    <t>-(3,14*0,60*0,60)</t>
  </si>
  <si>
    <t>"zadní stěna požeráku"4,50</t>
  </si>
  <si>
    <t>"boční stěny požeráku"2*(5,60*0,52)</t>
  </si>
  <si>
    <t>"betonové dno "28,00*0,35</t>
  </si>
  <si>
    <t>5,90*0,45</t>
  </si>
  <si>
    <t>"čelo"3,25</t>
  </si>
  <si>
    <t>"nátoková křídla"2*(18,40*0,40)</t>
  </si>
  <si>
    <t>"práh u požeráku"6,50*0,40*3,0</t>
  </si>
  <si>
    <t>698919376</t>
  </si>
  <si>
    <t>práh</t>
  </si>
  <si>
    <t>(13+0,80)*2</t>
  </si>
  <si>
    <t>křídla</t>
  </si>
  <si>
    <t>(26,00*4)+(1,00*2)</t>
  </si>
  <si>
    <t>stěny požeráku</t>
  </si>
  <si>
    <t>(2,10+1,70+1,70+(1,40+3))*6</t>
  </si>
  <si>
    <t>1,40*2</t>
  </si>
  <si>
    <t>3,00*8,30*2</t>
  </si>
  <si>
    <t>0,50*2,00*2</t>
  </si>
  <si>
    <t>2,50*0,50*2</t>
  </si>
  <si>
    <t>2*3,14*0,60</t>
  </si>
  <si>
    <t>-114704113</t>
  </si>
  <si>
    <t>-1385402789</t>
  </si>
  <si>
    <t>žebra 30 kg/m3</t>
  </si>
  <si>
    <t>3,861*0,030</t>
  </si>
  <si>
    <t>výtokové čelo 80 kg/m3</t>
  </si>
  <si>
    <t>17,545*0,080</t>
  </si>
  <si>
    <t>požerák 80 kg/m3</t>
  </si>
  <si>
    <t>48,549*0,080</t>
  </si>
  <si>
    <t>451315114</t>
  </si>
  <si>
    <t>Podkladní nebo výplňová vrstva z betonu C 12/15 tl do 100 mm</t>
  </si>
  <si>
    <t>1872499001</t>
  </si>
  <si>
    <t>Podkladní a výplňové vrstvy z betonu prostého tloušťky do 100 mm, z betonu C 12/15</t>
  </si>
  <si>
    <t>https://podminky.urs.cz/item/CS_URS_2022_01/451315114</t>
  </si>
  <si>
    <t>Poznámka k položce:
viz.D.3.02</t>
  </si>
  <si>
    <t>pod výtokové čelo</t>
  </si>
  <si>
    <t>8,50*2,20</t>
  </si>
  <si>
    <t>451315124</t>
  </si>
  <si>
    <t>Podkladní nebo výplňová vrstva z betonu C 12/15 tl do 150 mm</t>
  </si>
  <si>
    <t>-1114107524</t>
  </si>
  <si>
    <t>Podkladní a výplňové vrstvy z betonu prostého tloušťky do 150 mm, z betonu C 12/15</t>
  </si>
  <si>
    <t>https://podminky.urs.cz/item/CS_URS_2022_01/451315124</t>
  </si>
  <si>
    <t>pod potrubí</t>
  </si>
  <si>
    <t>2,00*19,28</t>
  </si>
  <si>
    <t>452368113</t>
  </si>
  <si>
    <t>Výztuž podkladních desek nebo bloků nebo pražců otevřený výkop z betonářské oceli 10 505</t>
  </si>
  <si>
    <t>607114511</t>
  </si>
  <si>
    <t>Výztuž podkladních desek, bloků nebo pražců v otevřeném výkopu z betonářské oceli 10 505 (R) nebo BSt 500</t>
  </si>
  <si>
    <t>https://podminky.urs.cz/item/CS_URS_2022_01/452368113</t>
  </si>
  <si>
    <t>výztuž obetonování ocel.troubu</t>
  </si>
  <si>
    <t>"d8" (81*3,00*0,395"kg/m")/1000*1,15</t>
  </si>
  <si>
    <t>"d10" (19*19,28*0,62"kg/m")/1000*1,15</t>
  </si>
  <si>
    <t>452368211</t>
  </si>
  <si>
    <t>Výztuž podkladních desek nebo bloků nebo pražců otevřený výkop ze svařovaných sítí Kari</t>
  </si>
  <si>
    <t>-1274493959</t>
  </si>
  <si>
    <t>Výztuž podkladních desek, bloků nebo pražců v otevřeném výkopu ze svařovaných sítí typu Kari</t>
  </si>
  <si>
    <t>https://podminky.urs.cz/item/CS_URS_2022_01/452368211</t>
  </si>
  <si>
    <t>"KARI" (3,00*19,28*7,90"kg/m2")/1000*1,15</t>
  </si>
  <si>
    <t>457311118</t>
  </si>
  <si>
    <t>Vyrovnávací nebo spádový beton C 30/37 včetně úpravy povrchu</t>
  </si>
  <si>
    <t>1496033219</t>
  </si>
  <si>
    <t>Vyrovnávací nebo spádový beton včetně úpravy povrchu C 30/37</t>
  </si>
  <si>
    <t>https://podminky.urs.cz/item/CS_URS_2022_01/457311118</t>
  </si>
  <si>
    <t>dno požeráku</t>
  </si>
  <si>
    <t>34,00</t>
  </si>
  <si>
    <t>457311191</t>
  </si>
  <si>
    <t>Příplatek k vyrovnávacímu nebo spádovému betonu za rovinnost</t>
  </si>
  <si>
    <t>-946046331</t>
  </si>
  <si>
    <t>Vyrovnávací nebo spádový beton včetně úpravy povrchu Příplatek k ceně za rovinnost</t>
  </si>
  <si>
    <t>https://podminky.urs.cz/item/CS_URS_2022_01/457311191</t>
  </si>
  <si>
    <t>-1169697001</t>
  </si>
  <si>
    <t>Poznámka k položce:
rovnanina D50=500 mm
viz.D.3.02</t>
  </si>
  <si>
    <t>rovnanina</t>
  </si>
  <si>
    <t>3,50*8*0,50</t>
  </si>
  <si>
    <t>-142020797</t>
  </si>
  <si>
    <t>3,50*8</t>
  </si>
  <si>
    <t>-1280980522</t>
  </si>
  <si>
    <t>(3,50*8*0,50)/100*20</t>
  </si>
  <si>
    <t>Úpravy povrchů, podlahy a osazování výplní</t>
  </si>
  <si>
    <t>619991011</t>
  </si>
  <si>
    <t>Obalení konstrukcí a prvků fólií přilepenou lepící páskou</t>
  </si>
  <si>
    <t>961569907</t>
  </si>
  <si>
    <t>Zakrytí vnitřních ploch před znečištěním včetně pozdějšího odkrytí konstrukcí a prvků obalením fólií a přelepením páskou</t>
  </si>
  <si>
    <t>https://podminky.urs.cz/item/CS_URS_2022_01/619991011</t>
  </si>
  <si>
    <t>obalení hradítek</t>
  </si>
  <si>
    <t>(6*1,40)*4</t>
  </si>
  <si>
    <t>(6+6+1,4+1,4)*0,10*2</t>
  </si>
  <si>
    <t>59286372.R</t>
  </si>
  <si>
    <t>D+M POTRUBÍ Z TRUB OCELOVÝCH DN DO 1200MM</t>
  </si>
  <si>
    <t>-116841559</t>
  </si>
  <si>
    <t>Poznámka k položce:
viz.D.3.02, potrubí 1200x12mm, ocel S235</t>
  </si>
  <si>
    <t>59286372.R2</t>
  </si>
  <si>
    <t xml:space="preserve">D+M POTRUBÍ Z TRUB OCELOVÝCH DN 300MM délky 0,40m vč. litinové příruby pro ocel </t>
  </si>
  <si>
    <t>1793346838</t>
  </si>
  <si>
    <t>59286372.R3</t>
  </si>
  <si>
    <t>Vytvoření otvoru v potrubí DN1200 (OC) a následné navaření potrubí DN300 (OC) - kompletní provedení</t>
  </si>
  <si>
    <t>-2102803</t>
  </si>
  <si>
    <t>857372122</t>
  </si>
  <si>
    <t>Montáž litinových tvarovek jednoosých přírubových otevřený výkop DN 300</t>
  </si>
  <si>
    <t>-1881792241</t>
  </si>
  <si>
    <t>Montáž litinových tvarovek na potrubí litinovém tlakovém jednoosých na potrubí z trub přírubových v otevřeném výkopu, kanálu nebo v šachtě DN 300</t>
  </si>
  <si>
    <t>https://podminky.urs.cz/item/CS_URS_2022_01/857372122</t>
  </si>
  <si>
    <t>560030031510</t>
  </si>
  <si>
    <t>PŘÍRUBA DVOUKOMOROVÁ 300/315</t>
  </si>
  <si>
    <t>1288537656</t>
  </si>
  <si>
    <t>871370320</t>
  </si>
  <si>
    <t>Montáž kanalizačního potrubí hladkého plnostěnného SN 12 z polypropylenu DN 300</t>
  </si>
  <si>
    <t>-1076974214</t>
  </si>
  <si>
    <t>Montáž kanalizačního potrubí z plastů z polypropylenu PP hladkého plnostěnného SN 12 DN 300</t>
  </si>
  <si>
    <t>https://podminky.urs.cz/item/CS_URS_2022_01/871370320</t>
  </si>
  <si>
    <t>4,30</t>
  </si>
  <si>
    <t>28612017</t>
  </si>
  <si>
    <t>trubka kanalizační PVC plnostěnná třívrstvá DN 315x3000mm SN12</t>
  </si>
  <si>
    <t>-1847582239</t>
  </si>
  <si>
    <t>zaokr. na m</t>
  </si>
  <si>
    <t>5,00-4,30</t>
  </si>
  <si>
    <t>891472222.R</t>
  </si>
  <si>
    <t>Montáž kanalizačních šoupátek s ručním kolečkem v šachtách DN 800</t>
  </si>
  <si>
    <t>1058168055</t>
  </si>
  <si>
    <t>891-001</t>
  </si>
  <si>
    <t>Vřetenové šoupátko DN 800, vč. T- klíče</t>
  </si>
  <si>
    <t>729911859</t>
  </si>
  <si>
    <t>899623161</t>
  </si>
  <si>
    <t>Obetonování potrubí nebo zdiva stok betonem prostým tř. C 20/25 v otevřeném výkopu</t>
  </si>
  <si>
    <t>293412487</t>
  </si>
  <si>
    <t>Obetonování potrubí nebo zdiva stok betonem prostým v otevřeném výkopu, beton tř. C 20/25</t>
  </si>
  <si>
    <t>https://podminky.urs.cz/item/CS_URS_2022_01/899623161</t>
  </si>
  <si>
    <t>1,26"m2"*20,00</t>
  </si>
  <si>
    <t>899643111</t>
  </si>
  <si>
    <t>Bednění pro obetonování potrubí otevřený výkop</t>
  </si>
  <si>
    <t>-1122421205</t>
  </si>
  <si>
    <t>Bednění pro obetonování potrubí v otevřeném výkopu</t>
  </si>
  <si>
    <t>https://podminky.urs.cz/item/CS_URS_2022_01/899643111</t>
  </si>
  <si>
    <t>(2*1,50)*20,00+2*1,26"m2"</t>
  </si>
  <si>
    <t>931994111</t>
  </si>
  <si>
    <t>Těsnění styčné spáry u prefa dílců bobtnajícím profilem</t>
  </si>
  <si>
    <t>1557393762</t>
  </si>
  <si>
    <t>Těsnění spáry betonové konstrukce pásy, profily, tmely profilem, spáry styčné u prefa dílců bobtnajícím</t>
  </si>
  <si>
    <t>https://podminky.urs.cz/item/CS_URS_2022_01/931994111</t>
  </si>
  <si>
    <t>5,50</t>
  </si>
  <si>
    <t>934956124</t>
  </si>
  <si>
    <t>Hradítka z dubového dřeva tl 50 mm</t>
  </si>
  <si>
    <t>1648409354</t>
  </si>
  <si>
    <t>Přepadová a ochranná zařízení nádrží dřevěná hradítka (dluže požeráku) š.150 mm, bez nátěru, s potřebným kováním z dubového dřeva, tl. 50 mm</t>
  </si>
  <si>
    <t>https://podminky.urs.cz/item/CS_URS_2022_01/934956124</t>
  </si>
  <si>
    <t>Poznámka k položce:
viz.D.3.03</t>
  </si>
  <si>
    <t>(6*1,40)*2</t>
  </si>
  <si>
    <t>44</t>
  </si>
  <si>
    <t>953171031</t>
  </si>
  <si>
    <t>Osazování stupadel z betonářské oceli nebo litinových nádrže</t>
  </si>
  <si>
    <t>-2129882716</t>
  </si>
  <si>
    <t>Osazování kovových předmětů stupadel z betonářské oceli nebo litinových</t>
  </si>
  <si>
    <t>https://podminky.urs.cz/item/CS_URS_2022_01/953171031</t>
  </si>
  <si>
    <t>45</t>
  </si>
  <si>
    <t>55243802.R</t>
  </si>
  <si>
    <t>stupadlo ocelové s PE povlakem forma C - P152mm</t>
  </si>
  <si>
    <t>-989221274</t>
  </si>
  <si>
    <t>Poznámka k položce:
šachtové stupadlo P=152 mm;W=60 mm;H=20 mm</t>
  </si>
  <si>
    <t>46</t>
  </si>
  <si>
    <t>953941220</t>
  </si>
  <si>
    <t>Osazování kovových poklopů s rámy pl přes 1 m2</t>
  </si>
  <si>
    <t>-1490642247</t>
  </si>
  <si>
    <t>Osazení drobných kovových výrobků bez jejich dodání s vysekáním kapes pro upevňovací prvky se zazděním, zabetonováním nebo zalitím kovových poklopů s rámy, plochy přes 1 m2</t>
  </si>
  <si>
    <t>https://podminky.urs.cz/item/CS_URS_2022_01/953941220</t>
  </si>
  <si>
    <t>poklop nad požerákem</t>
  </si>
  <si>
    <t>47</t>
  </si>
  <si>
    <t>552414100.R</t>
  </si>
  <si>
    <t>Poklop 1300/1100 mm nerez, uzamykatelný s rámem</t>
  </si>
  <si>
    <t>1003067399</t>
  </si>
  <si>
    <t>48</t>
  </si>
  <si>
    <t>953965121</t>
  </si>
  <si>
    <t>Kotevní šroub pro chemické kotvy M 12 dl 160 mm</t>
  </si>
  <si>
    <t>-618815243</t>
  </si>
  <si>
    <t>Kotvy chemické s vyvrtáním otvoru kotevní šrouby pro chemické kotvy, velikost M 12, délka 160 mm</t>
  </si>
  <si>
    <t>https://podminky.urs.cz/item/CS_URS_2022_01/953965121</t>
  </si>
  <si>
    <t>kotvení zavzdušňovacího potrubí</t>
  </si>
  <si>
    <t>49</t>
  </si>
  <si>
    <t>-1284602037</t>
  </si>
  <si>
    <t>50</t>
  </si>
  <si>
    <t>481140422</t>
  </si>
  <si>
    <t>Poznámka k položce:
viz.D.3.07</t>
  </si>
  <si>
    <t>7,90*2</t>
  </si>
  <si>
    <t>51</t>
  </si>
  <si>
    <t>Zábradlí ocelové, pozinkované-dodávka materiálu, vč.dopravy</t>
  </si>
  <si>
    <t>-1442610512</t>
  </si>
  <si>
    <t>Zábradlí ocelové, pozinkované - dodávka materiálu, vč.dopravy</t>
  </si>
  <si>
    <t>Poznámka k položce:
položka obsahuje:
- zábradlí z žárově pozinkovyných ocel.profilů - 631,10 kg-výpis materiálu viz.TZ D.3.01
-vč.zamykatelné branky</t>
  </si>
  <si>
    <t>631,10</t>
  </si>
  <si>
    <t>52</t>
  </si>
  <si>
    <t>767851100.R</t>
  </si>
  <si>
    <t>Montáž lávek - kompletní celé lávky</t>
  </si>
  <si>
    <t>1822648283</t>
  </si>
  <si>
    <t>6,47</t>
  </si>
  <si>
    <t>53</t>
  </si>
  <si>
    <t>767-002</t>
  </si>
  <si>
    <t>Lávka z kompozitu - dodávka materiálu, vč.dopravy</t>
  </si>
  <si>
    <t>1515023029</t>
  </si>
  <si>
    <t>Poznámka k položce:
položka obsahuje:
- kompozitní  pororošt tl. 30mm, šířky 1000mm - viz.TZ D3.01</t>
  </si>
  <si>
    <t>54</t>
  </si>
  <si>
    <t>767995111</t>
  </si>
  <si>
    <t>Montáž atypických zámečnických konstrukcí hmotnosti do 5 kg</t>
  </si>
  <si>
    <t>-646396230</t>
  </si>
  <si>
    <t>Montáž ostatních atypických zámečnických konstrukcí hmotnosti do 5 kg</t>
  </si>
  <si>
    <t>https://podminky.urs.cz/item/CS_URS_2022_01/767995111</t>
  </si>
  <si>
    <t>objímka pro  zavzdušňovacího potrubí</t>
  </si>
  <si>
    <t>55</t>
  </si>
  <si>
    <t>59884420.R</t>
  </si>
  <si>
    <t>objímka zemnící pro 3 složkový nerezový komín do D 30cm</t>
  </si>
  <si>
    <t>-2085093758</t>
  </si>
  <si>
    <t>objímka nerez D 30cm</t>
  </si>
  <si>
    <t>56</t>
  </si>
  <si>
    <t>767995114</t>
  </si>
  <si>
    <t>Montáž atypických zámečnických konstrukcí hmotnosti do 50 kg</t>
  </si>
  <si>
    <t>353224293</t>
  </si>
  <si>
    <t>Montáž ostatních atypických zámečnických konstrukcí hmotnosti přes 20 do 50 kg</t>
  </si>
  <si>
    <t>https://podminky.urs.cz/item/CS_URS_2022_01/767995114</t>
  </si>
  <si>
    <t>207,50</t>
  </si>
  <si>
    <t>38,40</t>
  </si>
  <si>
    <t>14,40</t>
  </si>
  <si>
    <t>57</t>
  </si>
  <si>
    <t>767-004</t>
  </si>
  <si>
    <t>Z1-drážky pro hrazení UPE 80 vč povrchové úpravy</t>
  </si>
  <si>
    <t>-521335735</t>
  </si>
  <si>
    <t>Poznámka k položce:
viz.výkres D 3.04, povrch úprava žárovým zinkováním</t>
  </si>
  <si>
    <t>58</t>
  </si>
  <si>
    <t>767-005</t>
  </si>
  <si>
    <t>Z2-lemování hran u požeráku L 50/50/5 vč povrchové úpravy</t>
  </si>
  <si>
    <t>-1614969477</t>
  </si>
  <si>
    <t>59</t>
  </si>
  <si>
    <t>767-006</t>
  </si>
  <si>
    <t>Z3-koncová úprava ocelové trouby</t>
  </si>
  <si>
    <t>54417389</t>
  </si>
  <si>
    <t>Poznámka k položce:
viz.výkres D 3.04</t>
  </si>
  <si>
    <t>60</t>
  </si>
  <si>
    <t>767995117</t>
  </si>
  <si>
    <t>Montáž atypických zámečnických konstrukcí hmotnosti do 500 kg</t>
  </si>
  <si>
    <t>-292689581</t>
  </si>
  <si>
    <t>Montáž ostatních atypických zámečnických konstrukcí hmotnosti přes 250 do 500 kg</t>
  </si>
  <si>
    <t>https://podminky.urs.cz/item/CS_URS_2022_01/767995117</t>
  </si>
  <si>
    <t>Poznámka k položce:
viz.D.3.10</t>
  </si>
  <si>
    <t>61</t>
  </si>
  <si>
    <t>767-003</t>
  </si>
  <si>
    <t>Česle z ocel.profil 50/100, pozinkované, vč.branky a kotevního materiálu</t>
  </si>
  <si>
    <t>1131280632</t>
  </si>
  <si>
    <t>62</t>
  </si>
  <si>
    <t>-390173932</t>
  </si>
  <si>
    <t>63</t>
  </si>
  <si>
    <t>783617693</t>
  </si>
  <si>
    <t>Krycí dvojnásobný syntetický samozákladující nátěr potrubí DN přes 200 mm</t>
  </si>
  <si>
    <t>-1353546780</t>
  </si>
  <si>
    <t>Krycí nátěr (email) armatur a kovových potrubí potrubí přes DN 200 mm dvojnásobný syntetický samozákladující</t>
  </si>
  <si>
    <t>https://podminky.urs.cz/item/CS_URS_2022_01/783617693</t>
  </si>
  <si>
    <t>ocel.trouby DN 1200</t>
  </si>
  <si>
    <t>20,58*3,72"m2"</t>
  </si>
  <si>
    <t>ocel.trouby DN 3000</t>
  </si>
  <si>
    <t>0,40*0,99</t>
  </si>
  <si>
    <t>SO 04 - Koryto pod hrází</t>
  </si>
  <si>
    <t>403652125</t>
  </si>
  <si>
    <t>-252746776</t>
  </si>
  <si>
    <t>"tl. 150mm" 12,00*100,00</t>
  </si>
  <si>
    <t>-668837241</t>
  </si>
  <si>
    <t>15*2*2*2,50</t>
  </si>
  <si>
    <t>73,00*2*1,50*1</t>
  </si>
  <si>
    <t>22,00*8</t>
  </si>
  <si>
    <t>-737070493</t>
  </si>
  <si>
    <t>2*1,40*0,40*9</t>
  </si>
  <si>
    <t>jímka na čerpání vody</t>
  </si>
  <si>
    <t>1690331955</t>
  </si>
  <si>
    <t>"z pol. odkopávky"545,00</t>
  </si>
  <si>
    <t>"z pol. hloubení rýh"15,030</t>
  </si>
  <si>
    <t>"pro pol. rozprostření ornice"940,28*0,150</t>
  </si>
  <si>
    <t>521835599</t>
  </si>
  <si>
    <t>naložení z deponie B</t>
  </si>
  <si>
    <t>436507261</t>
  </si>
  <si>
    <t>-879184945</t>
  </si>
  <si>
    <t>Poznámka k položce:
viz.D.4.02</t>
  </si>
  <si>
    <t>1464027115</t>
  </si>
  <si>
    <t>Poznámka k položce:
viz.výkr.č.D.4.03</t>
  </si>
  <si>
    <t>zatravnění ornice z mezideponie G</t>
  </si>
  <si>
    <t>4,20*7,00</t>
  </si>
  <si>
    <t>2,60*8,00</t>
  </si>
  <si>
    <t>11,60*47,00</t>
  </si>
  <si>
    <t>4,20*46,40</t>
  </si>
  <si>
    <t xml:space="preserve">zpevnění paty přelivu proštěrkováním </t>
  </si>
  <si>
    <t>-2017619236</t>
  </si>
  <si>
    <t>940,28*0,015 "Přepočtené koeficientem množství</t>
  </si>
  <si>
    <t>1896140739</t>
  </si>
  <si>
    <t>1100</t>
  </si>
  <si>
    <t>-2102605566</t>
  </si>
  <si>
    <t>ornice z mezideponie G</t>
  </si>
  <si>
    <t>183405291</t>
  </si>
  <si>
    <t>-1014506780</t>
  </si>
  <si>
    <t>https://podminky.urs.cz/item/CS_URS_2022_01/183405291</t>
  </si>
  <si>
    <t>-1543149743</t>
  </si>
  <si>
    <t>((940,28)*5 "l/m2")/1000*3</t>
  </si>
  <si>
    <t>271532212.R</t>
  </si>
  <si>
    <t>Podsyp pod konstrukce z hrubého kameniva frakce 16 až 32 mm</t>
  </si>
  <si>
    <t>-69966194</t>
  </si>
  <si>
    <t>pod kamennou dlažbu</t>
  </si>
  <si>
    <t>8,0*7,0*0,150</t>
  </si>
  <si>
    <t>pod zához</t>
  </si>
  <si>
    <t>8,0*8,0*0,150</t>
  </si>
  <si>
    <t>3,0*44,70*0,150</t>
  </si>
  <si>
    <t>(1,89+3,55+2,02)*46,40*0,20</t>
  </si>
  <si>
    <t>-353799619</t>
  </si>
  <si>
    <t>podkladní beton pod prahy</t>
  </si>
  <si>
    <t>(11,40*0,60*0,10)*2</t>
  </si>
  <si>
    <t>1018928668</t>
  </si>
  <si>
    <t>8,50"m3"*2</t>
  </si>
  <si>
    <t>554222505</t>
  </si>
  <si>
    <t>11,20*2,50*4</t>
  </si>
  <si>
    <t>2,50*0,40*4</t>
  </si>
  <si>
    <t>1316051329</t>
  </si>
  <si>
    <t>-760912534</t>
  </si>
  <si>
    <t>40 kg/m3</t>
  </si>
  <si>
    <t>17*0,040</t>
  </si>
  <si>
    <t>451311541</t>
  </si>
  <si>
    <t>Podklad pod dlažbu z betonu prostého pro prostředí s mrazovými cykly C 25/30 tl přes 200 do 250 mm</t>
  </si>
  <si>
    <t>496773313</t>
  </si>
  <si>
    <t>Podklad pod dlažbu z betonu prostého pro prostředí s mrazovými cykly tř. C 25/30 tl. přes 200 do 250 mm</t>
  </si>
  <si>
    <t>https://podminky.urs.cz/item/CS_URS_2022_01/451311541</t>
  </si>
  <si>
    <t>pod dlažbu</t>
  </si>
  <si>
    <t>7,0*9,65</t>
  </si>
  <si>
    <t>-1597953135</t>
  </si>
  <si>
    <t>8*(0,74+3+1,5+3+0,74)*0,750</t>
  </si>
  <si>
    <t>((10,43*15,60)+(9,93*14,50)+(6,69*16,30))*0,50</t>
  </si>
  <si>
    <t>-913893187</t>
  </si>
  <si>
    <t>44,10*0,3*3,00</t>
  </si>
  <si>
    <t>-671442002</t>
  </si>
  <si>
    <t>44,10*3,00</t>
  </si>
  <si>
    <t>-115269264</t>
  </si>
  <si>
    <t xml:space="preserve">proštěrkování </t>
  </si>
  <si>
    <t>4,20*7,00*0,050</t>
  </si>
  <si>
    <t>2,60*8,00*0,050</t>
  </si>
  <si>
    <t>6,00*44,10*0,050</t>
  </si>
  <si>
    <t>465513327</t>
  </si>
  <si>
    <t>Dlažba z lomového kamene na cementovou maltu s vyspárováním tl 300 mm pro hydromeliorace</t>
  </si>
  <si>
    <t>-987409363</t>
  </si>
  <si>
    <t>Dlažba z lomového kamene lomařsky upraveného na cementovou maltu, s vyspárováním cementovou maltou, tl. kamene 300 mm</t>
  </si>
  <si>
    <t>https://podminky.urs.cz/item/CS_URS_2022_01/465513327</t>
  </si>
  <si>
    <t>dlažba</t>
  </si>
  <si>
    <t>-682725083</t>
  </si>
  <si>
    <t>SO 05 - Zemník</t>
  </si>
  <si>
    <t>111101102.R</t>
  </si>
  <si>
    <t>Odstranění travin z celkové plochy do 1 ha</t>
  </si>
  <si>
    <t>ha</t>
  </si>
  <si>
    <t>-1666250261</t>
  </si>
  <si>
    <t>Odstranění travin a rákosu travin, při celkové ploše přes 0,1 do 1 ha</t>
  </si>
  <si>
    <t>Poznámka k položce:
včetně likvidace v souladu se zákonem o odpadech č.185/2001 Sb.
pokosení rákosí před zahájením stavby</t>
  </si>
  <si>
    <t>(200,00*68,50)/10000</t>
  </si>
  <si>
    <t>113311171.1</t>
  </si>
  <si>
    <t>Odstranění geotextilií v komunikacích</t>
  </si>
  <si>
    <t>-1618476784</t>
  </si>
  <si>
    <t>Odstranění geosyntetik s uložením na vzdálenost do 20 m nebo naložením na dopravní prostředek geotextilie</t>
  </si>
  <si>
    <t>https://podminky.urs.cz/item/CS_URS_2022_01/113311171.1</t>
  </si>
  <si>
    <t>odstranění z pol.213141111</t>
  </si>
  <si>
    <t>4300</t>
  </si>
  <si>
    <t>-2122262867</t>
  </si>
  <si>
    <t>8 "h/denně" * 183 "dnů"</t>
  </si>
  <si>
    <t>-703964323</t>
  </si>
  <si>
    <t>vč.odvozu na deponii A</t>
  </si>
  <si>
    <t>"tl 100mm" 200,00*76,40</t>
  </si>
  <si>
    <t>804212804</t>
  </si>
  <si>
    <t>odkop zemní hrázky</t>
  </si>
  <si>
    <t>16,00</t>
  </si>
  <si>
    <t>122251407</t>
  </si>
  <si>
    <t>Vykopávky v zemníku na suchu v hornině třídy těžitelnosti I skupiny 3 objem přes 5000 m3 strojně</t>
  </si>
  <si>
    <t>-178149857</t>
  </si>
  <si>
    <t>Vykopávky v zemnících na suchu strojně zapažených i nezapažených v hornině třídy těžitelnosti I skupiny 3 přes 5 000 m3</t>
  </si>
  <si>
    <t>https://podminky.urs.cz/item/CS_URS_2022_01/122251407</t>
  </si>
  <si>
    <t>Poznámka k položce:
včetně naložení na dopravní prostředek</t>
  </si>
  <si>
    <t>výkop z prostoru zemníku pro stavbu hráze SO 01</t>
  </si>
  <si>
    <t>11590,00</t>
  </si>
  <si>
    <t>50% v zemině v tř.3</t>
  </si>
  <si>
    <t>11590/2</t>
  </si>
  <si>
    <t>122351407</t>
  </si>
  <si>
    <t>Vykopávky v zemníku na suchu v hornině třídy těžitelnosti II skupiny 4 objem přes 5000 m3 strojně</t>
  </si>
  <si>
    <t>2095054538</t>
  </si>
  <si>
    <t>Vykopávky v zemnících na suchu strojně zapažených i nezapažených v hornině třídy těžitelnosti II skupiny 4 přes 5 000 m3</t>
  </si>
  <si>
    <t>https://podminky.urs.cz/item/CS_URS_2022_01/122351407</t>
  </si>
  <si>
    <t>50% v zemině tř.4</t>
  </si>
  <si>
    <t>890222529</t>
  </si>
  <si>
    <t>z prostoru zemníku pro stavbu hráze SO 01</t>
  </si>
  <si>
    <t>přemístění přebytečné zeminy z deponií  pro rekultivaci zemníku</t>
  </si>
  <si>
    <t>z deponie B</t>
  </si>
  <si>
    <t>"SO 01"5097,00</t>
  </si>
  <si>
    <t>"SO 03"63,534-4,95</t>
  </si>
  <si>
    <t>"SO 04"560,030-4,95</t>
  </si>
  <si>
    <t>z deponie C</t>
  </si>
  <si>
    <t>"SO 01"(6875,00+1118,066)-(6491,00+1117,81)</t>
  </si>
  <si>
    <t>z deponie F</t>
  </si>
  <si>
    <t>"SO 02"1424,614-683,622</t>
  </si>
  <si>
    <t>"SO 06"1735,00-67,10</t>
  </si>
  <si>
    <t>přemístění ornice z deponie G pro:</t>
  </si>
  <si>
    <t>"SO05-část pol. rozprostření ornice"156,647</t>
  </si>
  <si>
    <t>přemístění ornice z deponie A pro:</t>
  </si>
  <si>
    <t>"SO05-část pol. rozprostření ornice"1528,00</t>
  </si>
  <si>
    <t>-2039420514</t>
  </si>
  <si>
    <t>-978466906</t>
  </si>
  <si>
    <t>malá hrázka</t>
  </si>
  <si>
    <t>-2135069030</t>
  </si>
  <si>
    <t>rozprostření zeminy pro odsušení</t>
  </si>
  <si>
    <t>50% z objemu pro hráz</t>
  </si>
  <si>
    <t>11590,000/100*50</t>
  </si>
  <si>
    <t>rozhrnutí přebytečné zeminy z deponií pro rekultivaci zemníku</t>
  </si>
  <si>
    <t>("SO 01"5097,00)</t>
  </si>
  <si>
    <t>("SO 03"63,534-4,95)</t>
  </si>
  <si>
    <t>("SO 04"560,030-4,95)</t>
  </si>
  <si>
    <t>("SO 01"(6875,00+1118,066)-(6491,00+1117,81))</t>
  </si>
  <si>
    <t>("SO 06"1735,00-67,10)</t>
  </si>
  <si>
    <t>606607106</t>
  </si>
  <si>
    <t>Poznámka k položce:
tl. vrstvy ornice cca 11 cm</t>
  </si>
  <si>
    <t>15280</t>
  </si>
  <si>
    <t>poznámka: z dep.A: 1528 m3, z dep.G:156,647 m3 - v tl. vrstvy cca 11 cm</t>
  </si>
  <si>
    <t>-1525242394</t>
  </si>
  <si>
    <t>-852972472</t>
  </si>
  <si>
    <t>15280*0,015 "Přepočtené koeficientem množství</t>
  </si>
  <si>
    <t>-1997794224</t>
  </si>
  <si>
    <t>182151111</t>
  </si>
  <si>
    <t>Svahování v zářezech v hornině třídy těžitelnosti I skupiny 1 až 3 strojně</t>
  </si>
  <si>
    <t>959231015</t>
  </si>
  <si>
    <t>Svahování trvalých svahů do projektovaných profilů strojně s potřebným přemístěním výkopku při svahování v zářezech v hornině třídy těžitelnosti I, skupiny 1 až 3</t>
  </si>
  <si>
    <t>https://podminky.urs.cz/item/CS_URS_2022_01/182151111</t>
  </si>
  <si>
    <t>vytvoření koryta</t>
  </si>
  <si>
    <t>230"bm"*7</t>
  </si>
  <si>
    <t>-1743139329</t>
  </si>
  <si>
    <t>-162323485</t>
  </si>
  <si>
    <t>((15280)*5 "l/m2")/1000*3</t>
  </si>
  <si>
    <t>-1238872778</t>
  </si>
  <si>
    <t>ochrana zeminy</t>
  </si>
  <si>
    <t>4300,00</t>
  </si>
  <si>
    <t>-809148990</t>
  </si>
  <si>
    <t>4300*1,15 "Přepočtené koeficientem množství</t>
  </si>
  <si>
    <t>-1774025301</t>
  </si>
  <si>
    <t>Poznámka k položce:
viz.pol.113311171.1 - automatický výpočet odpadu z položek</t>
  </si>
  <si>
    <t>-1646362759</t>
  </si>
  <si>
    <t>SO 06 - Přístup</t>
  </si>
  <si>
    <t>-2077693320</t>
  </si>
  <si>
    <t>"tl 200mm" 911,00/0,20</t>
  </si>
  <si>
    <t>"pro zatravnění mezideponie G - tl 200mm"1200</t>
  </si>
  <si>
    <t>122251106</t>
  </si>
  <si>
    <t>Odkopávky a prokopávky nezapažené v hornině třídy těžitelnosti I skupiny 3 objem do 5000 m3 strojně</t>
  </si>
  <si>
    <t>1591944750</t>
  </si>
  <si>
    <t>Odkopávky a prokopávky nezapažené strojně v hornině třídy těžitelnosti I skupiny 3 přes 1 000 do 5 000 m3</t>
  </si>
  <si>
    <t>https://podminky.urs.cz/item/CS_URS_2022_01/122251106</t>
  </si>
  <si>
    <t>Poznámka k položce:
výměra získána z kubatury řezů-viz.D.6.01</t>
  </si>
  <si>
    <t>528,00</t>
  </si>
  <si>
    <t>131251106</t>
  </si>
  <si>
    <t>Hloubení jam nezapažených v hornině třídy těžitelnosti I skupiny 3 objem do 5000 m3 strojně</t>
  </si>
  <si>
    <t>-1733589229</t>
  </si>
  <si>
    <t>Hloubení nezapažených jam a zářezů strojně s urovnáním dna do předepsaného profilu a spádu v hornině třídy těžitelnosti I skupiny 3 přes 1 000 do 5 000 m3</t>
  </si>
  <si>
    <t>https://podminky.urs.cz/item/CS_URS_2022_01/131251106</t>
  </si>
  <si>
    <t>aktivní zona</t>
  </si>
  <si>
    <t>1207,00</t>
  </si>
  <si>
    <t>210349432</t>
  </si>
  <si>
    <t>"z pol. odkopávky"528,00</t>
  </si>
  <si>
    <t>"z pol. hloubení jam"1207,00</t>
  </si>
  <si>
    <t xml:space="preserve">z deponie F pro </t>
  </si>
  <si>
    <t>"pro pol. násyp"67,10</t>
  </si>
  <si>
    <t>"pro pol. rozprostření ornice"839,00*0,10</t>
  </si>
  <si>
    <t>"pro pol. rozprostření ornice"1200*0,20</t>
  </si>
  <si>
    <t>-1493283232</t>
  </si>
  <si>
    <t>98176563</t>
  </si>
  <si>
    <t>Poznámka k položce:
do 100% PS
výměra získána z kubatury řezů-viz.D.6.01</t>
  </si>
  <si>
    <t>pro přístup.komunikaci</t>
  </si>
  <si>
    <t>67,10</t>
  </si>
  <si>
    <t>171152111</t>
  </si>
  <si>
    <t>Uložení sypaniny z hornin nesoudržných a sypkých do násypů zhutněných v aktivní zóně silnic a dálnic</t>
  </si>
  <si>
    <t>572045996</t>
  </si>
  <si>
    <t>Uložení sypaniny do zhutněných násypů pro silnice, dálnice a letiště s rozprostřením sypaniny ve vrstvách, s hrubým urovnáním a uzavřením povrchu násypu z hornin nesoudržných sypkých v aktivní zóně</t>
  </si>
  <si>
    <t>https://podminky.urs.cz/item/CS_URS_2022_01/171152111</t>
  </si>
  <si>
    <t>1207</t>
  </si>
  <si>
    <t>štěrkopísek netříděný zásypový</t>
  </si>
  <si>
    <t>-1964897767</t>
  </si>
  <si>
    <t>1207*2 "Přepočtené koeficientem množství</t>
  </si>
  <si>
    <t>1797054189</t>
  </si>
  <si>
    <t>468587845</t>
  </si>
  <si>
    <t>839,00</t>
  </si>
  <si>
    <t>"pro rekultivaci"1200</t>
  </si>
  <si>
    <t>767203465</t>
  </si>
  <si>
    <t>2039</t>
  </si>
  <si>
    <t>2039*0,015 "Přepočtené koeficientem množství</t>
  </si>
  <si>
    <t>546381958</t>
  </si>
  <si>
    <t>3780</t>
  </si>
  <si>
    <t>2097342843</t>
  </si>
  <si>
    <t>ornice z mezideponie G - do 100mm</t>
  </si>
  <si>
    <t>do 200mm</t>
  </si>
  <si>
    <t>"ornice pro zatravnění mezideponie G"1200</t>
  </si>
  <si>
    <t>-1048179580</t>
  </si>
  <si>
    <t>839</t>
  </si>
  <si>
    <t>1983043031</t>
  </si>
  <si>
    <t>((2039)*5 "l/m2")/1000*3</t>
  </si>
  <si>
    <t>1817505564</t>
  </si>
  <si>
    <t>Poznámka k položce:
výměra získána z kubatury řezů
viz.D.6.01,D.6.02, D.6.4</t>
  </si>
  <si>
    <t>zřízení komunikace</t>
  </si>
  <si>
    <t>3988,60</t>
  </si>
  <si>
    <t>564952114</t>
  </si>
  <si>
    <t>Podklad z mechanicky zpevněného kameniva MZK tl 180 mm</t>
  </si>
  <si>
    <t>1640924747</t>
  </si>
  <si>
    <t>Podklad z mechanicky zpevněného kameniva MZK (minerální beton) s rozprostřením a s hutněním, po zhutnění tl. 180 mm</t>
  </si>
  <si>
    <t>https://podminky.urs.cz/item/CS_URS_2022_01/564952114</t>
  </si>
  <si>
    <t>3701,421</t>
  </si>
  <si>
    <t>569903311</t>
  </si>
  <si>
    <t>Zřízení zemních krajnic se zhutněním</t>
  </si>
  <si>
    <t>-486843854</t>
  </si>
  <si>
    <t>Zřízení zemních krajnic z hornin jakékoliv třídy se zhutněním</t>
  </si>
  <si>
    <t>https://podminky.urs.cz/item/CS_URS_2022_01/569903311</t>
  </si>
  <si>
    <t>111</t>
  </si>
  <si>
    <t>10364100</t>
  </si>
  <si>
    <t>zemina pro terénní úpravy - tříděná</t>
  </si>
  <si>
    <t>-836064315</t>
  </si>
  <si>
    <t>111*1,8 "Přepočtené koeficientem množství</t>
  </si>
  <si>
    <t>919112222</t>
  </si>
  <si>
    <t>Řezání spár pro vytvoření komůrky š 15 mm hl 25 mm pro těsnící zálivku v živičném krytu</t>
  </si>
  <si>
    <t>878198472</t>
  </si>
  <si>
    <t>Řezání dilatačních spár v živičném krytu vytvoření komůrky pro těsnící zálivku šířky 15 mm, hloubky 25 mm</t>
  </si>
  <si>
    <t>https://podminky.urs.cz/item/CS_URS_2022_01/919112222</t>
  </si>
  <si>
    <t>919122121</t>
  </si>
  <si>
    <t>Těsnění spár zálivkou za tepla pro komůrky š 15 mm hl 25 mm s těsnicím profilem</t>
  </si>
  <si>
    <t>-39380864</t>
  </si>
  <si>
    <t>Utěsnění dilatačních spár zálivkou za tepla v cementobetonovém nebo živičném krytu včetně adhezního nátěru s těsnicím profilem pod zálivkou, pro komůrky šířky 15 mm, hloubky 25 mm</t>
  </si>
  <si>
    <t>https://podminky.urs.cz/item/CS_URS_2022_01/919122121</t>
  </si>
  <si>
    <t>919735111</t>
  </si>
  <si>
    <t>Řezání stávajícího živičného krytu hl do 50 mm</t>
  </si>
  <si>
    <t>56637020</t>
  </si>
  <si>
    <t>Řezání stávajícího živičného krytu nebo podkladu hloubky do 50 mm</t>
  </si>
  <si>
    <t>https://podminky.urs.cz/item/CS_URS_2022_01/919735111</t>
  </si>
  <si>
    <t>998225111</t>
  </si>
  <si>
    <t>Přesun hmot pro pozemní komunikace s krytem z kamene, monolitickým betonovým nebo živičným</t>
  </si>
  <si>
    <t>-2007399937</t>
  </si>
  <si>
    <t>Přesun hmot pro komunikace s krytem z kameniva, monolitickým betonovým nebo živičným dopravní vzdálenost do 200 m jakékoliv délky objektu</t>
  </si>
  <si>
    <t>https://podminky.urs.cz/item/CS_URS_2022_01/998225111</t>
  </si>
  <si>
    <t>SO 07 - Kontrolní měření</t>
  </si>
  <si>
    <t>900-002</t>
  </si>
  <si>
    <t>Rozsah měření dohledu podle § 6 vyhlášky č.471/2001 Sb. o technickobezpečnostním dohledu nad vodními díly, ve znění pozdějších předpisů</t>
  </si>
  <si>
    <t>868138232</t>
  </si>
  <si>
    <t>Poznámka k položce:
viz.D.7.01,D.7.02</t>
  </si>
  <si>
    <t>900-003</t>
  </si>
  <si>
    <t>Program dohledu pro období stavby vodního díla dle § 5 vyhlášky č.471/2001 Sb. o technickobezpečnostním dohledu nad vodními díly, ve znění pozdějších předpisů</t>
  </si>
  <si>
    <t>1555038750</t>
  </si>
  <si>
    <t>900-004</t>
  </si>
  <si>
    <t>Instalace zařízení TBD (body pro výškové a směrové měření posunů hráze)</t>
  </si>
  <si>
    <t>823479434</t>
  </si>
  <si>
    <t>900-008</t>
  </si>
  <si>
    <t>Hladinové čidlo, anténa</t>
  </si>
  <si>
    <t>224098575</t>
  </si>
  <si>
    <t>Poznámka k položce:
položka obsahuje:
sloupek - 1 m
AKU drén - žlab - 2,07 m
skříň, technologie
datový kabel - 17 m
chránička - 17 m
hladinové čidlo
anténu
viz.D.7.01,D.7.02</t>
  </si>
  <si>
    <t>936501111</t>
  </si>
  <si>
    <t>Limnigrafická lať</t>
  </si>
  <si>
    <t>447349729</t>
  </si>
  <si>
    <t>Limnigrafická lať osazená v jakémkoliv sklonu</t>
  </si>
  <si>
    <t>https://podminky.urs.cz/item/CS_URS_2022_01/936501111</t>
  </si>
  <si>
    <t>SO 08 - Vegetační úpravy</t>
  </si>
  <si>
    <t xml:space="preserve"> Bukovina u Hradce Králové</t>
  </si>
  <si>
    <t>D1 - Plochy a úprava území</t>
  </si>
  <si>
    <t>D1</t>
  </si>
  <si>
    <t>Plochy a úprava území</t>
  </si>
  <si>
    <t>R.</t>
  </si>
  <si>
    <t>Vytýčení výsadeb před jejich založením</t>
  </si>
  <si>
    <t>1117147622</t>
  </si>
  <si>
    <t>Poznámka k položce:
vyměření podle vytyčovacího a osazovacího plánu</t>
  </si>
  <si>
    <t>185803111</t>
  </si>
  <si>
    <t>Ošetření trávníku shrabáním v rovině a svahu do 1:5</t>
  </si>
  <si>
    <t>-1267709990</t>
  </si>
  <si>
    <t>Ošetření trávníku jednorázové v rovině nebo na svahu do 1:5</t>
  </si>
  <si>
    <t>https://podminky.urs.cz/item/CS_URS_2022_01/185803111</t>
  </si>
  <si>
    <t>183101215</t>
  </si>
  <si>
    <t>Jamky pro výsadbu s výměnou 50 % půdy zeminy tř 1 až 4 objem do 0,4 m3 v rovině a svahu do 1:5</t>
  </si>
  <si>
    <t>304469661</t>
  </si>
  <si>
    <t>Hloubení jamek pro vysazování rostlin v zemině tř.1 až 4 s výměnou půdy z 50% v rovině nebo na svahu do 1:5, objemu přes 0,125 do 0,40 m3</t>
  </si>
  <si>
    <t>https://podminky.urs.cz/item/CS_URS_2022_01/183101215</t>
  </si>
  <si>
    <t>Poznámka k položce:
viz.D.8.01, D.8.02</t>
  </si>
  <si>
    <t>Pol1</t>
  </si>
  <si>
    <t xml:space="preserve">Substrát zahradnický (výměna půdy 50%) </t>
  </si>
  <si>
    <t>-530979908</t>
  </si>
  <si>
    <t>Substrát zahradnický (výměna půdy 50%)</t>
  </si>
  <si>
    <t>Poznámka k položce:
Substrát zahradnický (výměna půdy 50%) + ztratné : (0,384/2*90)*0,03</t>
  </si>
  <si>
    <t>184102114</t>
  </si>
  <si>
    <t>Výsadba dřeviny s balem D do 0,5 m do jamky se zalitím v rovině a svahu do 1:5</t>
  </si>
  <si>
    <t>-664429822</t>
  </si>
  <si>
    <t>Výsadba dřeviny s balem do předem vyhloubené jamky se zalitím v rovině nebo na svahu do 1:5, při průměru balu přes 400 do 500 mm</t>
  </si>
  <si>
    <t>https://podminky.urs.cz/item/CS_URS_2022_01/184102114</t>
  </si>
  <si>
    <t>90</t>
  </si>
  <si>
    <t>Pol2</t>
  </si>
  <si>
    <t>Acer platanoides  -  zemní bal, ok 10 - 12cm</t>
  </si>
  <si>
    <t>863518535</t>
  </si>
  <si>
    <t>Pol3</t>
  </si>
  <si>
    <t>Carpinus betulus  -  zemní bal, ok 10 - 12cm</t>
  </si>
  <si>
    <t>103675703</t>
  </si>
  <si>
    <t>Pol4</t>
  </si>
  <si>
    <t>Fagus sylvatica -  zemní bal, ok 8 - 10cm</t>
  </si>
  <si>
    <t>-529570449</t>
  </si>
  <si>
    <t>Pol5</t>
  </si>
  <si>
    <t>Quercus robur  -  zemní bal, ok 8 - 10cm</t>
  </si>
  <si>
    <t>2017728241</t>
  </si>
  <si>
    <t>Pol6</t>
  </si>
  <si>
    <t>Tilia platyphyllos  -  zemní bal, ok 10 - 12cm</t>
  </si>
  <si>
    <t>-1848860112</t>
  </si>
  <si>
    <t>Pol7</t>
  </si>
  <si>
    <t>rezerva k výsadbě rostlin v pol.6-10</t>
  </si>
  <si>
    <t>685325086</t>
  </si>
  <si>
    <t>Poznámka k položce:
rezerva k výsadbě  rostlin - ztratné
k položkám 6-10: 90*0,03</t>
  </si>
  <si>
    <t>184215133</t>
  </si>
  <si>
    <t>Ukotvení kmene dřevin třemi kůly D do 0,1 m délky do 3 m</t>
  </si>
  <si>
    <t>1322982956</t>
  </si>
  <si>
    <t>Ukotvení dřeviny kůly třemi kůly, délky přes 2 do 3 m</t>
  </si>
  <si>
    <t>https://podminky.urs.cz/item/CS_URS_2022_01/184215133</t>
  </si>
  <si>
    <t>Poznámka k položce:
viz.D.8.01, D.8.02
1) po výsadbě</t>
  </si>
  <si>
    <t>"1)"90</t>
  </si>
  <si>
    <t>Pol8</t>
  </si>
  <si>
    <t xml:space="preserve">Kůl frézovaný s fazetou se špicí, průměr 6cm, délka 2,5m </t>
  </si>
  <si>
    <t>475946199</t>
  </si>
  <si>
    <t>Kůl frézovaný s fazetou se špicí, průměr 6cm, délka 2,5m</t>
  </si>
  <si>
    <t>Poznámka k položce:
1) po výsadbě - Kůl frézovaný s fazetou se špicí, průměr 6cm, délka 2,5m + ztratné 90*3*0,01</t>
  </si>
  <si>
    <t>"1)"272,70</t>
  </si>
  <si>
    <t>Pol9</t>
  </si>
  <si>
    <t xml:space="preserve">Příčka z půlené, frézované kulatiny, délka 50cm, průměr půl kůlu 6cm </t>
  </si>
  <si>
    <t>1704354345</t>
  </si>
  <si>
    <t>Příčka z půlené, frézované kulatiny, délka 50cm, průměr půl kůlu 6cm</t>
  </si>
  <si>
    <t xml:space="preserve">Poznámka k položce:
1) po výsadbě - Příčka z půlené, frézované kulatiny, délka 50cm, průměr půl kůlu 6cm + ztrané  (90*3*3)*0,01 </t>
  </si>
  <si>
    <t>"1)"818,100</t>
  </si>
  <si>
    <t>Pol10</t>
  </si>
  <si>
    <t xml:space="preserve">Úvazek bavlněný - šíře 3cm (popř. jutový) </t>
  </si>
  <si>
    <t>bm</t>
  </si>
  <si>
    <t>853117770</t>
  </si>
  <si>
    <t>Úvazek bavlněný - šíře 3cm (popř. jutový)</t>
  </si>
  <si>
    <t xml:space="preserve">Poznámka k položce:
1) po výsadbě - Úvazek bavlněný - šíře 3cm (popř. jutový) + ztrané 90*1,5 *0,01 </t>
  </si>
  <si>
    <t>"1)"136,35</t>
  </si>
  <si>
    <t>184215412</t>
  </si>
  <si>
    <t>Zhotovení závlahové mísy dřevin D do 1,0 m v rovině nebo na svahu do 1:5</t>
  </si>
  <si>
    <t>1291767255</t>
  </si>
  <si>
    <t>Zhotovení závlahové mísy u solitérních dřevin v rovině nebo na svahu do 1:5, o průměru mísy přes 0,5 do 1 m</t>
  </si>
  <si>
    <t>https://podminky.urs.cz/item/CS_URS_2022_01/184215412</t>
  </si>
  <si>
    <t>184801121</t>
  </si>
  <si>
    <t>Ošetřování vysazených dřevin soliterních v rovině a svahu do 1:5</t>
  </si>
  <si>
    <t>-1444532434</t>
  </si>
  <si>
    <t>Ošetření vysazených dřevin solitérních v rovině nebo na svahu do 1:5</t>
  </si>
  <si>
    <t>https://podminky.urs.cz/item/CS_URS_2022_01/184801121</t>
  </si>
  <si>
    <t>184813132R.</t>
  </si>
  <si>
    <t>Ochrana dřevin před okusem zvěří chemicky nátěrem, stromů listnatých, výšky přes 70cm, v rovině nebo na svahu do 1:5 (vč. sklonu svahu přes 1:5)</t>
  </si>
  <si>
    <t>709031602</t>
  </si>
  <si>
    <t>Pol11</t>
  </si>
  <si>
    <t xml:space="preserve">nabílení kmenů   -  Speciální bílý, biologicky odbouratelný nátěr na kmeny určený k ochraně před škodami způsobenými teplotními vlivy (účinnost jednoho nátěru po dobu 5 let) jako např. Arbo-flex </t>
  </si>
  <si>
    <t>498692158</t>
  </si>
  <si>
    <t>nabílení kmenů   -  Speciální bílý, biologicky odbouratelný nátěr na kmeny určený k ochraně před škodami způsobenými teplotními vlivy (účinnost jednoho nátěru po dobu 5 let) jako např. Arbo-flex</t>
  </si>
  <si>
    <t>Poznámka k položce:
nabílení kmenů   -  Speciální bílý, biologicky odbouratelný nátěr na kmeny určený k ochraně před škodami způsobenými teplotními vlivy (účinnost jednoho nátěru po dobu 5 let) jako např. Arbo-flex + ztratné  90*0,3*0,03 ( pol. 4)</t>
  </si>
  <si>
    <t>184813121</t>
  </si>
  <si>
    <t>Ochrana dřevin před okusem mechanicky pletivem v rovině a svahu do 1:5</t>
  </si>
  <si>
    <t>912010480</t>
  </si>
  <si>
    <t>Ochrana dřevin před okusem zvěří mechanicky v rovině nebo ve svahu do 1:5, pletivem, výšky do 2 m</t>
  </si>
  <si>
    <t>https://podminky.urs.cz/item/CS_URS_2022_01/184813121</t>
  </si>
  <si>
    <t>Pol12</t>
  </si>
  <si>
    <t>Pletivo pozinkované - výš. 150 cm, oko 50x50mm (pletivo k ochraně stromů před okusem zvěří)</t>
  </si>
  <si>
    <t>96962401</t>
  </si>
  <si>
    <t>Poznámka k položce:
Pletivo pozinkované - výš. 150 cm, oko 50x50mm (pletivo k ochraně stromů před okusem zvěří) + ztratné (90*1,5*1,5)*0,04</t>
  </si>
  <si>
    <t>184911421</t>
  </si>
  <si>
    <t>Mulčování rostlin kůrou tl. do 0,1 m v rovině a svahu do 1:5</t>
  </si>
  <si>
    <t>-984788645</t>
  </si>
  <si>
    <t>Mulčování vysazených rostlin mulčovací kůrou, tl. do 100 mm v rovině nebo na svahu do 1:5</t>
  </si>
  <si>
    <t>https://podminky.urs.cz/item/CS_URS_2022_01/184911421</t>
  </si>
  <si>
    <t>Pol13</t>
  </si>
  <si>
    <t xml:space="preserve">Kůra mulčovací - hrubá </t>
  </si>
  <si>
    <t>926645946</t>
  </si>
  <si>
    <t>Kůra mulčovací - hrubá</t>
  </si>
  <si>
    <t>Poznámka k položce:
Kůra mulčovací - hrubá + ztratné (90*1)*0,1*0,03 ( k. pol. 10)</t>
  </si>
  <si>
    <t>185804311</t>
  </si>
  <si>
    <t>Zalití rostlin vodou plocha do 20 m2</t>
  </si>
  <si>
    <t>1265249093</t>
  </si>
  <si>
    <t>Zalití rostlin vodou plochy záhonů jednotlivě do 20 m2</t>
  </si>
  <si>
    <t>https://podminky.urs.cz/item/CS_URS_2022_01/185804311</t>
  </si>
  <si>
    <t>Poznámka k položce:
1) Zalití rostlin vodou, plochy jednotlivě do 20m2  (stromy - 10x opakování: 10*0,06*90)</t>
  </si>
  <si>
    <t>"1)"10*0,06*90</t>
  </si>
  <si>
    <t>185851121.R</t>
  </si>
  <si>
    <t>Dovoz vody pro zálivku rostlin</t>
  </si>
  <si>
    <t>-1164326553</t>
  </si>
  <si>
    <t>998231311.R</t>
  </si>
  <si>
    <t xml:space="preserve">Přesun hmot pro sadovnické a krajinářské úpravy </t>
  </si>
  <si>
    <t>294259592</t>
  </si>
  <si>
    <t>Přesun hmot pro sadovnické a krajinářské úpravy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</si>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</sst>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vertical="center"/>
      <protection/>
    </xf>
    <xf numFmtId="4" fontId="9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39" fillId="0" borderId="0" xfId="0" applyFont="1" applyAlignment="1" applyProtection="1">
      <alignment horizontal="left" vertical="center"/>
      <protection/>
    </xf>
    <xf numFmtId="0" fontId="40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85803111" TargetMode="External" /><Relationship Id="rId2" Type="http://schemas.openxmlformats.org/officeDocument/2006/relationships/hyperlink" Target="https://podminky.urs.cz/item/CS_URS_2022_01/183101215" TargetMode="External" /><Relationship Id="rId3" Type="http://schemas.openxmlformats.org/officeDocument/2006/relationships/hyperlink" Target="https://podminky.urs.cz/item/CS_URS_2022_01/184102114" TargetMode="External" /><Relationship Id="rId4" Type="http://schemas.openxmlformats.org/officeDocument/2006/relationships/hyperlink" Target="https://podminky.urs.cz/item/CS_URS_2022_01/184215133" TargetMode="External" /><Relationship Id="rId5" Type="http://schemas.openxmlformats.org/officeDocument/2006/relationships/hyperlink" Target="https://podminky.urs.cz/item/CS_URS_2022_01/184215412" TargetMode="External" /><Relationship Id="rId6" Type="http://schemas.openxmlformats.org/officeDocument/2006/relationships/hyperlink" Target="https://podminky.urs.cz/item/CS_URS_2022_01/184801121" TargetMode="External" /><Relationship Id="rId7" Type="http://schemas.openxmlformats.org/officeDocument/2006/relationships/hyperlink" Target="https://podminky.urs.cz/item/CS_URS_2022_01/184813121" TargetMode="External" /><Relationship Id="rId8" Type="http://schemas.openxmlformats.org/officeDocument/2006/relationships/hyperlink" Target="https://podminky.urs.cz/item/CS_URS_2022_01/184911421" TargetMode="External" /><Relationship Id="rId9" Type="http://schemas.openxmlformats.org/officeDocument/2006/relationships/hyperlink" Target="https://podminky.urs.cz/item/CS_URS_2022_01/185804311" TargetMode="External" /><Relationship Id="rId10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251103" TargetMode="External" /><Relationship Id="rId2" Type="http://schemas.openxmlformats.org/officeDocument/2006/relationships/hyperlink" Target="https://podminky.urs.cz/item/CS_URS_2022_01/112101104" TargetMode="External" /><Relationship Id="rId3" Type="http://schemas.openxmlformats.org/officeDocument/2006/relationships/hyperlink" Target="https://podminky.urs.cz/item/CS_URS_2022_01/112251104" TargetMode="External" /><Relationship Id="rId4" Type="http://schemas.openxmlformats.org/officeDocument/2006/relationships/hyperlink" Target="https://podminky.urs.cz/item/CS_URS_2022_01/115001102" TargetMode="External" /><Relationship Id="rId5" Type="http://schemas.openxmlformats.org/officeDocument/2006/relationships/hyperlink" Target="https://podminky.urs.cz/item/CS_URS_2022_01/115101201" TargetMode="External" /><Relationship Id="rId6" Type="http://schemas.openxmlformats.org/officeDocument/2006/relationships/hyperlink" Target="https://podminky.urs.cz/item/CS_URS_2022_01/116951201" TargetMode="External" /><Relationship Id="rId7" Type="http://schemas.openxmlformats.org/officeDocument/2006/relationships/hyperlink" Target="https://podminky.urs.cz/item/CS_URS_2022_01/121151123" TargetMode="External" /><Relationship Id="rId8" Type="http://schemas.openxmlformats.org/officeDocument/2006/relationships/hyperlink" Target="https://podminky.urs.cz/item/CS_URS_2022_01/122251107" TargetMode="External" /><Relationship Id="rId9" Type="http://schemas.openxmlformats.org/officeDocument/2006/relationships/hyperlink" Target="https://podminky.urs.cz/item/CS_URS_2022_01/131351105" TargetMode="External" /><Relationship Id="rId10" Type="http://schemas.openxmlformats.org/officeDocument/2006/relationships/hyperlink" Target="https://podminky.urs.cz/item/CS_URS_2022_01/132251256" TargetMode="External" /><Relationship Id="rId11" Type="http://schemas.openxmlformats.org/officeDocument/2006/relationships/hyperlink" Target="https://podminky.urs.cz/item/CS_URS_2022_01/162351103" TargetMode="External" /><Relationship Id="rId12" Type="http://schemas.openxmlformats.org/officeDocument/2006/relationships/hyperlink" Target="https://podminky.urs.cz/item/CS_URS_2022_01/167151111" TargetMode="External" /><Relationship Id="rId13" Type="http://schemas.openxmlformats.org/officeDocument/2006/relationships/hyperlink" Target="https://podminky.urs.cz/item/CS_URS_2022_01/171153101" TargetMode="External" /><Relationship Id="rId14" Type="http://schemas.openxmlformats.org/officeDocument/2006/relationships/hyperlink" Target="https://podminky.urs.cz/item/CS_URS_2022_01/171103202" TargetMode="External" /><Relationship Id="rId15" Type="http://schemas.openxmlformats.org/officeDocument/2006/relationships/hyperlink" Target="https://podminky.urs.cz/item/CS_URS_2022_01/171251101" TargetMode="External" /><Relationship Id="rId16" Type="http://schemas.openxmlformats.org/officeDocument/2006/relationships/hyperlink" Target="https://podminky.urs.cz/item/CS_URS_2022_01/174151101" TargetMode="External" /><Relationship Id="rId17" Type="http://schemas.openxmlformats.org/officeDocument/2006/relationships/hyperlink" Target="https://podminky.urs.cz/item/CS_URS_2022_01/175111101" TargetMode="External" /><Relationship Id="rId18" Type="http://schemas.openxmlformats.org/officeDocument/2006/relationships/hyperlink" Target="https://podminky.urs.cz/item/CS_URS_2022_01/181451121" TargetMode="External" /><Relationship Id="rId19" Type="http://schemas.openxmlformats.org/officeDocument/2006/relationships/hyperlink" Target="https://podminky.urs.cz/item/CS_URS_2022_01/181951112" TargetMode="External" /><Relationship Id="rId20" Type="http://schemas.openxmlformats.org/officeDocument/2006/relationships/hyperlink" Target="https://podminky.urs.cz/item/CS_URS_2022_01/182251101" TargetMode="External" /><Relationship Id="rId21" Type="http://schemas.openxmlformats.org/officeDocument/2006/relationships/hyperlink" Target="https://podminky.urs.cz/item/CS_URS_2022_01/182351133" TargetMode="External" /><Relationship Id="rId22" Type="http://schemas.openxmlformats.org/officeDocument/2006/relationships/hyperlink" Target="https://podminky.urs.cz/item/CS_URS_2022_01/183405291.R." TargetMode="External" /><Relationship Id="rId23" Type="http://schemas.openxmlformats.org/officeDocument/2006/relationships/hyperlink" Target="https://podminky.urs.cz/item/CS_URS_2022_01/185804312" TargetMode="External" /><Relationship Id="rId24" Type="http://schemas.openxmlformats.org/officeDocument/2006/relationships/hyperlink" Target="https://podminky.urs.cz/item/CS_URS_2022_01/212755218" TargetMode="External" /><Relationship Id="rId25" Type="http://schemas.openxmlformats.org/officeDocument/2006/relationships/hyperlink" Target="https://podminky.urs.cz/item/CS_URS_2022_01/213141111" TargetMode="External" /><Relationship Id="rId26" Type="http://schemas.openxmlformats.org/officeDocument/2006/relationships/hyperlink" Target="https://podminky.urs.cz/item/CS_URS_2022_01/275313811" TargetMode="External" /><Relationship Id="rId27" Type="http://schemas.openxmlformats.org/officeDocument/2006/relationships/hyperlink" Target="https://podminky.urs.cz/item/CS_URS_2022_01/463211132" TargetMode="External" /><Relationship Id="rId28" Type="http://schemas.openxmlformats.org/officeDocument/2006/relationships/hyperlink" Target="https://podminky.urs.cz/item/CS_URS_2022_01/464541111" TargetMode="External" /><Relationship Id="rId29" Type="http://schemas.openxmlformats.org/officeDocument/2006/relationships/hyperlink" Target="https://podminky.urs.cz/item/CS_URS_2022_01/469521211" TargetMode="External" /><Relationship Id="rId30" Type="http://schemas.openxmlformats.org/officeDocument/2006/relationships/hyperlink" Target="https://podminky.urs.cz/item/CS_URS_2022_01/564861111" TargetMode="External" /><Relationship Id="rId31" Type="http://schemas.openxmlformats.org/officeDocument/2006/relationships/hyperlink" Target="https://podminky.urs.cz/item/CS_URS_2022_01/962052211" TargetMode="External" /><Relationship Id="rId32" Type="http://schemas.openxmlformats.org/officeDocument/2006/relationships/hyperlink" Target="https://podminky.urs.cz/item/CS_URS_2022_01/998321011" TargetMode="External" /><Relationship Id="rId33" Type="http://schemas.openxmlformats.org/officeDocument/2006/relationships/hyperlink" Target="https://podminky.urs.cz/item/CS_URS_2022_01/998767101" TargetMode="External" /><Relationship Id="rId3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5101201" TargetMode="External" /><Relationship Id="rId2" Type="http://schemas.openxmlformats.org/officeDocument/2006/relationships/hyperlink" Target="https://podminky.urs.cz/item/CS_URS_2022_01/121151123" TargetMode="External" /><Relationship Id="rId3" Type="http://schemas.openxmlformats.org/officeDocument/2006/relationships/hyperlink" Target="https://podminky.urs.cz/item/CS_URS_2022_01/122351106" TargetMode="External" /><Relationship Id="rId4" Type="http://schemas.openxmlformats.org/officeDocument/2006/relationships/hyperlink" Target="https://podminky.urs.cz/item/CS_URS_2022_01/132354205" TargetMode="External" /><Relationship Id="rId5" Type="http://schemas.openxmlformats.org/officeDocument/2006/relationships/hyperlink" Target="https://podminky.urs.cz/item/CS_URS_2022_01/151101201" TargetMode="External" /><Relationship Id="rId6" Type="http://schemas.openxmlformats.org/officeDocument/2006/relationships/hyperlink" Target="https://podminky.urs.cz/item/CS_URS_2022_01/151101211" TargetMode="External" /><Relationship Id="rId7" Type="http://schemas.openxmlformats.org/officeDocument/2006/relationships/hyperlink" Target="https://podminky.urs.cz/item/CS_URS_2022_01/162251102" TargetMode="External" /><Relationship Id="rId8" Type="http://schemas.openxmlformats.org/officeDocument/2006/relationships/hyperlink" Target="https://podminky.urs.cz/item/CS_URS_2022_01/167151111" TargetMode="External" /><Relationship Id="rId9" Type="http://schemas.openxmlformats.org/officeDocument/2006/relationships/hyperlink" Target="https://podminky.urs.cz/item/CS_URS_2022_01/171151103" TargetMode="External" /><Relationship Id="rId10" Type="http://schemas.openxmlformats.org/officeDocument/2006/relationships/hyperlink" Target="https://podminky.urs.cz/item/CS_URS_2022_01/171251101" TargetMode="External" /><Relationship Id="rId11" Type="http://schemas.openxmlformats.org/officeDocument/2006/relationships/hyperlink" Target="https://podminky.urs.cz/item/CS_URS_2022_01/174151101" TargetMode="External" /><Relationship Id="rId12" Type="http://schemas.openxmlformats.org/officeDocument/2006/relationships/hyperlink" Target="https://podminky.urs.cz/item/CS_URS_2022_01/175111101" TargetMode="External" /><Relationship Id="rId13" Type="http://schemas.openxmlformats.org/officeDocument/2006/relationships/hyperlink" Target="https://podminky.urs.cz/item/CS_URS_2022_01/181451121" TargetMode="External" /><Relationship Id="rId14" Type="http://schemas.openxmlformats.org/officeDocument/2006/relationships/hyperlink" Target="https://podminky.urs.cz/item/CS_URS_2022_01/181951112" TargetMode="External" /><Relationship Id="rId15" Type="http://schemas.openxmlformats.org/officeDocument/2006/relationships/hyperlink" Target="https://podminky.urs.cz/item/CS_URS_2022_01/182351133" TargetMode="External" /><Relationship Id="rId16" Type="http://schemas.openxmlformats.org/officeDocument/2006/relationships/hyperlink" Target="https://podminky.urs.cz/item/CS_URS_2022_01/185804312" TargetMode="External" /><Relationship Id="rId17" Type="http://schemas.openxmlformats.org/officeDocument/2006/relationships/hyperlink" Target="https://podminky.urs.cz/item/CS_URS_2022_01/271532212" TargetMode="External" /><Relationship Id="rId18" Type="http://schemas.openxmlformats.org/officeDocument/2006/relationships/hyperlink" Target="https://podminky.urs.cz/item/CS_URS_2022_01/273313511" TargetMode="External" /><Relationship Id="rId19" Type="http://schemas.openxmlformats.org/officeDocument/2006/relationships/hyperlink" Target="https://podminky.urs.cz/item/CS_URS_2022_01/321321116" TargetMode="External" /><Relationship Id="rId20" Type="http://schemas.openxmlformats.org/officeDocument/2006/relationships/hyperlink" Target="https://podminky.urs.cz/item/CS_URS_2022_01/321351010" TargetMode="External" /><Relationship Id="rId21" Type="http://schemas.openxmlformats.org/officeDocument/2006/relationships/hyperlink" Target="https://podminky.urs.cz/item/CS_URS_2022_01/321352010" TargetMode="External" /><Relationship Id="rId22" Type="http://schemas.openxmlformats.org/officeDocument/2006/relationships/hyperlink" Target="https://podminky.urs.cz/item/CS_URS_2022_01/321357110" TargetMode="External" /><Relationship Id="rId23" Type="http://schemas.openxmlformats.org/officeDocument/2006/relationships/hyperlink" Target="https://podminky.urs.cz/item/CS_URS_2022_01/321366111" TargetMode="External" /><Relationship Id="rId24" Type="http://schemas.openxmlformats.org/officeDocument/2006/relationships/hyperlink" Target="https://podminky.urs.cz/item/CS_URS_2022_01/462511270" TargetMode="External" /><Relationship Id="rId25" Type="http://schemas.openxmlformats.org/officeDocument/2006/relationships/hyperlink" Target="https://podminky.urs.cz/item/CS_URS_2022_01/462512270" TargetMode="External" /><Relationship Id="rId26" Type="http://schemas.openxmlformats.org/officeDocument/2006/relationships/hyperlink" Target="https://podminky.urs.cz/item/CS_URS_2022_01/462519002" TargetMode="External" /><Relationship Id="rId27" Type="http://schemas.openxmlformats.org/officeDocument/2006/relationships/hyperlink" Target="https://podminky.urs.cz/item/CS_URS_2022_01/463212121" TargetMode="External" /><Relationship Id="rId28" Type="http://schemas.openxmlformats.org/officeDocument/2006/relationships/hyperlink" Target="https://podminky.urs.cz/item/CS_URS_2022_01/463212191" TargetMode="External" /><Relationship Id="rId29" Type="http://schemas.openxmlformats.org/officeDocument/2006/relationships/hyperlink" Target="https://podminky.urs.cz/item/CS_URS_2022_01/464541111" TargetMode="External" /><Relationship Id="rId30" Type="http://schemas.openxmlformats.org/officeDocument/2006/relationships/hyperlink" Target="https://podminky.urs.cz/item/CS_URS_2022_01/871265231" TargetMode="External" /><Relationship Id="rId31" Type="http://schemas.openxmlformats.org/officeDocument/2006/relationships/hyperlink" Target="https://podminky.urs.cz/item/CS_URS_2022_01/899914111" TargetMode="External" /><Relationship Id="rId32" Type="http://schemas.openxmlformats.org/officeDocument/2006/relationships/hyperlink" Target="https://podminky.urs.cz/item/CS_URS_2022_01/939941112" TargetMode="External" /><Relationship Id="rId33" Type="http://schemas.openxmlformats.org/officeDocument/2006/relationships/hyperlink" Target="https://podminky.urs.cz/item/CS_URS_2022_01/998322011" TargetMode="External" /><Relationship Id="rId34" Type="http://schemas.openxmlformats.org/officeDocument/2006/relationships/hyperlink" Target="https://podminky.urs.cz/item/CS_URS_2022_01/767161229" TargetMode="External" /><Relationship Id="rId35" Type="http://schemas.openxmlformats.org/officeDocument/2006/relationships/hyperlink" Target="https://podminky.urs.cz/item/CS_URS_2022_01/998767101" TargetMode="External" /><Relationship Id="rId36" Type="http://schemas.openxmlformats.org/officeDocument/2006/relationships/hyperlink" Target="https://podminky.urs.cz/item/CS_URS_2022_01/783617691" TargetMode="External" /><Relationship Id="rId37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5101201" TargetMode="External" /><Relationship Id="rId2" Type="http://schemas.openxmlformats.org/officeDocument/2006/relationships/hyperlink" Target="https://podminky.urs.cz/item/CS_URS_2022_01/132351253" TargetMode="External" /><Relationship Id="rId3" Type="http://schemas.openxmlformats.org/officeDocument/2006/relationships/hyperlink" Target="https://podminky.urs.cz/item/CS_URS_2022_01/162351103" TargetMode="External" /><Relationship Id="rId4" Type="http://schemas.openxmlformats.org/officeDocument/2006/relationships/hyperlink" Target="https://podminky.urs.cz/item/CS_URS_2022_01/167151101" TargetMode="External" /><Relationship Id="rId5" Type="http://schemas.openxmlformats.org/officeDocument/2006/relationships/hyperlink" Target="https://podminky.urs.cz/item/CS_URS_2022_01/171251101" TargetMode="External" /><Relationship Id="rId6" Type="http://schemas.openxmlformats.org/officeDocument/2006/relationships/hyperlink" Target="https://podminky.urs.cz/item/CS_URS_2022_01/174151101" TargetMode="External" /><Relationship Id="rId7" Type="http://schemas.openxmlformats.org/officeDocument/2006/relationships/hyperlink" Target="https://podminky.urs.cz/item/CS_URS_2022_01/271532212" TargetMode="External" /><Relationship Id="rId8" Type="http://schemas.openxmlformats.org/officeDocument/2006/relationships/hyperlink" Target="https://podminky.urs.cz/item/CS_URS_2022_01/273313511" TargetMode="External" /><Relationship Id="rId9" Type="http://schemas.openxmlformats.org/officeDocument/2006/relationships/hyperlink" Target="https://podminky.urs.cz/item/CS_URS_2022_01/274322611" TargetMode="External" /><Relationship Id="rId10" Type="http://schemas.openxmlformats.org/officeDocument/2006/relationships/hyperlink" Target="https://podminky.urs.cz/item/CS_URS_2022_01/274351121" TargetMode="External" /><Relationship Id="rId11" Type="http://schemas.openxmlformats.org/officeDocument/2006/relationships/hyperlink" Target="https://podminky.urs.cz/item/CS_URS_2022_01/274351122" TargetMode="External" /><Relationship Id="rId12" Type="http://schemas.openxmlformats.org/officeDocument/2006/relationships/hyperlink" Target="https://podminky.urs.cz/item/CS_URS_2022_01/274361821" TargetMode="External" /><Relationship Id="rId13" Type="http://schemas.openxmlformats.org/officeDocument/2006/relationships/hyperlink" Target="https://podminky.urs.cz/item/CS_URS_2022_01/317941121" TargetMode="External" /><Relationship Id="rId14" Type="http://schemas.openxmlformats.org/officeDocument/2006/relationships/hyperlink" Target="https://podminky.urs.cz/item/CS_URS_2022_01/321321116" TargetMode="External" /><Relationship Id="rId15" Type="http://schemas.openxmlformats.org/officeDocument/2006/relationships/hyperlink" Target="https://podminky.urs.cz/item/CS_URS_2022_01/321351010" TargetMode="External" /><Relationship Id="rId16" Type="http://schemas.openxmlformats.org/officeDocument/2006/relationships/hyperlink" Target="https://podminky.urs.cz/item/CS_URS_2022_01/321352010" TargetMode="External" /><Relationship Id="rId17" Type="http://schemas.openxmlformats.org/officeDocument/2006/relationships/hyperlink" Target="https://podminky.urs.cz/item/CS_URS_2022_01/321366111" TargetMode="External" /><Relationship Id="rId18" Type="http://schemas.openxmlformats.org/officeDocument/2006/relationships/hyperlink" Target="https://podminky.urs.cz/item/CS_URS_2022_01/451315114" TargetMode="External" /><Relationship Id="rId19" Type="http://schemas.openxmlformats.org/officeDocument/2006/relationships/hyperlink" Target="https://podminky.urs.cz/item/CS_URS_2022_01/451315124" TargetMode="External" /><Relationship Id="rId20" Type="http://schemas.openxmlformats.org/officeDocument/2006/relationships/hyperlink" Target="https://podminky.urs.cz/item/CS_URS_2022_01/452368113" TargetMode="External" /><Relationship Id="rId21" Type="http://schemas.openxmlformats.org/officeDocument/2006/relationships/hyperlink" Target="https://podminky.urs.cz/item/CS_URS_2022_01/452368211" TargetMode="External" /><Relationship Id="rId22" Type="http://schemas.openxmlformats.org/officeDocument/2006/relationships/hyperlink" Target="https://podminky.urs.cz/item/CS_URS_2022_01/457311118" TargetMode="External" /><Relationship Id="rId23" Type="http://schemas.openxmlformats.org/officeDocument/2006/relationships/hyperlink" Target="https://podminky.urs.cz/item/CS_URS_2022_01/457311191" TargetMode="External" /><Relationship Id="rId24" Type="http://schemas.openxmlformats.org/officeDocument/2006/relationships/hyperlink" Target="https://podminky.urs.cz/item/CS_URS_2022_01/463212121" TargetMode="External" /><Relationship Id="rId25" Type="http://schemas.openxmlformats.org/officeDocument/2006/relationships/hyperlink" Target="https://podminky.urs.cz/item/CS_URS_2022_01/463212191" TargetMode="External" /><Relationship Id="rId26" Type="http://schemas.openxmlformats.org/officeDocument/2006/relationships/hyperlink" Target="https://podminky.urs.cz/item/CS_URS_2022_01/464541111" TargetMode="External" /><Relationship Id="rId27" Type="http://schemas.openxmlformats.org/officeDocument/2006/relationships/hyperlink" Target="https://podminky.urs.cz/item/CS_URS_2022_01/619991011" TargetMode="External" /><Relationship Id="rId28" Type="http://schemas.openxmlformats.org/officeDocument/2006/relationships/hyperlink" Target="https://podminky.urs.cz/item/CS_URS_2022_01/857372122" TargetMode="External" /><Relationship Id="rId29" Type="http://schemas.openxmlformats.org/officeDocument/2006/relationships/hyperlink" Target="https://podminky.urs.cz/item/CS_URS_2022_01/871370320" TargetMode="External" /><Relationship Id="rId30" Type="http://schemas.openxmlformats.org/officeDocument/2006/relationships/hyperlink" Target="https://podminky.urs.cz/item/CS_URS_2022_01/899623161" TargetMode="External" /><Relationship Id="rId31" Type="http://schemas.openxmlformats.org/officeDocument/2006/relationships/hyperlink" Target="https://podminky.urs.cz/item/CS_URS_2022_01/899643111" TargetMode="External" /><Relationship Id="rId32" Type="http://schemas.openxmlformats.org/officeDocument/2006/relationships/hyperlink" Target="https://podminky.urs.cz/item/CS_URS_2022_01/931994111" TargetMode="External" /><Relationship Id="rId33" Type="http://schemas.openxmlformats.org/officeDocument/2006/relationships/hyperlink" Target="https://podminky.urs.cz/item/CS_URS_2022_01/934956124" TargetMode="External" /><Relationship Id="rId34" Type="http://schemas.openxmlformats.org/officeDocument/2006/relationships/hyperlink" Target="https://podminky.urs.cz/item/CS_URS_2022_01/953171031" TargetMode="External" /><Relationship Id="rId35" Type="http://schemas.openxmlformats.org/officeDocument/2006/relationships/hyperlink" Target="https://podminky.urs.cz/item/CS_URS_2022_01/953941220" TargetMode="External" /><Relationship Id="rId36" Type="http://schemas.openxmlformats.org/officeDocument/2006/relationships/hyperlink" Target="https://podminky.urs.cz/item/CS_URS_2022_01/953965121" TargetMode="External" /><Relationship Id="rId37" Type="http://schemas.openxmlformats.org/officeDocument/2006/relationships/hyperlink" Target="https://podminky.urs.cz/item/CS_URS_2022_01/998322011" TargetMode="External" /><Relationship Id="rId38" Type="http://schemas.openxmlformats.org/officeDocument/2006/relationships/hyperlink" Target="https://podminky.urs.cz/item/CS_URS_2022_01/767161229" TargetMode="External" /><Relationship Id="rId39" Type="http://schemas.openxmlformats.org/officeDocument/2006/relationships/hyperlink" Target="https://podminky.urs.cz/item/CS_URS_2022_01/767995111" TargetMode="External" /><Relationship Id="rId40" Type="http://schemas.openxmlformats.org/officeDocument/2006/relationships/hyperlink" Target="https://podminky.urs.cz/item/CS_URS_2022_01/767995114" TargetMode="External" /><Relationship Id="rId41" Type="http://schemas.openxmlformats.org/officeDocument/2006/relationships/hyperlink" Target="https://podminky.urs.cz/item/CS_URS_2022_01/767995117" TargetMode="External" /><Relationship Id="rId42" Type="http://schemas.openxmlformats.org/officeDocument/2006/relationships/hyperlink" Target="https://podminky.urs.cz/item/CS_URS_2022_01/998767101" TargetMode="External" /><Relationship Id="rId43" Type="http://schemas.openxmlformats.org/officeDocument/2006/relationships/hyperlink" Target="https://podminky.urs.cz/item/CS_URS_2022_01/783617693" TargetMode="External" /><Relationship Id="rId4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5101201" TargetMode="External" /><Relationship Id="rId2" Type="http://schemas.openxmlformats.org/officeDocument/2006/relationships/hyperlink" Target="https://podminky.urs.cz/item/CS_URS_2022_01/121151123" TargetMode="External" /><Relationship Id="rId3" Type="http://schemas.openxmlformats.org/officeDocument/2006/relationships/hyperlink" Target="https://podminky.urs.cz/item/CS_URS_2022_01/122351106" TargetMode="External" /><Relationship Id="rId4" Type="http://schemas.openxmlformats.org/officeDocument/2006/relationships/hyperlink" Target="https://podminky.urs.cz/item/CS_URS_2022_01/132351253" TargetMode="External" /><Relationship Id="rId5" Type="http://schemas.openxmlformats.org/officeDocument/2006/relationships/hyperlink" Target="https://podminky.urs.cz/item/CS_URS_2022_01/162351103" TargetMode="External" /><Relationship Id="rId6" Type="http://schemas.openxmlformats.org/officeDocument/2006/relationships/hyperlink" Target="https://podminky.urs.cz/item/CS_URS_2022_01/167151111" TargetMode="External" /><Relationship Id="rId7" Type="http://schemas.openxmlformats.org/officeDocument/2006/relationships/hyperlink" Target="https://podminky.urs.cz/item/CS_URS_2022_01/171251101" TargetMode="External" /><Relationship Id="rId8" Type="http://schemas.openxmlformats.org/officeDocument/2006/relationships/hyperlink" Target="https://podminky.urs.cz/item/CS_URS_2022_01/174151101" TargetMode="External" /><Relationship Id="rId9" Type="http://schemas.openxmlformats.org/officeDocument/2006/relationships/hyperlink" Target="https://podminky.urs.cz/item/CS_URS_2022_01/181451121" TargetMode="External" /><Relationship Id="rId10" Type="http://schemas.openxmlformats.org/officeDocument/2006/relationships/hyperlink" Target="https://podminky.urs.cz/item/CS_URS_2022_01/181951112" TargetMode="External" /><Relationship Id="rId11" Type="http://schemas.openxmlformats.org/officeDocument/2006/relationships/hyperlink" Target="https://podminky.urs.cz/item/CS_URS_2022_01/182351133" TargetMode="External" /><Relationship Id="rId12" Type="http://schemas.openxmlformats.org/officeDocument/2006/relationships/hyperlink" Target="https://podminky.urs.cz/item/CS_URS_2022_01/183405291" TargetMode="External" /><Relationship Id="rId13" Type="http://schemas.openxmlformats.org/officeDocument/2006/relationships/hyperlink" Target="https://podminky.urs.cz/item/CS_URS_2022_01/185804312" TargetMode="External" /><Relationship Id="rId14" Type="http://schemas.openxmlformats.org/officeDocument/2006/relationships/hyperlink" Target="https://podminky.urs.cz/item/CS_URS_2022_01/273313511" TargetMode="External" /><Relationship Id="rId15" Type="http://schemas.openxmlformats.org/officeDocument/2006/relationships/hyperlink" Target="https://podminky.urs.cz/item/CS_URS_2022_01/321321116" TargetMode="External" /><Relationship Id="rId16" Type="http://schemas.openxmlformats.org/officeDocument/2006/relationships/hyperlink" Target="https://podminky.urs.cz/item/CS_URS_2022_01/321351010" TargetMode="External" /><Relationship Id="rId17" Type="http://schemas.openxmlformats.org/officeDocument/2006/relationships/hyperlink" Target="https://podminky.urs.cz/item/CS_URS_2022_01/321352010" TargetMode="External" /><Relationship Id="rId18" Type="http://schemas.openxmlformats.org/officeDocument/2006/relationships/hyperlink" Target="https://podminky.urs.cz/item/CS_URS_2022_01/321366111" TargetMode="External" /><Relationship Id="rId19" Type="http://schemas.openxmlformats.org/officeDocument/2006/relationships/hyperlink" Target="https://podminky.urs.cz/item/CS_URS_2022_01/451311541" TargetMode="External" /><Relationship Id="rId20" Type="http://schemas.openxmlformats.org/officeDocument/2006/relationships/hyperlink" Target="https://podminky.urs.cz/item/CS_URS_2022_01/462512270" TargetMode="External" /><Relationship Id="rId21" Type="http://schemas.openxmlformats.org/officeDocument/2006/relationships/hyperlink" Target="https://podminky.urs.cz/item/CS_URS_2022_01/463212121" TargetMode="External" /><Relationship Id="rId22" Type="http://schemas.openxmlformats.org/officeDocument/2006/relationships/hyperlink" Target="https://podminky.urs.cz/item/CS_URS_2022_01/463212191" TargetMode="External" /><Relationship Id="rId23" Type="http://schemas.openxmlformats.org/officeDocument/2006/relationships/hyperlink" Target="https://podminky.urs.cz/item/CS_URS_2022_01/464541111" TargetMode="External" /><Relationship Id="rId24" Type="http://schemas.openxmlformats.org/officeDocument/2006/relationships/hyperlink" Target="https://podminky.urs.cz/item/CS_URS_2022_01/465513327" TargetMode="External" /><Relationship Id="rId25" Type="http://schemas.openxmlformats.org/officeDocument/2006/relationships/hyperlink" Target="https://podminky.urs.cz/item/CS_URS_2022_01/998322011" TargetMode="External" /><Relationship Id="rId26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311171.1" TargetMode="External" /><Relationship Id="rId2" Type="http://schemas.openxmlformats.org/officeDocument/2006/relationships/hyperlink" Target="https://podminky.urs.cz/item/CS_URS_2022_01/115101201" TargetMode="External" /><Relationship Id="rId3" Type="http://schemas.openxmlformats.org/officeDocument/2006/relationships/hyperlink" Target="https://podminky.urs.cz/item/CS_URS_2022_01/121151123" TargetMode="External" /><Relationship Id="rId4" Type="http://schemas.openxmlformats.org/officeDocument/2006/relationships/hyperlink" Target="https://podminky.urs.cz/item/CS_URS_2022_01/122251107" TargetMode="External" /><Relationship Id="rId5" Type="http://schemas.openxmlformats.org/officeDocument/2006/relationships/hyperlink" Target="https://podminky.urs.cz/item/CS_URS_2022_01/122251407" TargetMode="External" /><Relationship Id="rId6" Type="http://schemas.openxmlformats.org/officeDocument/2006/relationships/hyperlink" Target="https://podminky.urs.cz/item/CS_URS_2022_01/122351407" TargetMode="External" /><Relationship Id="rId7" Type="http://schemas.openxmlformats.org/officeDocument/2006/relationships/hyperlink" Target="https://podminky.urs.cz/item/CS_URS_2022_01/162351103" TargetMode="External" /><Relationship Id="rId8" Type="http://schemas.openxmlformats.org/officeDocument/2006/relationships/hyperlink" Target="https://podminky.urs.cz/item/CS_URS_2022_01/167151111" TargetMode="External" /><Relationship Id="rId9" Type="http://schemas.openxmlformats.org/officeDocument/2006/relationships/hyperlink" Target="https://podminky.urs.cz/item/CS_URS_2022_01/171153101" TargetMode="External" /><Relationship Id="rId10" Type="http://schemas.openxmlformats.org/officeDocument/2006/relationships/hyperlink" Target="https://podminky.urs.cz/item/CS_URS_2022_01/171251101" TargetMode="External" /><Relationship Id="rId11" Type="http://schemas.openxmlformats.org/officeDocument/2006/relationships/hyperlink" Target="https://podminky.urs.cz/item/CS_URS_2022_01/182351133" TargetMode="External" /><Relationship Id="rId12" Type="http://schemas.openxmlformats.org/officeDocument/2006/relationships/hyperlink" Target="https://podminky.urs.cz/item/CS_URS_2022_01/181451121" TargetMode="External" /><Relationship Id="rId13" Type="http://schemas.openxmlformats.org/officeDocument/2006/relationships/hyperlink" Target="https://podminky.urs.cz/item/CS_URS_2022_01/181951112" TargetMode="External" /><Relationship Id="rId14" Type="http://schemas.openxmlformats.org/officeDocument/2006/relationships/hyperlink" Target="https://podminky.urs.cz/item/CS_URS_2022_01/182151111" TargetMode="External" /><Relationship Id="rId15" Type="http://schemas.openxmlformats.org/officeDocument/2006/relationships/hyperlink" Target="https://podminky.urs.cz/item/CS_URS_2022_01/183405291" TargetMode="External" /><Relationship Id="rId16" Type="http://schemas.openxmlformats.org/officeDocument/2006/relationships/hyperlink" Target="https://podminky.urs.cz/item/CS_URS_2022_01/185804312" TargetMode="External" /><Relationship Id="rId17" Type="http://schemas.openxmlformats.org/officeDocument/2006/relationships/hyperlink" Target="https://podminky.urs.cz/item/CS_URS_2022_01/213141111" TargetMode="External" /><Relationship Id="rId18" Type="http://schemas.openxmlformats.org/officeDocument/2006/relationships/hyperlink" Target="https://podminky.urs.cz/item/CS_URS_2022_01/998321011" TargetMode="External" /><Relationship Id="rId19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1151123" TargetMode="External" /><Relationship Id="rId2" Type="http://schemas.openxmlformats.org/officeDocument/2006/relationships/hyperlink" Target="https://podminky.urs.cz/item/CS_URS_2022_01/122251106" TargetMode="External" /><Relationship Id="rId3" Type="http://schemas.openxmlformats.org/officeDocument/2006/relationships/hyperlink" Target="https://podminky.urs.cz/item/CS_URS_2022_01/131251106" TargetMode="External" /><Relationship Id="rId4" Type="http://schemas.openxmlformats.org/officeDocument/2006/relationships/hyperlink" Target="https://podminky.urs.cz/item/CS_URS_2022_01/162251102" TargetMode="External" /><Relationship Id="rId5" Type="http://schemas.openxmlformats.org/officeDocument/2006/relationships/hyperlink" Target="https://podminky.urs.cz/item/CS_URS_2022_01/167151111" TargetMode="External" /><Relationship Id="rId6" Type="http://schemas.openxmlformats.org/officeDocument/2006/relationships/hyperlink" Target="https://podminky.urs.cz/item/CS_URS_2022_01/171151103" TargetMode="External" /><Relationship Id="rId7" Type="http://schemas.openxmlformats.org/officeDocument/2006/relationships/hyperlink" Target="https://podminky.urs.cz/item/CS_URS_2022_01/171152111" TargetMode="External" /><Relationship Id="rId8" Type="http://schemas.openxmlformats.org/officeDocument/2006/relationships/hyperlink" Target="https://podminky.urs.cz/item/CS_URS_2022_01/171251101" TargetMode="External" /><Relationship Id="rId9" Type="http://schemas.openxmlformats.org/officeDocument/2006/relationships/hyperlink" Target="https://podminky.urs.cz/item/CS_URS_2022_01/181451121" TargetMode="External" /><Relationship Id="rId10" Type="http://schemas.openxmlformats.org/officeDocument/2006/relationships/hyperlink" Target="https://podminky.urs.cz/item/CS_URS_2022_01/181951112" TargetMode="External" /><Relationship Id="rId11" Type="http://schemas.openxmlformats.org/officeDocument/2006/relationships/hyperlink" Target="https://podminky.urs.cz/item/CS_URS_2022_01/182351133" TargetMode="External" /><Relationship Id="rId12" Type="http://schemas.openxmlformats.org/officeDocument/2006/relationships/hyperlink" Target="https://podminky.urs.cz/item/CS_URS_2022_01/183405291" TargetMode="External" /><Relationship Id="rId13" Type="http://schemas.openxmlformats.org/officeDocument/2006/relationships/hyperlink" Target="https://podminky.urs.cz/item/CS_URS_2022_01/185804312" TargetMode="External" /><Relationship Id="rId14" Type="http://schemas.openxmlformats.org/officeDocument/2006/relationships/hyperlink" Target="https://podminky.urs.cz/item/CS_URS_2022_01/564861111" TargetMode="External" /><Relationship Id="rId15" Type="http://schemas.openxmlformats.org/officeDocument/2006/relationships/hyperlink" Target="https://podminky.urs.cz/item/CS_URS_2022_01/564952114" TargetMode="External" /><Relationship Id="rId16" Type="http://schemas.openxmlformats.org/officeDocument/2006/relationships/hyperlink" Target="https://podminky.urs.cz/item/CS_URS_2022_01/569903311" TargetMode="External" /><Relationship Id="rId17" Type="http://schemas.openxmlformats.org/officeDocument/2006/relationships/hyperlink" Target="https://podminky.urs.cz/item/CS_URS_2022_01/919112222" TargetMode="External" /><Relationship Id="rId18" Type="http://schemas.openxmlformats.org/officeDocument/2006/relationships/hyperlink" Target="https://podminky.urs.cz/item/CS_URS_2022_01/919122121" TargetMode="External" /><Relationship Id="rId19" Type="http://schemas.openxmlformats.org/officeDocument/2006/relationships/hyperlink" Target="https://podminky.urs.cz/item/CS_URS_2022_01/919735111" TargetMode="External" /><Relationship Id="rId20" Type="http://schemas.openxmlformats.org/officeDocument/2006/relationships/hyperlink" Target="https://podminky.urs.cz/item/CS_URS_2022_01/998225111" TargetMode="External" /><Relationship Id="rId2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36501111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18</v>
      </c>
    </row>
    <row r="7" spans="2:71" s="1" customFormat="1" ht="12" customHeight="1">
      <c r="B7" s="23"/>
      <c r="C7" s="24"/>
      <c r="D7" s="34" t="s">
        <v>19</v>
      </c>
      <c r="E7" s="24"/>
      <c r="F7" s="24"/>
      <c r="G7" s="24"/>
      <c r="H7" s="24"/>
      <c r="I7" s="24"/>
      <c r="J7" s="24"/>
      <c r="K7" s="29" t="s">
        <v>20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21</v>
      </c>
      <c r="AL7" s="24"/>
      <c r="AM7" s="24"/>
      <c r="AN7" s="29" t="s">
        <v>20</v>
      </c>
      <c r="AO7" s="24"/>
      <c r="AP7" s="24"/>
      <c r="AQ7" s="24"/>
      <c r="AR7" s="22"/>
      <c r="BE7" s="33"/>
      <c r="BS7" s="19" t="s">
        <v>22</v>
      </c>
    </row>
    <row r="8" spans="2:71" s="1" customFormat="1" ht="12" customHeight="1">
      <c r="B8" s="23"/>
      <c r="C8" s="24"/>
      <c r="D8" s="34" t="s">
        <v>23</v>
      </c>
      <c r="E8" s="24"/>
      <c r="F8" s="24"/>
      <c r="G8" s="24"/>
      <c r="H8" s="24"/>
      <c r="I8" s="24"/>
      <c r="J8" s="24"/>
      <c r="K8" s="29" t="s">
        <v>24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25</v>
      </c>
      <c r="AL8" s="24"/>
      <c r="AM8" s="24"/>
      <c r="AN8" s="35" t="s">
        <v>26</v>
      </c>
      <c r="AO8" s="24"/>
      <c r="AP8" s="24"/>
      <c r="AQ8" s="24"/>
      <c r="AR8" s="22"/>
      <c r="BE8" s="33"/>
      <c r="BS8" s="19" t="s">
        <v>27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28</v>
      </c>
    </row>
    <row r="10" spans="2:71" s="1" customFormat="1" ht="12" customHeight="1">
      <c r="B10" s="23"/>
      <c r="C10" s="24"/>
      <c r="D10" s="34" t="s">
        <v>29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30</v>
      </c>
      <c r="AL10" s="24"/>
      <c r="AM10" s="24"/>
      <c r="AN10" s="29" t="s">
        <v>31</v>
      </c>
      <c r="AO10" s="24"/>
      <c r="AP10" s="24"/>
      <c r="AQ10" s="24"/>
      <c r="AR10" s="22"/>
      <c r="BE10" s="33"/>
      <c r="BS10" s="19" t="s">
        <v>18</v>
      </c>
    </row>
    <row r="11" spans="2:71" s="1" customFormat="1" ht="18.45" customHeight="1">
      <c r="B11" s="23"/>
      <c r="C11" s="24"/>
      <c r="D11" s="24"/>
      <c r="E11" s="29" t="s">
        <v>32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33</v>
      </c>
      <c r="AL11" s="24"/>
      <c r="AM11" s="24"/>
      <c r="AN11" s="29" t="s">
        <v>20</v>
      </c>
      <c r="AO11" s="24"/>
      <c r="AP11" s="24"/>
      <c r="AQ11" s="24"/>
      <c r="AR11" s="22"/>
      <c r="BE11" s="33"/>
      <c r="BS11" s="19" t="s">
        <v>18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18</v>
      </c>
    </row>
    <row r="13" spans="2:71" s="1" customFormat="1" ht="12" customHeight="1">
      <c r="B13" s="23"/>
      <c r="C13" s="24"/>
      <c r="D13" s="34" t="s">
        <v>34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30</v>
      </c>
      <c r="AL13" s="24"/>
      <c r="AM13" s="24"/>
      <c r="AN13" s="36" t="s">
        <v>35</v>
      </c>
      <c r="AO13" s="24"/>
      <c r="AP13" s="24"/>
      <c r="AQ13" s="24"/>
      <c r="AR13" s="22"/>
      <c r="BE13" s="33"/>
      <c r="BS13" s="19" t="s">
        <v>18</v>
      </c>
    </row>
    <row r="14" spans="2:71" ht="12">
      <c r="B14" s="23"/>
      <c r="C14" s="24"/>
      <c r="D14" s="24"/>
      <c r="E14" s="36" t="s">
        <v>35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33</v>
      </c>
      <c r="AL14" s="24"/>
      <c r="AM14" s="24"/>
      <c r="AN14" s="36" t="s">
        <v>35</v>
      </c>
      <c r="AO14" s="24"/>
      <c r="AP14" s="24"/>
      <c r="AQ14" s="24"/>
      <c r="AR14" s="22"/>
      <c r="BE14" s="33"/>
      <c r="BS14" s="19" t="s">
        <v>18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36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30</v>
      </c>
      <c r="AL16" s="24"/>
      <c r="AM16" s="24"/>
      <c r="AN16" s="29" t="s">
        <v>37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38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33</v>
      </c>
      <c r="AL17" s="24"/>
      <c r="AM17" s="24"/>
      <c r="AN17" s="29" t="s">
        <v>39</v>
      </c>
      <c r="AO17" s="24"/>
      <c r="AP17" s="24"/>
      <c r="AQ17" s="24"/>
      <c r="AR17" s="22"/>
      <c r="BE17" s="33"/>
      <c r="BS17" s="19" t="s">
        <v>40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41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30</v>
      </c>
      <c r="AL19" s="24"/>
      <c r="AM19" s="24"/>
      <c r="AN19" s="29" t="s">
        <v>20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42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33</v>
      </c>
      <c r="AL20" s="24"/>
      <c r="AM20" s="24"/>
      <c r="AN20" s="29" t="s">
        <v>20</v>
      </c>
      <c r="AO20" s="24"/>
      <c r="AP20" s="24"/>
      <c r="AQ20" s="24"/>
      <c r="AR20" s="22"/>
      <c r="BE20" s="33"/>
      <c r="BS20" s="19" t="s">
        <v>40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43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44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45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46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47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48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49</v>
      </c>
      <c r="E29" s="49"/>
      <c r="F29" s="34" t="s">
        <v>50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51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52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53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54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55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56</v>
      </c>
      <c r="U35" s="56"/>
      <c r="V35" s="56"/>
      <c r="W35" s="56"/>
      <c r="X35" s="58" t="s">
        <v>57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58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15UL31027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Librantický potok, Bukovina, výstavba suché retenční nádrže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23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Bukovina u Hradce Králové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25</v>
      </c>
      <c r="AJ47" s="42"/>
      <c r="AK47" s="42"/>
      <c r="AL47" s="42"/>
      <c r="AM47" s="74" t="str">
        <f>IF(AN8="","",AN8)</f>
        <v>4. 4. 2022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25.65" customHeight="1">
      <c r="A49" s="40"/>
      <c r="B49" s="41"/>
      <c r="C49" s="34" t="s">
        <v>29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Povodí Labe, s.p.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36</v>
      </c>
      <c r="AJ49" s="42"/>
      <c r="AK49" s="42"/>
      <c r="AL49" s="42"/>
      <c r="AM49" s="75" t="str">
        <f>IF(E17="","",E17)</f>
        <v>Valbek, spol. s r.o., středisko Plzeň</v>
      </c>
      <c r="AN49" s="66"/>
      <c r="AO49" s="66"/>
      <c r="AP49" s="66"/>
      <c r="AQ49" s="42"/>
      <c r="AR49" s="46"/>
      <c r="AS49" s="76" t="s">
        <v>59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34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41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60</v>
      </c>
      <c r="D52" s="89"/>
      <c r="E52" s="89"/>
      <c r="F52" s="89"/>
      <c r="G52" s="89"/>
      <c r="H52" s="90"/>
      <c r="I52" s="91" t="s">
        <v>61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62</v>
      </c>
      <c r="AH52" s="89"/>
      <c r="AI52" s="89"/>
      <c r="AJ52" s="89"/>
      <c r="AK52" s="89"/>
      <c r="AL52" s="89"/>
      <c r="AM52" s="89"/>
      <c r="AN52" s="91" t="s">
        <v>63</v>
      </c>
      <c r="AO52" s="89"/>
      <c r="AP52" s="89"/>
      <c r="AQ52" s="93" t="s">
        <v>64</v>
      </c>
      <c r="AR52" s="46"/>
      <c r="AS52" s="94" t="s">
        <v>65</v>
      </c>
      <c r="AT52" s="95" t="s">
        <v>66</v>
      </c>
      <c r="AU52" s="95" t="s">
        <v>67</v>
      </c>
      <c r="AV52" s="95" t="s">
        <v>68</v>
      </c>
      <c r="AW52" s="95" t="s">
        <v>69</v>
      </c>
      <c r="AX52" s="95" t="s">
        <v>70</v>
      </c>
      <c r="AY52" s="95" t="s">
        <v>71</v>
      </c>
      <c r="AZ52" s="95" t="s">
        <v>72</v>
      </c>
      <c r="BA52" s="95" t="s">
        <v>73</v>
      </c>
      <c r="BB52" s="95" t="s">
        <v>74</v>
      </c>
      <c r="BC52" s="95" t="s">
        <v>75</v>
      </c>
      <c r="BD52" s="96" t="s">
        <v>76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77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ROUND(SUM(AG55:AG63),2)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20</v>
      </c>
      <c r="AR54" s="106"/>
      <c r="AS54" s="107">
        <f>ROUND(SUM(AS55:AS63),2)</f>
        <v>0</v>
      </c>
      <c r="AT54" s="108">
        <f>ROUND(SUM(AV54:AW54),2)</f>
        <v>0</v>
      </c>
      <c r="AU54" s="109">
        <f>ROUND(SUM(AU55:AU63),5)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ROUND(SUM(AZ55:AZ63),2)</f>
        <v>0</v>
      </c>
      <c r="BA54" s="108">
        <f>ROUND(SUM(BA55:BA63),2)</f>
        <v>0</v>
      </c>
      <c r="BB54" s="108">
        <f>ROUND(SUM(BB55:BB63),2)</f>
        <v>0</v>
      </c>
      <c r="BC54" s="108">
        <f>ROUND(SUM(BC55:BC63),2)</f>
        <v>0</v>
      </c>
      <c r="BD54" s="110">
        <f>ROUND(SUM(BD55:BD63),2)</f>
        <v>0</v>
      </c>
      <c r="BE54" s="6"/>
      <c r="BS54" s="111" t="s">
        <v>78</v>
      </c>
      <c r="BT54" s="111" t="s">
        <v>79</v>
      </c>
      <c r="BU54" s="112" t="s">
        <v>80</v>
      </c>
      <c r="BV54" s="111" t="s">
        <v>81</v>
      </c>
      <c r="BW54" s="111" t="s">
        <v>5</v>
      </c>
      <c r="BX54" s="111" t="s">
        <v>82</v>
      </c>
      <c r="CL54" s="111" t="s">
        <v>20</v>
      </c>
    </row>
    <row r="55" spans="1:91" s="7" customFormat="1" ht="16.5" customHeight="1">
      <c r="A55" s="113" t="s">
        <v>83</v>
      </c>
      <c r="B55" s="114"/>
      <c r="C55" s="115"/>
      <c r="D55" s="116" t="s">
        <v>84</v>
      </c>
      <c r="E55" s="116"/>
      <c r="F55" s="116"/>
      <c r="G55" s="116"/>
      <c r="H55" s="116"/>
      <c r="I55" s="117"/>
      <c r="J55" s="116" t="s">
        <v>85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 00 - Vedlejší a ostatn...'!J30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86</v>
      </c>
      <c r="AR55" s="120"/>
      <c r="AS55" s="121">
        <v>0</v>
      </c>
      <c r="AT55" s="122">
        <f>ROUND(SUM(AV55:AW55),2)</f>
        <v>0</v>
      </c>
      <c r="AU55" s="123">
        <f>'SO 00 - Vedlejší a ostatn...'!P80</f>
        <v>0</v>
      </c>
      <c r="AV55" s="122">
        <f>'SO 00 - Vedlejší a ostatn...'!J33</f>
        <v>0</v>
      </c>
      <c r="AW55" s="122">
        <f>'SO 00 - Vedlejší a ostatn...'!J34</f>
        <v>0</v>
      </c>
      <c r="AX55" s="122">
        <f>'SO 00 - Vedlejší a ostatn...'!J35</f>
        <v>0</v>
      </c>
      <c r="AY55" s="122">
        <f>'SO 00 - Vedlejší a ostatn...'!J36</f>
        <v>0</v>
      </c>
      <c r="AZ55" s="122">
        <f>'SO 00 - Vedlejší a ostatn...'!F33</f>
        <v>0</v>
      </c>
      <c r="BA55" s="122">
        <f>'SO 00 - Vedlejší a ostatn...'!F34</f>
        <v>0</v>
      </c>
      <c r="BB55" s="122">
        <f>'SO 00 - Vedlejší a ostatn...'!F35</f>
        <v>0</v>
      </c>
      <c r="BC55" s="122">
        <f>'SO 00 - Vedlejší a ostatn...'!F36</f>
        <v>0</v>
      </c>
      <c r="BD55" s="124">
        <f>'SO 00 - Vedlejší a ostatn...'!F37</f>
        <v>0</v>
      </c>
      <c r="BE55" s="7"/>
      <c r="BT55" s="125" t="s">
        <v>22</v>
      </c>
      <c r="BV55" s="125" t="s">
        <v>81</v>
      </c>
      <c r="BW55" s="125" t="s">
        <v>87</v>
      </c>
      <c r="BX55" s="125" t="s">
        <v>5</v>
      </c>
      <c r="CL55" s="125" t="s">
        <v>20</v>
      </c>
      <c r="CM55" s="125" t="s">
        <v>88</v>
      </c>
    </row>
    <row r="56" spans="1:91" s="7" customFormat="1" ht="16.5" customHeight="1">
      <c r="A56" s="113" t="s">
        <v>83</v>
      </c>
      <c r="B56" s="114"/>
      <c r="C56" s="115"/>
      <c r="D56" s="116" t="s">
        <v>89</v>
      </c>
      <c r="E56" s="116"/>
      <c r="F56" s="116"/>
      <c r="G56" s="116"/>
      <c r="H56" s="116"/>
      <c r="I56" s="117"/>
      <c r="J56" s="116" t="s">
        <v>90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'SO 01 - Hráz'!J30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86</v>
      </c>
      <c r="AR56" s="120"/>
      <c r="AS56" s="121">
        <v>0</v>
      </c>
      <c r="AT56" s="122">
        <f>ROUND(SUM(AV56:AW56),2)</f>
        <v>0</v>
      </c>
      <c r="AU56" s="123">
        <f>'SO 01 - Hráz'!P89</f>
        <v>0</v>
      </c>
      <c r="AV56" s="122">
        <f>'SO 01 - Hráz'!J33</f>
        <v>0</v>
      </c>
      <c r="AW56" s="122">
        <f>'SO 01 - Hráz'!J34</f>
        <v>0</v>
      </c>
      <c r="AX56" s="122">
        <f>'SO 01 - Hráz'!J35</f>
        <v>0</v>
      </c>
      <c r="AY56" s="122">
        <f>'SO 01 - Hráz'!J36</f>
        <v>0</v>
      </c>
      <c r="AZ56" s="122">
        <f>'SO 01 - Hráz'!F33</f>
        <v>0</v>
      </c>
      <c r="BA56" s="122">
        <f>'SO 01 - Hráz'!F34</f>
        <v>0</v>
      </c>
      <c r="BB56" s="122">
        <f>'SO 01 - Hráz'!F35</f>
        <v>0</v>
      </c>
      <c r="BC56" s="122">
        <f>'SO 01 - Hráz'!F36</f>
        <v>0</v>
      </c>
      <c r="BD56" s="124">
        <f>'SO 01 - Hráz'!F37</f>
        <v>0</v>
      </c>
      <c r="BE56" s="7"/>
      <c r="BT56" s="125" t="s">
        <v>22</v>
      </c>
      <c r="BV56" s="125" t="s">
        <v>81</v>
      </c>
      <c r="BW56" s="125" t="s">
        <v>91</v>
      </c>
      <c r="BX56" s="125" t="s">
        <v>5</v>
      </c>
      <c r="CL56" s="125" t="s">
        <v>20</v>
      </c>
      <c r="CM56" s="125" t="s">
        <v>88</v>
      </c>
    </row>
    <row r="57" spans="1:91" s="7" customFormat="1" ht="16.5" customHeight="1">
      <c r="A57" s="113" t="s">
        <v>83</v>
      </c>
      <c r="B57" s="114"/>
      <c r="C57" s="115"/>
      <c r="D57" s="116" t="s">
        <v>92</v>
      </c>
      <c r="E57" s="116"/>
      <c r="F57" s="116"/>
      <c r="G57" s="116"/>
      <c r="H57" s="116"/>
      <c r="I57" s="117"/>
      <c r="J57" s="116" t="s">
        <v>93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'SO 02 - Bezpečnostní přel...'!J30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86</v>
      </c>
      <c r="AR57" s="120"/>
      <c r="AS57" s="121">
        <v>0</v>
      </c>
      <c r="AT57" s="122">
        <f>ROUND(SUM(AV57:AW57),2)</f>
        <v>0</v>
      </c>
      <c r="AU57" s="123">
        <f>'SO 02 - Bezpečnostní přel...'!P90</f>
        <v>0</v>
      </c>
      <c r="AV57" s="122">
        <f>'SO 02 - Bezpečnostní přel...'!J33</f>
        <v>0</v>
      </c>
      <c r="AW57" s="122">
        <f>'SO 02 - Bezpečnostní přel...'!J34</f>
        <v>0</v>
      </c>
      <c r="AX57" s="122">
        <f>'SO 02 - Bezpečnostní přel...'!J35</f>
        <v>0</v>
      </c>
      <c r="AY57" s="122">
        <f>'SO 02 - Bezpečnostní přel...'!J36</f>
        <v>0</v>
      </c>
      <c r="AZ57" s="122">
        <f>'SO 02 - Bezpečnostní přel...'!F33</f>
        <v>0</v>
      </c>
      <c r="BA57" s="122">
        <f>'SO 02 - Bezpečnostní přel...'!F34</f>
        <v>0</v>
      </c>
      <c r="BB57" s="122">
        <f>'SO 02 - Bezpečnostní přel...'!F35</f>
        <v>0</v>
      </c>
      <c r="BC57" s="122">
        <f>'SO 02 - Bezpečnostní přel...'!F36</f>
        <v>0</v>
      </c>
      <c r="BD57" s="124">
        <f>'SO 02 - Bezpečnostní přel...'!F37</f>
        <v>0</v>
      </c>
      <c r="BE57" s="7"/>
      <c r="BT57" s="125" t="s">
        <v>22</v>
      </c>
      <c r="BV57" s="125" t="s">
        <v>81</v>
      </c>
      <c r="BW57" s="125" t="s">
        <v>94</v>
      </c>
      <c r="BX57" s="125" t="s">
        <v>5</v>
      </c>
      <c r="CL57" s="125" t="s">
        <v>20</v>
      </c>
      <c r="CM57" s="125" t="s">
        <v>88</v>
      </c>
    </row>
    <row r="58" spans="1:91" s="7" customFormat="1" ht="16.5" customHeight="1">
      <c r="A58" s="113" t="s">
        <v>83</v>
      </c>
      <c r="B58" s="114"/>
      <c r="C58" s="115"/>
      <c r="D58" s="116" t="s">
        <v>95</v>
      </c>
      <c r="E58" s="116"/>
      <c r="F58" s="116"/>
      <c r="G58" s="116"/>
      <c r="H58" s="116"/>
      <c r="I58" s="117"/>
      <c r="J58" s="116" t="s">
        <v>96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'SO 03 - Požerák a spodní ...'!J30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86</v>
      </c>
      <c r="AR58" s="120"/>
      <c r="AS58" s="121">
        <v>0</v>
      </c>
      <c r="AT58" s="122">
        <f>ROUND(SUM(AV58:AW58),2)</f>
        <v>0</v>
      </c>
      <c r="AU58" s="123">
        <f>'SO 03 - Požerák a spodní ...'!P91</f>
        <v>0</v>
      </c>
      <c r="AV58" s="122">
        <f>'SO 03 - Požerák a spodní ...'!J33</f>
        <v>0</v>
      </c>
      <c r="AW58" s="122">
        <f>'SO 03 - Požerák a spodní ...'!J34</f>
        <v>0</v>
      </c>
      <c r="AX58" s="122">
        <f>'SO 03 - Požerák a spodní ...'!J35</f>
        <v>0</v>
      </c>
      <c r="AY58" s="122">
        <f>'SO 03 - Požerák a spodní ...'!J36</f>
        <v>0</v>
      </c>
      <c r="AZ58" s="122">
        <f>'SO 03 - Požerák a spodní ...'!F33</f>
        <v>0</v>
      </c>
      <c r="BA58" s="122">
        <f>'SO 03 - Požerák a spodní ...'!F34</f>
        <v>0</v>
      </c>
      <c r="BB58" s="122">
        <f>'SO 03 - Požerák a spodní ...'!F35</f>
        <v>0</v>
      </c>
      <c r="BC58" s="122">
        <f>'SO 03 - Požerák a spodní ...'!F36</f>
        <v>0</v>
      </c>
      <c r="BD58" s="124">
        <f>'SO 03 - Požerák a spodní ...'!F37</f>
        <v>0</v>
      </c>
      <c r="BE58" s="7"/>
      <c r="BT58" s="125" t="s">
        <v>22</v>
      </c>
      <c r="BV58" s="125" t="s">
        <v>81</v>
      </c>
      <c r="BW58" s="125" t="s">
        <v>97</v>
      </c>
      <c r="BX58" s="125" t="s">
        <v>5</v>
      </c>
      <c r="CL58" s="125" t="s">
        <v>20</v>
      </c>
      <c r="CM58" s="125" t="s">
        <v>88</v>
      </c>
    </row>
    <row r="59" spans="1:91" s="7" customFormat="1" ht="16.5" customHeight="1">
      <c r="A59" s="113" t="s">
        <v>83</v>
      </c>
      <c r="B59" s="114"/>
      <c r="C59" s="115"/>
      <c r="D59" s="116" t="s">
        <v>98</v>
      </c>
      <c r="E59" s="116"/>
      <c r="F59" s="116"/>
      <c r="G59" s="116"/>
      <c r="H59" s="116"/>
      <c r="I59" s="117"/>
      <c r="J59" s="116" t="s">
        <v>99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'SO 04 - Koryto pod hrází'!J30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86</v>
      </c>
      <c r="AR59" s="120"/>
      <c r="AS59" s="121">
        <v>0</v>
      </c>
      <c r="AT59" s="122">
        <f>ROUND(SUM(AV59:AW59),2)</f>
        <v>0</v>
      </c>
      <c r="AU59" s="123">
        <f>'SO 04 - Koryto pod hrází'!P85</f>
        <v>0</v>
      </c>
      <c r="AV59" s="122">
        <f>'SO 04 - Koryto pod hrází'!J33</f>
        <v>0</v>
      </c>
      <c r="AW59" s="122">
        <f>'SO 04 - Koryto pod hrází'!J34</f>
        <v>0</v>
      </c>
      <c r="AX59" s="122">
        <f>'SO 04 - Koryto pod hrází'!J35</f>
        <v>0</v>
      </c>
      <c r="AY59" s="122">
        <f>'SO 04 - Koryto pod hrází'!J36</f>
        <v>0</v>
      </c>
      <c r="AZ59" s="122">
        <f>'SO 04 - Koryto pod hrází'!F33</f>
        <v>0</v>
      </c>
      <c r="BA59" s="122">
        <f>'SO 04 - Koryto pod hrází'!F34</f>
        <v>0</v>
      </c>
      <c r="BB59" s="122">
        <f>'SO 04 - Koryto pod hrází'!F35</f>
        <v>0</v>
      </c>
      <c r="BC59" s="122">
        <f>'SO 04 - Koryto pod hrází'!F36</f>
        <v>0</v>
      </c>
      <c r="BD59" s="124">
        <f>'SO 04 - Koryto pod hrází'!F37</f>
        <v>0</v>
      </c>
      <c r="BE59" s="7"/>
      <c r="BT59" s="125" t="s">
        <v>22</v>
      </c>
      <c r="BV59" s="125" t="s">
        <v>81</v>
      </c>
      <c r="BW59" s="125" t="s">
        <v>100</v>
      </c>
      <c r="BX59" s="125" t="s">
        <v>5</v>
      </c>
      <c r="CL59" s="125" t="s">
        <v>20</v>
      </c>
      <c r="CM59" s="125" t="s">
        <v>88</v>
      </c>
    </row>
    <row r="60" spans="1:91" s="7" customFormat="1" ht="16.5" customHeight="1">
      <c r="A60" s="113" t="s">
        <v>83</v>
      </c>
      <c r="B60" s="114"/>
      <c r="C60" s="115"/>
      <c r="D60" s="116" t="s">
        <v>101</v>
      </c>
      <c r="E60" s="116"/>
      <c r="F60" s="116"/>
      <c r="G60" s="116"/>
      <c r="H60" s="116"/>
      <c r="I60" s="117"/>
      <c r="J60" s="116" t="s">
        <v>102</v>
      </c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8">
        <f>'SO 05 - Zemník'!J30</f>
        <v>0</v>
      </c>
      <c r="AH60" s="117"/>
      <c r="AI60" s="117"/>
      <c r="AJ60" s="117"/>
      <c r="AK60" s="117"/>
      <c r="AL60" s="117"/>
      <c r="AM60" s="117"/>
      <c r="AN60" s="118">
        <f>SUM(AG60,AT60)</f>
        <v>0</v>
      </c>
      <c r="AO60" s="117"/>
      <c r="AP60" s="117"/>
      <c r="AQ60" s="119" t="s">
        <v>86</v>
      </c>
      <c r="AR60" s="120"/>
      <c r="AS60" s="121">
        <v>0</v>
      </c>
      <c r="AT60" s="122">
        <f>ROUND(SUM(AV60:AW60),2)</f>
        <v>0</v>
      </c>
      <c r="AU60" s="123">
        <f>'SO 05 - Zemník'!P84</f>
        <v>0</v>
      </c>
      <c r="AV60" s="122">
        <f>'SO 05 - Zemník'!J33</f>
        <v>0</v>
      </c>
      <c r="AW60" s="122">
        <f>'SO 05 - Zemník'!J34</f>
        <v>0</v>
      </c>
      <c r="AX60" s="122">
        <f>'SO 05 - Zemník'!J35</f>
        <v>0</v>
      </c>
      <c r="AY60" s="122">
        <f>'SO 05 - Zemník'!J36</f>
        <v>0</v>
      </c>
      <c r="AZ60" s="122">
        <f>'SO 05 - Zemník'!F33</f>
        <v>0</v>
      </c>
      <c r="BA60" s="122">
        <f>'SO 05 - Zemník'!F34</f>
        <v>0</v>
      </c>
      <c r="BB60" s="122">
        <f>'SO 05 - Zemník'!F35</f>
        <v>0</v>
      </c>
      <c r="BC60" s="122">
        <f>'SO 05 - Zemník'!F36</f>
        <v>0</v>
      </c>
      <c r="BD60" s="124">
        <f>'SO 05 - Zemník'!F37</f>
        <v>0</v>
      </c>
      <c r="BE60" s="7"/>
      <c r="BT60" s="125" t="s">
        <v>22</v>
      </c>
      <c r="BV60" s="125" t="s">
        <v>81</v>
      </c>
      <c r="BW60" s="125" t="s">
        <v>103</v>
      </c>
      <c r="BX60" s="125" t="s">
        <v>5</v>
      </c>
      <c r="CL60" s="125" t="s">
        <v>20</v>
      </c>
      <c r="CM60" s="125" t="s">
        <v>88</v>
      </c>
    </row>
    <row r="61" spans="1:91" s="7" customFormat="1" ht="16.5" customHeight="1">
      <c r="A61" s="113" t="s">
        <v>83</v>
      </c>
      <c r="B61" s="114"/>
      <c r="C61" s="115"/>
      <c r="D61" s="116" t="s">
        <v>104</v>
      </c>
      <c r="E61" s="116"/>
      <c r="F61" s="116"/>
      <c r="G61" s="116"/>
      <c r="H61" s="116"/>
      <c r="I61" s="117"/>
      <c r="J61" s="116" t="s">
        <v>105</v>
      </c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8">
        <f>'SO 06 - Přístup'!J30</f>
        <v>0</v>
      </c>
      <c r="AH61" s="117"/>
      <c r="AI61" s="117"/>
      <c r="AJ61" s="117"/>
      <c r="AK61" s="117"/>
      <c r="AL61" s="117"/>
      <c r="AM61" s="117"/>
      <c r="AN61" s="118">
        <f>SUM(AG61,AT61)</f>
        <v>0</v>
      </c>
      <c r="AO61" s="117"/>
      <c r="AP61" s="117"/>
      <c r="AQ61" s="119" t="s">
        <v>86</v>
      </c>
      <c r="AR61" s="120"/>
      <c r="AS61" s="121">
        <v>0</v>
      </c>
      <c r="AT61" s="122">
        <f>ROUND(SUM(AV61:AW61),2)</f>
        <v>0</v>
      </c>
      <c r="AU61" s="123">
        <f>'SO 06 - Přístup'!P84</f>
        <v>0</v>
      </c>
      <c r="AV61" s="122">
        <f>'SO 06 - Přístup'!J33</f>
        <v>0</v>
      </c>
      <c r="AW61" s="122">
        <f>'SO 06 - Přístup'!J34</f>
        <v>0</v>
      </c>
      <c r="AX61" s="122">
        <f>'SO 06 - Přístup'!J35</f>
        <v>0</v>
      </c>
      <c r="AY61" s="122">
        <f>'SO 06 - Přístup'!J36</f>
        <v>0</v>
      </c>
      <c r="AZ61" s="122">
        <f>'SO 06 - Přístup'!F33</f>
        <v>0</v>
      </c>
      <c r="BA61" s="122">
        <f>'SO 06 - Přístup'!F34</f>
        <v>0</v>
      </c>
      <c r="BB61" s="122">
        <f>'SO 06 - Přístup'!F35</f>
        <v>0</v>
      </c>
      <c r="BC61" s="122">
        <f>'SO 06 - Přístup'!F36</f>
        <v>0</v>
      </c>
      <c r="BD61" s="124">
        <f>'SO 06 - Přístup'!F37</f>
        <v>0</v>
      </c>
      <c r="BE61" s="7"/>
      <c r="BT61" s="125" t="s">
        <v>22</v>
      </c>
      <c r="BV61" s="125" t="s">
        <v>81</v>
      </c>
      <c r="BW61" s="125" t="s">
        <v>106</v>
      </c>
      <c r="BX61" s="125" t="s">
        <v>5</v>
      </c>
      <c r="CL61" s="125" t="s">
        <v>20</v>
      </c>
      <c r="CM61" s="125" t="s">
        <v>88</v>
      </c>
    </row>
    <row r="62" spans="1:91" s="7" customFormat="1" ht="16.5" customHeight="1">
      <c r="A62" s="113" t="s">
        <v>83</v>
      </c>
      <c r="B62" s="114"/>
      <c r="C62" s="115"/>
      <c r="D62" s="116" t="s">
        <v>107</v>
      </c>
      <c r="E62" s="116"/>
      <c r="F62" s="116"/>
      <c r="G62" s="116"/>
      <c r="H62" s="116"/>
      <c r="I62" s="117"/>
      <c r="J62" s="116" t="s">
        <v>108</v>
      </c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8">
        <f>'SO 07 - Kontrolní měření'!J30</f>
        <v>0</v>
      </c>
      <c r="AH62" s="117"/>
      <c r="AI62" s="117"/>
      <c r="AJ62" s="117"/>
      <c r="AK62" s="117"/>
      <c r="AL62" s="117"/>
      <c r="AM62" s="117"/>
      <c r="AN62" s="118">
        <f>SUM(AG62,AT62)</f>
        <v>0</v>
      </c>
      <c r="AO62" s="117"/>
      <c r="AP62" s="117"/>
      <c r="AQ62" s="119" t="s">
        <v>86</v>
      </c>
      <c r="AR62" s="120"/>
      <c r="AS62" s="121">
        <v>0</v>
      </c>
      <c r="AT62" s="122">
        <f>ROUND(SUM(AV62:AW62),2)</f>
        <v>0</v>
      </c>
      <c r="AU62" s="123">
        <f>'SO 07 - Kontrolní měření'!P81</f>
        <v>0</v>
      </c>
      <c r="AV62" s="122">
        <f>'SO 07 - Kontrolní měření'!J33</f>
        <v>0</v>
      </c>
      <c r="AW62" s="122">
        <f>'SO 07 - Kontrolní měření'!J34</f>
        <v>0</v>
      </c>
      <c r="AX62" s="122">
        <f>'SO 07 - Kontrolní měření'!J35</f>
        <v>0</v>
      </c>
      <c r="AY62" s="122">
        <f>'SO 07 - Kontrolní měření'!J36</f>
        <v>0</v>
      </c>
      <c r="AZ62" s="122">
        <f>'SO 07 - Kontrolní měření'!F33</f>
        <v>0</v>
      </c>
      <c r="BA62" s="122">
        <f>'SO 07 - Kontrolní měření'!F34</f>
        <v>0</v>
      </c>
      <c r="BB62" s="122">
        <f>'SO 07 - Kontrolní měření'!F35</f>
        <v>0</v>
      </c>
      <c r="BC62" s="122">
        <f>'SO 07 - Kontrolní měření'!F36</f>
        <v>0</v>
      </c>
      <c r="BD62" s="124">
        <f>'SO 07 - Kontrolní měření'!F37</f>
        <v>0</v>
      </c>
      <c r="BE62" s="7"/>
      <c r="BT62" s="125" t="s">
        <v>22</v>
      </c>
      <c r="BV62" s="125" t="s">
        <v>81</v>
      </c>
      <c r="BW62" s="125" t="s">
        <v>109</v>
      </c>
      <c r="BX62" s="125" t="s">
        <v>5</v>
      </c>
      <c r="CL62" s="125" t="s">
        <v>20</v>
      </c>
      <c r="CM62" s="125" t="s">
        <v>88</v>
      </c>
    </row>
    <row r="63" spans="1:91" s="7" customFormat="1" ht="16.5" customHeight="1">
      <c r="A63" s="113" t="s">
        <v>83</v>
      </c>
      <c r="B63" s="114"/>
      <c r="C63" s="115"/>
      <c r="D63" s="116" t="s">
        <v>110</v>
      </c>
      <c r="E63" s="116"/>
      <c r="F63" s="116"/>
      <c r="G63" s="116"/>
      <c r="H63" s="116"/>
      <c r="I63" s="117"/>
      <c r="J63" s="116" t="s">
        <v>111</v>
      </c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8">
        <f>'SO 08 - Vegetační úpravy'!J30</f>
        <v>0</v>
      </c>
      <c r="AH63" s="117"/>
      <c r="AI63" s="117"/>
      <c r="AJ63" s="117"/>
      <c r="AK63" s="117"/>
      <c r="AL63" s="117"/>
      <c r="AM63" s="117"/>
      <c r="AN63" s="118">
        <f>SUM(AG63,AT63)</f>
        <v>0</v>
      </c>
      <c r="AO63" s="117"/>
      <c r="AP63" s="117"/>
      <c r="AQ63" s="119" t="s">
        <v>86</v>
      </c>
      <c r="AR63" s="120"/>
      <c r="AS63" s="126">
        <v>0</v>
      </c>
      <c r="AT63" s="127">
        <f>ROUND(SUM(AV63:AW63),2)</f>
        <v>0</v>
      </c>
      <c r="AU63" s="128">
        <f>'SO 08 - Vegetační úpravy'!P80</f>
        <v>0</v>
      </c>
      <c r="AV63" s="127">
        <f>'SO 08 - Vegetační úpravy'!J33</f>
        <v>0</v>
      </c>
      <c r="AW63" s="127">
        <f>'SO 08 - Vegetační úpravy'!J34</f>
        <v>0</v>
      </c>
      <c r="AX63" s="127">
        <f>'SO 08 - Vegetační úpravy'!J35</f>
        <v>0</v>
      </c>
      <c r="AY63" s="127">
        <f>'SO 08 - Vegetační úpravy'!J36</f>
        <v>0</v>
      </c>
      <c r="AZ63" s="127">
        <f>'SO 08 - Vegetační úpravy'!F33</f>
        <v>0</v>
      </c>
      <c r="BA63" s="127">
        <f>'SO 08 - Vegetační úpravy'!F34</f>
        <v>0</v>
      </c>
      <c r="BB63" s="127">
        <f>'SO 08 - Vegetační úpravy'!F35</f>
        <v>0</v>
      </c>
      <c r="BC63" s="127">
        <f>'SO 08 - Vegetační úpravy'!F36</f>
        <v>0</v>
      </c>
      <c r="BD63" s="129">
        <f>'SO 08 - Vegetační úpravy'!F37</f>
        <v>0</v>
      </c>
      <c r="BE63" s="7"/>
      <c r="BT63" s="125" t="s">
        <v>22</v>
      </c>
      <c r="BV63" s="125" t="s">
        <v>81</v>
      </c>
      <c r="BW63" s="125" t="s">
        <v>112</v>
      </c>
      <c r="BX63" s="125" t="s">
        <v>5</v>
      </c>
      <c r="CL63" s="125" t="s">
        <v>20</v>
      </c>
      <c r="CM63" s="125" t="s">
        <v>88</v>
      </c>
    </row>
    <row r="64" spans="1:57" s="2" customFormat="1" ht="30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6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  <row r="65" spans="1:57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46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</row>
  </sheetData>
  <sheetProtection password="CC35" sheet="1" objects="1" scenarios="1" formatColumns="0" formatRows="0"/>
  <mergeCells count="7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00 - Vedlejší a ostatn...'!C2" display="/"/>
    <hyperlink ref="A56" location="'SO 01 - Hráz'!C2" display="/"/>
    <hyperlink ref="A57" location="'SO 02 - Bezpečnostní přel...'!C2" display="/"/>
    <hyperlink ref="A58" location="'SO 03 - Požerák a spodní ...'!C2" display="/"/>
    <hyperlink ref="A59" location="'SO 04 - Koryto pod hrází'!C2" display="/"/>
    <hyperlink ref="A60" location="'SO 05 - Zemník'!C2" display="/"/>
    <hyperlink ref="A61" location="'SO 06 - Přístup'!C2" display="/"/>
    <hyperlink ref="A62" location="'SO 07 - Kontrolní měření'!C2" display="/"/>
    <hyperlink ref="A63" location="'SO 08 - Vegetační úprav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88</v>
      </c>
    </row>
    <row r="4" spans="2:46" s="1" customFormat="1" ht="24.95" customHeight="1">
      <c r="B4" s="22"/>
      <c r="D4" s="132" t="s">
        <v>113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Librantický potok, Bukovina, výstavba suché retenční nádrže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114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1480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19</v>
      </c>
      <c r="E11" s="40"/>
      <c r="F11" s="138" t="s">
        <v>20</v>
      </c>
      <c r="G11" s="40"/>
      <c r="H11" s="40"/>
      <c r="I11" s="134" t="s">
        <v>21</v>
      </c>
      <c r="J11" s="138" t="s">
        <v>20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23</v>
      </c>
      <c r="E12" s="40"/>
      <c r="F12" s="138" t="s">
        <v>1481</v>
      </c>
      <c r="G12" s="40"/>
      <c r="H12" s="40"/>
      <c r="I12" s="134" t="s">
        <v>25</v>
      </c>
      <c r="J12" s="139" t="str">
        <f>'Rekapitulace stavby'!AN8</f>
        <v>4. 4. 2022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29</v>
      </c>
      <c r="E14" s="40"/>
      <c r="F14" s="40"/>
      <c r="G14" s="40"/>
      <c r="H14" s="40"/>
      <c r="I14" s="134" t="s">
        <v>30</v>
      </c>
      <c r="J14" s="138" t="s">
        <v>31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32</v>
      </c>
      <c r="F15" s="40"/>
      <c r="G15" s="40"/>
      <c r="H15" s="40"/>
      <c r="I15" s="134" t="s">
        <v>33</v>
      </c>
      <c r="J15" s="138" t="s">
        <v>20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34</v>
      </c>
      <c r="E17" s="40"/>
      <c r="F17" s="40"/>
      <c r="G17" s="40"/>
      <c r="H17" s="40"/>
      <c r="I17" s="134" t="s">
        <v>30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33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36</v>
      </c>
      <c r="E20" s="40"/>
      <c r="F20" s="40"/>
      <c r="G20" s="40"/>
      <c r="H20" s="40"/>
      <c r="I20" s="134" t="s">
        <v>30</v>
      </c>
      <c r="J20" s="138" t="s">
        <v>37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38</v>
      </c>
      <c r="F21" s="40"/>
      <c r="G21" s="40"/>
      <c r="H21" s="40"/>
      <c r="I21" s="134" t="s">
        <v>33</v>
      </c>
      <c r="J21" s="138" t="s">
        <v>39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41</v>
      </c>
      <c r="E23" s="40"/>
      <c r="F23" s="40"/>
      <c r="G23" s="40"/>
      <c r="H23" s="40"/>
      <c r="I23" s="134" t="s">
        <v>30</v>
      </c>
      <c r="J23" s="138" t="s">
        <v>20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42</v>
      </c>
      <c r="F24" s="40"/>
      <c r="G24" s="40"/>
      <c r="H24" s="40"/>
      <c r="I24" s="134" t="s">
        <v>33</v>
      </c>
      <c r="J24" s="138" t="s">
        <v>20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43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20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45</v>
      </c>
      <c r="E30" s="40"/>
      <c r="F30" s="40"/>
      <c r="G30" s="40"/>
      <c r="H30" s="40"/>
      <c r="I30" s="40"/>
      <c r="J30" s="146">
        <f>ROUND(J80,2)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47</v>
      </c>
      <c r="G32" s="40"/>
      <c r="H32" s="40"/>
      <c r="I32" s="147" t="s">
        <v>46</v>
      </c>
      <c r="J32" s="147" t="s">
        <v>48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49</v>
      </c>
      <c r="E33" s="134" t="s">
        <v>50</v>
      </c>
      <c r="F33" s="149">
        <f>ROUND((SUM(BE80:BE167)),2)</f>
        <v>0</v>
      </c>
      <c r="G33" s="40"/>
      <c r="H33" s="40"/>
      <c r="I33" s="150">
        <v>0.21</v>
      </c>
      <c r="J33" s="149">
        <f>ROUND(((SUM(BE80:BE167))*I33),2)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51</v>
      </c>
      <c r="F34" s="149">
        <f>ROUND((SUM(BF80:BF167)),2)</f>
        <v>0</v>
      </c>
      <c r="G34" s="40"/>
      <c r="H34" s="40"/>
      <c r="I34" s="150">
        <v>0.15</v>
      </c>
      <c r="J34" s="149">
        <f>ROUND(((SUM(BF80:BF167))*I34),2)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52</v>
      </c>
      <c r="F35" s="149">
        <f>ROUND((SUM(BG80:BG167)),2)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53</v>
      </c>
      <c r="F36" s="149">
        <f>ROUND((SUM(BH80:BH167)),2)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54</v>
      </c>
      <c r="F37" s="149">
        <f>ROUND((SUM(BI80:BI167)),2)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55</v>
      </c>
      <c r="E39" s="153"/>
      <c r="F39" s="153"/>
      <c r="G39" s="154" t="s">
        <v>56</v>
      </c>
      <c r="H39" s="155" t="s">
        <v>57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116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Librantický potok, Bukovina, výstavba suché retenční nádrže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114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08 - Vegetační úpravy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23</v>
      </c>
      <c r="D52" s="42"/>
      <c r="E52" s="42"/>
      <c r="F52" s="29" t="str">
        <f>F12</f>
        <v xml:space="preserve"> Bukovina u Hradce Králové</v>
      </c>
      <c r="G52" s="42"/>
      <c r="H52" s="42"/>
      <c r="I52" s="34" t="s">
        <v>25</v>
      </c>
      <c r="J52" s="74" t="str">
        <f>IF(J12="","",J12)</f>
        <v>4. 4. 2022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29</v>
      </c>
      <c r="D54" s="42"/>
      <c r="E54" s="42"/>
      <c r="F54" s="29" t="str">
        <f>E15</f>
        <v>Povodí Labe, s.p.</v>
      </c>
      <c r="G54" s="42"/>
      <c r="H54" s="42"/>
      <c r="I54" s="34" t="s">
        <v>36</v>
      </c>
      <c r="J54" s="38" t="str">
        <f>E21</f>
        <v>Valbek, spol. s r.o., středisko Plzeň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34</v>
      </c>
      <c r="D55" s="42"/>
      <c r="E55" s="42"/>
      <c r="F55" s="29" t="str">
        <f>IF(E18="","",E18)</f>
        <v>Vyplň údaj</v>
      </c>
      <c r="G55" s="42"/>
      <c r="H55" s="42"/>
      <c r="I55" s="34" t="s">
        <v>41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117</v>
      </c>
      <c r="D57" s="164"/>
      <c r="E57" s="164"/>
      <c r="F57" s="164"/>
      <c r="G57" s="164"/>
      <c r="H57" s="164"/>
      <c r="I57" s="164"/>
      <c r="J57" s="165" t="s">
        <v>118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77</v>
      </c>
      <c r="D59" s="42"/>
      <c r="E59" s="42"/>
      <c r="F59" s="42"/>
      <c r="G59" s="42"/>
      <c r="H59" s="42"/>
      <c r="I59" s="42"/>
      <c r="J59" s="104">
        <f>J80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119</v>
      </c>
    </row>
    <row r="60" spans="1:31" s="9" customFormat="1" ht="24.95" customHeight="1">
      <c r="A60" s="9"/>
      <c r="B60" s="167"/>
      <c r="C60" s="168"/>
      <c r="D60" s="169" t="s">
        <v>1482</v>
      </c>
      <c r="E60" s="170"/>
      <c r="F60" s="170"/>
      <c r="G60" s="170"/>
      <c r="H60" s="170"/>
      <c r="I60" s="170"/>
      <c r="J60" s="171">
        <f>J81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3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6.95" customHeight="1">
      <c r="A62" s="40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13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6" spans="1:31" s="2" customFormat="1" ht="6.95" customHeight="1">
      <c r="A66" s="40"/>
      <c r="B66" s="63"/>
      <c r="C66" s="64"/>
      <c r="D66" s="64"/>
      <c r="E66" s="64"/>
      <c r="F66" s="64"/>
      <c r="G66" s="64"/>
      <c r="H66" s="64"/>
      <c r="I66" s="64"/>
      <c r="J66" s="64"/>
      <c r="K66" s="64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24.95" customHeight="1">
      <c r="A67" s="40"/>
      <c r="B67" s="41"/>
      <c r="C67" s="25" t="s">
        <v>121</v>
      </c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12" customHeight="1">
      <c r="A69" s="40"/>
      <c r="B69" s="41"/>
      <c r="C69" s="34" t="s">
        <v>16</v>
      </c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6.5" customHeight="1">
      <c r="A70" s="40"/>
      <c r="B70" s="41"/>
      <c r="C70" s="42"/>
      <c r="D70" s="42"/>
      <c r="E70" s="162" t="str">
        <f>E7</f>
        <v>Librantický potok, Bukovina, výstavba suché retenční nádrže</v>
      </c>
      <c r="F70" s="34"/>
      <c r="G70" s="34"/>
      <c r="H70" s="34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114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71" t="str">
        <f>E9</f>
        <v>SO 08 - Vegetační úpravy</v>
      </c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23</v>
      </c>
      <c r="D74" s="42"/>
      <c r="E74" s="42"/>
      <c r="F74" s="29" t="str">
        <f>F12</f>
        <v xml:space="preserve"> Bukovina u Hradce Králové</v>
      </c>
      <c r="G74" s="42"/>
      <c r="H74" s="42"/>
      <c r="I74" s="34" t="s">
        <v>25</v>
      </c>
      <c r="J74" s="74" t="str">
        <f>IF(J12="","",J12)</f>
        <v>4. 4. 2022</v>
      </c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5.65" customHeight="1">
      <c r="A76" s="40"/>
      <c r="B76" s="41"/>
      <c r="C76" s="34" t="s">
        <v>29</v>
      </c>
      <c r="D76" s="42"/>
      <c r="E76" s="42"/>
      <c r="F76" s="29" t="str">
        <f>E15</f>
        <v>Povodí Labe, s.p.</v>
      </c>
      <c r="G76" s="42"/>
      <c r="H76" s="42"/>
      <c r="I76" s="34" t="s">
        <v>36</v>
      </c>
      <c r="J76" s="38" t="str">
        <f>E21</f>
        <v>Valbek, spol. s r.o., středisko Plzeň</v>
      </c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5.15" customHeight="1">
      <c r="A77" s="40"/>
      <c r="B77" s="41"/>
      <c r="C77" s="34" t="s">
        <v>34</v>
      </c>
      <c r="D77" s="42"/>
      <c r="E77" s="42"/>
      <c r="F77" s="29" t="str">
        <f>IF(E18="","",E18)</f>
        <v>Vyplň údaj</v>
      </c>
      <c r="G77" s="42"/>
      <c r="H77" s="42"/>
      <c r="I77" s="34" t="s">
        <v>41</v>
      </c>
      <c r="J77" s="38" t="str">
        <f>E24</f>
        <v xml:space="preserve"> 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0.3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10" customFormat="1" ht="29.25" customHeight="1">
      <c r="A79" s="173"/>
      <c r="B79" s="174"/>
      <c r="C79" s="175" t="s">
        <v>122</v>
      </c>
      <c r="D79" s="176" t="s">
        <v>64</v>
      </c>
      <c r="E79" s="176" t="s">
        <v>60</v>
      </c>
      <c r="F79" s="176" t="s">
        <v>61</v>
      </c>
      <c r="G79" s="176" t="s">
        <v>123</v>
      </c>
      <c r="H79" s="176" t="s">
        <v>124</v>
      </c>
      <c r="I79" s="176" t="s">
        <v>125</v>
      </c>
      <c r="J79" s="176" t="s">
        <v>118</v>
      </c>
      <c r="K79" s="177" t="s">
        <v>126</v>
      </c>
      <c r="L79" s="178"/>
      <c r="M79" s="94" t="s">
        <v>20</v>
      </c>
      <c r="N79" s="95" t="s">
        <v>49</v>
      </c>
      <c r="O79" s="95" t="s">
        <v>127</v>
      </c>
      <c r="P79" s="95" t="s">
        <v>128</v>
      </c>
      <c r="Q79" s="95" t="s">
        <v>129</v>
      </c>
      <c r="R79" s="95" t="s">
        <v>130</v>
      </c>
      <c r="S79" s="95" t="s">
        <v>131</v>
      </c>
      <c r="T79" s="96" t="s">
        <v>132</v>
      </c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</row>
    <row r="80" spans="1:63" s="2" customFormat="1" ht="22.8" customHeight="1">
      <c r="A80" s="40"/>
      <c r="B80" s="41"/>
      <c r="C80" s="101" t="s">
        <v>133</v>
      </c>
      <c r="D80" s="42"/>
      <c r="E80" s="42"/>
      <c r="F80" s="42"/>
      <c r="G80" s="42"/>
      <c r="H80" s="42"/>
      <c r="I80" s="42"/>
      <c r="J80" s="179">
        <f>BK80</f>
        <v>0</v>
      </c>
      <c r="K80" s="42"/>
      <c r="L80" s="46"/>
      <c r="M80" s="97"/>
      <c r="N80" s="180"/>
      <c r="O80" s="98"/>
      <c r="P80" s="181">
        <f>P81</f>
        <v>0</v>
      </c>
      <c r="Q80" s="98"/>
      <c r="R80" s="181">
        <f>R81</f>
        <v>33.9550735</v>
      </c>
      <c r="S80" s="98"/>
      <c r="T80" s="182">
        <f>T81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T80" s="19" t="s">
        <v>78</v>
      </c>
      <c r="AU80" s="19" t="s">
        <v>119</v>
      </c>
      <c r="BK80" s="183">
        <f>BK81</f>
        <v>0</v>
      </c>
    </row>
    <row r="81" spans="1:63" s="11" customFormat="1" ht="25.9" customHeight="1">
      <c r="A81" s="11"/>
      <c r="B81" s="184"/>
      <c r="C81" s="185"/>
      <c r="D81" s="186" t="s">
        <v>78</v>
      </c>
      <c r="E81" s="187" t="s">
        <v>1483</v>
      </c>
      <c r="F81" s="187" t="s">
        <v>1484</v>
      </c>
      <c r="G81" s="185"/>
      <c r="H81" s="185"/>
      <c r="I81" s="188"/>
      <c r="J81" s="189">
        <f>BK81</f>
        <v>0</v>
      </c>
      <c r="K81" s="185"/>
      <c r="L81" s="190"/>
      <c r="M81" s="191"/>
      <c r="N81" s="192"/>
      <c r="O81" s="192"/>
      <c r="P81" s="193">
        <f>SUM(P82:P167)</f>
        <v>0</v>
      </c>
      <c r="Q81" s="192"/>
      <c r="R81" s="193">
        <f>SUM(R82:R167)</f>
        <v>33.9550735</v>
      </c>
      <c r="S81" s="192"/>
      <c r="T81" s="194">
        <f>SUM(T82:T167)</f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R81" s="195" t="s">
        <v>22</v>
      </c>
      <c r="AT81" s="196" t="s">
        <v>78</v>
      </c>
      <c r="AU81" s="196" t="s">
        <v>79</v>
      </c>
      <c r="AY81" s="195" t="s">
        <v>137</v>
      </c>
      <c r="BK81" s="197">
        <f>SUM(BK82:BK167)</f>
        <v>0</v>
      </c>
    </row>
    <row r="82" spans="1:65" s="2" customFormat="1" ht="16.5" customHeight="1">
      <c r="A82" s="40"/>
      <c r="B82" s="41"/>
      <c r="C82" s="198" t="s">
        <v>22</v>
      </c>
      <c r="D82" s="198" t="s">
        <v>138</v>
      </c>
      <c r="E82" s="199" t="s">
        <v>1485</v>
      </c>
      <c r="F82" s="200" t="s">
        <v>1486</v>
      </c>
      <c r="G82" s="201" t="s">
        <v>563</v>
      </c>
      <c r="H82" s="202">
        <v>90</v>
      </c>
      <c r="I82" s="203"/>
      <c r="J82" s="204">
        <f>ROUND(I82*H82,2)</f>
        <v>0</v>
      </c>
      <c r="K82" s="200" t="s">
        <v>20</v>
      </c>
      <c r="L82" s="46"/>
      <c r="M82" s="205" t="s">
        <v>20</v>
      </c>
      <c r="N82" s="206" t="s">
        <v>50</v>
      </c>
      <c r="O82" s="86"/>
      <c r="P82" s="207">
        <f>O82*H82</f>
        <v>0</v>
      </c>
      <c r="Q82" s="207">
        <v>0</v>
      </c>
      <c r="R82" s="207">
        <f>Q82*H82</f>
        <v>0</v>
      </c>
      <c r="S82" s="207">
        <v>0</v>
      </c>
      <c r="T82" s="208">
        <f>S82*H82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R82" s="209" t="s">
        <v>142</v>
      </c>
      <c r="AT82" s="209" t="s">
        <v>138</v>
      </c>
      <c r="AU82" s="209" t="s">
        <v>22</v>
      </c>
      <c r="AY82" s="19" t="s">
        <v>137</v>
      </c>
      <c r="BE82" s="210">
        <f>IF(N82="základní",J82,0)</f>
        <v>0</v>
      </c>
      <c r="BF82" s="210">
        <f>IF(N82="snížená",J82,0)</f>
        <v>0</v>
      </c>
      <c r="BG82" s="210">
        <f>IF(N82="zákl. přenesená",J82,0)</f>
        <v>0</v>
      </c>
      <c r="BH82" s="210">
        <f>IF(N82="sníž. přenesená",J82,0)</f>
        <v>0</v>
      </c>
      <c r="BI82" s="210">
        <f>IF(N82="nulová",J82,0)</f>
        <v>0</v>
      </c>
      <c r="BJ82" s="19" t="s">
        <v>22</v>
      </c>
      <c r="BK82" s="210">
        <f>ROUND(I82*H82,2)</f>
        <v>0</v>
      </c>
      <c r="BL82" s="19" t="s">
        <v>142</v>
      </c>
      <c r="BM82" s="209" t="s">
        <v>1487</v>
      </c>
    </row>
    <row r="83" spans="1:47" s="2" customFormat="1" ht="12">
      <c r="A83" s="40"/>
      <c r="B83" s="41"/>
      <c r="C83" s="42"/>
      <c r="D83" s="211" t="s">
        <v>144</v>
      </c>
      <c r="E83" s="42"/>
      <c r="F83" s="212" t="s">
        <v>1486</v>
      </c>
      <c r="G83" s="42"/>
      <c r="H83" s="42"/>
      <c r="I83" s="213"/>
      <c r="J83" s="42"/>
      <c r="K83" s="42"/>
      <c r="L83" s="46"/>
      <c r="M83" s="214"/>
      <c r="N83" s="215"/>
      <c r="O83" s="86"/>
      <c r="P83" s="86"/>
      <c r="Q83" s="86"/>
      <c r="R83" s="86"/>
      <c r="S83" s="86"/>
      <c r="T83" s="87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144</v>
      </c>
      <c r="AU83" s="19" t="s">
        <v>22</v>
      </c>
    </row>
    <row r="84" spans="1:47" s="2" customFormat="1" ht="12">
      <c r="A84" s="40"/>
      <c r="B84" s="41"/>
      <c r="C84" s="42"/>
      <c r="D84" s="211" t="s">
        <v>145</v>
      </c>
      <c r="E84" s="42"/>
      <c r="F84" s="216" t="s">
        <v>1488</v>
      </c>
      <c r="G84" s="42"/>
      <c r="H84" s="42"/>
      <c r="I84" s="213"/>
      <c r="J84" s="42"/>
      <c r="K84" s="42"/>
      <c r="L84" s="46"/>
      <c r="M84" s="214"/>
      <c r="N84" s="215"/>
      <c r="O84" s="86"/>
      <c r="P84" s="86"/>
      <c r="Q84" s="86"/>
      <c r="R84" s="86"/>
      <c r="S84" s="86"/>
      <c r="T84" s="87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145</v>
      </c>
      <c r="AU84" s="19" t="s">
        <v>22</v>
      </c>
    </row>
    <row r="85" spans="1:65" s="2" customFormat="1" ht="16.5" customHeight="1">
      <c r="A85" s="40"/>
      <c r="B85" s="41"/>
      <c r="C85" s="198" t="s">
        <v>88</v>
      </c>
      <c r="D85" s="198" t="s">
        <v>138</v>
      </c>
      <c r="E85" s="199" t="s">
        <v>1489</v>
      </c>
      <c r="F85" s="200" t="s">
        <v>1490</v>
      </c>
      <c r="G85" s="201" t="s">
        <v>236</v>
      </c>
      <c r="H85" s="202">
        <v>4800</v>
      </c>
      <c r="I85" s="203"/>
      <c r="J85" s="204">
        <f>ROUND(I85*H85,2)</f>
        <v>0</v>
      </c>
      <c r="K85" s="200" t="s">
        <v>237</v>
      </c>
      <c r="L85" s="46"/>
      <c r="M85" s="205" t="s">
        <v>20</v>
      </c>
      <c r="N85" s="206" t="s">
        <v>50</v>
      </c>
      <c r="O85" s="86"/>
      <c r="P85" s="207">
        <f>O85*H85</f>
        <v>0</v>
      </c>
      <c r="Q85" s="207">
        <v>0</v>
      </c>
      <c r="R85" s="207">
        <f>Q85*H85</f>
        <v>0</v>
      </c>
      <c r="S85" s="207">
        <v>0</v>
      </c>
      <c r="T85" s="208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09" t="s">
        <v>142</v>
      </c>
      <c r="AT85" s="209" t="s">
        <v>138</v>
      </c>
      <c r="AU85" s="209" t="s">
        <v>22</v>
      </c>
      <c r="AY85" s="19" t="s">
        <v>137</v>
      </c>
      <c r="BE85" s="210">
        <f>IF(N85="základní",J85,0)</f>
        <v>0</v>
      </c>
      <c r="BF85" s="210">
        <f>IF(N85="snížená",J85,0)</f>
        <v>0</v>
      </c>
      <c r="BG85" s="210">
        <f>IF(N85="zákl. přenesená",J85,0)</f>
        <v>0</v>
      </c>
      <c r="BH85" s="210">
        <f>IF(N85="sníž. přenesená",J85,0)</f>
        <v>0</v>
      </c>
      <c r="BI85" s="210">
        <f>IF(N85="nulová",J85,0)</f>
        <v>0</v>
      </c>
      <c r="BJ85" s="19" t="s">
        <v>22</v>
      </c>
      <c r="BK85" s="210">
        <f>ROUND(I85*H85,2)</f>
        <v>0</v>
      </c>
      <c r="BL85" s="19" t="s">
        <v>142</v>
      </c>
      <c r="BM85" s="209" t="s">
        <v>1491</v>
      </c>
    </row>
    <row r="86" spans="1:47" s="2" customFormat="1" ht="12">
      <c r="A86" s="40"/>
      <c r="B86" s="41"/>
      <c r="C86" s="42"/>
      <c r="D86" s="211" t="s">
        <v>144</v>
      </c>
      <c r="E86" s="42"/>
      <c r="F86" s="212" t="s">
        <v>1492</v>
      </c>
      <c r="G86" s="42"/>
      <c r="H86" s="42"/>
      <c r="I86" s="213"/>
      <c r="J86" s="42"/>
      <c r="K86" s="42"/>
      <c r="L86" s="46"/>
      <c r="M86" s="214"/>
      <c r="N86" s="215"/>
      <c r="O86" s="86"/>
      <c r="P86" s="86"/>
      <c r="Q86" s="86"/>
      <c r="R86" s="86"/>
      <c r="S86" s="86"/>
      <c r="T86" s="87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144</v>
      </c>
      <c r="AU86" s="19" t="s">
        <v>22</v>
      </c>
    </row>
    <row r="87" spans="1:47" s="2" customFormat="1" ht="12">
      <c r="A87" s="40"/>
      <c r="B87" s="41"/>
      <c r="C87" s="42"/>
      <c r="D87" s="229" t="s">
        <v>240</v>
      </c>
      <c r="E87" s="42"/>
      <c r="F87" s="230" t="s">
        <v>1493</v>
      </c>
      <c r="G87" s="42"/>
      <c r="H87" s="42"/>
      <c r="I87" s="213"/>
      <c r="J87" s="42"/>
      <c r="K87" s="42"/>
      <c r="L87" s="46"/>
      <c r="M87" s="214"/>
      <c r="N87" s="215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240</v>
      </c>
      <c r="AU87" s="19" t="s">
        <v>22</v>
      </c>
    </row>
    <row r="88" spans="1:65" s="2" customFormat="1" ht="21.75" customHeight="1">
      <c r="A88" s="40"/>
      <c r="B88" s="41"/>
      <c r="C88" s="198" t="s">
        <v>151</v>
      </c>
      <c r="D88" s="198" t="s">
        <v>138</v>
      </c>
      <c r="E88" s="199" t="s">
        <v>1494</v>
      </c>
      <c r="F88" s="200" t="s">
        <v>1495</v>
      </c>
      <c r="G88" s="201" t="s">
        <v>154</v>
      </c>
      <c r="H88" s="202">
        <v>90</v>
      </c>
      <c r="I88" s="203"/>
      <c r="J88" s="204">
        <f>ROUND(I88*H88,2)</f>
        <v>0</v>
      </c>
      <c r="K88" s="200" t="s">
        <v>237</v>
      </c>
      <c r="L88" s="46"/>
      <c r="M88" s="205" t="s">
        <v>20</v>
      </c>
      <c r="N88" s="206" t="s">
        <v>50</v>
      </c>
      <c r="O88" s="86"/>
      <c r="P88" s="207">
        <f>O88*H88</f>
        <v>0</v>
      </c>
      <c r="Q88" s="207">
        <v>0</v>
      </c>
      <c r="R88" s="207">
        <f>Q88*H88</f>
        <v>0</v>
      </c>
      <c r="S88" s="207">
        <v>0</v>
      </c>
      <c r="T88" s="208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09" t="s">
        <v>142</v>
      </c>
      <c r="AT88" s="209" t="s">
        <v>138</v>
      </c>
      <c r="AU88" s="209" t="s">
        <v>22</v>
      </c>
      <c r="AY88" s="19" t="s">
        <v>137</v>
      </c>
      <c r="BE88" s="210">
        <f>IF(N88="základní",J88,0)</f>
        <v>0</v>
      </c>
      <c r="BF88" s="210">
        <f>IF(N88="snížená",J88,0)</f>
        <v>0</v>
      </c>
      <c r="BG88" s="210">
        <f>IF(N88="zákl. přenesená",J88,0)</f>
        <v>0</v>
      </c>
      <c r="BH88" s="210">
        <f>IF(N88="sníž. přenesená",J88,0)</f>
        <v>0</v>
      </c>
      <c r="BI88" s="210">
        <f>IF(N88="nulová",J88,0)</f>
        <v>0</v>
      </c>
      <c r="BJ88" s="19" t="s">
        <v>22</v>
      </c>
      <c r="BK88" s="210">
        <f>ROUND(I88*H88,2)</f>
        <v>0</v>
      </c>
      <c r="BL88" s="19" t="s">
        <v>142</v>
      </c>
      <c r="BM88" s="209" t="s">
        <v>1496</v>
      </c>
    </row>
    <row r="89" spans="1:47" s="2" customFormat="1" ht="12">
      <c r="A89" s="40"/>
      <c r="B89" s="41"/>
      <c r="C89" s="42"/>
      <c r="D89" s="211" t="s">
        <v>144</v>
      </c>
      <c r="E89" s="42"/>
      <c r="F89" s="212" t="s">
        <v>1497</v>
      </c>
      <c r="G89" s="42"/>
      <c r="H89" s="42"/>
      <c r="I89" s="213"/>
      <c r="J89" s="42"/>
      <c r="K89" s="42"/>
      <c r="L89" s="46"/>
      <c r="M89" s="214"/>
      <c r="N89" s="215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144</v>
      </c>
      <c r="AU89" s="19" t="s">
        <v>22</v>
      </c>
    </row>
    <row r="90" spans="1:47" s="2" customFormat="1" ht="12">
      <c r="A90" s="40"/>
      <c r="B90" s="41"/>
      <c r="C90" s="42"/>
      <c r="D90" s="229" t="s">
        <v>240</v>
      </c>
      <c r="E90" s="42"/>
      <c r="F90" s="230" t="s">
        <v>1498</v>
      </c>
      <c r="G90" s="42"/>
      <c r="H90" s="42"/>
      <c r="I90" s="213"/>
      <c r="J90" s="42"/>
      <c r="K90" s="42"/>
      <c r="L90" s="46"/>
      <c r="M90" s="214"/>
      <c r="N90" s="215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240</v>
      </c>
      <c r="AU90" s="19" t="s">
        <v>22</v>
      </c>
    </row>
    <row r="91" spans="1:47" s="2" customFormat="1" ht="12">
      <c r="A91" s="40"/>
      <c r="B91" s="41"/>
      <c r="C91" s="42"/>
      <c r="D91" s="211" t="s">
        <v>145</v>
      </c>
      <c r="E91" s="42"/>
      <c r="F91" s="216" t="s">
        <v>1499</v>
      </c>
      <c r="G91" s="42"/>
      <c r="H91" s="42"/>
      <c r="I91" s="213"/>
      <c r="J91" s="42"/>
      <c r="K91" s="42"/>
      <c r="L91" s="46"/>
      <c r="M91" s="214"/>
      <c r="N91" s="215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145</v>
      </c>
      <c r="AU91" s="19" t="s">
        <v>22</v>
      </c>
    </row>
    <row r="92" spans="1:65" s="2" customFormat="1" ht="16.5" customHeight="1">
      <c r="A92" s="40"/>
      <c r="B92" s="41"/>
      <c r="C92" s="263" t="s">
        <v>142</v>
      </c>
      <c r="D92" s="263" t="s">
        <v>290</v>
      </c>
      <c r="E92" s="264" t="s">
        <v>1500</v>
      </c>
      <c r="F92" s="265" t="s">
        <v>1501</v>
      </c>
      <c r="G92" s="266" t="s">
        <v>285</v>
      </c>
      <c r="H92" s="267">
        <v>17.53</v>
      </c>
      <c r="I92" s="268"/>
      <c r="J92" s="269">
        <f>ROUND(I92*H92,2)</f>
        <v>0</v>
      </c>
      <c r="K92" s="265" t="s">
        <v>20</v>
      </c>
      <c r="L92" s="270"/>
      <c r="M92" s="271" t="s">
        <v>20</v>
      </c>
      <c r="N92" s="272" t="s">
        <v>50</v>
      </c>
      <c r="O92" s="86"/>
      <c r="P92" s="207">
        <f>O92*H92</f>
        <v>0</v>
      </c>
      <c r="Q92" s="207">
        <v>1.2</v>
      </c>
      <c r="R92" s="207">
        <f>Q92*H92</f>
        <v>21.036</v>
      </c>
      <c r="S92" s="207">
        <v>0</v>
      </c>
      <c r="T92" s="208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09" t="s">
        <v>170</v>
      </c>
      <c r="AT92" s="209" t="s">
        <v>290</v>
      </c>
      <c r="AU92" s="209" t="s">
        <v>22</v>
      </c>
      <c r="AY92" s="19" t="s">
        <v>137</v>
      </c>
      <c r="BE92" s="210">
        <f>IF(N92="základní",J92,0)</f>
        <v>0</v>
      </c>
      <c r="BF92" s="210">
        <f>IF(N92="snížená",J92,0)</f>
        <v>0</v>
      </c>
      <c r="BG92" s="210">
        <f>IF(N92="zákl. přenesená",J92,0)</f>
        <v>0</v>
      </c>
      <c r="BH92" s="210">
        <f>IF(N92="sníž. přenesená",J92,0)</f>
        <v>0</v>
      </c>
      <c r="BI92" s="210">
        <f>IF(N92="nulová",J92,0)</f>
        <v>0</v>
      </c>
      <c r="BJ92" s="19" t="s">
        <v>22</v>
      </c>
      <c r="BK92" s="210">
        <f>ROUND(I92*H92,2)</f>
        <v>0</v>
      </c>
      <c r="BL92" s="19" t="s">
        <v>142</v>
      </c>
      <c r="BM92" s="209" t="s">
        <v>1502</v>
      </c>
    </row>
    <row r="93" spans="1:47" s="2" customFormat="1" ht="12">
      <c r="A93" s="40"/>
      <c r="B93" s="41"/>
      <c r="C93" s="42"/>
      <c r="D93" s="211" t="s">
        <v>144</v>
      </c>
      <c r="E93" s="42"/>
      <c r="F93" s="212" t="s">
        <v>1503</v>
      </c>
      <c r="G93" s="42"/>
      <c r="H93" s="42"/>
      <c r="I93" s="213"/>
      <c r="J93" s="42"/>
      <c r="K93" s="42"/>
      <c r="L93" s="46"/>
      <c r="M93" s="214"/>
      <c r="N93" s="215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144</v>
      </c>
      <c r="AU93" s="19" t="s">
        <v>22</v>
      </c>
    </row>
    <row r="94" spans="1:47" s="2" customFormat="1" ht="12">
      <c r="A94" s="40"/>
      <c r="B94" s="41"/>
      <c r="C94" s="42"/>
      <c r="D94" s="211" t="s">
        <v>145</v>
      </c>
      <c r="E94" s="42"/>
      <c r="F94" s="216" t="s">
        <v>1504</v>
      </c>
      <c r="G94" s="42"/>
      <c r="H94" s="42"/>
      <c r="I94" s="213"/>
      <c r="J94" s="42"/>
      <c r="K94" s="42"/>
      <c r="L94" s="46"/>
      <c r="M94" s="214"/>
      <c r="N94" s="215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145</v>
      </c>
      <c r="AU94" s="19" t="s">
        <v>22</v>
      </c>
    </row>
    <row r="95" spans="1:65" s="2" customFormat="1" ht="16.5" customHeight="1">
      <c r="A95" s="40"/>
      <c r="B95" s="41"/>
      <c r="C95" s="198" t="s">
        <v>136</v>
      </c>
      <c r="D95" s="198" t="s">
        <v>138</v>
      </c>
      <c r="E95" s="199" t="s">
        <v>1505</v>
      </c>
      <c r="F95" s="200" t="s">
        <v>1506</v>
      </c>
      <c r="G95" s="201" t="s">
        <v>154</v>
      </c>
      <c r="H95" s="202">
        <v>90</v>
      </c>
      <c r="I95" s="203"/>
      <c r="J95" s="204">
        <f>ROUND(I95*H95,2)</f>
        <v>0</v>
      </c>
      <c r="K95" s="200" t="s">
        <v>237</v>
      </c>
      <c r="L95" s="46"/>
      <c r="M95" s="205" t="s">
        <v>20</v>
      </c>
      <c r="N95" s="206" t="s">
        <v>50</v>
      </c>
      <c r="O95" s="86"/>
      <c r="P95" s="207">
        <f>O95*H95</f>
        <v>0</v>
      </c>
      <c r="Q95" s="207">
        <v>0</v>
      </c>
      <c r="R95" s="207">
        <f>Q95*H95</f>
        <v>0</v>
      </c>
      <c r="S95" s="207">
        <v>0</v>
      </c>
      <c r="T95" s="208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09" t="s">
        <v>142</v>
      </c>
      <c r="AT95" s="209" t="s">
        <v>138</v>
      </c>
      <c r="AU95" s="209" t="s">
        <v>22</v>
      </c>
      <c r="AY95" s="19" t="s">
        <v>137</v>
      </c>
      <c r="BE95" s="210">
        <f>IF(N95="základní",J95,0)</f>
        <v>0</v>
      </c>
      <c r="BF95" s="210">
        <f>IF(N95="snížená",J95,0)</f>
        <v>0</v>
      </c>
      <c r="BG95" s="210">
        <f>IF(N95="zákl. přenesená",J95,0)</f>
        <v>0</v>
      </c>
      <c r="BH95" s="210">
        <f>IF(N95="sníž. přenesená",J95,0)</f>
        <v>0</v>
      </c>
      <c r="BI95" s="210">
        <f>IF(N95="nulová",J95,0)</f>
        <v>0</v>
      </c>
      <c r="BJ95" s="19" t="s">
        <v>22</v>
      </c>
      <c r="BK95" s="210">
        <f>ROUND(I95*H95,2)</f>
        <v>0</v>
      </c>
      <c r="BL95" s="19" t="s">
        <v>142</v>
      </c>
      <c r="BM95" s="209" t="s">
        <v>1507</v>
      </c>
    </row>
    <row r="96" spans="1:47" s="2" customFormat="1" ht="12">
      <c r="A96" s="40"/>
      <c r="B96" s="41"/>
      <c r="C96" s="42"/>
      <c r="D96" s="211" t="s">
        <v>144</v>
      </c>
      <c r="E96" s="42"/>
      <c r="F96" s="212" t="s">
        <v>1508</v>
      </c>
      <c r="G96" s="42"/>
      <c r="H96" s="42"/>
      <c r="I96" s="213"/>
      <c r="J96" s="42"/>
      <c r="K96" s="42"/>
      <c r="L96" s="46"/>
      <c r="M96" s="214"/>
      <c r="N96" s="215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144</v>
      </c>
      <c r="AU96" s="19" t="s">
        <v>22</v>
      </c>
    </row>
    <row r="97" spans="1:47" s="2" customFormat="1" ht="12">
      <c r="A97" s="40"/>
      <c r="B97" s="41"/>
      <c r="C97" s="42"/>
      <c r="D97" s="229" t="s">
        <v>240</v>
      </c>
      <c r="E97" s="42"/>
      <c r="F97" s="230" t="s">
        <v>1509</v>
      </c>
      <c r="G97" s="42"/>
      <c r="H97" s="42"/>
      <c r="I97" s="213"/>
      <c r="J97" s="42"/>
      <c r="K97" s="42"/>
      <c r="L97" s="46"/>
      <c r="M97" s="214"/>
      <c r="N97" s="215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240</v>
      </c>
      <c r="AU97" s="19" t="s">
        <v>22</v>
      </c>
    </row>
    <row r="98" spans="1:47" s="2" customFormat="1" ht="12">
      <c r="A98" s="40"/>
      <c r="B98" s="41"/>
      <c r="C98" s="42"/>
      <c r="D98" s="211" t="s">
        <v>145</v>
      </c>
      <c r="E98" s="42"/>
      <c r="F98" s="216" t="s">
        <v>1499</v>
      </c>
      <c r="G98" s="42"/>
      <c r="H98" s="42"/>
      <c r="I98" s="213"/>
      <c r="J98" s="42"/>
      <c r="K98" s="42"/>
      <c r="L98" s="46"/>
      <c r="M98" s="214"/>
      <c r="N98" s="215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145</v>
      </c>
      <c r="AU98" s="19" t="s">
        <v>22</v>
      </c>
    </row>
    <row r="99" spans="1:51" s="13" customFormat="1" ht="12">
      <c r="A99" s="13"/>
      <c r="B99" s="231"/>
      <c r="C99" s="232"/>
      <c r="D99" s="211" t="s">
        <v>242</v>
      </c>
      <c r="E99" s="233" t="s">
        <v>20</v>
      </c>
      <c r="F99" s="234" t="s">
        <v>1510</v>
      </c>
      <c r="G99" s="232"/>
      <c r="H99" s="235">
        <v>90</v>
      </c>
      <c r="I99" s="236"/>
      <c r="J99" s="232"/>
      <c r="K99" s="232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242</v>
      </c>
      <c r="AU99" s="241" t="s">
        <v>22</v>
      </c>
      <c r="AV99" s="13" t="s">
        <v>88</v>
      </c>
      <c r="AW99" s="13" t="s">
        <v>40</v>
      </c>
      <c r="AX99" s="13" t="s">
        <v>22</v>
      </c>
      <c r="AY99" s="241" t="s">
        <v>137</v>
      </c>
    </row>
    <row r="100" spans="1:65" s="2" customFormat="1" ht="16.5" customHeight="1">
      <c r="A100" s="40"/>
      <c r="B100" s="41"/>
      <c r="C100" s="263" t="s">
        <v>162</v>
      </c>
      <c r="D100" s="263" t="s">
        <v>290</v>
      </c>
      <c r="E100" s="264" t="s">
        <v>1511</v>
      </c>
      <c r="F100" s="265" t="s">
        <v>1512</v>
      </c>
      <c r="G100" s="266" t="s">
        <v>563</v>
      </c>
      <c r="H100" s="267">
        <v>5</v>
      </c>
      <c r="I100" s="268"/>
      <c r="J100" s="269">
        <f>ROUND(I100*H100,2)</f>
        <v>0</v>
      </c>
      <c r="K100" s="265" t="s">
        <v>20</v>
      </c>
      <c r="L100" s="270"/>
      <c r="M100" s="271" t="s">
        <v>20</v>
      </c>
      <c r="N100" s="272" t="s">
        <v>50</v>
      </c>
      <c r="O100" s="86"/>
      <c r="P100" s="207">
        <f>O100*H100</f>
        <v>0</v>
      </c>
      <c r="Q100" s="207">
        <v>0.025</v>
      </c>
      <c r="R100" s="207">
        <f>Q100*H100</f>
        <v>0.125</v>
      </c>
      <c r="S100" s="207">
        <v>0</v>
      </c>
      <c r="T100" s="208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09" t="s">
        <v>170</v>
      </c>
      <c r="AT100" s="209" t="s">
        <v>290</v>
      </c>
      <c r="AU100" s="209" t="s">
        <v>22</v>
      </c>
      <c r="AY100" s="19" t="s">
        <v>137</v>
      </c>
      <c r="BE100" s="210">
        <f>IF(N100="základní",J100,0)</f>
        <v>0</v>
      </c>
      <c r="BF100" s="210">
        <f>IF(N100="snížená",J100,0)</f>
        <v>0</v>
      </c>
      <c r="BG100" s="210">
        <f>IF(N100="zákl. přenesená",J100,0)</f>
        <v>0</v>
      </c>
      <c r="BH100" s="210">
        <f>IF(N100="sníž. přenesená",J100,0)</f>
        <v>0</v>
      </c>
      <c r="BI100" s="210">
        <f>IF(N100="nulová",J100,0)</f>
        <v>0</v>
      </c>
      <c r="BJ100" s="19" t="s">
        <v>22</v>
      </c>
      <c r="BK100" s="210">
        <f>ROUND(I100*H100,2)</f>
        <v>0</v>
      </c>
      <c r="BL100" s="19" t="s">
        <v>142</v>
      </c>
      <c r="BM100" s="209" t="s">
        <v>1513</v>
      </c>
    </row>
    <row r="101" spans="1:47" s="2" customFormat="1" ht="12">
      <c r="A101" s="40"/>
      <c r="B101" s="41"/>
      <c r="C101" s="42"/>
      <c r="D101" s="211" t="s">
        <v>144</v>
      </c>
      <c r="E101" s="42"/>
      <c r="F101" s="212" t="s">
        <v>1512</v>
      </c>
      <c r="G101" s="42"/>
      <c r="H101" s="42"/>
      <c r="I101" s="213"/>
      <c r="J101" s="42"/>
      <c r="K101" s="42"/>
      <c r="L101" s="46"/>
      <c r="M101" s="214"/>
      <c r="N101" s="215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144</v>
      </c>
      <c r="AU101" s="19" t="s">
        <v>22</v>
      </c>
    </row>
    <row r="102" spans="1:65" s="2" customFormat="1" ht="16.5" customHeight="1">
      <c r="A102" s="40"/>
      <c r="B102" s="41"/>
      <c r="C102" s="263" t="s">
        <v>166</v>
      </c>
      <c r="D102" s="263" t="s">
        <v>290</v>
      </c>
      <c r="E102" s="264" t="s">
        <v>1514</v>
      </c>
      <c r="F102" s="265" t="s">
        <v>1515</v>
      </c>
      <c r="G102" s="266" t="s">
        <v>563</v>
      </c>
      <c r="H102" s="267">
        <v>36</v>
      </c>
      <c r="I102" s="268"/>
      <c r="J102" s="269">
        <f>ROUND(I102*H102,2)</f>
        <v>0</v>
      </c>
      <c r="K102" s="265" t="s">
        <v>20</v>
      </c>
      <c r="L102" s="270"/>
      <c r="M102" s="271" t="s">
        <v>20</v>
      </c>
      <c r="N102" s="272" t="s">
        <v>50</v>
      </c>
      <c r="O102" s="86"/>
      <c r="P102" s="207">
        <f>O102*H102</f>
        <v>0</v>
      </c>
      <c r="Q102" s="207">
        <v>0.025</v>
      </c>
      <c r="R102" s="207">
        <f>Q102*H102</f>
        <v>0.9</v>
      </c>
      <c r="S102" s="207">
        <v>0</v>
      </c>
      <c r="T102" s="208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09" t="s">
        <v>170</v>
      </c>
      <c r="AT102" s="209" t="s">
        <v>290</v>
      </c>
      <c r="AU102" s="209" t="s">
        <v>22</v>
      </c>
      <c r="AY102" s="19" t="s">
        <v>137</v>
      </c>
      <c r="BE102" s="210">
        <f>IF(N102="základní",J102,0)</f>
        <v>0</v>
      </c>
      <c r="BF102" s="210">
        <f>IF(N102="snížená",J102,0)</f>
        <v>0</v>
      </c>
      <c r="BG102" s="210">
        <f>IF(N102="zákl. přenesená",J102,0)</f>
        <v>0</v>
      </c>
      <c r="BH102" s="210">
        <f>IF(N102="sníž. přenesená",J102,0)</f>
        <v>0</v>
      </c>
      <c r="BI102" s="210">
        <f>IF(N102="nulová",J102,0)</f>
        <v>0</v>
      </c>
      <c r="BJ102" s="19" t="s">
        <v>22</v>
      </c>
      <c r="BK102" s="210">
        <f>ROUND(I102*H102,2)</f>
        <v>0</v>
      </c>
      <c r="BL102" s="19" t="s">
        <v>142</v>
      </c>
      <c r="BM102" s="209" t="s">
        <v>1516</v>
      </c>
    </row>
    <row r="103" spans="1:47" s="2" customFormat="1" ht="12">
      <c r="A103" s="40"/>
      <c r="B103" s="41"/>
      <c r="C103" s="42"/>
      <c r="D103" s="211" t="s">
        <v>144</v>
      </c>
      <c r="E103" s="42"/>
      <c r="F103" s="212" t="s">
        <v>1515</v>
      </c>
      <c r="G103" s="42"/>
      <c r="H103" s="42"/>
      <c r="I103" s="213"/>
      <c r="J103" s="42"/>
      <c r="K103" s="42"/>
      <c r="L103" s="46"/>
      <c r="M103" s="214"/>
      <c r="N103" s="215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144</v>
      </c>
      <c r="AU103" s="19" t="s">
        <v>22</v>
      </c>
    </row>
    <row r="104" spans="1:65" s="2" customFormat="1" ht="16.5" customHeight="1">
      <c r="A104" s="40"/>
      <c r="B104" s="41"/>
      <c r="C104" s="263" t="s">
        <v>170</v>
      </c>
      <c r="D104" s="263" t="s">
        <v>290</v>
      </c>
      <c r="E104" s="264" t="s">
        <v>1517</v>
      </c>
      <c r="F104" s="265" t="s">
        <v>1518</v>
      </c>
      <c r="G104" s="266" t="s">
        <v>563</v>
      </c>
      <c r="H104" s="267">
        <v>4</v>
      </c>
      <c r="I104" s="268"/>
      <c r="J104" s="269">
        <f>ROUND(I104*H104,2)</f>
        <v>0</v>
      </c>
      <c r="K104" s="265" t="s">
        <v>20</v>
      </c>
      <c r="L104" s="270"/>
      <c r="M104" s="271" t="s">
        <v>20</v>
      </c>
      <c r="N104" s="272" t="s">
        <v>50</v>
      </c>
      <c r="O104" s="86"/>
      <c r="P104" s="207">
        <f>O104*H104</f>
        <v>0</v>
      </c>
      <c r="Q104" s="207">
        <v>0.02</v>
      </c>
      <c r="R104" s="207">
        <f>Q104*H104</f>
        <v>0.08</v>
      </c>
      <c r="S104" s="207">
        <v>0</v>
      </c>
      <c r="T104" s="208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09" t="s">
        <v>170</v>
      </c>
      <c r="AT104" s="209" t="s">
        <v>290</v>
      </c>
      <c r="AU104" s="209" t="s">
        <v>22</v>
      </c>
      <c r="AY104" s="19" t="s">
        <v>137</v>
      </c>
      <c r="BE104" s="210">
        <f>IF(N104="základní",J104,0)</f>
        <v>0</v>
      </c>
      <c r="BF104" s="210">
        <f>IF(N104="snížená",J104,0)</f>
        <v>0</v>
      </c>
      <c r="BG104" s="210">
        <f>IF(N104="zákl. přenesená",J104,0)</f>
        <v>0</v>
      </c>
      <c r="BH104" s="210">
        <f>IF(N104="sníž. přenesená",J104,0)</f>
        <v>0</v>
      </c>
      <c r="BI104" s="210">
        <f>IF(N104="nulová",J104,0)</f>
        <v>0</v>
      </c>
      <c r="BJ104" s="19" t="s">
        <v>22</v>
      </c>
      <c r="BK104" s="210">
        <f>ROUND(I104*H104,2)</f>
        <v>0</v>
      </c>
      <c r="BL104" s="19" t="s">
        <v>142</v>
      </c>
      <c r="BM104" s="209" t="s">
        <v>1519</v>
      </c>
    </row>
    <row r="105" spans="1:47" s="2" customFormat="1" ht="12">
      <c r="A105" s="40"/>
      <c r="B105" s="41"/>
      <c r="C105" s="42"/>
      <c r="D105" s="211" t="s">
        <v>144</v>
      </c>
      <c r="E105" s="42"/>
      <c r="F105" s="212" t="s">
        <v>1518</v>
      </c>
      <c r="G105" s="42"/>
      <c r="H105" s="42"/>
      <c r="I105" s="213"/>
      <c r="J105" s="42"/>
      <c r="K105" s="42"/>
      <c r="L105" s="46"/>
      <c r="M105" s="214"/>
      <c r="N105" s="215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144</v>
      </c>
      <c r="AU105" s="19" t="s">
        <v>22</v>
      </c>
    </row>
    <row r="106" spans="1:65" s="2" customFormat="1" ht="16.5" customHeight="1">
      <c r="A106" s="40"/>
      <c r="B106" s="41"/>
      <c r="C106" s="263" t="s">
        <v>174</v>
      </c>
      <c r="D106" s="263" t="s">
        <v>290</v>
      </c>
      <c r="E106" s="264" t="s">
        <v>1520</v>
      </c>
      <c r="F106" s="265" t="s">
        <v>1521</v>
      </c>
      <c r="G106" s="266" t="s">
        <v>563</v>
      </c>
      <c r="H106" s="267">
        <v>27</v>
      </c>
      <c r="I106" s="268"/>
      <c r="J106" s="269">
        <f>ROUND(I106*H106,2)</f>
        <v>0</v>
      </c>
      <c r="K106" s="265" t="s">
        <v>20</v>
      </c>
      <c r="L106" s="270"/>
      <c r="M106" s="271" t="s">
        <v>20</v>
      </c>
      <c r="N106" s="272" t="s">
        <v>50</v>
      </c>
      <c r="O106" s="86"/>
      <c r="P106" s="207">
        <f>O106*H106</f>
        <v>0</v>
      </c>
      <c r="Q106" s="207">
        <v>0.02</v>
      </c>
      <c r="R106" s="207">
        <f>Q106*H106</f>
        <v>0.54</v>
      </c>
      <c r="S106" s="207">
        <v>0</v>
      </c>
      <c r="T106" s="208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09" t="s">
        <v>170</v>
      </c>
      <c r="AT106" s="209" t="s">
        <v>290</v>
      </c>
      <c r="AU106" s="209" t="s">
        <v>22</v>
      </c>
      <c r="AY106" s="19" t="s">
        <v>137</v>
      </c>
      <c r="BE106" s="210">
        <f>IF(N106="základní",J106,0)</f>
        <v>0</v>
      </c>
      <c r="BF106" s="210">
        <f>IF(N106="snížená",J106,0)</f>
        <v>0</v>
      </c>
      <c r="BG106" s="210">
        <f>IF(N106="zákl. přenesená",J106,0)</f>
        <v>0</v>
      </c>
      <c r="BH106" s="210">
        <f>IF(N106="sníž. přenesená",J106,0)</f>
        <v>0</v>
      </c>
      <c r="BI106" s="210">
        <f>IF(N106="nulová",J106,0)</f>
        <v>0</v>
      </c>
      <c r="BJ106" s="19" t="s">
        <v>22</v>
      </c>
      <c r="BK106" s="210">
        <f>ROUND(I106*H106,2)</f>
        <v>0</v>
      </c>
      <c r="BL106" s="19" t="s">
        <v>142</v>
      </c>
      <c r="BM106" s="209" t="s">
        <v>1522</v>
      </c>
    </row>
    <row r="107" spans="1:47" s="2" customFormat="1" ht="12">
      <c r="A107" s="40"/>
      <c r="B107" s="41"/>
      <c r="C107" s="42"/>
      <c r="D107" s="211" t="s">
        <v>144</v>
      </c>
      <c r="E107" s="42"/>
      <c r="F107" s="212" t="s">
        <v>1521</v>
      </c>
      <c r="G107" s="42"/>
      <c r="H107" s="42"/>
      <c r="I107" s="213"/>
      <c r="J107" s="42"/>
      <c r="K107" s="42"/>
      <c r="L107" s="46"/>
      <c r="M107" s="214"/>
      <c r="N107" s="215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144</v>
      </c>
      <c r="AU107" s="19" t="s">
        <v>22</v>
      </c>
    </row>
    <row r="108" spans="1:65" s="2" customFormat="1" ht="16.5" customHeight="1">
      <c r="A108" s="40"/>
      <c r="B108" s="41"/>
      <c r="C108" s="263" t="s">
        <v>27</v>
      </c>
      <c r="D108" s="263" t="s">
        <v>290</v>
      </c>
      <c r="E108" s="264" t="s">
        <v>1523</v>
      </c>
      <c r="F108" s="265" t="s">
        <v>1524</v>
      </c>
      <c r="G108" s="266" t="s">
        <v>563</v>
      </c>
      <c r="H108" s="267">
        <v>18</v>
      </c>
      <c r="I108" s="268"/>
      <c r="J108" s="269">
        <f>ROUND(I108*H108,2)</f>
        <v>0</v>
      </c>
      <c r="K108" s="265" t="s">
        <v>20</v>
      </c>
      <c r="L108" s="270"/>
      <c r="M108" s="271" t="s">
        <v>20</v>
      </c>
      <c r="N108" s="272" t="s">
        <v>50</v>
      </c>
      <c r="O108" s="86"/>
      <c r="P108" s="207">
        <f>O108*H108</f>
        <v>0</v>
      </c>
      <c r="Q108" s="207">
        <v>0.025</v>
      </c>
      <c r="R108" s="207">
        <f>Q108*H108</f>
        <v>0.45</v>
      </c>
      <c r="S108" s="207">
        <v>0</v>
      </c>
      <c r="T108" s="208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09" t="s">
        <v>170</v>
      </c>
      <c r="AT108" s="209" t="s">
        <v>290</v>
      </c>
      <c r="AU108" s="209" t="s">
        <v>22</v>
      </c>
      <c r="AY108" s="19" t="s">
        <v>137</v>
      </c>
      <c r="BE108" s="210">
        <f>IF(N108="základní",J108,0)</f>
        <v>0</v>
      </c>
      <c r="BF108" s="210">
        <f>IF(N108="snížená",J108,0)</f>
        <v>0</v>
      </c>
      <c r="BG108" s="210">
        <f>IF(N108="zákl. přenesená",J108,0)</f>
        <v>0</v>
      </c>
      <c r="BH108" s="210">
        <f>IF(N108="sníž. přenesená",J108,0)</f>
        <v>0</v>
      </c>
      <c r="BI108" s="210">
        <f>IF(N108="nulová",J108,0)</f>
        <v>0</v>
      </c>
      <c r="BJ108" s="19" t="s">
        <v>22</v>
      </c>
      <c r="BK108" s="210">
        <f>ROUND(I108*H108,2)</f>
        <v>0</v>
      </c>
      <c r="BL108" s="19" t="s">
        <v>142</v>
      </c>
      <c r="BM108" s="209" t="s">
        <v>1525</v>
      </c>
    </row>
    <row r="109" spans="1:47" s="2" customFormat="1" ht="12">
      <c r="A109" s="40"/>
      <c r="B109" s="41"/>
      <c r="C109" s="42"/>
      <c r="D109" s="211" t="s">
        <v>144</v>
      </c>
      <c r="E109" s="42"/>
      <c r="F109" s="212" t="s">
        <v>1524</v>
      </c>
      <c r="G109" s="42"/>
      <c r="H109" s="42"/>
      <c r="I109" s="213"/>
      <c r="J109" s="42"/>
      <c r="K109" s="42"/>
      <c r="L109" s="46"/>
      <c r="M109" s="214"/>
      <c r="N109" s="215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144</v>
      </c>
      <c r="AU109" s="19" t="s">
        <v>22</v>
      </c>
    </row>
    <row r="110" spans="1:65" s="2" customFormat="1" ht="16.5" customHeight="1">
      <c r="A110" s="40"/>
      <c r="B110" s="41"/>
      <c r="C110" s="263" t="s">
        <v>181</v>
      </c>
      <c r="D110" s="263" t="s">
        <v>290</v>
      </c>
      <c r="E110" s="264" t="s">
        <v>1526</v>
      </c>
      <c r="F110" s="265" t="s">
        <v>1527</v>
      </c>
      <c r="G110" s="266" t="s">
        <v>563</v>
      </c>
      <c r="H110" s="267">
        <v>2.7</v>
      </c>
      <c r="I110" s="268"/>
      <c r="J110" s="269">
        <f>ROUND(I110*H110,2)</f>
        <v>0</v>
      </c>
      <c r="K110" s="265" t="s">
        <v>20</v>
      </c>
      <c r="L110" s="270"/>
      <c r="M110" s="271" t="s">
        <v>20</v>
      </c>
      <c r="N110" s="272" t="s">
        <v>50</v>
      </c>
      <c r="O110" s="86"/>
      <c r="P110" s="207">
        <f>O110*H110</f>
        <v>0</v>
      </c>
      <c r="Q110" s="207">
        <v>0.023</v>
      </c>
      <c r="R110" s="207">
        <f>Q110*H110</f>
        <v>0.0621</v>
      </c>
      <c r="S110" s="207">
        <v>0</v>
      </c>
      <c r="T110" s="208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09" t="s">
        <v>170</v>
      </c>
      <c r="AT110" s="209" t="s">
        <v>290</v>
      </c>
      <c r="AU110" s="209" t="s">
        <v>22</v>
      </c>
      <c r="AY110" s="19" t="s">
        <v>137</v>
      </c>
      <c r="BE110" s="210">
        <f>IF(N110="základní",J110,0)</f>
        <v>0</v>
      </c>
      <c r="BF110" s="210">
        <f>IF(N110="snížená",J110,0)</f>
        <v>0</v>
      </c>
      <c r="BG110" s="210">
        <f>IF(N110="zákl. přenesená",J110,0)</f>
        <v>0</v>
      </c>
      <c r="BH110" s="210">
        <f>IF(N110="sníž. přenesená",J110,0)</f>
        <v>0</v>
      </c>
      <c r="BI110" s="210">
        <f>IF(N110="nulová",J110,0)</f>
        <v>0</v>
      </c>
      <c r="BJ110" s="19" t="s">
        <v>22</v>
      </c>
      <c r="BK110" s="210">
        <f>ROUND(I110*H110,2)</f>
        <v>0</v>
      </c>
      <c r="BL110" s="19" t="s">
        <v>142</v>
      </c>
      <c r="BM110" s="209" t="s">
        <v>1528</v>
      </c>
    </row>
    <row r="111" spans="1:47" s="2" customFormat="1" ht="12">
      <c r="A111" s="40"/>
      <c r="B111" s="41"/>
      <c r="C111" s="42"/>
      <c r="D111" s="211" t="s">
        <v>144</v>
      </c>
      <c r="E111" s="42"/>
      <c r="F111" s="212" t="s">
        <v>1527</v>
      </c>
      <c r="G111" s="42"/>
      <c r="H111" s="42"/>
      <c r="I111" s="213"/>
      <c r="J111" s="42"/>
      <c r="K111" s="42"/>
      <c r="L111" s="46"/>
      <c r="M111" s="214"/>
      <c r="N111" s="215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144</v>
      </c>
      <c r="AU111" s="19" t="s">
        <v>22</v>
      </c>
    </row>
    <row r="112" spans="1:47" s="2" customFormat="1" ht="12">
      <c r="A112" s="40"/>
      <c r="B112" s="41"/>
      <c r="C112" s="42"/>
      <c r="D112" s="211" t="s">
        <v>145</v>
      </c>
      <c r="E112" s="42"/>
      <c r="F112" s="216" t="s">
        <v>1529</v>
      </c>
      <c r="G112" s="42"/>
      <c r="H112" s="42"/>
      <c r="I112" s="213"/>
      <c r="J112" s="42"/>
      <c r="K112" s="42"/>
      <c r="L112" s="46"/>
      <c r="M112" s="214"/>
      <c r="N112" s="215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145</v>
      </c>
      <c r="AU112" s="19" t="s">
        <v>22</v>
      </c>
    </row>
    <row r="113" spans="1:65" s="2" customFormat="1" ht="16.5" customHeight="1">
      <c r="A113" s="40"/>
      <c r="B113" s="41"/>
      <c r="C113" s="198" t="s">
        <v>185</v>
      </c>
      <c r="D113" s="198" t="s">
        <v>138</v>
      </c>
      <c r="E113" s="199" t="s">
        <v>1530</v>
      </c>
      <c r="F113" s="200" t="s">
        <v>1531</v>
      </c>
      <c r="G113" s="201" t="s">
        <v>154</v>
      </c>
      <c r="H113" s="202">
        <v>90</v>
      </c>
      <c r="I113" s="203"/>
      <c r="J113" s="204">
        <f>ROUND(I113*H113,2)</f>
        <v>0</v>
      </c>
      <c r="K113" s="200" t="s">
        <v>237</v>
      </c>
      <c r="L113" s="46"/>
      <c r="M113" s="205" t="s">
        <v>20</v>
      </c>
      <c r="N113" s="206" t="s">
        <v>50</v>
      </c>
      <c r="O113" s="86"/>
      <c r="P113" s="207">
        <f>O113*H113</f>
        <v>0</v>
      </c>
      <c r="Q113" s="207">
        <v>6E-05</v>
      </c>
      <c r="R113" s="207">
        <f>Q113*H113</f>
        <v>0.0054</v>
      </c>
      <c r="S113" s="207">
        <v>0</v>
      </c>
      <c r="T113" s="208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09" t="s">
        <v>142</v>
      </c>
      <c r="AT113" s="209" t="s">
        <v>138</v>
      </c>
      <c r="AU113" s="209" t="s">
        <v>22</v>
      </c>
      <c r="AY113" s="19" t="s">
        <v>137</v>
      </c>
      <c r="BE113" s="210">
        <f>IF(N113="základní",J113,0)</f>
        <v>0</v>
      </c>
      <c r="BF113" s="210">
        <f>IF(N113="snížená",J113,0)</f>
        <v>0</v>
      </c>
      <c r="BG113" s="210">
        <f>IF(N113="zákl. přenesená",J113,0)</f>
        <v>0</v>
      </c>
      <c r="BH113" s="210">
        <f>IF(N113="sníž. přenesená",J113,0)</f>
        <v>0</v>
      </c>
      <c r="BI113" s="210">
        <f>IF(N113="nulová",J113,0)</f>
        <v>0</v>
      </c>
      <c r="BJ113" s="19" t="s">
        <v>22</v>
      </c>
      <c r="BK113" s="210">
        <f>ROUND(I113*H113,2)</f>
        <v>0</v>
      </c>
      <c r="BL113" s="19" t="s">
        <v>142</v>
      </c>
      <c r="BM113" s="209" t="s">
        <v>1532</v>
      </c>
    </row>
    <row r="114" spans="1:47" s="2" customFormat="1" ht="12">
      <c r="A114" s="40"/>
      <c r="B114" s="41"/>
      <c r="C114" s="42"/>
      <c r="D114" s="211" t="s">
        <v>144</v>
      </c>
      <c r="E114" s="42"/>
      <c r="F114" s="212" t="s">
        <v>1533</v>
      </c>
      <c r="G114" s="42"/>
      <c r="H114" s="42"/>
      <c r="I114" s="213"/>
      <c r="J114" s="42"/>
      <c r="K114" s="42"/>
      <c r="L114" s="46"/>
      <c r="M114" s="214"/>
      <c r="N114" s="215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144</v>
      </c>
      <c r="AU114" s="19" t="s">
        <v>22</v>
      </c>
    </row>
    <row r="115" spans="1:47" s="2" customFormat="1" ht="12">
      <c r="A115" s="40"/>
      <c r="B115" s="41"/>
      <c r="C115" s="42"/>
      <c r="D115" s="229" t="s">
        <v>240</v>
      </c>
      <c r="E115" s="42"/>
      <c r="F115" s="230" t="s">
        <v>1534</v>
      </c>
      <c r="G115" s="42"/>
      <c r="H115" s="42"/>
      <c r="I115" s="213"/>
      <c r="J115" s="42"/>
      <c r="K115" s="42"/>
      <c r="L115" s="46"/>
      <c r="M115" s="214"/>
      <c r="N115" s="215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240</v>
      </c>
      <c r="AU115" s="19" t="s">
        <v>22</v>
      </c>
    </row>
    <row r="116" spans="1:47" s="2" customFormat="1" ht="12">
      <c r="A116" s="40"/>
      <c r="B116" s="41"/>
      <c r="C116" s="42"/>
      <c r="D116" s="211" t="s">
        <v>145</v>
      </c>
      <c r="E116" s="42"/>
      <c r="F116" s="216" t="s">
        <v>1535</v>
      </c>
      <c r="G116" s="42"/>
      <c r="H116" s="42"/>
      <c r="I116" s="213"/>
      <c r="J116" s="42"/>
      <c r="K116" s="42"/>
      <c r="L116" s="46"/>
      <c r="M116" s="214"/>
      <c r="N116" s="215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145</v>
      </c>
      <c r="AU116" s="19" t="s">
        <v>22</v>
      </c>
    </row>
    <row r="117" spans="1:51" s="13" customFormat="1" ht="12">
      <c r="A117" s="13"/>
      <c r="B117" s="231"/>
      <c r="C117" s="232"/>
      <c r="D117" s="211" t="s">
        <v>242</v>
      </c>
      <c r="E117" s="233" t="s">
        <v>20</v>
      </c>
      <c r="F117" s="234" t="s">
        <v>1536</v>
      </c>
      <c r="G117" s="232"/>
      <c r="H117" s="235">
        <v>90</v>
      </c>
      <c r="I117" s="236"/>
      <c r="J117" s="232"/>
      <c r="K117" s="232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242</v>
      </c>
      <c r="AU117" s="241" t="s">
        <v>22</v>
      </c>
      <c r="AV117" s="13" t="s">
        <v>88</v>
      </c>
      <c r="AW117" s="13" t="s">
        <v>40</v>
      </c>
      <c r="AX117" s="13" t="s">
        <v>22</v>
      </c>
      <c r="AY117" s="241" t="s">
        <v>137</v>
      </c>
    </row>
    <row r="118" spans="1:65" s="2" customFormat="1" ht="16.5" customHeight="1">
      <c r="A118" s="40"/>
      <c r="B118" s="41"/>
      <c r="C118" s="263" t="s">
        <v>189</v>
      </c>
      <c r="D118" s="263" t="s">
        <v>290</v>
      </c>
      <c r="E118" s="264" t="s">
        <v>1537</v>
      </c>
      <c r="F118" s="265" t="s">
        <v>1538</v>
      </c>
      <c r="G118" s="266" t="s">
        <v>563</v>
      </c>
      <c r="H118" s="267">
        <v>272.7</v>
      </c>
      <c r="I118" s="268"/>
      <c r="J118" s="269">
        <f>ROUND(I118*H118,2)</f>
        <v>0</v>
      </c>
      <c r="K118" s="265" t="s">
        <v>20</v>
      </c>
      <c r="L118" s="270"/>
      <c r="M118" s="271" t="s">
        <v>20</v>
      </c>
      <c r="N118" s="272" t="s">
        <v>50</v>
      </c>
      <c r="O118" s="86"/>
      <c r="P118" s="207">
        <f>O118*H118</f>
        <v>0</v>
      </c>
      <c r="Q118" s="207">
        <v>0.009</v>
      </c>
      <c r="R118" s="207">
        <f>Q118*H118</f>
        <v>2.4543</v>
      </c>
      <c r="S118" s="207">
        <v>0</v>
      </c>
      <c r="T118" s="208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09" t="s">
        <v>170</v>
      </c>
      <c r="AT118" s="209" t="s">
        <v>290</v>
      </c>
      <c r="AU118" s="209" t="s">
        <v>22</v>
      </c>
      <c r="AY118" s="19" t="s">
        <v>137</v>
      </c>
      <c r="BE118" s="210">
        <f>IF(N118="základní",J118,0)</f>
        <v>0</v>
      </c>
      <c r="BF118" s="210">
        <f>IF(N118="snížená",J118,0)</f>
        <v>0</v>
      </c>
      <c r="BG118" s="210">
        <f>IF(N118="zákl. přenesená",J118,0)</f>
        <v>0</v>
      </c>
      <c r="BH118" s="210">
        <f>IF(N118="sníž. přenesená",J118,0)</f>
        <v>0</v>
      </c>
      <c r="BI118" s="210">
        <f>IF(N118="nulová",J118,0)</f>
        <v>0</v>
      </c>
      <c r="BJ118" s="19" t="s">
        <v>22</v>
      </c>
      <c r="BK118" s="210">
        <f>ROUND(I118*H118,2)</f>
        <v>0</v>
      </c>
      <c r="BL118" s="19" t="s">
        <v>142</v>
      </c>
      <c r="BM118" s="209" t="s">
        <v>1539</v>
      </c>
    </row>
    <row r="119" spans="1:47" s="2" customFormat="1" ht="12">
      <c r="A119" s="40"/>
      <c r="B119" s="41"/>
      <c r="C119" s="42"/>
      <c r="D119" s="211" t="s">
        <v>144</v>
      </c>
      <c r="E119" s="42"/>
      <c r="F119" s="212" t="s">
        <v>1540</v>
      </c>
      <c r="G119" s="42"/>
      <c r="H119" s="42"/>
      <c r="I119" s="213"/>
      <c r="J119" s="42"/>
      <c r="K119" s="42"/>
      <c r="L119" s="46"/>
      <c r="M119" s="214"/>
      <c r="N119" s="215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144</v>
      </c>
      <c r="AU119" s="19" t="s">
        <v>22</v>
      </c>
    </row>
    <row r="120" spans="1:47" s="2" customFormat="1" ht="12">
      <c r="A120" s="40"/>
      <c r="B120" s="41"/>
      <c r="C120" s="42"/>
      <c r="D120" s="211" t="s">
        <v>145</v>
      </c>
      <c r="E120" s="42"/>
      <c r="F120" s="216" t="s">
        <v>1541</v>
      </c>
      <c r="G120" s="42"/>
      <c r="H120" s="42"/>
      <c r="I120" s="213"/>
      <c r="J120" s="42"/>
      <c r="K120" s="42"/>
      <c r="L120" s="46"/>
      <c r="M120" s="214"/>
      <c r="N120" s="215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145</v>
      </c>
      <c r="AU120" s="19" t="s">
        <v>22</v>
      </c>
    </row>
    <row r="121" spans="1:51" s="13" customFormat="1" ht="12">
      <c r="A121" s="13"/>
      <c r="B121" s="231"/>
      <c r="C121" s="232"/>
      <c r="D121" s="211" t="s">
        <v>242</v>
      </c>
      <c r="E121" s="233" t="s">
        <v>20</v>
      </c>
      <c r="F121" s="234" t="s">
        <v>1542</v>
      </c>
      <c r="G121" s="232"/>
      <c r="H121" s="235">
        <v>272.7</v>
      </c>
      <c r="I121" s="236"/>
      <c r="J121" s="232"/>
      <c r="K121" s="232"/>
      <c r="L121" s="237"/>
      <c r="M121" s="238"/>
      <c r="N121" s="239"/>
      <c r="O121" s="239"/>
      <c r="P121" s="239"/>
      <c r="Q121" s="239"/>
      <c r="R121" s="239"/>
      <c r="S121" s="239"/>
      <c r="T121" s="24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1" t="s">
        <v>242</v>
      </c>
      <c r="AU121" s="241" t="s">
        <v>22</v>
      </c>
      <c r="AV121" s="13" t="s">
        <v>88</v>
      </c>
      <c r="AW121" s="13" t="s">
        <v>40</v>
      </c>
      <c r="AX121" s="13" t="s">
        <v>22</v>
      </c>
      <c r="AY121" s="241" t="s">
        <v>137</v>
      </c>
    </row>
    <row r="122" spans="1:65" s="2" customFormat="1" ht="16.5" customHeight="1">
      <c r="A122" s="40"/>
      <c r="B122" s="41"/>
      <c r="C122" s="263" t="s">
        <v>193</v>
      </c>
      <c r="D122" s="263" t="s">
        <v>290</v>
      </c>
      <c r="E122" s="264" t="s">
        <v>1543</v>
      </c>
      <c r="F122" s="265" t="s">
        <v>1544</v>
      </c>
      <c r="G122" s="266" t="s">
        <v>563</v>
      </c>
      <c r="H122" s="267">
        <v>818.1</v>
      </c>
      <c r="I122" s="268"/>
      <c r="J122" s="269">
        <f>ROUND(I122*H122,2)</f>
        <v>0</v>
      </c>
      <c r="K122" s="265" t="s">
        <v>20</v>
      </c>
      <c r="L122" s="270"/>
      <c r="M122" s="271" t="s">
        <v>20</v>
      </c>
      <c r="N122" s="272" t="s">
        <v>50</v>
      </c>
      <c r="O122" s="86"/>
      <c r="P122" s="207">
        <f>O122*H122</f>
        <v>0</v>
      </c>
      <c r="Q122" s="207">
        <v>0.001</v>
      </c>
      <c r="R122" s="207">
        <f>Q122*H122</f>
        <v>0.8181</v>
      </c>
      <c r="S122" s="207">
        <v>0</v>
      </c>
      <c r="T122" s="208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09" t="s">
        <v>170</v>
      </c>
      <c r="AT122" s="209" t="s">
        <v>290</v>
      </c>
      <c r="AU122" s="209" t="s">
        <v>22</v>
      </c>
      <c r="AY122" s="19" t="s">
        <v>137</v>
      </c>
      <c r="BE122" s="210">
        <f>IF(N122="základní",J122,0)</f>
        <v>0</v>
      </c>
      <c r="BF122" s="210">
        <f>IF(N122="snížená",J122,0)</f>
        <v>0</v>
      </c>
      <c r="BG122" s="210">
        <f>IF(N122="zákl. přenesená",J122,0)</f>
        <v>0</v>
      </c>
      <c r="BH122" s="210">
        <f>IF(N122="sníž. přenesená",J122,0)</f>
        <v>0</v>
      </c>
      <c r="BI122" s="210">
        <f>IF(N122="nulová",J122,0)</f>
        <v>0</v>
      </c>
      <c r="BJ122" s="19" t="s">
        <v>22</v>
      </c>
      <c r="BK122" s="210">
        <f>ROUND(I122*H122,2)</f>
        <v>0</v>
      </c>
      <c r="BL122" s="19" t="s">
        <v>142</v>
      </c>
      <c r="BM122" s="209" t="s">
        <v>1545</v>
      </c>
    </row>
    <row r="123" spans="1:47" s="2" customFormat="1" ht="12">
      <c r="A123" s="40"/>
      <c r="B123" s="41"/>
      <c r="C123" s="42"/>
      <c r="D123" s="211" t="s">
        <v>144</v>
      </c>
      <c r="E123" s="42"/>
      <c r="F123" s="212" t="s">
        <v>1546</v>
      </c>
      <c r="G123" s="42"/>
      <c r="H123" s="42"/>
      <c r="I123" s="213"/>
      <c r="J123" s="42"/>
      <c r="K123" s="42"/>
      <c r="L123" s="46"/>
      <c r="M123" s="214"/>
      <c r="N123" s="215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144</v>
      </c>
      <c r="AU123" s="19" t="s">
        <v>22</v>
      </c>
    </row>
    <row r="124" spans="1:47" s="2" customFormat="1" ht="12">
      <c r="A124" s="40"/>
      <c r="B124" s="41"/>
      <c r="C124" s="42"/>
      <c r="D124" s="211" t="s">
        <v>145</v>
      </c>
      <c r="E124" s="42"/>
      <c r="F124" s="216" t="s">
        <v>1547</v>
      </c>
      <c r="G124" s="42"/>
      <c r="H124" s="42"/>
      <c r="I124" s="213"/>
      <c r="J124" s="42"/>
      <c r="K124" s="42"/>
      <c r="L124" s="46"/>
      <c r="M124" s="214"/>
      <c r="N124" s="215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145</v>
      </c>
      <c r="AU124" s="19" t="s">
        <v>22</v>
      </c>
    </row>
    <row r="125" spans="1:51" s="13" customFormat="1" ht="12">
      <c r="A125" s="13"/>
      <c r="B125" s="231"/>
      <c r="C125" s="232"/>
      <c r="D125" s="211" t="s">
        <v>242</v>
      </c>
      <c r="E125" s="233" t="s">
        <v>20</v>
      </c>
      <c r="F125" s="234" t="s">
        <v>1548</v>
      </c>
      <c r="G125" s="232"/>
      <c r="H125" s="235">
        <v>818.1</v>
      </c>
      <c r="I125" s="236"/>
      <c r="J125" s="232"/>
      <c r="K125" s="232"/>
      <c r="L125" s="237"/>
      <c r="M125" s="238"/>
      <c r="N125" s="239"/>
      <c r="O125" s="239"/>
      <c r="P125" s="239"/>
      <c r="Q125" s="239"/>
      <c r="R125" s="239"/>
      <c r="S125" s="239"/>
      <c r="T125" s="24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1" t="s">
        <v>242</v>
      </c>
      <c r="AU125" s="241" t="s">
        <v>22</v>
      </c>
      <c r="AV125" s="13" t="s">
        <v>88</v>
      </c>
      <c r="AW125" s="13" t="s">
        <v>40</v>
      </c>
      <c r="AX125" s="13" t="s">
        <v>22</v>
      </c>
      <c r="AY125" s="241" t="s">
        <v>137</v>
      </c>
    </row>
    <row r="126" spans="1:65" s="2" customFormat="1" ht="16.5" customHeight="1">
      <c r="A126" s="40"/>
      <c r="B126" s="41"/>
      <c r="C126" s="263" t="s">
        <v>8</v>
      </c>
      <c r="D126" s="263" t="s">
        <v>290</v>
      </c>
      <c r="E126" s="264" t="s">
        <v>1549</v>
      </c>
      <c r="F126" s="265" t="s">
        <v>1550</v>
      </c>
      <c r="G126" s="266" t="s">
        <v>1551</v>
      </c>
      <c r="H126" s="267">
        <v>136.35</v>
      </c>
      <c r="I126" s="268"/>
      <c r="J126" s="269">
        <f>ROUND(I126*H126,2)</f>
        <v>0</v>
      </c>
      <c r="K126" s="265" t="s">
        <v>20</v>
      </c>
      <c r="L126" s="270"/>
      <c r="M126" s="271" t="s">
        <v>20</v>
      </c>
      <c r="N126" s="272" t="s">
        <v>50</v>
      </c>
      <c r="O126" s="86"/>
      <c r="P126" s="207">
        <f>O126*H126</f>
        <v>0</v>
      </c>
      <c r="Q126" s="207">
        <v>1E-05</v>
      </c>
      <c r="R126" s="207">
        <f>Q126*H126</f>
        <v>0.0013635000000000001</v>
      </c>
      <c r="S126" s="207">
        <v>0</v>
      </c>
      <c r="T126" s="208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09" t="s">
        <v>170</v>
      </c>
      <c r="AT126" s="209" t="s">
        <v>290</v>
      </c>
      <c r="AU126" s="209" t="s">
        <v>22</v>
      </c>
      <c r="AY126" s="19" t="s">
        <v>137</v>
      </c>
      <c r="BE126" s="210">
        <f>IF(N126="základní",J126,0)</f>
        <v>0</v>
      </c>
      <c r="BF126" s="210">
        <f>IF(N126="snížená",J126,0)</f>
        <v>0</v>
      </c>
      <c r="BG126" s="210">
        <f>IF(N126="zákl. přenesená",J126,0)</f>
        <v>0</v>
      </c>
      <c r="BH126" s="210">
        <f>IF(N126="sníž. přenesená",J126,0)</f>
        <v>0</v>
      </c>
      <c r="BI126" s="210">
        <f>IF(N126="nulová",J126,0)</f>
        <v>0</v>
      </c>
      <c r="BJ126" s="19" t="s">
        <v>22</v>
      </c>
      <c r="BK126" s="210">
        <f>ROUND(I126*H126,2)</f>
        <v>0</v>
      </c>
      <c r="BL126" s="19" t="s">
        <v>142</v>
      </c>
      <c r="BM126" s="209" t="s">
        <v>1552</v>
      </c>
    </row>
    <row r="127" spans="1:47" s="2" customFormat="1" ht="12">
      <c r="A127" s="40"/>
      <c r="B127" s="41"/>
      <c r="C127" s="42"/>
      <c r="D127" s="211" t="s">
        <v>144</v>
      </c>
      <c r="E127" s="42"/>
      <c r="F127" s="212" t="s">
        <v>1553</v>
      </c>
      <c r="G127" s="42"/>
      <c r="H127" s="42"/>
      <c r="I127" s="213"/>
      <c r="J127" s="42"/>
      <c r="K127" s="42"/>
      <c r="L127" s="46"/>
      <c r="M127" s="214"/>
      <c r="N127" s="215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144</v>
      </c>
      <c r="AU127" s="19" t="s">
        <v>22</v>
      </c>
    </row>
    <row r="128" spans="1:47" s="2" customFormat="1" ht="12">
      <c r="A128" s="40"/>
      <c r="B128" s="41"/>
      <c r="C128" s="42"/>
      <c r="D128" s="211" t="s">
        <v>145</v>
      </c>
      <c r="E128" s="42"/>
      <c r="F128" s="216" t="s">
        <v>1554</v>
      </c>
      <c r="G128" s="42"/>
      <c r="H128" s="42"/>
      <c r="I128" s="213"/>
      <c r="J128" s="42"/>
      <c r="K128" s="42"/>
      <c r="L128" s="46"/>
      <c r="M128" s="214"/>
      <c r="N128" s="215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145</v>
      </c>
      <c r="AU128" s="19" t="s">
        <v>22</v>
      </c>
    </row>
    <row r="129" spans="1:51" s="13" customFormat="1" ht="12">
      <c r="A129" s="13"/>
      <c r="B129" s="231"/>
      <c r="C129" s="232"/>
      <c r="D129" s="211" t="s">
        <v>242</v>
      </c>
      <c r="E129" s="233" t="s">
        <v>20</v>
      </c>
      <c r="F129" s="234" t="s">
        <v>1555</v>
      </c>
      <c r="G129" s="232"/>
      <c r="H129" s="235">
        <v>136.35</v>
      </c>
      <c r="I129" s="236"/>
      <c r="J129" s="232"/>
      <c r="K129" s="232"/>
      <c r="L129" s="237"/>
      <c r="M129" s="238"/>
      <c r="N129" s="239"/>
      <c r="O129" s="239"/>
      <c r="P129" s="239"/>
      <c r="Q129" s="239"/>
      <c r="R129" s="239"/>
      <c r="S129" s="239"/>
      <c r="T129" s="24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1" t="s">
        <v>242</v>
      </c>
      <c r="AU129" s="241" t="s">
        <v>22</v>
      </c>
      <c r="AV129" s="13" t="s">
        <v>88</v>
      </c>
      <c r="AW129" s="13" t="s">
        <v>40</v>
      </c>
      <c r="AX129" s="13" t="s">
        <v>22</v>
      </c>
      <c r="AY129" s="241" t="s">
        <v>137</v>
      </c>
    </row>
    <row r="130" spans="1:65" s="2" customFormat="1" ht="16.5" customHeight="1">
      <c r="A130" s="40"/>
      <c r="B130" s="41"/>
      <c r="C130" s="198" t="s">
        <v>201</v>
      </c>
      <c r="D130" s="198" t="s">
        <v>138</v>
      </c>
      <c r="E130" s="199" t="s">
        <v>1556</v>
      </c>
      <c r="F130" s="200" t="s">
        <v>1557</v>
      </c>
      <c r="G130" s="201" t="s">
        <v>154</v>
      </c>
      <c r="H130" s="202">
        <v>90</v>
      </c>
      <c r="I130" s="203"/>
      <c r="J130" s="204">
        <f>ROUND(I130*H130,2)</f>
        <v>0</v>
      </c>
      <c r="K130" s="200" t="s">
        <v>237</v>
      </c>
      <c r="L130" s="46"/>
      <c r="M130" s="205" t="s">
        <v>20</v>
      </c>
      <c r="N130" s="206" t="s">
        <v>50</v>
      </c>
      <c r="O130" s="86"/>
      <c r="P130" s="207">
        <f>O130*H130</f>
        <v>0</v>
      </c>
      <c r="Q130" s="207">
        <v>0</v>
      </c>
      <c r="R130" s="207">
        <f>Q130*H130</f>
        <v>0</v>
      </c>
      <c r="S130" s="207">
        <v>0</v>
      </c>
      <c r="T130" s="208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09" t="s">
        <v>142</v>
      </c>
      <c r="AT130" s="209" t="s">
        <v>138</v>
      </c>
      <c r="AU130" s="209" t="s">
        <v>22</v>
      </c>
      <c r="AY130" s="19" t="s">
        <v>137</v>
      </c>
      <c r="BE130" s="210">
        <f>IF(N130="základní",J130,0)</f>
        <v>0</v>
      </c>
      <c r="BF130" s="210">
        <f>IF(N130="snížená",J130,0)</f>
        <v>0</v>
      </c>
      <c r="BG130" s="210">
        <f>IF(N130="zákl. přenesená",J130,0)</f>
        <v>0</v>
      </c>
      <c r="BH130" s="210">
        <f>IF(N130="sníž. přenesená",J130,0)</f>
        <v>0</v>
      </c>
      <c r="BI130" s="210">
        <f>IF(N130="nulová",J130,0)</f>
        <v>0</v>
      </c>
      <c r="BJ130" s="19" t="s">
        <v>22</v>
      </c>
      <c r="BK130" s="210">
        <f>ROUND(I130*H130,2)</f>
        <v>0</v>
      </c>
      <c r="BL130" s="19" t="s">
        <v>142</v>
      </c>
      <c r="BM130" s="209" t="s">
        <v>1558</v>
      </c>
    </row>
    <row r="131" spans="1:47" s="2" customFormat="1" ht="12">
      <c r="A131" s="40"/>
      <c r="B131" s="41"/>
      <c r="C131" s="42"/>
      <c r="D131" s="211" t="s">
        <v>144</v>
      </c>
      <c r="E131" s="42"/>
      <c r="F131" s="212" t="s">
        <v>1559</v>
      </c>
      <c r="G131" s="42"/>
      <c r="H131" s="42"/>
      <c r="I131" s="213"/>
      <c r="J131" s="42"/>
      <c r="K131" s="42"/>
      <c r="L131" s="46"/>
      <c r="M131" s="214"/>
      <c r="N131" s="215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144</v>
      </c>
      <c r="AU131" s="19" t="s">
        <v>22</v>
      </c>
    </row>
    <row r="132" spans="1:47" s="2" customFormat="1" ht="12">
      <c r="A132" s="40"/>
      <c r="B132" s="41"/>
      <c r="C132" s="42"/>
      <c r="D132" s="229" t="s">
        <v>240</v>
      </c>
      <c r="E132" s="42"/>
      <c r="F132" s="230" t="s">
        <v>1560</v>
      </c>
      <c r="G132" s="42"/>
      <c r="H132" s="42"/>
      <c r="I132" s="213"/>
      <c r="J132" s="42"/>
      <c r="K132" s="42"/>
      <c r="L132" s="46"/>
      <c r="M132" s="214"/>
      <c r="N132" s="215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240</v>
      </c>
      <c r="AU132" s="19" t="s">
        <v>22</v>
      </c>
    </row>
    <row r="133" spans="1:65" s="2" customFormat="1" ht="16.5" customHeight="1">
      <c r="A133" s="40"/>
      <c r="B133" s="41"/>
      <c r="C133" s="198" t="s">
        <v>206</v>
      </c>
      <c r="D133" s="198" t="s">
        <v>138</v>
      </c>
      <c r="E133" s="199" t="s">
        <v>1561</v>
      </c>
      <c r="F133" s="200" t="s">
        <v>1562</v>
      </c>
      <c r="G133" s="201" t="s">
        <v>154</v>
      </c>
      <c r="H133" s="202">
        <v>90</v>
      </c>
      <c r="I133" s="203"/>
      <c r="J133" s="204">
        <f>ROUND(I133*H133,2)</f>
        <v>0</v>
      </c>
      <c r="K133" s="200" t="s">
        <v>237</v>
      </c>
      <c r="L133" s="46"/>
      <c r="M133" s="205" t="s">
        <v>20</v>
      </c>
      <c r="N133" s="206" t="s">
        <v>50</v>
      </c>
      <c r="O133" s="86"/>
      <c r="P133" s="207">
        <f>O133*H133</f>
        <v>0</v>
      </c>
      <c r="Q133" s="207">
        <v>0</v>
      </c>
      <c r="R133" s="207">
        <f>Q133*H133</f>
        <v>0</v>
      </c>
      <c r="S133" s="207">
        <v>0</v>
      </c>
      <c r="T133" s="208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09" t="s">
        <v>142</v>
      </c>
      <c r="AT133" s="209" t="s">
        <v>138</v>
      </c>
      <c r="AU133" s="209" t="s">
        <v>22</v>
      </c>
      <c r="AY133" s="19" t="s">
        <v>137</v>
      </c>
      <c r="BE133" s="210">
        <f>IF(N133="základní",J133,0)</f>
        <v>0</v>
      </c>
      <c r="BF133" s="210">
        <f>IF(N133="snížená",J133,0)</f>
        <v>0</v>
      </c>
      <c r="BG133" s="210">
        <f>IF(N133="zákl. přenesená",J133,0)</f>
        <v>0</v>
      </c>
      <c r="BH133" s="210">
        <f>IF(N133="sníž. přenesená",J133,0)</f>
        <v>0</v>
      </c>
      <c r="BI133" s="210">
        <f>IF(N133="nulová",J133,0)</f>
        <v>0</v>
      </c>
      <c r="BJ133" s="19" t="s">
        <v>22</v>
      </c>
      <c r="BK133" s="210">
        <f>ROUND(I133*H133,2)</f>
        <v>0</v>
      </c>
      <c r="BL133" s="19" t="s">
        <v>142</v>
      </c>
      <c r="BM133" s="209" t="s">
        <v>1563</v>
      </c>
    </row>
    <row r="134" spans="1:47" s="2" customFormat="1" ht="12">
      <c r="A134" s="40"/>
      <c r="B134" s="41"/>
      <c r="C134" s="42"/>
      <c r="D134" s="211" t="s">
        <v>144</v>
      </c>
      <c r="E134" s="42"/>
      <c r="F134" s="212" t="s">
        <v>1564</v>
      </c>
      <c r="G134" s="42"/>
      <c r="H134" s="42"/>
      <c r="I134" s="213"/>
      <c r="J134" s="42"/>
      <c r="K134" s="42"/>
      <c r="L134" s="46"/>
      <c r="M134" s="214"/>
      <c r="N134" s="215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144</v>
      </c>
      <c r="AU134" s="19" t="s">
        <v>22</v>
      </c>
    </row>
    <row r="135" spans="1:47" s="2" customFormat="1" ht="12">
      <c r="A135" s="40"/>
      <c r="B135" s="41"/>
      <c r="C135" s="42"/>
      <c r="D135" s="229" t="s">
        <v>240</v>
      </c>
      <c r="E135" s="42"/>
      <c r="F135" s="230" t="s">
        <v>1565</v>
      </c>
      <c r="G135" s="42"/>
      <c r="H135" s="42"/>
      <c r="I135" s="213"/>
      <c r="J135" s="42"/>
      <c r="K135" s="42"/>
      <c r="L135" s="46"/>
      <c r="M135" s="214"/>
      <c r="N135" s="215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240</v>
      </c>
      <c r="AU135" s="19" t="s">
        <v>22</v>
      </c>
    </row>
    <row r="136" spans="1:47" s="2" customFormat="1" ht="12">
      <c r="A136" s="40"/>
      <c r="B136" s="41"/>
      <c r="C136" s="42"/>
      <c r="D136" s="211" t="s">
        <v>145</v>
      </c>
      <c r="E136" s="42"/>
      <c r="F136" s="216" t="s">
        <v>1535</v>
      </c>
      <c r="G136" s="42"/>
      <c r="H136" s="42"/>
      <c r="I136" s="213"/>
      <c r="J136" s="42"/>
      <c r="K136" s="42"/>
      <c r="L136" s="46"/>
      <c r="M136" s="214"/>
      <c r="N136" s="215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145</v>
      </c>
      <c r="AU136" s="19" t="s">
        <v>22</v>
      </c>
    </row>
    <row r="137" spans="1:51" s="13" customFormat="1" ht="12">
      <c r="A137" s="13"/>
      <c r="B137" s="231"/>
      <c r="C137" s="232"/>
      <c r="D137" s="211" t="s">
        <v>242</v>
      </c>
      <c r="E137" s="233" t="s">
        <v>20</v>
      </c>
      <c r="F137" s="234" t="s">
        <v>1536</v>
      </c>
      <c r="G137" s="232"/>
      <c r="H137" s="235">
        <v>90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1" t="s">
        <v>242</v>
      </c>
      <c r="AU137" s="241" t="s">
        <v>22</v>
      </c>
      <c r="AV137" s="13" t="s">
        <v>88</v>
      </c>
      <c r="AW137" s="13" t="s">
        <v>40</v>
      </c>
      <c r="AX137" s="13" t="s">
        <v>22</v>
      </c>
      <c r="AY137" s="241" t="s">
        <v>137</v>
      </c>
    </row>
    <row r="138" spans="1:65" s="2" customFormat="1" ht="24.15" customHeight="1">
      <c r="A138" s="40"/>
      <c r="B138" s="41"/>
      <c r="C138" s="198" t="s">
        <v>210</v>
      </c>
      <c r="D138" s="198" t="s">
        <v>138</v>
      </c>
      <c r="E138" s="199" t="s">
        <v>1566</v>
      </c>
      <c r="F138" s="200" t="s">
        <v>1567</v>
      </c>
      <c r="G138" s="201" t="s">
        <v>563</v>
      </c>
      <c r="H138" s="202">
        <v>90</v>
      </c>
      <c r="I138" s="203"/>
      <c r="J138" s="204">
        <f>ROUND(I138*H138,2)</f>
        <v>0</v>
      </c>
      <c r="K138" s="200" t="s">
        <v>20</v>
      </c>
      <c r="L138" s="46"/>
      <c r="M138" s="205" t="s">
        <v>20</v>
      </c>
      <c r="N138" s="206" t="s">
        <v>50</v>
      </c>
      <c r="O138" s="86"/>
      <c r="P138" s="207">
        <f>O138*H138</f>
        <v>0</v>
      </c>
      <c r="Q138" s="207">
        <v>0</v>
      </c>
      <c r="R138" s="207">
        <f>Q138*H138</f>
        <v>0</v>
      </c>
      <c r="S138" s="207">
        <v>0</v>
      </c>
      <c r="T138" s="208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09" t="s">
        <v>142</v>
      </c>
      <c r="AT138" s="209" t="s">
        <v>138</v>
      </c>
      <c r="AU138" s="209" t="s">
        <v>22</v>
      </c>
      <c r="AY138" s="19" t="s">
        <v>137</v>
      </c>
      <c r="BE138" s="210">
        <f>IF(N138="základní",J138,0)</f>
        <v>0</v>
      </c>
      <c r="BF138" s="210">
        <f>IF(N138="snížená",J138,0)</f>
        <v>0</v>
      </c>
      <c r="BG138" s="210">
        <f>IF(N138="zákl. přenesená",J138,0)</f>
        <v>0</v>
      </c>
      <c r="BH138" s="210">
        <f>IF(N138="sníž. přenesená",J138,0)</f>
        <v>0</v>
      </c>
      <c r="BI138" s="210">
        <f>IF(N138="nulová",J138,0)</f>
        <v>0</v>
      </c>
      <c r="BJ138" s="19" t="s">
        <v>22</v>
      </c>
      <c r="BK138" s="210">
        <f>ROUND(I138*H138,2)</f>
        <v>0</v>
      </c>
      <c r="BL138" s="19" t="s">
        <v>142</v>
      </c>
      <c r="BM138" s="209" t="s">
        <v>1568</v>
      </c>
    </row>
    <row r="139" spans="1:47" s="2" customFormat="1" ht="12">
      <c r="A139" s="40"/>
      <c r="B139" s="41"/>
      <c r="C139" s="42"/>
      <c r="D139" s="211" t="s">
        <v>144</v>
      </c>
      <c r="E139" s="42"/>
      <c r="F139" s="212" t="s">
        <v>1567</v>
      </c>
      <c r="G139" s="42"/>
      <c r="H139" s="42"/>
      <c r="I139" s="213"/>
      <c r="J139" s="42"/>
      <c r="K139" s="42"/>
      <c r="L139" s="46"/>
      <c r="M139" s="214"/>
      <c r="N139" s="215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144</v>
      </c>
      <c r="AU139" s="19" t="s">
        <v>22</v>
      </c>
    </row>
    <row r="140" spans="1:47" s="2" customFormat="1" ht="12">
      <c r="A140" s="40"/>
      <c r="B140" s="41"/>
      <c r="C140" s="42"/>
      <c r="D140" s="211" t="s">
        <v>145</v>
      </c>
      <c r="E140" s="42"/>
      <c r="F140" s="216" t="s">
        <v>1499</v>
      </c>
      <c r="G140" s="42"/>
      <c r="H140" s="42"/>
      <c r="I140" s="213"/>
      <c r="J140" s="42"/>
      <c r="K140" s="42"/>
      <c r="L140" s="46"/>
      <c r="M140" s="214"/>
      <c r="N140" s="215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145</v>
      </c>
      <c r="AU140" s="19" t="s">
        <v>22</v>
      </c>
    </row>
    <row r="141" spans="1:65" s="2" customFormat="1" ht="33" customHeight="1">
      <c r="A141" s="40"/>
      <c r="B141" s="41"/>
      <c r="C141" s="263" t="s">
        <v>214</v>
      </c>
      <c r="D141" s="263" t="s">
        <v>290</v>
      </c>
      <c r="E141" s="264" t="s">
        <v>1569</v>
      </c>
      <c r="F141" s="265" t="s">
        <v>1570</v>
      </c>
      <c r="G141" s="266" t="s">
        <v>432</v>
      </c>
      <c r="H141" s="267">
        <v>27.81</v>
      </c>
      <c r="I141" s="268"/>
      <c r="J141" s="269">
        <f>ROUND(I141*H141,2)</f>
        <v>0</v>
      </c>
      <c r="K141" s="265" t="s">
        <v>20</v>
      </c>
      <c r="L141" s="270"/>
      <c r="M141" s="271" t="s">
        <v>20</v>
      </c>
      <c r="N141" s="272" t="s">
        <v>50</v>
      </c>
      <c r="O141" s="86"/>
      <c r="P141" s="207">
        <f>O141*H141</f>
        <v>0</v>
      </c>
      <c r="Q141" s="207">
        <v>0.001</v>
      </c>
      <c r="R141" s="207">
        <f>Q141*H141</f>
        <v>0.027809999999999998</v>
      </c>
      <c r="S141" s="207">
        <v>0</v>
      </c>
      <c r="T141" s="208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09" t="s">
        <v>170</v>
      </c>
      <c r="AT141" s="209" t="s">
        <v>290</v>
      </c>
      <c r="AU141" s="209" t="s">
        <v>22</v>
      </c>
      <c r="AY141" s="19" t="s">
        <v>137</v>
      </c>
      <c r="BE141" s="210">
        <f>IF(N141="základní",J141,0)</f>
        <v>0</v>
      </c>
      <c r="BF141" s="210">
        <f>IF(N141="snížená",J141,0)</f>
        <v>0</v>
      </c>
      <c r="BG141" s="210">
        <f>IF(N141="zákl. přenesená",J141,0)</f>
        <v>0</v>
      </c>
      <c r="BH141" s="210">
        <f>IF(N141="sníž. přenesená",J141,0)</f>
        <v>0</v>
      </c>
      <c r="BI141" s="210">
        <f>IF(N141="nulová",J141,0)</f>
        <v>0</v>
      </c>
      <c r="BJ141" s="19" t="s">
        <v>22</v>
      </c>
      <c r="BK141" s="210">
        <f>ROUND(I141*H141,2)</f>
        <v>0</v>
      </c>
      <c r="BL141" s="19" t="s">
        <v>142</v>
      </c>
      <c r="BM141" s="209" t="s">
        <v>1571</v>
      </c>
    </row>
    <row r="142" spans="1:47" s="2" customFormat="1" ht="12">
      <c r="A142" s="40"/>
      <c r="B142" s="41"/>
      <c r="C142" s="42"/>
      <c r="D142" s="211" t="s">
        <v>144</v>
      </c>
      <c r="E142" s="42"/>
      <c r="F142" s="212" t="s">
        <v>1572</v>
      </c>
      <c r="G142" s="42"/>
      <c r="H142" s="42"/>
      <c r="I142" s="213"/>
      <c r="J142" s="42"/>
      <c r="K142" s="42"/>
      <c r="L142" s="46"/>
      <c r="M142" s="214"/>
      <c r="N142" s="215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144</v>
      </c>
      <c r="AU142" s="19" t="s">
        <v>22</v>
      </c>
    </row>
    <row r="143" spans="1:47" s="2" customFormat="1" ht="12">
      <c r="A143" s="40"/>
      <c r="B143" s="41"/>
      <c r="C143" s="42"/>
      <c r="D143" s="211" t="s">
        <v>145</v>
      </c>
      <c r="E143" s="42"/>
      <c r="F143" s="216" t="s">
        <v>1573</v>
      </c>
      <c r="G143" s="42"/>
      <c r="H143" s="42"/>
      <c r="I143" s="213"/>
      <c r="J143" s="42"/>
      <c r="K143" s="42"/>
      <c r="L143" s="46"/>
      <c r="M143" s="214"/>
      <c r="N143" s="215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145</v>
      </c>
      <c r="AU143" s="19" t="s">
        <v>22</v>
      </c>
    </row>
    <row r="144" spans="1:65" s="2" customFormat="1" ht="16.5" customHeight="1">
      <c r="A144" s="40"/>
      <c r="B144" s="41"/>
      <c r="C144" s="198" t="s">
        <v>400</v>
      </c>
      <c r="D144" s="198" t="s">
        <v>138</v>
      </c>
      <c r="E144" s="199" t="s">
        <v>1574</v>
      </c>
      <c r="F144" s="200" t="s">
        <v>1575</v>
      </c>
      <c r="G144" s="201" t="s">
        <v>154</v>
      </c>
      <c r="H144" s="202">
        <v>90</v>
      </c>
      <c r="I144" s="203"/>
      <c r="J144" s="204">
        <f>ROUND(I144*H144,2)</f>
        <v>0</v>
      </c>
      <c r="K144" s="200" t="s">
        <v>237</v>
      </c>
      <c r="L144" s="46"/>
      <c r="M144" s="205" t="s">
        <v>20</v>
      </c>
      <c r="N144" s="206" t="s">
        <v>50</v>
      </c>
      <c r="O144" s="86"/>
      <c r="P144" s="207">
        <f>O144*H144</f>
        <v>0</v>
      </c>
      <c r="Q144" s="207">
        <v>0.00208</v>
      </c>
      <c r="R144" s="207">
        <f>Q144*H144</f>
        <v>0.18719999999999998</v>
      </c>
      <c r="S144" s="207">
        <v>0</v>
      </c>
      <c r="T144" s="208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09" t="s">
        <v>142</v>
      </c>
      <c r="AT144" s="209" t="s">
        <v>138</v>
      </c>
      <c r="AU144" s="209" t="s">
        <v>22</v>
      </c>
      <c r="AY144" s="19" t="s">
        <v>137</v>
      </c>
      <c r="BE144" s="210">
        <f>IF(N144="základní",J144,0)</f>
        <v>0</v>
      </c>
      <c r="BF144" s="210">
        <f>IF(N144="snížená",J144,0)</f>
        <v>0</v>
      </c>
      <c r="BG144" s="210">
        <f>IF(N144="zákl. přenesená",J144,0)</f>
        <v>0</v>
      </c>
      <c r="BH144" s="210">
        <f>IF(N144="sníž. přenesená",J144,0)</f>
        <v>0</v>
      </c>
      <c r="BI144" s="210">
        <f>IF(N144="nulová",J144,0)</f>
        <v>0</v>
      </c>
      <c r="BJ144" s="19" t="s">
        <v>22</v>
      </c>
      <c r="BK144" s="210">
        <f>ROUND(I144*H144,2)</f>
        <v>0</v>
      </c>
      <c r="BL144" s="19" t="s">
        <v>142</v>
      </c>
      <c r="BM144" s="209" t="s">
        <v>1576</v>
      </c>
    </row>
    <row r="145" spans="1:47" s="2" customFormat="1" ht="12">
      <c r="A145" s="40"/>
      <c r="B145" s="41"/>
      <c r="C145" s="42"/>
      <c r="D145" s="211" t="s">
        <v>144</v>
      </c>
      <c r="E145" s="42"/>
      <c r="F145" s="212" t="s">
        <v>1577</v>
      </c>
      <c r="G145" s="42"/>
      <c r="H145" s="42"/>
      <c r="I145" s="213"/>
      <c r="J145" s="42"/>
      <c r="K145" s="42"/>
      <c r="L145" s="46"/>
      <c r="M145" s="214"/>
      <c r="N145" s="215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144</v>
      </c>
      <c r="AU145" s="19" t="s">
        <v>22</v>
      </c>
    </row>
    <row r="146" spans="1:47" s="2" customFormat="1" ht="12">
      <c r="A146" s="40"/>
      <c r="B146" s="41"/>
      <c r="C146" s="42"/>
      <c r="D146" s="229" t="s">
        <v>240</v>
      </c>
      <c r="E146" s="42"/>
      <c r="F146" s="230" t="s">
        <v>1578</v>
      </c>
      <c r="G146" s="42"/>
      <c r="H146" s="42"/>
      <c r="I146" s="213"/>
      <c r="J146" s="42"/>
      <c r="K146" s="42"/>
      <c r="L146" s="46"/>
      <c r="M146" s="214"/>
      <c r="N146" s="215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240</v>
      </c>
      <c r="AU146" s="19" t="s">
        <v>22</v>
      </c>
    </row>
    <row r="147" spans="1:47" s="2" customFormat="1" ht="12">
      <c r="A147" s="40"/>
      <c r="B147" s="41"/>
      <c r="C147" s="42"/>
      <c r="D147" s="211" t="s">
        <v>145</v>
      </c>
      <c r="E147" s="42"/>
      <c r="F147" s="216" t="s">
        <v>1499</v>
      </c>
      <c r="G147" s="42"/>
      <c r="H147" s="42"/>
      <c r="I147" s="213"/>
      <c r="J147" s="42"/>
      <c r="K147" s="42"/>
      <c r="L147" s="46"/>
      <c r="M147" s="214"/>
      <c r="N147" s="215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145</v>
      </c>
      <c r="AU147" s="19" t="s">
        <v>22</v>
      </c>
    </row>
    <row r="148" spans="1:65" s="2" customFormat="1" ht="16.5" customHeight="1">
      <c r="A148" s="40"/>
      <c r="B148" s="41"/>
      <c r="C148" s="263" t="s">
        <v>7</v>
      </c>
      <c r="D148" s="263" t="s">
        <v>290</v>
      </c>
      <c r="E148" s="264" t="s">
        <v>1579</v>
      </c>
      <c r="F148" s="265" t="s">
        <v>1580</v>
      </c>
      <c r="G148" s="266" t="s">
        <v>236</v>
      </c>
      <c r="H148" s="267">
        <v>210.6</v>
      </c>
      <c r="I148" s="268"/>
      <c r="J148" s="269">
        <f>ROUND(I148*H148,2)</f>
        <v>0</v>
      </c>
      <c r="K148" s="265" t="s">
        <v>20</v>
      </c>
      <c r="L148" s="270"/>
      <c r="M148" s="271" t="s">
        <v>20</v>
      </c>
      <c r="N148" s="272" t="s">
        <v>50</v>
      </c>
      <c r="O148" s="86"/>
      <c r="P148" s="207">
        <f>O148*H148</f>
        <v>0</v>
      </c>
      <c r="Q148" s="207">
        <v>0.0005</v>
      </c>
      <c r="R148" s="207">
        <f>Q148*H148</f>
        <v>0.1053</v>
      </c>
      <c r="S148" s="207">
        <v>0</v>
      </c>
      <c r="T148" s="208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09" t="s">
        <v>170</v>
      </c>
      <c r="AT148" s="209" t="s">
        <v>290</v>
      </c>
      <c r="AU148" s="209" t="s">
        <v>22</v>
      </c>
      <c r="AY148" s="19" t="s">
        <v>137</v>
      </c>
      <c r="BE148" s="210">
        <f>IF(N148="základní",J148,0)</f>
        <v>0</v>
      </c>
      <c r="BF148" s="210">
        <f>IF(N148="snížená",J148,0)</f>
        <v>0</v>
      </c>
      <c r="BG148" s="210">
        <f>IF(N148="zákl. přenesená",J148,0)</f>
        <v>0</v>
      </c>
      <c r="BH148" s="210">
        <f>IF(N148="sníž. přenesená",J148,0)</f>
        <v>0</v>
      </c>
      <c r="BI148" s="210">
        <f>IF(N148="nulová",J148,0)</f>
        <v>0</v>
      </c>
      <c r="BJ148" s="19" t="s">
        <v>22</v>
      </c>
      <c r="BK148" s="210">
        <f>ROUND(I148*H148,2)</f>
        <v>0</v>
      </c>
      <c r="BL148" s="19" t="s">
        <v>142</v>
      </c>
      <c r="BM148" s="209" t="s">
        <v>1581</v>
      </c>
    </row>
    <row r="149" spans="1:47" s="2" customFormat="1" ht="12">
      <c r="A149" s="40"/>
      <c r="B149" s="41"/>
      <c r="C149" s="42"/>
      <c r="D149" s="211" t="s">
        <v>144</v>
      </c>
      <c r="E149" s="42"/>
      <c r="F149" s="212" t="s">
        <v>1580</v>
      </c>
      <c r="G149" s="42"/>
      <c r="H149" s="42"/>
      <c r="I149" s="213"/>
      <c r="J149" s="42"/>
      <c r="K149" s="42"/>
      <c r="L149" s="46"/>
      <c r="M149" s="214"/>
      <c r="N149" s="215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144</v>
      </c>
      <c r="AU149" s="19" t="s">
        <v>22</v>
      </c>
    </row>
    <row r="150" spans="1:47" s="2" customFormat="1" ht="12">
      <c r="A150" s="40"/>
      <c r="B150" s="41"/>
      <c r="C150" s="42"/>
      <c r="D150" s="211" t="s">
        <v>145</v>
      </c>
      <c r="E150" s="42"/>
      <c r="F150" s="216" t="s">
        <v>1582</v>
      </c>
      <c r="G150" s="42"/>
      <c r="H150" s="42"/>
      <c r="I150" s="213"/>
      <c r="J150" s="42"/>
      <c r="K150" s="42"/>
      <c r="L150" s="46"/>
      <c r="M150" s="214"/>
      <c r="N150" s="215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145</v>
      </c>
      <c r="AU150" s="19" t="s">
        <v>22</v>
      </c>
    </row>
    <row r="151" spans="1:65" s="2" customFormat="1" ht="16.5" customHeight="1">
      <c r="A151" s="40"/>
      <c r="B151" s="41"/>
      <c r="C151" s="198" t="s">
        <v>415</v>
      </c>
      <c r="D151" s="198" t="s">
        <v>138</v>
      </c>
      <c r="E151" s="199" t="s">
        <v>1583</v>
      </c>
      <c r="F151" s="200" t="s">
        <v>1584</v>
      </c>
      <c r="G151" s="201" t="s">
        <v>236</v>
      </c>
      <c r="H151" s="202">
        <v>90</v>
      </c>
      <c r="I151" s="203"/>
      <c r="J151" s="204">
        <f>ROUND(I151*H151,2)</f>
        <v>0</v>
      </c>
      <c r="K151" s="200" t="s">
        <v>237</v>
      </c>
      <c r="L151" s="46"/>
      <c r="M151" s="205" t="s">
        <v>20</v>
      </c>
      <c r="N151" s="206" t="s">
        <v>50</v>
      </c>
      <c r="O151" s="86"/>
      <c r="P151" s="207">
        <f>O151*H151</f>
        <v>0</v>
      </c>
      <c r="Q151" s="207">
        <v>0</v>
      </c>
      <c r="R151" s="207">
        <f>Q151*H151</f>
        <v>0</v>
      </c>
      <c r="S151" s="207">
        <v>0</v>
      </c>
      <c r="T151" s="208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09" t="s">
        <v>142</v>
      </c>
      <c r="AT151" s="209" t="s">
        <v>138</v>
      </c>
      <c r="AU151" s="209" t="s">
        <v>22</v>
      </c>
      <c r="AY151" s="19" t="s">
        <v>137</v>
      </c>
      <c r="BE151" s="210">
        <f>IF(N151="základní",J151,0)</f>
        <v>0</v>
      </c>
      <c r="BF151" s="210">
        <f>IF(N151="snížená",J151,0)</f>
        <v>0</v>
      </c>
      <c r="BG151" s="210">
        <f>IF(N151="zákl. přenesená",J151,0)</f>
        <v>0</v>
      </c>
      <c r="BH151" s="210">
        <f>IF(N151="sníž. přenesená",J151,0)</f>
        <v>0</v>
      </c>
      <c r="BI151" s="210">
        <f>IF(N151="nulová",J151,0)</f>
        <v>0</v>
      </c>
      <c r="BJ151" s="19" t="s">
        <v>22</v>
      </c>
      <c r="BK151" s="210">
        <f>ROUND(I151*H151,2)</f>
        <v>0</v>
      </c>
      <c r="BL151" s="19" t="s">
        <v>142</v>
      </c>
      <c r="BM151" s="209" t="s">
        <v>1585</v>
      </c>
    </row>
    <row r="152" spans="1:47" s="2" customFormat="1" ht="12">
      <c r="A152" s="40"/>
      <c r="B152" s="41"/>
      <c r="C152" s="42"/>
      <c r="D152" s="211" t="s">
        <v>144</v>
      </c>
      <c r="E152" s="42"/>
      <c r="F152" s="212" t="s">
        <v>1586</v>
      </c>
      <c r="G152" s="42"/>
      <c r="H152" s="42"/>
      <c r="I152" s="213"/>
      <c r="J152" s="42"/>
      <c r="K152" s="42"/>
      <c r="L152" s="46"/>
      <c r="M152" s="214"/>
      <c r="N152" s="215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144</v>
      </c>
      <c r="AU152" s="19" t="s">
        <v>22</v>
      </c>
    </row>
    <row r="153" spans="1:47" s="2" customFormat="1" ht="12">
      <c r="A153" s="40"/>
      <c r="B153" s="41"/>
      <c r="C153" s="42"/>
      <c r="D153" s="229" t="s">
        <v>240</v>
      </c>
      <c r="E153" s="42"/>
      <c r="F153" s="230" t="s">
        <v>1587</v>
      </c>
      <c r="G153" s="42"/>
      <c r="H153" s="42"/>
      <c r="I153" s="213"/>
      <c r="J153" s="42"/>
      <c r="K153" s="42"/>
      <c r="L153" s="46"/>
      <c r="M153" s="214"/>
      <c r="N153" s="215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240</v>
      </c>
      <c r="AU153" s="19" t="s">
        <v>22</v>
      </c>
    </row>
    <row r="154" spans="1:47" s="2" customFormat="1" ht="12">
      <c r="A154" s="40"/>
      <c r="B154" s="41"/>
      <c r="C154" s="42"/>
      <c r="D154" s="211" t="s">
        <v>145</v>
      </c>
      <c r="E154" s="42"/>
      <c r="F154" s="216" t="s">
        <v>1499</v>
      </c>
      <c r="G154" s="42"/>
      <c r="H154" s="42"/>
      <c r="I154" s="213"/>
      <c r="J154" s="42"/>
      <c r="K154" s="42"/>
      <c r="L154" s="46"/>
      <c r="M154" s="214"/>
      <c r="N154" s="215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145</v>
      </c>
      <c r="AU154" s="19" t="s">
        <v>22</v>
      </c>
    </row>
    <row r="155" spans="1:65" s="2" customFormat="1" ht="16.5" customHeight="1">
      <c r="A155" s="40"/>
      <c r="B155" s="41"/>
      <c r="C155" s="263" t="s">
        <v>421</v>
      </c>
      <c r="D155" s="263" t="s">
        <v>290</v>
      </c>
      <c r="E155" s="264" t="s">
        <v>1588</v>
      </c>
      <c r="F155" s="265" t="s">
        <v>1589</v>
      </c>
      <c r="G155" s="266" t="s">
        <v>285</v>
      </c>
      <c r="H155" s="267">
        <v>9.55</v>
      </c>
      <c r="I155" s="268"/>
      <c r="J155" s="269">
        <f>ROUND(I155*H155,2)</f>
        <v>0</v>
      </c>
      <c r="K155" s="265" t="s">
        <v>20</v>
      </c>
      <c r="L155" s="270"/>
      <c r="M155" s="271" t="s">
        <v>20</v>
      </c>
      <c r="N155" s="272" t="s">
        <v>50</v>
      </c>
      <c r="O155" s="86"/>
      <c r="P155" s="207">
        <f>O155*H155</f>
        <v>0</v>
      </c>
      <c r="Q155" s="207">
        <v>0.75</v>
      </c>
      <c r="R155" s="207">
        <f>Q155*H155</f>
        <v>7.1625000000000005</v>
      </c>
      <c r="S155" s="207">
        <v>0</v>
      </c>
      <c r="T155" s="208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09" t="s">
        <v>170</v>
      </c>
      <c r="AT155" s="209" t="s">
        <v>290</v>
      </c>
      <c r="AU155" s="209" t="s">
        <v>22</v>
      </c>
      <c r="AY155" s="19" t="s">
        <v>137</v>
      </c>
      <c r="BE155" s="210">
        <f>IF(N155="základní",J155,0)</f>
        <v>0</v>
      </c>
      <c r="BF155" s="210">
        <f>IF(N155="snížená",J155,0)</f>
        <v>0</v>
      </c>
      <c r="BG155" s="210">
        <f>IF(N155="zákl. přenesená",J155,0)</f>
        <v>0</v>
      </c>
      <c r="BH155" s="210">
        <f>IF(N155="sníž. přenesená",J155,0)</f>
        <v>0</v>
      </c>
      <c r="BI155" s="210">
        <f>IF(N155="nulová",J155,0)</f>
        <v>0</v>
      </c>
      <c r="BJ155" s="19" t="s">
        <v>22</v>
      </c>
      <c r="BK155" s="210">
        <f>ROUND(I155*H155,2)</f>
        <v>0</v>
      </c>
      <c r="BL155" s="19" t="s">
        <v>142</v>
      </c>
      <c r="BM155" s="209" t="s">
        <v>1590</v>
      </c>
    </row>
    <row r="156" spans="1:47" s="2" customFormat="1" ht="12">
      <c r="A156" s="40"/>
      <c r="B156" s="41"/>
      <c r="C156" s="42"/>
      <c r="D156" s="211" t="s">
        <v>144</v>
      </c>
      <c r="E156" s="42"/>
      <c r="F156" s="212" t="s">
        <v>1591</v>
      </c>
      <c r="G156" s="42"/>
      <c r="H156" s="42"/>
      <c r="I156" s="213"/>
      <c r="J156" s="42"/>
      <c r="K156" s="42"/>
      <c r="L156" s="46"/>
      <c r="M156" s="214"/>
      <c r="N156" s="215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144</v>
      </c>
      <c r="AU156" s="19" t="s">
        <v>22</v>
      </c>
    </row>
    <row r="157" spans="1:47" s="2" customFormat="1" ht="12">
      <c r="A157" s="40"/>
      <c r="B157" s="41"/>
      <c r="C157" s="42"/>
      <c r="D157" s="211" t="s">
        <v>145</v>
      </c>
      <c r="E157" s="42"/>
      <c r="F157" s="216" t="s">
        <v>1592</v>
      </c>
      <c r="G157" s="42"/>
      <c r="H157" s="42"/>
      <c r="I157" s="213"/>
      <c r="J157" s="42"/>
      <c r="K157" s="42"/>
      <c r="L157" s="46"/>
      <c r="M157" s="214"/>
      <c r="N157" s="215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145</v>
      </c>
      <c r="AU157" s="19" t="s">
        <v>22</v>
      </c>
    </row>
    <row r="158" spans="1:65" s="2" customFormat="1" ht="16.5" customHeight="1">
      <c r="A158" s="40"/>
      <c r="B158" s="41"/>
      <c r="C158" s="198" t="s">
        <v>429</v>
      </c>
      <c r="D158" s="198" t="s">
        <v>138</v>
      </c>
      <c r="E158" s="199" t="s">
        <v>1593</v>
      </c>
      <c r="F158" s="200" t="s">
        <v>1594</v>
      </c>
      <c r="G158" s="201" t="s">
        <v>285</v>
      </c>
      <c r="H158" s="202">
        <v>54</v>
      </c>
      <c r="I158" s="203"/>
      <c r="J158" s="204">
        <f>ROUND(I158*H158,2)</f>
        <v>0</v>
      </c>
      <c r="K158" s="200" t="s">
        <v>237</v>
      </c>
      <c r="L158" s="46"/>
      <c r="M158" s="205" t="s">
        <v>20</v>
      </c>
      <c r="N158" s="206" t="s">
        <v>50</v>
      </c>
      <c r="O158" s="86"/>
      <c r="P158" s="207">
        <f>O158*H158</f>
        <v>0</v>
      </c>
      <c r="Q158" s="207">
        <v>0</v>
      </c>
      <c r="R158" s="207">
        <f>Q158*H158</f>
        <v>0</v>
      </c>
      <c r="S158" s="207">
        <v>0</v>
      </c>
      <c r="T158" s="208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09" t="s">
        <v>142</v>
      </c>
      <c r="AT158" s="209" t="s">
        <v>138</v>
      </c>
      <c r="AU158" s="209" t="s">
        <v>22</v>
      </c>
      <c r="AY158" s="19" t="s">
        <v>137</v>
      </c>
      <c r="BE158" s="210">
        <f>IF(N158="základní",J158,0)</f>
        <v>0</v>
      </c>
      <c r="BF158" s="210">
        <f>IF(N158="snížená",J158,0)</f>
        <v>0</v>
      </c>
      <c r="BG158" s="210">
        <f>IF(N158="zákl. přenesená",J158,0)</f>
        <v>0</v>
      </c>
      <c r="BH158" s="210">
        <f>IF(N158="sníž. přenesená",J158,0)</f>
        <v>0</v>
      </c>
      <c r="BI158" s="210">
        <f>IF(N158="nulová",J158,0)</f>
        <v>0</v>
      </c>
      <c r="BJ158" s="19" t="s">
        <v>22</v>
      </c>
      <c r="BK158" s="210">
        <f>ROUND(I158*H158,2)</f>
        <v>0</v>
      </c>
      <c r="BL158" s="19" t="s">
        <v>142</v>
      </c>
      <c r="BM158" s="209" t="s">
        <v>1595</v>
      </c>
    </row>
    <row r="159" spans="1:47" s="2" customFormat="1" ht="12">
      <c r="A159" s="40"/>
      <c r="B159" s="41"/>
      <c r="C159" s="42"/>
      <c r="D159" s="211" t="s">
        <v>144</v>
      </c>
      <c r="E159" s="42"/>
      <c r="F159" s="212" t="s">
        <v>1596</v>
      </c>
      <c r="G159" s="42"/>
      <c r="H159" s="42"/>
      <c r="I159" s="213"/>
      <c r="J159" s="42"/>
      <c r="K159" s="42"/>
      <c r="L159" s="46"/>
      <c r="M159" s="214"/>
      <c r="N159" s="215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144</v>
      </c>
      <c r="AU159" s="19" t="s">
        <v>22</v>
      </c>
    </row>
    <row r="160" spans="1:47" s="2" customFormat="1" ht="12">
      <c r="A160" s="40"/>
      <c r="B160" s="41"/>
      <c r="C160" s="42"/>
      <c r="D160" s="229" t="s">
        <v>240</v>
      </c>
      <c r="E160" s="42"/>
      <c r="F160" s="230" t="s">
        <v>1597</v>
      </c>
      <c r="G160" s="42"/>
      <c r="H160" s="42"/>
      <c r="I160" s="213"/>
      <c r="J160" s="42"/>
      <c r="K160" s="42"/>
      <c r="L160" s="46"/>
      <c r="M160" s="214"/>
      <c r="N160" s="215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240</v>
      </c>
      <c r="AU160" s="19" t="s">
        <v>22</v>
      </c>
    </row>
    <row r="161" spans="1:47" s="2" customFormat="1" ht="12">
      <c r="A161" s="40"/>
      <c r="B161" s="41"/>
      <c r="C161" s="42"/>
      <c r="D161" s="211" t="s">
        <v>145</v>
      </c>
      <c r="E161" s="42"/>
      <c r="F161" s="216" t="s">
        <v>1598</v>
      </c>
      <c r="G161" s="42"/>
      <c r="H161" s="42"/>
      <c r="I161" s="213"/>
      <c r="J161" s="42"/>
      <c r="K161" s="42"/>
      <c r="L161" s="46"/>
      <c r="M161" s="214"/>
      <c r="N161" s="215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145</v>
      </c>
      <c r="AU161" s="19" t="s">
        <v>22</v>
      </c>
    </row>
    <row r="162" spans="1:51" s="13" customFormat="1" ht="12">
      <c r="A162" s="13"/>
      <c r="B162" s="231"/>
      <c r="C162" s="232"/>
      <c r="D162" s="211" t="s">
        <v>242</v>
      </c>
      <c r="E162" s="233" t="s">
        <v>20</v>
      </c>
      <c r="F162" s="234" t="s">
        <v>1599</v>
      </c>
      <c r="G162" s="232"/>
      <c r="H162" s="235">
        <v>54</v>
      </c>
      <c r="I162" s="236"/>
      <c r="J162" s="232"/>
      <c r="K162" s="232"/>
      <c r="L162" s="237"/>
      <c r="M162" s="238"/>
      <c r="N162" s="239"/>
      <c r="O162" s="239"/>
      <c r="P162" s="239"/>
      <c r="Q162" s="239"/>
      <c r="R162" s="239"/>
      <c r="S162" s="239"/>
      <c r="T162" s="24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1" t="s">
        <v>242</v>
      </c>
      <c r="AU162" s="241" t="s">
        <v>22</v>
      </c>
      <c r="AV162" s="13" t="s">
        <v>88</v>
      </c>
      <c r="AW162" s="13" t="s">
        <v>40</v>
      </c>
      <c r="AX162" s="13" t="s">
        <v>22</v>
      </c>
      <c r="AY162" s="241" t="s">
        <v>137</v>
      </c>
    </row>
    <row r="163" spans="1:65" s="2" customFormat="1" ht="16.5" customHeight="1">
      <c r="A163" s="40"/>
      <c r="B163" s="41"/>
      <c r="C163" s="198" t="s">
        <v>435</v>
      </c>
      <c r="D163" s="198" t="s">
        <v>138</v>
      </c>
      <c r="E163" s="199" t="s">
        <v>1600</v>
      </c>
      <c r="F163" s="200" t="s">
        <v>1601</v>
      </c>
      <c r="G163" s="201" t="s">
        <v>285</v>
      </c>
      <c r="H163" s="202">
        <v>54</v>
      </c>
      <c r="I163" s="203"/>
      <c r="J163" s="204">
        <f>ROUND(I163*H163,2)</f>
        <v>0</v>
      </c>
      <c r="K163" s="200" t="s">
        <v>20</v>
      </c>
      <c r="L163" s="46"/>
      <c r="M163" s="205" t="s">
        <v>20</v>
      </c>
      <c r="N163" s="206" t="s">
        <v>50</v>
      </c>
      <c r="O163" s="86"/>
      <c r="P163" s="207">
        <f>O163*H163</f>
        <v>0</v>
      </c>
      <c r="Q163" s="207">
        <v>0</v>
      </c>
      <c r="R163" s="207">
        <f>Q163*H163</f>
        <v>0</v>
      </c>
      <c r="S163" s="207">
        <v>0</v>
      </c>
      <c r="T163" s="208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09" t="s">
        <v>142</v>
      </c>
      <c r="AT163" s="209" t="s">
        <v>138</v>
      </c>
      <c r="AU163" s="209" t="s">
        <v>22</v>
      </c>
      <c r="AY163" s="19" t="s">
        <v>137</v>
      </c>
      <c r="BE163" s="210">
        <f>IF(N163="základní",J163,0)</f>
        <v>0</v>
      </c>
      <c r="BF163" s="210">
        <f>IF(N163="snížená",J163,0)</f>
        <v>0</v>
      </c>
      <c r="BG163" s="210">
        <f>IF(N163="zákl. přenesená",J163,0)</f>
        <v>0</v>
      </c>
      <c r="BH163" s="210">
        <f>IF(N163="sníž. přenesená",J163,0)</f>
        <v>0</v>
      </c>
      <c r="BI163" s="210">
        <f>IF(N163="nulová",J163,0)</f>
        <v>0</v>
      </c>
      <c r="BJ163" s="19" t="s">
        <v>22</v>
      </c>
      <c r="BK163" s="210">
        <f>ROUND(I163*H163,2)</f>
        <v>0</v>
      </c>
      <c r="BL163" s="19" t="s">
        <v>142</v>
      </c>
      <c r="BM163" s="209" t="s">
        <v>1602</v>
      </c>
    </row>
    <row r="164" spans="1:47" s="2" customFormat="1" ht="12">
      <c r="A164" s="40"/>
      <c r="B164" s="41"/>
      <c r="C164" s="42"/>
      <c r="D164" s="211" t="s">
        <v>144</v>
      </c>
      <c r="E164" s="42"/>
      <c r="F164" s="212" t="s">
        <v>1601</v>
      </c>
      <c r="G164" s="42"/>
      <c r="H164" s="42"/>
      <c r="I164" s="213"/>
      <c r="J164" s="42"/>
      <c r="K164" s="42"/>
      <c r="L164" s="46"/>
      <c r="M164" s="214"/>
      <c r="N164" s="215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144</v>
      </c>
      <c r="AU164" s="19" t="s">
        <v>22</v>
      </c>
    </row>
    <row r="165" spans="1:51" s="13" customFormat="1" ht="12">
      <c r="A165" s="13"/>
      <c r="B165" s="231"/>
      <c r="C165" s="232"/>
      <c r="D165" s="211" t="s">
        <v>242</v>
      </c>
      <c r="E165" s="233" t="s">
        <v>20</v>
      </c>
      <c r="F165" s="234" t="s">
        <v>1599</v>
      </c>
      <c r="G165" s="232"/>
      <c r="H165" s="235">
        <v>54</v>
      </c>
      <c r="I165" s="236"/>
      <c r="J165" s="232"/>
      <c r="K165" s="232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242</v>
      </c>
      <c r="AU165" s="241" t="s">
        <v>22</v>
      </c>
      <c r="AV165" s="13" t="s">
        <v>88</v>
      </c>
      <c r="AW165" s="13" t="s">
        <v>40</v>
      </c>
      <c r="AX165" s="13" t="s">
        <v>22</v>
      </c>
      <c r="AY165" s="241" t="s">
        <v>137</v>
      </c>
    </row>
    <row r="166" spans="1:65" s="2" customFormat="1" ht="16.5" customHeight="1">
      <c r="A166" s="40"/>
      <c r="B166" s="41"/>
      <c r="C166" s="198" t="s">
        <v>443</v>
      </c>
      <c r="D166" s="198" t="s">
        <v>138</v>
      </c>
      <c r="E166" s="199" t="s">
        <v>1603</v>
      </c>
      <c r="F166" s="200" t="s">
        <v>1604</v>
      </c>
      <c r="G166" s="201" t="s">
        <v>293</v>
      </c>
      <c r="H166" s="202">
        <v>26.653</v>
      </c>
      <c r="I166" s="203"/>
      <c r="J166" s="204">
        <f>ROUND(I166*H166,2)</f>
        <v>0</v>
      </c>
      <c r="K166" s="200" t="s">
        <v>20</v>
      </c>
      <c r="L166" s="46"/>
      <c r="M166" s="205" t="s">
        <v>20</v>
      </c>
      <c r="N166" s="206" t="s">
        <v>50</v>
      </c>
      <c r="O166" s="86"/>
      <c r="P166" s="207">
        <f>O166*H166</f>
        <v>0</v>
      </c>
      <c r="Q166" s="207">
        <v>0</v>
      </c>
      <c r="R166" s="207">
        <f>Q166*H166</f>
        <v>0</v>
      </c>
      <c r="S166" s="207">
        <v>0</v>
      </c>
      <c r="T166" s="208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09" t="s">
        <v>142</v>
      </c>
      <c r="AT166" s="209" t="s">
        <v>138</v>
      </c>
      <c r="AU166" s="209" t="s">
        <v>22</v>
      </c>
      <c r="AY166" s="19" t="s">
        <v>137</v>
      </c>
      <c r="BE166" s="210">
        <f>IF(N166="základní",J166,0)</f>
        <v>0</v>
      </c>
      <c r="BF166" s="210">
        <f>IF(N166="snížená",J166,0)</f>
        <v>0</v>
      </c>
      <c r="BG166" s="210">
        <f>IF(N166="zákl. přenesená",J166,0)</f>
        <v>0</v>
      </c>
      <c r="BH166" s="210">
        <f>IF(N166="sníž. přenesená",J166,0)</f>
        <v>0</v>
      </c>
      <c r="BI166" s="210">
        <f>IF(N166="nulová",J166,0)</f>
        <v>0</v>
      </c>
      <c r="BJ166" s="19" t="s">
        <v>22</v>
      </c>
      <c r="BK166" s="210">
        <f>ROUND(I166*H166,2)</f>
        <v>0</v>
      </c>
      <c r="BL166" s="19" t="s">
        <v>142</v>
      </c>
      <c r="BM166" s="209" t="s">
        <v>1605</v>
      </c>
    </row>
    <row r="167" spans="1:47" s="2" customFormat="1" ht="12">
      <c r="A167" s="40"/>
      <c r="B167" s="41"/>
      <c r="C167" s="42"/>
      <c r="D167" s="211" t="s">
        <v>144</v>
      </c>
      <c r="E167" s="42"/>
      <c r="F167" s="212" t="s">
        <v>1606</v>
      </c>
      <c r="G167" s="42"/>
      <c r="H167" s="42"/>
      <c r="I167" s="213"/>
      <c r="J167" s="42"/>
      <c r="K167" s="42"/>
      <c r="L167" s="46"/>
      <c r="M167" s="217"/>
      <c r="N167" s="218"/>
      <c r="O167" s="219"/>
      <c r="P167" s="219"/>
      <c r="Q167" s="219"/>
      <c r="R167" s="219"/>
      <c r="S167" s="219"/>
      <c r="T167" s="22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144</v>
      </c>
      <c r="AU167" s="19" t="s">
        <v>22</v>
      </c>
    </row>
    <row r="168" spans="1:31" s="2" customFormat="1" ht="6.95" customHeight="1">
      <c r="A168" s="40"/>
      <c r="B168" s="61"/>
      <c r="C168" s="62"/>
      <c r="D168" s="62"/>
      <c r="E168" s="62"/>
      <c r="F168" s="62"/>
      <c r="G168" s="62"/>
      <c r="H168" s="62"/>
      <c r="I168" s="62"/>
      <c r="J168" s="62"/>
      <c r="K168" s="62"/>
      <c r="L168" s="46"/>
      <c r="M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</row>
  </sheetData>
  <sheetProtection password="CC35" sheet="1" objects="1" scenarios="1" formatColumns="0" formatRows="0" autoFilter="0"/>
  <autoFilter ref="C79:K167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hyperlinks>
    <hyperlink ref="F87" r:id="rId1" display="https://podminky.urs.cz/item/CS_URS_2022_01/185803111"/>
    <hyperlink ref="F90" r:id="rId2" display="https://podminky.urs.cz/item/CS_URS_2022_01/183101215"/>
    <hyperlink ref="F97" r:id="rId3" display="https://podminky.urs.cz/item/CS_URS_2022_01/184102114"/>
    <hyperlink ref="F115" r:id="rId4" display="https://podminky.urs.cz/item/CS_URS_2022_01/184215133"/>
    <hyperlink ref="F132" r:id="rId5" display="https://podminky.urs.cz/item/CS_URS_2022_01/184215412"/>
    <hyperlink ref="F135" r:id="rId6" display="https://podminky.urs.cz/item/CS_URS_2022_01/184801121"/>
    <hyperlink ref="F146" r:id="rId7" display="https://podminky.urs.cz/item/CS_URS_2022_01/184813121"/>
    <hyperlink ref="F153" r:id="rId8" display="https://podminky.urs.cz/item/CS_URS_2022_01/184911421"/>
    <hyperlink ref="F160" r:id="rId9" display="https://podminky.urs.cz/item/CS_URS_2022_01/1858043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0" customWidth="1"/>
    <col min="2" max="2" width="1.7109375" style="290" customWidth="1"/>
    <col min="3" max="4" width="5.00390625" style="290" customWidth="1"/>
    <col min="5" max="5" width="11.7109375" style="290" customWidth="1"/>
    <col min="6" max="6" width="9.140625" style="290" customWidth="1"/>
    <col min="7" max="7" width="5.00390625" style="290" customWidth="1"/>
    <col min="8" max="8" width="77.8515625" style="290" customWidth="1"/>
    <col min="9" max="10" width="20.00390625" style="290" customWidth="1"/>
    <col min="11" max="11" width="1.7109375" style="290" customWidth="1"/>
  </cols>
  <sheetData>
    <row r="1" s="1" customFormat="1" ht="37.5" customHeight="1"/>
    <row r="2" spans="2:11" s="1" customFormat="1" ht="7.5" customHeight="1">
      <c r="B2" s="291"/>
      <c r="C2" s="292"/>
      <c r="D2" s="292"/>
      <c r="E2" s="292"/>
      <c r="F2" s="292"/>
      <c r="G2" s="292"/>
      <c r="H2" s="292"/>
      <c r="I2" s="292"/>
      <c r="J2" s="292"/>
      <c r="K2" s="293"/>
    </row>
    <row r="3" spans="2:11" s="17" customFormat="1" ht="45" customHeight="1">
      <c r="B3" s="294"/>
      <c r="C3" s="295" t="s">
        <v>1607</v>
      </c>
      <c r="D3" s="295"/>
      <c r="E3" s="295"/>
      <c r="F3" s="295"/>
      <c r="G3" s="295"/>
      <c r="H3" s="295"/>
      <c r="I3" s="295"/>
      <c r="J3" s="295"/>
      <c r="K3" s="296"/>
    </row>
    <row r="4" spans="2:11" s="1" customFormat="1" ht="25.5" customHeight="1">
      <c r="B4" s="297"/>
      <c r="C4" s="298" t="s">
        <v>1608</v>
      </c>
      <c r="D4" s="298"/>
      <c r="E4" s="298"/>
      <c r="F4" s="298"/>
      <c r="G4" s="298"/>
      <c r="H4" s="298"/>
      <c r="I4" s="298"/>
      <c r="J4" s="298"/>
      <c r="K4" s="299"/>
    </row>
    <row r="5" spans="2:11" s="1" customFormat="1" ht="5.25" customHeight="1">
      <c r="B5" s="297"/>
      <c r="C5" s="300"/>
      <c r="D5" s="300"/>
      <c r="E5" s="300"/>
      <c r="F5" s="300"/>
      <c r="G5" s="300"/>
      <c r="H5" s="300"/>
      <c r="I5" s="300"/>
      <c r="J5" s="300"/>
      <c r="K5" s="299"/>
    </row>
    <row r="6" spans="2:11" s="1" customFormat="1" ht="15" customHeight="1">
      <c r="B6" s="297"/>
      <c r="C6" s="301" t="s">
        <v>1609</v>
      </c>
      <c r="D6" s="301"/>
      <c r="E6" s="301"/>
      <c r="F6" s="301"/>
      <c r="G6" s="301"/>
      <c r="H6" s="301"/>
      <c r="I6" s="301"/>
      <c r="J6" s="301"/>
      <c r="K6" s="299"/>
    </row>
    <row r="7" spans="2:11" s="1" customFormat="1" ht="15" customHeight="1">
      <c r="B7" s="302"/>
      <c r="C7" s="301" t="s">
        <v>1610</v>
      </c>
      <c r="D7" s="301"/>
      <c r="E7" s="301"/>
      <c r="F7" s="301"/>
      <c r="G7" s="301"/>
      <c r="H7" s="301"/>
      <c r="I7" s="301"/>
      <c r="J7" s="301"/>
      <c r="K7" s="299"/>
    </row>
    <row r="8" spans="2:11" s="1" customFormat="1" ht="12.75" customHeight="1">
      <c r="B8" s="302"/>
      <c r="C8" s="301"/>
      <c r="D8" s="301"/>
      <c r="E8" s="301"/>
      <c r="F8" s="301"/>
      <c r="G8" s="301"/>
      <c r="H8" s="301"/>
      <c r="I8" s="301"/>
      <c r="J8" s="301"/>
      <c r="K8" s="299"/>
    </row>
    <row r="9" spans="2:11" s="1" customFormat="1" ht="15" customHeight="1">
      <c r="B9" s="302"/>
      <c r="C9" s="301" t="s">
        <v>1611</v>
      </c>
      <c r="D9" s="301"/>
      <c r="E9" s="301"/>
      <c r="F9" s="301"/>
      <c r="G9" s="301"/>
      <c r="H9" s="301"/>
      <c r="I9" s="301"/>
      <c r="J9" s="301"/>
      <c r="K9" s="299"/>
    </row>
    <row r="10" spans="2:11" s="1" customFormat="1" ht="15" customHeight="1">
      <c r="B10" s="302"/>
      <c r="C10" s="301"/>
      <c r="D10" s="301" t="s">
        <v>1612</v>
      </c>
      <c r="E10" s="301"/>
      <c r="F10" s="301"/>
      <c r="G10" s="301"/>
      <c r="H10" s="301"/>
      <c r="I10" s="301"/>
      <c r="J10" s="301"/>
      <c r="K10" s="299"/>
    </row>
    <row r="11" spans="2:11" s="1" customFormat="1" ht="15" customHeight="1">
      <c r="B11" s="302"/>
      <c r="C11" s="303"/>
      <c r="D11" s="301" t="s">
        <v>1613</v>
      </c>
      <c r="E11" s="301"/>
      <c r="F11" s="301"/>
      <c r="G11" s="301"/>
      <c r="H11" s="301"/>
      <c r="I11" s="301"/>
      <c r="J11" s="301"/>
      <c r="K11" s="299"/>
    </row>
    <row r="12" spans="2:11" s="1" customFormat="1" ht="15" customHeight="1">
      <c r="B12" s="302"/>
      <c r="C12" s="303"/>
      <c r="D12" s="301"/>
      <c r="E12" s="301"/>
      <c r="F12" s="301"/>
      <c r="G12" s="301"/>
      <c r="H12" s="301"/>
      <c r="I12" s="301"/>
      <c r="J12" s="301"/>
      <c r="K12" s="299"/>
    </row>
    <row r="13" spans="2:11" s="1" customFormat="1" ht="15" customHeight="1">
      <c r="B13" s="302"/>
      <c r="C13" s="303"/>
      <c r="D13" s="304" t="s">
        <v>1614</v>
      </c>
      <c r="E13" s="301"/>
      <c r="F13" s="301"/>
      <c r="G13" s="301"/>
      <c r="H13" s="301"/>
      <c r="I13" s="301"/>
      <c r="J13" s="301"/>
      <c r="K13" s="299"/>
    </row>
    <row r="14" spans="2:11" s="1" customFormat="1" ht="12.75" customHeight="1">
      <c r="B14" s="302"/>
      <c r="C14" s="303"/>
      <c r="D14" s="303"/>
      <c r="E14" s="303"/>
      <c r="F14" s="303"/>
      <c r="G14" s="303"/>
      <c r="H14" s="303"/>
      <c r="I14" s="303"/>
      <c r="J14" s="303"/>
      <c r="K14" s="299"/>
    </row>
    <row r="15" spans="2:11" s="1" customFormat="1" ht="15" customHeight="1">
      <c r="B15" s="302"/>
      <c r="C15" s="303"/>
      <c r="D15" s="301" t="s">
        <v>1615</v>
      </c>
      <c r="E15" s="301"/>
      <c r="F15" s="301"/>
      <c r="G15" s="301"/>
      <c r="H15" s="301"/>
      <c r="I15" s="301"/>
      <c r="J15" s="301"/>
      <c r="K15" s="299"/>
    </row>
    <row r="16" spans="2:11" s="1" customFormat="1" ht="15" customHeight="1">
      <c r="B16" s="302"/>
      <c r="C16" s="303"/>
      <c r="D16" s="301" t="s">
        <v>1616</v>
      </c>
      <c r="E16" s="301"/>
      <c r="F16" s="301"/>
      <c r="G16" s="301"/>
      <c r="H16" s="301"/>
      <c r="I16" s="301"/>
      <c r="J16" s="301"/>
      <c r="K16" s="299"/>
    </row>
    <row r="17" spans="2:11" s="1" customFormat="1" ht="15" customHeight="1">
      <c r="B17" s="302"/>
      <c r="C17" s="303"/>
      <c r="D17" s="301" t="s">
        <v>1617</v>
      </c>
      <c r="E17" s="301"/>
      <c r="F17" s="301"/>
      <c r="G17" s="301"/>
      <c r="H17" s="301"/>
      <c r="I17" s="301"/>
      <c r="J17" s="301"/>
      <c r="K17" s="299"/>
    </row>
    <row r="18" spans="2:11" s="1" customFormat="1" ht="15" customHeight="1">
      <c r="B18" s="302"/>
      <c r="C18" s="303"/>
      <c r="D18" s="303"/>
      <c r="E18" s="305" t="s">
        <v>86</v>
      </c>
      <c r="F18" s="301" t="s">
        <v>1618</v>
      </c>
      <c r="G18" s="301"/>
      <c r="H18" s="301"/>
      <c r="I18" s="301"/>
      <c r="J18" s="301"/>
      <c r="K18" s="299"/>
    </row>
    <row r="19" spans="2:11" s="1" customFormat="1" ht="15" customHeight="1">
      <c r="B19" s="302"/>
      <c r="C19" s="303"/>
      <c r="D19" s="303"/>
      <c r="E19" s="305" t="s">
        <v>1619</v>
      </c>
      <c r="F19" s="301" t="s">
        <v>1620</v>
      </c>
      <c r="G19" s="301"/>
      <c r="H19" s="301"/>
      <c r="I19" s="301"/>
      <c r="J19" s="301"/>
      <c r="K19" s="299"/>
    </row>
    <row r="20" spans="2:11" s="1" customFormat="1" ht="15" customHeight="1">
      <c r="B20" s="302"/>
      <c r="C20" s="303"/>
      <c r="D20" s="303"/>
      <c r="E20" s="305" t="s">
        <v>1621</v>
      </c>
      <c r="F20" s="301" t="s">
        <v>1622</v>
      </c>
      <c r="G20" s="301"/>
      <c r="H20" s="301"/>
      <c r="I20" s="301"/>
      <c r="J20" s="301"/>
      <c r="K20" s="299"/>
    </row>
    <row r="21" spans="2:11" s="1" customFormat="1" ht="15" customHeight="1">
      <c r="B21" s="302"/>
      <c r="C21" s="303"/>
      <c r="D21" s="303"/>
      <c r="E21" s="305" t="s">
        <v>1623</v>
      </c>
      <c r="F21" s="301" t="s">
        <v>85</v>
      </c>
      <c r="G21" s="301"/>
      <c r="H21" s="301"/>
      <c r="I21" s="301"/>
      <c r="J21" s="301"/>
      <c r="K21" s="299"/>
    </row>
    <row r="22" spans="2:11" s="1" customFormat="1" ht="15" customHeight="1">
      <c r="B22" s="302"/>
      <c r="C22" s="303"/>
      <c r="D22" s="303"/>
      <c r="E22" s="305" t="s">
        <v>1624</v>
      </c>
      <c r="F22" s="301" t="s">
        <v>1625</v>
      </c>
      <c r="G22" s="301"/>
      <c r="H22" s="301"/>
      <c r="I22" s="301"/>
      <c r="J22" s="301"/>
      <c r="K22" s="299"/>
    </row>
    <row r="23" spans="2:11" s="1" customFormat="1" ht="15" customHeight="1">
      <c r="B23" s="302"/>
      <c r="C23" s="303"/>
      <c r="D23" s="303"/>
      <c r="E23" s="305" t="s">
        <v>1626</v>
      </c>
      <c r="F23" s="301" t="s">
        <v>1627</v>
      </c>
      <c r="G23" s="301"/>
      <c r="H23" s="301"/>
      <c r="I23" s="301"/>
      <c r="J23" s="301"/>
      <c r="K23" s="299"/>
    </row>
    <row r="24" spans="2:11" s="1" customFormat="1" ht="12.75" customHeight="1">
      <c r="B24" s="302"/>
      <c r="C24" s="303"/>
      <c r="D24" s="303"/>
      <c r="E24" s="303"/>
      <c r="F24" s="303"/>
      <c r="G24" s="303"/>
      <c r="H24" s="303"/>
      <c r="I24" s="303"/>
      <c r="J24" s="303"/>
      <c r="K24" s="299"/>
    </row>
    <row r="25" spans="2:11" s="1" customFormat="1" ht="15" customHeight="1">
      <c r="B25" s="302"/>
      <c r="C25" s="301" t="s">
        <v>1628</v>
      </c>
      <c r="D25" s="301"/>
      <c r="E25" s="301"/>
      <c r="F25" s="301"/>
      <c r="G25" s="301"/>
      <c r="H25" s="301"/>
      <c r="I25" s="301"/>
      <c r="J25" s="301"/>
      <c r="K25" s="299"/>
    </row>
    <row r="26" spans="2:11" s="1" customFormat="1" ht="15" customHeight="1">
      <c r="B26" s="302"/>
      <c r="C26" s="301" t="s">
        <v>1629</v>
      </c>
      <c r="D26" s="301"/>
      <c r="E26" s="301"/>
      <c r="F26" s="301"/>
      <c r="G26" s="301"/>
      <c r="H26" s="301"/>
      <c r="I26" s="301"/>
      <c r="J26" s="301"/>
      <c r="K26" s="299"/>
    </row>
    <row r="27" spans="2:11" s="1" customFormat="1" ht="15" customHeight="1">
      <c r="B27" s="302"/>
      <c r="C27" s="301"/>
      <c r="D27" s="301" t="s">
        <v>1630</v>
      </c>
      <c r="E27" s="301"/>
      <c r="F27" s="301"/>
      <c r="G27" s="301"/>
      <c r="H27" s="301"/>
      <c r="I27" s="301"/>
      <c r="J27" s="301"/>
      <c r="K27" s="299"/>
    </row>
    <row r="28" spans="2:11" s="1" customFormat="1" ht="15" customHeight="1">
      <c r="B28" s="302"/>
      <c r="C28" s="303"/>
      <c r="D28" s="301" t="s">
        <v>1631</v>
      </c>
      <c r="E28" s="301"/>
      <c r="F28" s="301"/>
      <c r="G28" s="301"/>
      <c r="H28" s="301"/>
      <c r="I28" s="301"/>
      <c r="J28" s="301"/>
      <c r="K28" s="299"/>
    </row>
    <row r="29" spans="2:11" s="1" customFormat="1" ht="12.75" customHeight="1">
      <c r="B29" s="302"/>
      <c r="C29" s="303"/>
      <c r="D29" s="303"/>
      <c r="E29" s="303"/>
      <c r="F29" s="303"/>
      <c r="G29" s="303"/>
      <c r="H29" s="303"/>
      <c r="I29" s="303"/>
      <c r="J29" s="303"/>
      <c r="K29" s="299"/>
    </row>
    <row r="30" spans="2:11" s="1" customFormat="1" ht="15" customHeight="1">
      <c r="B30" s="302"/>
      <c r="C30" s="303"/>
      <c r="D30" s="301" t="s">
        <v>1632</v>
      </c>
      <c r="E30" s="301"/>
      <c r="F30" s="301"/>
      <c r="G30" s="301"/>
      <c r="H30" s="301"/>
      <c r="I30" s="301"/>
      <c r="J30" s="301"/>
      <c r="K30" s="299"/>
    </row>
    <row r="31" spans="2:11" s="1" customFormat="1" ht="15" customHeight="1">
      <c r="B31" s="302"/>
      <c r="C31" s="303"/>
      <c r="D31" s="301" t="s">
        <v>1633</v>
      </c>
      <c r="E31" s="301"/>
      <c r="F31" s="301"/>
      <c r="G31" s="301"/>
      <c r="H31" s="301"/>
      <c r="I31" s="301"/>
      <c r="J31" s="301"/>
      <c r="K31" s="299"/>
    </row>
    <row r="32" spans="2:11" s="1" customFormat="1" ht="12.75" customHeight="1">
      <c r="B32" s="302"/>
      <c r="C32" s="303"/>
      <c r="D32" s="303"/>
      <c r="E32" s="303"/>
      <c r="F32" s="303"/>
      <c r="G32" s="303"/>
      <c r="H32" s="303"/>
      <c r="I32" s="303"/>
      <c r="J32" s="303"/>
      <c r="K32" s="299"/>
    </row>
    <row r="33" spans="2:11" s="1" customFormat="1" ht="15" customHeight="1">
      <c r="B33" s="302"/>
      <c r="C33" s="303"/>
      <c r="D33" s="301" t="s">
        <v>1634</v>
      </c>
      <c r="E33" s="301"/>
      <c r="F33" s="301"/>
      <c r="G33" s="301"/>
      <c r="H33" s="301"/>
      <c r="I33" s="301"/>
      <c r="J33" s="301"/>
      <c r="K33" s="299"/>
    </row>
    <row r="34" spans="2:11" s="1" customFormat="1" ht="15" customHeight="1">
      <c r="B34" s="302"/>
      <c r="C34" s="303"/>
      <c r="D34" s="301" t="s">
        <v>1635</v>
      </c>
      <c r="E34" s="301"/>
      <c r="F34" s="301"/>
      <c r="G34" s="301"/>
      <c r="H34" s="301"/>
      <c r="I34" s="301"/>
      <c r="J34" s="301"/>
      <c r="K34" s="299"/>
    </row>
    <row r="35" spans="2:11" s="1" customFormat="1" ht="15" customHeight="1">
      <c r="B35" s="302"/>
      <c r="C35" s="303"/>
      <c r="D35" s="301" t="s">
        <v>1636</v>
      </c>
      <c r="E35" s="301"/>
      <c r="F35" s="301"/>
      <c r="G35" s="301"/>
      <c r="H35" s="301"/>
      <c r="I35" s="301"/>
      <c r="J35" s="301"/>
      <c r="K35" s="299"/>
    </row>
    <row r="36" spans="2:11" s="1" customFormat="1" ht="15" customHeight="1">
      <c r="B36" s="302"/>
      <c r="C36" s="303"/>
      <c r="D36" s="301"/>
      <c r="E36" s="304" t="s">
        <v>122</v>
      </c>
      <c r="F36" s="301"/>
      <c r="G36" s="301" t="s">
        <v>1637</v>
      </c>
      <c r="H36" s="301"/>
      <c r="I36" s="301"/>
      <c r="J36" s="301"/>
      <c r="K36" s="299"/>
    </row>
    <row r="37" spans="2:11" s="1" customFormat="1" ht="30.75" customHeight="1">
      <c r="B37" s="302"/>
      <c r="C37" s="303"/>
      <c r="D37" s="301"/>
      <c r="E37" s="304" t="s">
        <v>1638</v>
      </c>
      <c r="F37" s="301"/>
      <c r="G37" s="301" t="s">
        <v>1639</v>
      </c>
      <c r="H37" s="301"/>
      <c r="I37" s="301"/>
      <c r="J37" s="301"/>
      <c r="K37" s="299"/>
    </row>
    <row r="38" spans="2:11" s="1" customFormat="1" ht="15" customHeight="1">
      <c r="B38" s="302"/>
      <c r="C38" s="303"/>
      <c r="D38" s="301"/>
      <c r="E38" s="304" t="s">
        <v>60</v>
      </c>
      <c r="F38" s="301"/>
      <c r="G38" s="301" t="s">
        <v>1640</v>
      </c>
      <c r="H38" s="301"/>
      <c r="I38" s="301"/>
      <c r="J38" s="301"/>
      <c r="K38" s="299"/>
    </row>
    <row r="39" spans="2:11" s="1" customFormat="1" ht="15" customHeight="1">
      <c r="B39" s="302"/>
      <c r="C39" s="303"/>
      <c r="D39" s="301"/>
      <c r="E39" s="304" t="s">
        <v>61</v>
      </c>
      <c r="F39" s="301"/>
      <c r="G39" s="301" t="s">
        <v>1641</v>
      </c>
      <c r="H39" s="301"/>
      <c r="I39" s="301"/>
      <c r="J39" s="301"/>
      <c r="K39" s="299"/>
    </row>
    <row r="40" spans="2:11" s="1" customFormat="1" ht="15" customHeight="1">
      <c r="B40" s="302"/>
      <c r="C40" s="303"/>
      <c r="D40" s="301"/>
      <c r="E40" s="304" t="s">
        <v>123</v>
      </c>
      <c r="F40" s="301"/>
      <c r="G40" s="301" t="s">
        <v>1642</v>
      </c>
      <c r="H40" s="301"/>
      <c r="I40" s="301"/>
      <c r="J40" s="301"/>
      <c r="K40" s="299"/>
    </row>
    <row r="41" spans="2:11" s="1" customFormat="1" ht="15" customHeight="1">
      <c r="B41" s="302"/>
      <c r="C41" s="303"/>
      <c r="D41" s="301"/>
      <c r="E41" s="304" t="s">
        <v>124</v>
      </c>
      <c r="F41" s="301"/>
      <c r="G41" s="301" t="s">
        <v>1643</v>
      </c>
      <c r="H41" s="301"/>
      <c r="I41" s="301"/>
      <c r="J41" s="301"/>
      <c r="K41" s="299"/>
    </row>
    <row r="42" spans="2:11" s="1" customFormat="1" ht="15" customHeight="1">
      <c r="B42" s="302"/>
      <c r="C42" s="303"/>
      <c r="D42" s="301"/>
      <c r="E42" s="304" t="s">
        <v>1644</v>
      </c>
      <c r="F42" s="301"/>
      <c r="G42" s="301" t="s">
        <v>1645</v>
      </c>
      <c r="H42" s="301"/>
      <c r="I42" s="301"/>
      <c r="J42" s="301"/>
      <c r="K42" s="299"/>
    </row>
    <row r="43" spans="2:11" s="1" customFormat="1" ht="15" customHeight="1">
      <c r="B43" s="302"/>
      <c r="C43" s="303"/>
      <c r="D43" s="301"/>
      <c r="E43" s="304"/>
      <c r="F43" s="301"/>
      <c r="G43" s="301" t="s">
        <v>1646</v>
      </c>
      <c r="H43" s="301"/>
      <c r="I43" s="301"/>
      <c r="J43" s="301"/>
      <c r="K43" s="299"/>
    </row>
    <row r="44" spans="2:11" s="1" customFormat="1" ht="15" customHeight="1">
      <c r="B44" s="302"/>
      <c r="C44" s="303"/>
      <c r="D44" s="301"/>
      <c r="E44" s="304" t="s">
        <v>1647</v>
      </c>
      <c r="F44" s="301"/>
      <c r="G44" s="301" t="s">
        <v>1648</v>
      </c>
      <c r="H44" s="301"/>
      <c r="I44" s="301"/>
      <c r="J44" s="301"/>
      <c r="K44" s="299"/>
    </row>
    <row r="45" spans="2:11" s="1" customFormat="1" ht="15" customHeight="1">
      <c r="B45" s="302"/>
      <c r="C45" s="303"/>
      <c r="D45" s="301"/>
      <c r="E45" s="304" t="s">
        <v>126</v>
      </c>
      <c r="F45" s="301"/>
      <c r="G45" s="301" t="s">
        <v>1649</v>
      </c>
      <c r="H45" s="301"/>
      <c r="I45" s="301"/>
      <c r="J45" s="301"/>
      <c r="K45" s="299"/>
    </row>
    <row r="46" spans="2:11" s="1" customFormat="1" ht="12.75" customHeight="1">
      <c r="B46" s="302"/>
      <c r="C46" s="303"/>
      <c r="D46" s="301"/>
      <c r="E46" s="301"/>
      <c r="F46" s="301"/>
      <c r="G46" s="301"/>
      <c r="H46" s="301"/>
      <c r="I46" s="301"/>
      <c r="J46" s="301"/>
      <c r="K46" s="299"/>
    </row>
    <row r="47" spans="2:11" s="1" customFormat="1" ht="15" customHeight="1">
      <c r="B47" s="302"/>
      <c r="C47" s="303"/>
      <c r="D47" s="301" t="s">
        <v>1650</v>
      </c>
      <c r="E47" s="301"/>
      <c r="F47" s="301"/>
      <c r="G47" s="301"/>
      <c r="H47" s="301"/>
      <c r="I47" s="301"/>
      <c r="J47" s="301"/>
      <c r="K47" s="299"/>
    </row>
    <row r="48" spans="2:11" s="1" customFormat="1" ht="15" customHeight="1">
      <c r="B48" s="302"/>
      <c r="C48" s="303"/>
      <c r="D48" s="303"/>
      <c r="E48" s="301" t="s">
        <v>1651</v>
      </c>
      <c r="F48" s="301"/>
      <c r="G48" s="301"/>
      <c r="H48" s="301"/>
      <c r="I48" s="301"/>
      <c r="J48" s="301"/>
      <c r="K48" s="299"/>
    </row>
    <row r="49" spans="2:11" s="1" customFormat="1" ht="15" customHeight="1">
      <c r="B49" s="302"/>
      <c r="C49" s="303"/>
      <c r="D49" s="303"/>
      <c r="E49" s="301" t="s">
        <v>1652</v>
      </c>
      <c r="F49" s="301"/>
      <c r="G49" s="301"/>
      <c r="H49" s="301"/>
      <c r="I49" s="301"/>
      <c r="J49" s="301"/>
      <c r="K49" s="299"/>
    </row>
    <row r="50" spans="2:11" s="1" customFormat="1" ht="15" customHeight="1">
      <c r="B50" s="302"/>
      <c r="C50" s="303"/>
      <c r="D50" s="303"/>
      <c r="E50" s="301" t="s">
        <v>1653</v>
      </c>
      <c r="F50" s="301"/>
      <c r="G50" s="301"/>
      <c r="H50" s="301"/>
      <c r="I50" s="301"/>
      <c r="J50" s="301"/>
      <c r="K50" s="299"/>
    </row>
    <row r="51" spans="2:11" s="1" customFormat="1" ht="15" customHeight="1">
      <c r="B51" s="302"/>
      <c r="C51" s="303"/>
      <c r="D51" s="301" t="s">
        <v>1654</v>
      </c>
      <c r="E51" s="301"/>
      <c r="F51" s="301"/>
      <c r="G51" s="301"/>
      <c r="H51" s="301"/>
      <c r="I51" s="301"/>
      <c r="J51" s="301"/>
      <c r="K51" s="299"/>
    </row>
    <row r="52" spans="2:11" s="1" customFormat="1" ht="25.5" customHeight="1">
      <c r="B52" s="297"/>
      <c r="C52" s="298" t="s">
        <v>1655</v>
      </c>
      <c r="D52" s="298"/>
      <c r="E52" s="298"/>
      <c r="F52" s="298"/>
      <c r="G52" s="298"/>
      <c r="H52" s="298"/>
      <c r="I52" s="298"/>
      <c r="J52" s="298"/>
      <c r="K52" s="299"/>
    </row>
    <row r="53" spans="2:11" s="1" customFormat="1" ht="5.25" customHeight="1">
      <c r="B53" s="297"/>
      <c r="C53" s="300"/>
      <c r="D53" s="300"/>
      <c r="E53" s="300"/>
      <c r="F53" s="300"/>
      <c r="G53" s="300"/>
      <c r="H53" s="300"/>
      <c r="I53" s="300"/>
      <c r="J53" s="300"/>
      <c r="K53" s="299"/>
    </row>
    <row r="54" spans="2:11" s="1" customFormat="1" ht="15" customHeight="1">
      <c r="B54" s="297"/>
      <c r="C54" s="301" t="s">
        <v>1656</v>
      </c>
      <c r="D54" s="301"/>
      <c r="E54" s="301"/>
      <c r="F54" s="301"/>
      <c r="G54" s="301"/>
      <c r="H54" s="301"/>
      <c r="I54" s="301"/>
      <c r="J54" s="301"/>
      <c r="K54" s="299"/>
    </row>
    <row r="55" spans="2:11" s="1" customFormat="1" ht="15" customHeight="1">
      <c r="B55" s="297"/>
      <c r="C55" s="301" t="s">
        <v>1657</v>
      </c>
      <c r="D55" s="301"/>
      <c r="E55" s="301"/>
      <c r="F55" s="301"/>
      <c r="G55" s="301"/>
      <c r="H55" s="301"/>
      <c r="I55" s="301"/>
      <c r="J55" s="301"/>
      <c r="K55" s="299"/>
    </row>
    <row r="56" spans="2:11" s="1" customFormat="1" ht="12.75" customHeight="1">
      <c r="B56" s="297"/>
      <c r="C56" s="301"/>
      <c r="D56" s="301"/>
      <c r="E56" s="301"/>
      <c r="F56" s="301"/>
      <c r="G56" s="301"/>
      <c r="H56" s="301"/>
      <c r="I56" s="301"/>
      <c r="J56" s="301"/>
      <c r="K56" s="299"/>
    </row>
    <row r="57" spans="2:11" s="1" customFormat="1" ht="15" customHeight="1">
      <c r="B57" s="297"/>
      <c r="C57" s="301" t="s">
        <v>1658</v>
      </c>
      <c r="D57" s="301"/>
      <c r="E57" s="301"/>
      <c r="F57" s="301"/>
      <c r="G57" s="301"/>
      <c r="H57" s="301"/>
      <c r="I57" s="301"/>
      <c r="J57" s="301"/>
      <c r="K57" s="299"/>
    </row>
    <row r="58" spans="2:11" s="1" customFormat="1" ht="15" customHeight="1">
      <c r="B58" s="297"/>
      <c r="C58" s="303"/>
      <c r="D58" s="301" t="s">
        <v>1659</v>
      </c>
      <c r="E58" s="301"/>
      <c r="F58" s="301"/>
      <c r="G58" s="301"/>
      <c r="H58" s="301"/>
      <c r="I58" s="301"/>
      <c r="J58" s="301"/>
      <c r="K58" s="299"/>
    </row>
    <row r="59" spans="2:11" s="1" customFormat="1" ht="15" customHeight="1">
      <c r="B59" s="297"/>
      <c r="C59" s="303"/>
      <c r="D59" s="301" t="s">
        <v>1660</v>
      </c>
      <c r="E59" s="301"/>
      <c r="F59" s="301"/>
      <c r="G59" s="301"/>
      <c r="H59" s="301"/>
      <c r="I59" s="301"/>
      <c r="J59" s="301"/>
      <c r="K59" s="299"/>
    </row>
    <row r="60" spans="2:11" s="1" customFormat="1" ht="15" customHeight="1">
      <c r="B60" s="297"/>
      <c r="C60" s="303"/>
      <c r="D60" s="301" t="s">
        <v>1661</v>
      </c>
      <c r="E60" s="301"/>
      <c r="F60" s="301"/>
      <c r="G60" s="301"/>
      <c r="H60" s="301"/>
      <c r="I60" s="301"/>
      <c r="J60" s="301"/>
      <c r="K60" s="299"/>
    </row>
    <row r="61" spans="2:11" s="1" customFormat="1" ht="15" customHeight="1">
      <c r="B61" s="297"/>
      <c r="C61" s="303"/>
      <c r="D61" s="301" t="s">
        <v>1662</v>
      </c>
      <c r="E61" s="301"/>
      <c r="F61" s="301"/>
      <c r="G61" s="301"/>
      <c r="H61" s="301"/>
      <c r="I61" s="301"/>
      <c r="J61" s="301"/>
      <c r="K61" s="299"/>
    </row>
    <row r="62" spans="2:11" s="1" customFormat="1" ht="15" customHeight="1">
      <c r="B62" s="297"/>
      <c r="C62" s="303"/>
      <c r="D62" s="306" t="s">
        <v>1663</v>
      </c>
      <c r="E62" s="306"/>
      <c r="F62" s="306"/>
      <c r="G62" s="306"/>
      <c r="H62" s="306"/>
      <c r="I62" s="306"/>
      <c r="J62" s="306"/>
      <c r="K62" s="299"/>
    </row>
    <row r="63" spans="2:11" s="1" customFormat="1" ht="15" customHeight="1">
      <c r="B63" s="297"/>
      <c r="C63" s="303"/>
      <c r="D63" s="301" t="s">
        <v>1664</v>
      </c>
      <c r="E63" s="301"/>
      <c r="F63" s="301"/>
      <c r="G63" s="301"/>
      <c r="H63" s="301"/>
      <c r="I63" s="301"/>
      <c r="J63" s="301"/>
      <c r="K63" s="299"/>
    </row>
    <row r="64" spans="2:11" s="1" customFormat="1" ht="12.75" customHeight="1">
      <c r="B64" s="297"/>
      <c r="C64" s="303"/>
      <c r="D64" s="303"/>
      <c r="E64" s="307"/>
      <c r="F64" s="303"/>
      <c r="G64" s="303"/>
      <c r="H64" s="303"/>
      <c r="I64" s="303"/>
      <c r="J64" s="303"/>
      <c r="K64" s="299"/>
    </row>
    <row r="65" spans="2:11" s="1" customFormat="1" ht="15" customHeight="1">
      <c r="B65" s="297"/>
      <c r="C65" s="303"/>
      <c r="D65" s="301" t="s">
        <v>1665</v>
      </c>
      <c r="E65" s="301"/>
      <c r="F65" s="301"/>
      <c r="G65" s="301"/>
      <c r="H65" s="301"/>
      <c r="I65" s="301"/>
      <c r="J65" s="301"/>
      <c r="K65" s="299"/>
    </row>
    <row r="66" spans="2:11" s="1" customFormat="1" ht="15" customHeight="1">
      <c r="B66" s="297"/>
      <c r="C66" s="303"/>
      <c r="D66" s="306" t="s">
        <v>1666</v>
      </c>
      <c r="E66" s="306"/>
      <c r="F66" s="306"/>
      <c r="G66" s="306"/>
      <c r="H66" s="306"/>
      <c r="I66" s="306"/>
      <c r="J66" s="306"/>
      <c r="K66" s="299"/>
    </row>
    <row r="67" spans="2:11" s="1" customFormat="1" ht="15" customHeight="1">
      <c r="B67" s="297"/>
      <c r="C67" s="303"/>
      <c r="D67" s="301" t="s">
        <v>1667</v>
      </c>
      <c r="E67" s="301"/>
      <c r="F67" s="301"/>
      <c r="G67" s="301"/>
      <c r="H67" s="301"/>
      <c r="I67" s="301"/>
      <c r="J67" s="301"/>
      <c r="K67" s="299"/>
    </row>
    <row r="68" spans="2:11" s="1" customFormat="1" ht="15" customHeight="1">
      <c r="B68" s="297"/>
      <c r="C68" s="303"/>
      <c r="D68" s="301" t="s">
        <v>1668</v>
      </c>
      <c r="E68" s="301"/>
      <c r="F68" s="301"/>
      <c r="G68" s="301"/>
      <c r="H68" s="301"/>
      <c r="I68" s="301"/>
      <c r="J68" s="301"/>
      <c r="K68" s="299"/>
    </row>
    <row r="69" spans="2:11" s="1" customFormat="1" ht="15" customHeight="1">
      <c r="B69" s="297"/>
      <c r="C69" s="303"/>
      <c r="D69" s="301" t="s">
        <v>1669</v>
      </c>
      <c r="E69" s="301"/>
      <c r="F69" s="301"/>
      <c r="G69" s="301"/>
      <c r="H69" s="301"/>
      <c r="I69" s="301"/>
      <c r="J69" s="301"/>
      <c r="K69" s="299"/>
    </row>
    <row r="70" spans="2:11" s="1" customFormat="1" ht="15" customHeight="1">
      <c r="B70" s="297"/>
      <c r="C70" s="303"/>
      <c r="D70" s="301" t="s">
        <v>1670</v>
      </c>
      <c r="E70" s="301"/>
      <c r="F70" s="301"/>
      <c r="G70" s="301"/>
      <c r="H70" s="301"/>
      <c r="I70" s="301"/>
      <c r="J70" s="301"/>
      <c r="K70" s="299"/>
    </row>
    <row r="71" spans="2:11" s="1" customFormat="1" ht="12.75" customHeight="1">
      <c r="B71" s="308"/>
      <c r="C71" s="309"/>
      <c r="D71" s="309"/>
      <c r="E71" s="309"/>
      <c r="F71" s="309"/>
      <c r="G71" s="309"/>
      <c r="H71" s="309"/>
      <c r="I71" s="309"/>
      <c r="J71" s="309"/>
      <c r="K71" s="310"/>
    </row>
    <row r="72" spans="2:11" s="1" customFormat="1" ht="18.75" customHeight="1">
      <c r="B72" s="311"/>
      <c r="C72" s="311"/>
      <c r="D72" s="311"/>
      <c r="E72" s="311"/>
      <c r="F72" s="311"/>
      <c r="G72" s="311"/>
      <c r="H72" s="311"/>
      <c r="I72" s="311"/>
      <c r="J72" s="311"/>
      <c r="K72" s="312"/>
    </row>
    <row r="73" spans="2:11" s="1" customFormat="1" ht="18.75" customHeight="1">
      <c r="B73" s="312"/>
      <c r="C73" s="312"/>
      <c r="D73" s="312"/>
      <c r="E73" s="312"/>
      <c r="F73" s="312"/>
      <c r="G73" s="312"/>
      <c r="H73" s="312"/>
      <c r="I73" s="312"/>
      <c r="J73" s="312"/>
      <c r="K73" s="312"/>
    </row>
    <row r="74" spans="2:11" s="1" customFormat="1" ht="7.5" customHeight="1">
      <c r="B74" s="313"/>
      <c r="C74" s="314"/>
      <c r="D74" s="314"/>
      <c r="E74" s="314"/>
      <c r="F74" s="314"/>
      <c r="G74" s="314"/>
      <c r="H74" s="314"/>
      <c r="I74" s="314"/>
      <c r="J74" s="314"/>
      <c r="K74" s="315"/>
    </row>
    <row r="75" spans="2:11" s="1" customFormat="1" ht="45" customHeight="1">
      <c r="B75" s="316"/>
      <c r="C75" s="317" t="s">
        <v>1671</v>
      </c>
      <c r="D75" s="317"/>
      <c r="E75" s="317"/>
      <c r="F75" s="317"/>
      <c r="G75" s="317"/>
      <c r="H75" s="317"/>
      <c r="I75" s="317"/>
      <c r="J75" s="317"/>
      <c r="K75" s="318"/>
    </row>
    <row r="76" spans="2:11" s="1" customFormat="1" ht="17.25" customHeight="1">
      <c r="B76" s="316"/>
      <c r="C76" s="319" t="s">
        <v>1672</v>
      </c>
      <c r="D76" s="319"/>
      <c r="E76" s="319"/>
      <c r="F76" s="319" t="s">
        <v>1673</v>
      </c>
      <c r="G76" s="320"/>
      <c r="H76" s="319" t="s">
        <v>61</v>
      </c>
      <c r="I76" s="319" t="s">
        <v>64</v>
      </c>
      <c r="J76" s="319" t="s">
        <v>1674</v>
      </c>
      <c r="K76" s="318"/>
    </row>
    <row r="77" spans="2:11" s="1" customFormat="1" ht="17.25" customHeight="1">
      <c r="B77" s="316"/>
      <c r="C77" s="321" t="s">
        <v>1675</v>
      </c>
      <c r="D77" s="321"/>
      <c r="E77" s="321"/>
      <c r="F77" s="322" t="s">
        <v>1676</v>
      </c>
      <c r="G77" s="323"/>
      <c r="H77" s="321"/>
      <c r="I77" s="321"/>
      <c r="J77" s="321" t="s">
        <v>1677</v>
      </c>
      <c r="K77" s="318"/>
    </row>
    <row r="78" spans="2:11" s="1" customFormat="1" ht="5.25" customHeight="1">
      <c r="B78" s="316"/>
      <c r="C78" s="324"/>
      <c r="D78" s="324"/>
      <c r="E78" s="324"/>
      <c r="F78" s="324"/>
      <c r="G78" s="325"/>
      <c r="H78" s="324"/>
      <c r="I78" s="324"/>
      <c r="J78" s="324"/>
      <c r="K78" s="318"/>
    </row>
    <row r="79" spans="2:11" s="1" customFormat="1" ht="15" customHeight="1">
      <c r="B79" s="316"/>
      <c r="C79" s="304" t="s">
        <v>60</v>
      </c>
      <c r="D79" s="326"/>
      <c r="E79" s="326"/>
      <c r="F79" s="327" t="s">
        <v>1678</v>
      </c>
      <c r="G79" s="328"/>
      <c r="H79" s="304" t="s">
        <v>1679</v>
      </c>
      <c r="I79" s="304" t="s">
        <v>1680</v>
      </c>
      <c r="J79" s="304">
        <v>20</v>
      </c>
      <c r="K79" s="318"/>
    </row>
    <row r="80" spans="2:11" s="1" customFormat="1" ht="15" customHeight="1">
      <c r="B80" s="316"/>
      <c r="C80" s="304" t="s">
        <v>1681</v>
      </c>
      <c r="D80" s="304"/>
      <c r="E80" s="304"/>
      <c r="F80" s="327" t="s">
        <v>1678</v>
      </c>
      <c r="G80" s="328"/>
      <c r="H80" s="304" t="s">
        <v>1682</v>
      </c>
      <c r="I80" s="304" t="s">
        <v>1680</v>
      </c>
      <c r="J80" s="304">
        <v>120</v>
      </c>
      <c r="K80" s="318"/>
    </row>
    <row r="81" spans="2:11" s="1" customFormat="1" ht="15" customHeight="1">
      <c r="B81" s="329"/>
      <c r="C81" s="304" t="s">
        <v>1683</v>
      </c>
      <c r="D81" s="304"/>
      <c r="E81" s="304"/>
      <c r="F81" s="327" t="s">
        <v>1684</v>
      </c>
      <c r="G81" s="328"/>
      <c r="H81" s="304" t="s">
        <v>1685</v>
      </c>
      <c r="I81" s="304" t="s">
        <v>1680</v>
      </c>
      <c r="J81" s="304">
        <v>50</v>
      </c>
      <c r="K81" s="318"/>
    </row>
    <row r="82" spans="2:11" s="1" customFormat="1" ht="15" customHeight="1">
      <c r="B82" s="329"/>
      <c r="C82" s="304" t="s">
        <v>1686</v>
      </c>
      <c r="D82" s="304"/>
      <c r="E82" s="304"/>
      <c r="F82" s="327" t="s">
        <v>1678</v>
      </c>
      <c r="G82" s="328"/>
      <c r="H82" s="304" t="s">
        <v>1687</v>
      </c>
      <c r="I82" s="304" t="s">
        <v>1688</v>
      </c>
      <c r="J82" s="304"/>
      <c r="K82" s="318"/>
    </row>
    <row r="83" spans="2:11" s="1" customFormat="1" ht="15" customHeight="1">
      <c r="B83" s="329"/>
      <c r="C83" s="330" t="s">
        <v>1689</v>
      </c>
      <c r="D83" s="330"/>
      <c r="E83" s="330"/>
      <c r="F83" s="331" t="s">
        <v>1684</v>
      </c>
      <c r="G83" s="330"/>
      <c r="H83" s="330" t="s">
        <v>1690</v>
      </c>
      <c r="I83" s="330" t="s">
        <v>1680</v>
      </c>
      <c r="J83" s="330">
        <v>15</v>
      </c>
      <c r="K83" s="318"/>
    </row>
    <row r="84" spans="2:11" s="1" customFormat="1" ht="15" customHeight="1">
      <c r="B84" s="329"/>
      <c r="C84" s="330" t="s">
        <v>1691</v>
      </c>
      <c r="D84" s="330"/>
      <c r="E84" s="330"/>
      <c r="F84" s="331" t="s">
        <v>1684</v>
      </c>
      <c r="G84" s="330"/>
      <c r="H84" s="330" t="s">
        <v>1692</v>
      </c>
      <c r="I84" s="330" t="s">
        <v>1680</v>
      </c>
      <c r="J84" s="330">
        <v>15</v>
      </c>
      <c r="K84" s="318"/>
    </row>
    <row r="85" spans="2:11" s="1" customFormat="1" ht="15" customHeight="1">
      <c r="B85" s="329"/>
      <c r="C85" s="330" t="s">
        <v>1693</v>
      </c>
      <c r="D85" s="330"/>
      <c r="E85" s="330"/>
      <c r="F85" s="331" t="s">
        <v>1684</v>
      </c>
      <c r="G85" s="330"/>
      <c r="H85" s="330" t="s">
        <v>1694</v>
      </c>
      <c r="I85" s="330" t="s">
        <v>1680</v>
      </c>
      <c r="J85" s="330">
        <v>20</v>
      </c>
      <c r="K85" s="318"/>
    </row>
    <row r="86" spans="2:11" s="1" customFormat="1" ht="15" customHeight="1">
      <c r="B86" s="329"/>
      <c r="C86" s="330" t="s">
        <v>1695</v>
      </c>
      <c r="D86" s="330"/>
      <c r="E86" s="330"/>
      <c r="F86" s="331" t="s">
        <v>1684</v>
      </c>
      <c r="G86" s="330"/>
      <c r="H86" s="330" t="s">
        <v>1696</v>
      </c>
      <c r="I86" s="330" t="s">
        <v>1680</v>
      </c>
      <c r="J86" s="330">
        <v>20</v>
      </c>
      <c r="K86" s="318"/>
    </row>
    <row r="87" spans="2:11" s="1" customFormat="1" ht="15" customHeight="1">
      <c r="B87" s="329"/>
      <c r="C87" s="304" t="s">
        <v>1697</v>
      </c>
      <c r="D87" s="304"/>
      <c r="E87" s="304"/>
      <c r="F87" s="327" t="s">
        <v>1684</v>
      </c>
      <c r="G87" s="328"/>
      <c r="H87" s="304" t="s">
        <v>1698</v>
      </c>
      <c r="I87" s="304" t="s">
        <v>1680</v>
      </c>
      <c r="J87" s="304">
        <v>50</v>
      </c>
      <c r="K87" s="318"/>
    </row>
    <row r="88" spans="2:11" s="1" customFormat="1" ht="15" customHeight="1">
      <c r="B88" s="329"/>
      <c r="C88" s="304" t="s">
        <v>1699</v>
      </c>
      <c r="D88" s="304"/>
      <c r="E88" s="304"/>
      <c r="F88" s="327" t="s">
        <v>1684</v>
      </c>
      <c r="G88" s="328"/>
      <c r="H88" s="304" t="s">
        <v>1700</v>
      </c>
      <c r="I88" s="304" t="s">
        <v>1680</v>
      </c>
      <c r="J88" s="304">
        <v>20</v>
      </c>
      <c r="K88" s="318"/>
    </row>
    <row r="89" spans="2:11" s="1" customFormat="1" ht="15" customHeight="1">
      <c r="B89" s="329"/>
      <c r="C89" s="304" t="s">
        <v>1701</v>
      </c>
      <c r="D89" s="304"/>
      <c r="E89" s="304"/>
      <c r="F89" s="327" t="s">
        <v>1684</v>
      </c>
      <c r="G89" s="328"/>
      <c r="H89" s="304" t="s">
        <v>1702</v>
      </c>
      <c r="I89" s="304" t="s">
        <v>1680</v>
      </c>
      <c r="J89" s="304">
        <v>20</v>
      </c>
      <c r="K89" s="318"/>
    </row>
    <row r="90" spans="2:11" s="1" customFormat="1" ht="15" customHeight="1">
      <c r="B90" s="329"/>
      <c r="C90" s="304" t="s">
        <v>1703</v>
      </c>
      <c r="D90" s="304"/>
      <c r="E90" s="304"/>
      <c r="F90" s="327" t="s">
        <v>1684</v>
      </c>
      <c r="G90" s="328"/>
      <c r="H90" s="304" t="s">
        <v>1704</v>
      </c>
      <c r="I90" s="304" t="s">
        <v>1680</v>
      </c>
      <c r="J90" s="304">
        <v>50</v>
      </c>
      <c r="K90" s="318"/>
    </row>
    <row r="91" spans="2:11" s="1" customFormat="1" ht="15" customHeight="1">
      <c r="B91" s="329"/>
      <c r="C91" s="304" t="s">
        <v>1705</v>
      </c>
      <c r="D91" s="304"/>
      <c r="E91" s="304"/>
      <c r="F91" s="327" t="s">
        <v>1684</v>
      </c>
      <c r="G91" s="328"/>
      <c r="H91" s="304" t="s">
        <v>1705</v>
      </c>
      <c r="I91" s="304" t="s">
        <v>1680</v>
      </c>
      <c r="J91" s="304">
        <v>50</v>
      </c>
      <c r="K91" s="318"/>
    </row>
    <row r="92" spans="2:11" s="1" customFormat="1" ht="15" customHeight="1">
      <c r="B92" s="329"/>
      <c r="C92" s="304" t="s">
        <v>1706</v>
      </c>
      <c r="D92" s="304"/>
      <c r="E92" s="304"/>
      <c r="F92" s="327" t="s">
        <v>1684</v>
      </c>
      <c r="G92" s="328"/>
      <c r="H92" s="304" t="s">
        <v>1707</v>
      </c>
      <c r="I92" s="304" t="s">
        <v>1680</v>
      </c>
      <c r="J92" s="304">
        <v>255</v>
      </c>
      <c r="K92" s="318"/>
    </row>
    <row r="93" spans="2:11" s="1" customFormat="1" ht="15" customHeight="1">
      <c r="B93" s="329"/>
      <c r="C93" s="304" t="s">
        <v>1708</v>
      </c>
      <c r="D93" s="304"/>
      <c r="E93" s="304"/>
      <c r="F93" s="327" t="s">
        <v>1678</v>
      </c>
      <c r="G93" s="328"/>
      <c r="H93" s="304" t="s">
        <v>1709</v>
      </c>
      <c r="I93" s="304" t="s">
        <v>1710</v>
      </c>
      <c r="J93" s="304"/>
      <c r="K93" s="318"/>
    </row>
    <row r="94" spans="2:11" s="1" customFormat="1" ht="15" customHeight="1">
      <c r="B94" s="329"/>
      <c r="C94" s="304" t="s">
        <v>1711</v>
      </c>
      <c r="D94" s="304"/>
      <c r="E94" s="304"/>
      <c r="F94" s="327" t="s">
        <v>1678</v>
      </c>
      <c r="G94" s="328"/>
      <c r="H94" s="304" t="s">
        <v>1712</v>
      </c>
      <c r="I94" s="304" t="s">
        <v>1713</v>
      </c>
      <c r="J94" s="304"/>
      <c r="K94" s="318"/>
    </row>
    <row r="95" spans="2:11" s="1" customFormat="1" ht="15" customHeight="1">
      <c r="B95" s="329"/>
      <c r="C95" s="304" t="s">
        <v>1714</v>
      </c>
      <c r="D95" s="304"/>
      <c r="E95" s="304"/>
      <c r="F95" s="327" t="s">
        <v>1678</v>
      </c>
      <c r="G95" s="328"/>
      <c r="H95" s="304" t="s">
        <v>1714</v>
      </c>
      <c r="I95" s="304" t="s">
        <v>1713</v>
      </c>
      <c r="J95" s="304"/>
      <c r="K95" s="318"/>
    </row>
    <row r="96" spans="2:11" s="1" customFormat="1" ht="15" customHeight="1">
      <c r="B96" s="329"/>
      <c r="C96" s="304" t="s">
        <v>45</v>
      </c>
      <c r="D96" s="304"/>
      <c r="E96" s="304"/>
      <c r="F96" s="327" t="s">
        <v>1678</v>
      </c>
      <c r="G96" s="328"/>
      <c r="H96" s="304" t="s">
        <v>1715</v>
      </c>
      <c r="I96" s="304" t="s">
        <v>1713</v>
      </c>
      <c r="J96" s="304"/>
      <c r="K96" s="318"/>
    </row>
    <row r="97" spans="2:11" s="1" customFormat="1" ht="15" customHeight="1">
      <c r="B97" s="329"/>
      <c r="C97" s="304" t="s">
        <v>55</v>
      </c>
      <c r="D97" s="304"/>
      <c r="E97" s="304"/>
      <c r="F97" s="327" t="s">
        <v>1678</v>
      </c>
      <c r="G97" s="328"/>
      <c r="H97" s="304" t="s">
        <v>1716</v>
      </c>
      <c r="I97" s="304" t="s">
        <v>1713</v>
      </c>
      <c r="J97" s="304"/>
      <c r="K97" s="318"/>
    </row>
    <row r="98" spans="2:11" s="1" customFormat="1" ht="15" customHeight="1">
      <c r="B98" s="332"/>
      <c r="C98" s="333"/>
      <c r="D98" s="333"/>
      <c r="E98" s="333"/>
      <c r="F98" s="333"/>
      <c r="G98" s="333"/>
      <c r="H98" s="333"/>
      <c r="I98" s="333"/>
      <c r="J98" s="333"/>
      <c r="K98" s="334"/>
    </row>
    <row r="99" spans="2:11" s="1" customFormat="1" ht="18.75" customHeight="1">
      <c r="B99" s="335"/>
      <c r="C99" s="336"/>
      <c r="D99" s="336"/>
      <c r="E99" s="336"/>
      <c r="F99" s="336"/>
      <c r="G99" s="336"/>
      <c r="H99" s="336"/>
      <c r="I99" s="336"/>
      <c r="J99" s="336"/>
      <c r="K99" s="335"/>
    </row>
    <row r="100" spans="2:11" s="1" customFormat="1" ht="18.75" customHeight="1">
      <c r="B100" s="312"/>
      <c r="C100" s="312"/>
      <c r="D100" s="312"/>
      <c r="E100" s="312"/>
      <c r="F100" s="312"/>
      <c r="G100" s="312"/>
      <c r="H100" s="312"/>
      <c r="I100" s="312"/>
      <c r="J100" s="312"/>
      <c r="K100" s="312"/>
    </row>
    <row r="101" spans="2:11" s="1" customFormat="1" ht="7.5" customHeight="1">
      <c r="B101" s="313"/>
      <c r="C101" s="314"/>
      <c r="D101" s="314"/>
      <c r="E101" s="314"/>
      <c r="F101" s="314"/>
      <c r="G101" s="314"/>
      <c r="H101" s="314"/>
      <c r="I101" s="314"/>
      <c r="J101" s="314"/>
      <c r="K101" s="315"/>
    </row>
    <row r="102" spans="2:11" s="1" customFormat="1" ht="45" customHeight="1">
      <c r="B102" s="316"/>
      <c r="C102" s="317" t="s">
        <v>1717</v>
      </c>
      <c r="D102" s="317"/>
      <c r="E102" s="317"/>
      <c r="F102" s="317"/>
      <c r="G102" s="317"/>
      <c r="H102" s="317"/>
      <c r="I102" s="317"/>
      <c r="J102" s="317"/>
      <c r="K102" s="318"/>
    </row>
    <row r="103" spans="2:11" s="1" customFormat="1" ht="17.25" customHeight="1">
      <c r="B103" s="316"/>
      <c r="C103" s="319" t="s">
        <v>1672</v>
      </c>
      <c r="D103" s="319"/>
      <c r="E103" s="319"/>
      <c r="F103" s="319" t="s">
        <v>1673</v>
      </c>
      <c r="G103" s="320"/>
      <c r="H103" s="319" t="s">
        <v>61</v>
      </c>
      <c r="I103" s="319" t="s">
        <v>64</v>
      </c>
      <c r="J103" s="319" t="s">
        <v>1674</v>
      </c>
      <c r="K103" s="318"/>
    </row>
    <row r="104" spans="2:11" s="1" customFormat="1" ht="17.25" customHeight="1">
      <c r="B104" s="316"/>
      <c r="C104" s="321" t="s">
        <v>1675</v>
      </c>
      <c r="D104" s="321"/>
      <c r="E104" s="321"/>
      <c r="F104" s="322" t="s">
        <v>1676</v>
      </c>
      <c r="G104" s="323"/>
      <c r="H104" s="321"/>
      <c r="I104" s="321"/>
      <c r="J104" s="321" t="s">
        <v>1677</v>
      </c>
      <c r="K104" s="318"/>
    </row>
    <row r="105" spans="2:11" s="1" customFormat="1" ht="5.25" customHeight="1">
      <c r="B105" s="316"/>
      <c r="C105" s="319"/>
      <c r="D105" s="319"/>
      <c r="E105" s="319"/>
      <c r="F105" s="319"/>
      <c r="G105" s="337"/>
      <c r="H105" s="319"/>
      <c r="I105" s="319"/>
      <c r="J105" s="319"/>
      <c r="K105" s="318"/>
    </row>
    <row r="106" spans="2:11" s="1" customFormat="1" ht="15" customHeight="1">
      <c r="B106" s="316"/>
      <c r="C106" s="304" t="s">
        <v>60</v>
      </c>
      <c r="D106" s="326"/>
      <c r="E106" s="326"/>
      <c r="F106" s="327" t="s">
        <v>1678</v>
      </c>
      <c r="G106" s="304"/>
      <c r="H106" s="304" t="s">
        <v>1718</v>
      </c>
      <c r="I106" s="304" t="s">
        <v>1680</v>
      </c>
      <c r="J106" s="304">
        <v>20</v>
      </c>
      <c r="K106" s="318"/>
    </row>
    <row r="107" spans="2:11" s="1" customFormat="1" ht="15" customHeight="1">
      <c r="B107" s="316"/>
      <c r="C107" s="304" t="s">
        <v>1681</v>
      </c>
      <c r="D107" s="304"/>
      <c r="E107" s="304"/>
      <c r="F107" s="327" t="s">
        <v>1678</v>
      </c>
      <c r="G107" s="304"/>
      <c r="H107" s="304" t="s">
        <v>1718</v>
      </c>
      <c r="I107" s="304" t="s">
        <v>1680</v>
      </c>
      <c r="J107" s="304">
        <v>120</v>
      </c>
      <c r="K107" s="318"/>
    </row>
    <row r="108" spans="2:11" s="1" customFormat="1" ht="15" customHeight="1">
      <c r="B108" s="329"/>
      <c r="C108" s="304" t="s">
        <v>1683</v>
      </c>
      <c r="D108" s="304"/>
      <c r="E108" s="304"/>
      <c r="F108" s="327" t="s">
        <v>1684</v>
      </c>
      <c r="G108" s="304"/>
      <c r="H108" s="304" t="s">
        <v>1718</v>
      </c>
      <c r="I108" s="304" t="s">
        <v>1680</v>
      </c>
      <c r="J108" s="304">
        <v>50</v>
      </c>
      <c r="K108" s="318"/>
    </row>
    <row r="109" spans="2:11" s="1" customFormat="1" ht="15" customHeight="1">
      <c r="B109" s="329"/>
      <c r="C109" s="304" t="s">
        <v>1686</v>
      </c>
      <c r="D109" s="304"/>
      <c r="E109" s="304"/>
      <c r="F109" s="327" t="s">
        <v>1678</v>
      </c>
      <c r="G109" s="304"/>
      <c r="H109" s="304" t="s">
        <v>1718</v>
      </c>
      <c r="I109" s="304" t="s">
        <v>1688</v>
      </c>
      <c r="J109" s="304"/>
      <c r="K109" s="318"/>
    </row>
    <row r="110" spans="2:11" s="1" customFormat="1" ht="15" customHeight="1">
      <c r="B110" s="329"/>
      <c r="C110" s="304" t="s">
        <v>1697</v>
      </c>
      <c r="D110" s="304"/>
      <c r="E110" s="304"/>
      <c r="F110" s="327" t="s">
        <v>1684</v>
      </c>
      <c r="G110" s="304"/>
      <c r="H110" s="304" t="s">
        <v>1718</v>
      </c>
      <c r="I110" s="304" t="s">
        <v>1680</v>
      </c>
      <c r="J110" s="304">
        <v>50</v>
      </c>
      <c r="K110" s="318"/>
    </row>
    <row r="111" spans="2:11" s="1" customFormat="1" ht="15" customHeight="1">
      <c r="B111" s="329"/>
      <c r="C111" s="304" t="s">
        <v>1705</v>
      </c>
      <c r="D111" s="304"/>
      <c r="E111" s="304"/>
      <c r="F111" s="327" t="s">
        <v>1684</v>
      </c>
      <c r="G111" s="304"/>
      <c r="H111" s="304" t="s">
        <v>1718</v>
      </c>
      <c r="I111" s="304" t="s">
        <v>1680</v>
      </c>
      <c r="J111" s="304">
        <v>50</v>
      </c>
      <c r="K111" s="318"/>
    </row>
    <row r="112" spans="2:11" s="1" customFormat="1" ht="15" customHeight="1">
      <c r="B112" s="329"/>
      <c r="C112" s="304" t="s">
        <v>1703</v>
      </c>
      <c r="D112" s="304"/>
      <c r="E112" s="304"/>
      <c r="F112" s="327" t="s">
        <v>1684</v>
      </c>
      <c r="G112" s="304"/>
      <c r="H112" s="304" t="s">
        <v>1718</v>
      </c>
      <c r="I112" s="304" t="s">
        <v>1680</v>
      </c>
      <c r="J112" s="304">
        <v>50</v>
      </c>
      <c r="K112" s="318"/>
    </row>
    <row r="113" spans="2:11" s="1" customFormat="1" ht="15" customHeight="1">
      <c r="B113" s="329"/>
      <c r="C113" s="304" t="s">
        <v>60</v>
      </c>
      <c r="D113" s="304"/>
      <c r="E113" s="304"/>
      <c r="F113" s="327" t="s">
        <v>1678</v>
      </c>
      <c r="G113" s="304"/>
      <c r="H113" s="304" t="s">
        <v>1719</v>
      </c>
      <c r="I113" s="304" t="s">
        <v>1680</v>
      </c>
      <c r="J113" s="304">
        <v>20</v>
      </c>
      <c r="K113" s="318"/>
    </row>
    <row r="114" spans="2:11" s="1" customFormat="1" ht="15" customHeight="1">
      <c r="B114" s="329"/>
      <c r="C114" s="304" t="s">
        <v>1720</v>
      </c>
      <c r="D114" s="304"/>
      <c r="E114" s="304"/>
      <c r="F114" s="327" t="s">
        <v>1678</v>
      </c>
      <c r="G114" s="304"/>
      <c r="H114" s="304" t="s">
        <v>1721</v>
      </c>
      <c r="I114" s="304" t="s">
        <v>1680</v>
      </c>
      <c r="J114" s="304">
        <v>120</v>
      </c>
      <c r="K114" s="318"/>
    </row>
    <row r="115" spans="2:11" s="1" customFormat="1" ht="15" customHeight="1">
      <c r="B115" s="329"/>
      <c r="C115" s="304" t="s">
        <v>45</v>
      </c>
      <c r="D115" s="304"/>
      <c r="E115" s="304"/>
      <c r="F115" s="327" t="s">
        <v>1678</v>
      </c>
      <c r="G115" s="304"/>
      <c r="H115" s="304" t="s">
        <v>1722</v>
      </c>
      <c r="I115" s="304" t="s">
        <v>1713</v>
      </c>
      <c r="J115" s="304"/>
      <c r="K115" s="318"/>
    </row>
    <row r="116" spans="2:11" s="1" customFormat="1" ht="15" customHeight="1">
      <c r="B116" s="329"/>
      <c r="C116" s="304" t="s">
        <v>55</v>
      </c>
      <c r="D116" s="304"/>
      <c r="E116" s="304"/>
      <c r="F116" s="327" t="s">
        <v>1678</v>
      </c>
      <c r="G116" s="304"/>
      <c r="H116" s="304" t="s">
        <v>1723</v>
      </c>
      <c r="I116" s="304" t="s">
        <v>1713</v>
      </c>
      <c r="J116" s="304"/>
      <c r="K116" s="318"/>
    </row>
    <row r="117" spans="2:11" s="1" customFormat="1" ht="15" customHeight="1">
      <c r="B117" s="329"/>
      <c r="C117" s="304" t="s">
        <v>64</v>
      </c>
      <c r="D117" s="304"/>
      <c r="E117" s="304"/>
      <c r="F117" s="327" t="s">
        <v>1678</v>
      </c>
      <c r="G117" s="304"/>
      <c r="H117" s="304" t="s">
        <v>1724</v>
      </c>
      <c r="I117" s="304" t="s">
        <v>1725</v>
      </c>
      <c r="J117" s="304"/>
      <c r="K117" s="318"/>
    </row>
    <row r="118" spans="2:11" s="1" customFormat="1" ht="15" customHeight="1">
      <c r="B118" s="332"/>
      <c r="C118" s="338"/>
      <c r="D118" s="338"/>
      <c r="E118" s="338"/>
      <c r="F118" s="338"/>
      <c r="G118" s="338"/>
      <c r="H118" s="338"/>
      <c r="I118" s="338"/>
      <c r="J118" s="338"/>
      <c r="K118" s="334"/>
    </row>
    <row r="119" spans="2:11" s="1" customFormat="1" ht="18.75" customHeight="1">
      <c r="B119" s="339"/>
      <c r="C119" s="340"/>
      <c r="D119" s="340"/>
      <c r="E119" s="340"/>
      <c r="F119" s="341"/>
      <c r="G119" s="340"/>
      <c r="H119" s="340"/>
      <c r="I119" s="340"/>
      <c r="J119" s="340"/>
      <c r="K119" s="339"/>
    </row>
    <row r="120" spans="2:11" s="1" customFormat="1" ht="18.75" customHeight="1">
      <c r="B120" s="312"/>
      <c r="C120" s="312"/>
      <c r="D120" s="312"/>
      <c r="E120" s="312"/>
      <c r="F120" s="312"/>
      <c r="G120" s="312"/>
      <c r="H120" s="312"/>
      <c r="I120" s="312"/>
      <c r="J120" s="312"/>
      <c r="K120" s="312"/>
    </row>
    <row r="121" spans="2:11" s="1" customFormat="1" ht="7.5" customHeight="1">
      <c r="B121" s="342"/>
      <c r="C121" s="343"/>
      <c r="D121" s="343"/>
      <c r="E121" s="343"/>
      <c r="F121" s="343"/>
      <c r="G121" s="343"/>
      <c r="H121" s="343"/>
      <c r="I121" s="343"/>
      <c r="J121" s="343"/>
      <c r="K121" s="344"/>
    </row>
    <row r="122" spans="2:11" s="1" customFormat="1" ht="45" customHeight="1">
      <c r="B122" s="345"/>
      <c r="C122" s="295" t="s">
        <v>1726</v>
      </c>
      <c r="D122" s="295"/>
      <c r="E122" s="295"/>
      <c r="F122" s="295"/>
      <c r="G122" s="295"/>
      <c r="H122" s="295"/>
      <c r="I122" s="295"/>
      <c r="J122" s="295"/>
      <c r="K122" s="346"/>
    </row>
    <row r="123" spans="2:11" s="1" customFormat="1" ht="17.25" customHeight="1">
      <c r="B123" s="347"/>
      <c r="C123" s="319" t="s">
        <v>1672</v>
      </c>
      <c r="D123" s="319"/>
      <c r="E123" s="319"/>
      <c r="F123" s="319" t="s">
        <v>1673</v>
      </c>
      <c r="G123" s="320"/>
      <c r="H123" s="319" t="s">
        <v>61</v>
      </c>
      <c r="I123" s="319" t="s">
        <v>64</v>
      </c>
      <c r="J123" s="319" t="s">
        <v>1674</v>
      </c>
      <c r="K123" s="348"/>
    </row>
    <row r="124" spans="2:11" s="1" customFormat="1" ht="17.25" customHeight="1">
      <c r="B124" s="347"/>
      <c r="C124" s="321" t="s">
        <v>1675</v>
      </c>
      <c r="D124" s="321"/>
      <c r="E124" s="321"/>
      <c r="F124" s="322" t="s">
        <v>1676</v>
      </c>
      <c r="G124" s="323"/>
      <c r="H124" s="321"/>
      <c r="I124" s="321"/>
      <c r="J124" s="321" t="s">
        <v>1677</v>
      </c>
      <c r="K124" s="348"/>
    </row>
    <row r="125" spans="2:11" s="1" customFormat="1" ht="5.25" customHeight="1">
      <c r="B125" s="349"/>
      <c r="C125" s="324"/>
      <c r="D125" s="324"/>
      <c r="E125" s="324"/>
      <c r="F125" s="324"/>
      <c r="G125" s="350"/>
      <c r="H125" s="324"/>
      <c r="I125" s="324"/>
      <c r="J125" s="324"/>
      <c r="K125" s="351"/>
    </row>
    <row r="126" spans="2:11" s="1" customFormat="1" ht="15" customHeight="1">
      <c r="B126" s="349"/>
      <c r="C126" s="304" t="s">
        <v>1681</v>
      </c>
      <c r="D126" s="326"/>
      <c r="E126" s="326"/>
      <c r="F126" s="327" t="s">
        <v>1678</v>
      </c>
      <c r="G126" s="304"/>
      <c r="H126" s="304" t="s">
        <v>1718</v>
      </c>
      <c r="I126" s="304" t="s">
        <v>1680</v>
      </c>
      <c r="J126" s="304">
        <v>120</v>
      </c>
      <c r="K126" s="352"/>
    </row>
    <row r="127" spans="2:11" s="1" customFormat="1" ht="15" customHeight="1">
      <c r="B127" s="349"/>
      <c r="C127" s="304" t="s">
        <v>1727</v>
      </c>
      <c r="D127" s="304"/>
      <c r="E127" s="304"/>
      <c r="F127" s="327" t="s">
        <v>1678</v>
      </c>
      <c r="G127" s="304"/>
      <c r="H127" s="304" t="s">
        <v>1728</v>
      </c>
      <c r="I127" s="304" t="s">
        <v>1680</v>
      </c>
      <c r="J127" s="304" t="s">
        <v>1729</v>
      </c>
      <c r="K127" s="352"/>
    </row>
    <row r="128" spans="2:11" s="1" customFormat="1" ht="15" customHeight="1">
      <c r="B128" s="349"/>
      <c r="C128" s="304" t="s">
        <v>1626</v>
      </c>
      <c r="D128" s="304"/>
      <c r="E128" s="304"/>
      <c r="F128" s="327" t="s">
        <v>1678</v>
      </c>
      <c r="G128" s="304"/>
      <c r="H128" s="304" t="s">
        <v>1730</v>
      </c>
      <c r="I128" s="304" t="s">
        <v>1680</v>
      </c>
      <c r="J128" s="304" t="s">
        <v>1729</v>
      </c>
      <c r="K128" s="352"/>
    </row>
    <row r="129" spans="2:11" s="1" customFormat="1" ht="15" customHeight="1">
      <c r="B129" s="349"/>
      <c r="C129" s="304" t="s">
        <v>1689</v>
      </c>
      <c r="D129" s="304"/>
      <c r="E129" s="304"/>
      <c r="F129" s="327" t="s">
        <v>1684</v>
      </c>
      <c r="G129" s="304"/>
      <c r="H129" s="304" t="s">
        <v>1690</v>
      </c>
      <c r="I129" s="304" t="s">
        <v>1680</v>
      </c>
      <c r="J129" s="304">
        <v>15</v>
      </c>
      <c r="K129" s="352"/>
    </row>
    <row r="130" spans="2:11" s="1" customFormat="1" ht="15" customHeight="1">
      <c r="B130" s="349"/>
      <c r="C130" s="330" t="s">
        <v>1691</v>
      </c>
      <c r="D130" s="330"/>
      <c r="E130" s="330"/>
      <c r="F130" s="331" t="s">
        <v>1684</v>
      </c>
      <c r="G130" s="330"/>
      <c r="H130" s="330" t="s">
        <v>1692</v>
      </c>
      <c r="I130" s="330" t="s">
        <v>1680</v>
      </c>
      <c r="J130" s="330">
        <v>15</v>
      </c>
      <c r="K130" s="352"/>
    </row>
    <row r="131" spans="2:11" s="1" customFormat="1" ht="15" customHeight="1">
      <c r="B131" s="349"/>
      <c r="C131" s="330" t="s">
        <v>1693</v>
      </c>
      <c r="D131" s="330"/>
      <c r="E131" s="330"/>
      <c r="F131" s="331" t="s">
        <v>1684</v>
      </c>
      <c r="G131" s="330"/>
      <c r="H131" s="330" t="s">
        <v>1694</v>
      </c>
      <c r="I131" s="330" t="s">
        <v>1680</v>
      </c>
      <c r="J131" s="330">
        <v>20</v>
      </c>
      <c r="K131" s="352"/>
    </row>
    <row r="132" spans="2:11" s="1" customFormat="1" ht="15" customHeight="1">
      <c r="B132" s="349"/>
      <c r="C132" s="330" t="s">
        <v>1695</v>
      </c>
      <c r="D132" s="330"/>
      <c r="E132" s="330"/>
      <c r="F132" s="331" t="s">
        <v>1684</v>
      </c>
      <c r="G132" s="330"/>
      <c r="H132" s="330" t="s">
        <v>1696</v>
      </c>
      <c r="I132" s="330" t="s">
        <v>1680</v>
      </c>
      <c r="J132" s="330">
        <v>20</v>
      </c>
      <c r="K132" s="352"/>
    </row>
    <row r="133" spans="2:11" s="1" customFormat="1" ht="15" customHeight="1">
      <c r="B133" s="349"/>
      <c r="C133" s="304" t="s">
        <v>1683</v>
      </c>
      <c r="D133" s="304"/>
      <c r="E133" s="304"/>
      <c r="F133" s="327" t="s">
        <v>1684</v>
      </c>
      <c r="G133" s="304"/>
      <c r="H133" s="304" t="s">
        <v>1718</v>
      </c>
      <c r="I133" s="304" t="s">
        <v>1680</v>
      </c>
      <c r="J133" s="304">
        <v>50</v>
      </c>
      <c r="K133" s="352"/>
    </row>
    <row r="134" spans="2:11" s="1" customFormat="1" ht="15" customHeight="1">
      <c r="B134" s="349"/>
      <c r="C134" s="304" t="s">
        <v>1697</v>
      </c>
      <c r="D134" s="304"/>
      <c r="E134" s="304"/>
      <c r="F134" s="327" t="s">
        <v>1684</v>
      </c>
      <c r="G134" s="304"/>
      <c r="H134" s="304" t="s">
        <v>1718</v>
      </c>
      <c r="I134" s="304" t="s">
        <v>1680</v>
      </c>
      <c r="J134" s="304">
        <v>50</v>
      </c>
      <c r="K134" s="352"/>
    </row>
    <row r="135" spans="2:11" s="1" customFormat="1" ht="15" customHeight="1">
      <c r="B135" s="349"/>
      <c r="C135" s="304" t="s">
        <v>1703</v>
      </c>
      <c r="D135" s="304"/>
      <c r="E135" s="304"/>
      <c r="F135" s="327" t="s">
        <v>1684</v>
      </c>
      <c r="G135" s="304"/>
      <c r="H135" s="304" t="s">
        <v>1718</v>
      </c>
      <c r="I135" s="304" t="s">
        <v>1680</v>
      </c>
      <c r="J135" s="304">
        <v>50</v>
      </c>
      <c r="K135" s="352"/>
    </row>
    <row r="136" spans="2:11" s="1" customFormat="1" ht="15" customHeight="1">
      <c r="B136" s="349"/>
      <c r="C136" s="304" t="s">
        <v>1705</v>
      </c>
      <c r="D136" s="304"/>
      <c r="E136" s="304"/>
      <c r="F136" s="327" t="s">
        <v>1684</v>
      </c>
      <c r="G136" s="304"/>
      <c r="H136" s="304" t="s">
        <v>1718</v>
      </c>
      <c r="I136" s="304" t="s">
        <v>1680</v>
      </c>
      <c r="J136" s="304">
        <v>50</v>
      </c>
      <c r="K136" s="352"/>
    </row>
    <row r="137" spans="2:11" s="1" customFormat="1" ht="15" customHeight="1">
      <c r="B137" s="349"/>
      <c r="C137" s="304" t="s">
        <v>1706</v>
      </c>
      <c r="D137" s="304"/>
      <c r="E137" s="304"/>
      <c r="F137" s="327" t="s">
        <v>1684</v>
      </c>
      <c r="G137" s="304"/>
      <c r="H137" s="304" t="s">
        <v>1731</v>
      </c>
      <c r="I137" s="304" t="s">
        <v>1680</v>
      </c>
      <c r="J137" s="304">
        <v>255</v>
      </c>
      <c r="K137" s="352"/>
    </row>
    <row r="138" spans="2:11" s="1" customFormat="1" ht="15" customHeight="1">
      <c r="B138" s="349"/>
      <c r="C138" s="304" t="s">
        <v>1708</v>
      </c>
      <c r="D138" s="304"/>
      <c r="E138" s="304"/>
      <c r="F138" s="327" t="s">
        <v>1678</v>
      </c>
      <c r="G138" s="304"/>
      <c r="H138" s="304" t="s">
        <v>1732</v>
      </c>
      <c r="I138" s="304" t="s">
        <v>1710</v>
      </c>
      <c r="J138" s="304"/>
      <c r="K138" s="352"/>
    </row>
    <row r="139" spans="2:11" s="1" customFormat="1" ht="15" customHeight="1">
      <c r="B139" s="349"/>
      <c r="C139" s="304" t="s">
        <v>1711</v>
      </c>
      <c r="D139" s="304"/>
      <c r="E139" s="304"/>
      <c r="F139" s="327" t="s">
        <v>1678</v>
      </c>
      <c r="G139" s="304"/>
      <c r="H139" s="304" t="s">
        <v>1733</v>
      </c>
      <c r="I139" s="304" t="s">
        <v>1713</v>
      </c>
      <c r="J139" s="304"/>
      <c r="K139" s="352"/>
    </row>
    <row r="140" spans="2:11" s="1" customFormat="1" ht="15" customHeight="1">
      <c r="B140" s="349"/>
      <c r="C140" s="304" t="s">
        <v>1714</v>
      </c>
      <c r="D140" s="304"/>
      <c r="E140" s="304"/>
      <c r="F140" s="327" t="s">
        <v>1678</v>
      </c>
      <c r="G140" s="304"/>
      <c r="H140" s="304" t="s">
        <v>1714</v>
      </c>
      <c r="I140" s="304" t="s">
        <v>1713</v>
      </c>
      <c r="J140" s="304"/>
      <c r="K140" s="352"/>
    </row>
    <row r="141" spans="2:11" s="1" customFormat="1" ht="15" customHeight="1">
      <c r="B141" s="349"/>
      <c r="C141" s="304" t="s">
        <v>45</v>
      </c>
      <c r="D141" s="304"/>
      <c r="E141" s="304"/>
      <c r="F141" s="327" t="s">
        <v>1678</v>
      </c>
      <c r="G141" s="304"/>
      <c r="H141" s="304" t="s">
        <v>1734</v>
      </c>
      <c r="I141" s="304" t="s">
        <v>1713</v>
      </c>
      <c r="J141" s="304"/>
      <c r="K141" s="352"/>
    </row>
    <row r="142" spans="2:11" s="1" customFormat="1" ht="15" customHeight="1">
      <c r="B142" s="349"/>
      <c r="C142" s="304" t="s">
        <v>1735</v>
      </c>
      <c r="D142" s="304"/>
      <c r="E142" s="304"/>
      <c r="F142" s="327" t="s">
        <v>1678</v>
      </c>
      <c r="G142" s="304"/>
      <c r="H142" s="304" t="s">
        <v>1736</v>
      </c>
      <c r="I142" s="304" t="s">
        <v>1713</v>
      </c>
      <c r="J142" s="304"/>
      <c r="K142" s="352"/>
    </row>
    <row r="143" spans="2:11" s="1" customFormat="1" ht="15" customHeight="1">
      <c r="B143" s="353"/>
      <c r="C143" s="354"/>
      <c r="D143" s="354"/>
      <c r="E143" s="354"/>
      <c r="F143" s="354"/>
      <c r="G143" s="354"/>
      <c r="H143" s="354"/>
      <c r="I143" s="354"/>
      <c r="J143" s="354"/>
      <c r="K143" s="355"/>
    </row>
    <row r="144" spans="2:11" s="1" customFormat="1" ht="18.75" customHeight="1">
      <c r="B144" s="340"/>
      <c r="C144" s="340"/>
      <c r="D144" s="340"/>
      <c r="E144" s="340"/>
      <c r="F144" s="341"/>
      <c r="G144" s="340"/>
      <c r="H144" s="340"/>
      <c r="I144" s="340"/>
      <c r="J144" s="340"/>
      <c r="K144" s="340"/>
    </row>
    <row r="145" spans="2:11" s="1" customFormat="1" ht="18.75" customHeight="1">
      <c r="B145" s="312"/>
      <c r="C145" s="312"/>
      <c r="D145" s="312"/>
      <c r="E145" s="312"/>
      <c r="F145" s="312"/>
      <c r="G145" s="312"/>
      <c r="H145" s="312"/>
      <c r="I145" s="312"/>
      <c r="J145" s="312"/>
      <c r="K145" s="312"/>
    </row>
    <row r="146" spans="2:11" s="1" customFormat="1" ht="7.5" customHeight="1">
      <c r="B146" s="313"/>
      <c r="C146" s="314"/>
      <c r="D146" s="314"/>
      <c r="E146" s="314"/>
      <c r="F146" s="314"/>
      <c r="G146" s="314"/>
      <c r="H146" s="314"/>
      <c r="I146" s="314"/>
      <c r="J146" s="314"/>
      <c r="K146" s="315"/>
    </row>
    <row r="147" spans="2:11" s="1" customFormat="1" ht="45" customHeight="1">
      <c r="B147" s="316"/>
      <c r="C147" s="317" t="s">
        <v>1737</v>
      </c>
      <c r="D147" s="317"/>
      <c r="E147" s="317"/>
      <c r="F147" s="317"/>
      <c r="G147" s="317"/>
      <c r="H147" s="317"/>
      <c r="I147" s="317"/>
      <c r="J147" s="317"/>
      <c r="K147" s="318"/>
    </row>
    <row r="148" spans="2:11" s="1" customFormat="1" ht="17.25" customHeight="1">
      <c r="B148" s="316"/>
      <c r="C148" s="319" t="s">
        <v>1672</v>
      </c>
      <c r="D148" s="319"/>
      <c r="E148" s="319"/>
      <c r="F148" s="319" t="s">
        <v>1673</v>
      </c>
      <c r="G148" s="320"/>
      <c r="H148" s="319" t="s">
        <v>61</v>
      </c>
      <c r="I148" s="319" t="s">
        <v>64</v>
      </c>
      <c r="J148" s="319" t="s">
        <v>1674</v>
      </c>
      <c r="K148" s="318"/>
    </row>
    <row r="149" spans="2:11" s="1" customFormat="1" ht="17.25" customHeight="1">
      <c r="B149" s="316"/>
      <c r="C149" s="321" t="s">
        <v>1675</v>
      </c>
      <c r="D149" s="321"/>
      <c r="E149" s="321"/>
      <c r="F149" s="322" t="s">
        <v>1676</v>
      </c>
      <c r="G149" s="323"/>
      <c r="H149" s="321"/>
      <c r="I149" s="321"/>
      <c r="J149" s="321" t="s">
        <v>1677</v>
      </c>
      <c r="K149" s="318"/>
    </row>
    <row r="150" spans="2:11" s="1" customFormat="1" ht="5.25" customHeight="1">
      <c r="B150" s="329"/>
      <c r="C150" s="324"/>
      <c r="D150" s="324"/>
      <c r="E150" s="324"/>
      <c r="F150" s="324"/>
      <c r="G150" s="325"/>
      <c r="H150" s="324"/>
      <c r="I150" s="324"/>
      <c r="J150" s="324"/>
      <c r="K150" s="352"/>
    </row>
    <row r="151" spans="2:11" s="1" customFormat="1" ht="15" customHeight="1">
      <c r="B151" s="329"/>
      <c r="C151" s="356" t="s">
        <v>1681</v>
      </c>
      <c r="D151" s="304"/>
      <c r="E151" s="304"/>
      <c r="F151" s="357" t="s">
        <v>1678</v>
      </c>
      <c r="G151" s="304"/>
      <c r="H151" s="356" t="s">
        <v>1718</v>
      </c>
      <c r="I151" s="356" t="s">
        <v>1680</v>
      </c>
      <c r="J151" s="356">
        <v>120</v>
      </c>
      <c r="K151" s="352"/>
    </row>
    <row r="152" spans="2:11" s="1" customFormat="1" ht="15" customHeight="1">
      <c r="B152" s="329"/>
      <c r="C152" s="356" t="s">
        <v>1727</v>
      </c>
      <c r="D152" s="304"/>
      <c r="E152" s="304"/>
      <c r="F152" s="357" t="s">
        <v>1678</v>
      </c>
      <c r="G152" s="304"/>
      <c r="H152" s="356" t="s">
        <v>1738</v>
      </c>
      <c r="I152" s="356" t="s">
        <v>1680</v>
      </c>
      <c r="J152" s="356" t="s">
        <v>1729</v>
      </c>
      <c r="K152" s="352"/>
    </row>
    <row r="153" spans="2:11" s="1" customFormat="1" ht="15" customHeight="1">
      <c r="B153" s="329"/>
      <c r="C153" s="356" t="s">
        <v>1626</v>
      </c>
      <c r="D153" s="304"/>
      <c r="E153" s="304"/>
      <c r="F153" s="357" t="s">
        <v>1678</v>
      </c>
      <c r="G153" s="304"/>
      <c r="H153" s="356" t="s">
        <v>1739</v>
      </c>
      <c r="I153" s="356" t="s">
        <v>1680</v>
      </c>
      <c r="J153" s="356" t="s">
        <v>1729</v>
      </c>
      <c r="K153" s="352"/>
    </row>
    <row r="154" spans="2:11" s="1" customFormat="1" ht="15" customHeight="1">
      <c r="B154" s="329"/>
      <c r="C154" s="356" t="s">
        <v>1683</v>
      </c>
      <c r="D154" s="304"/>
      <c r="E154" s="304"/>
      <c r="F154" s="357" t="s">
        <v>1684</v>
      </c>
      <c r="G154" s="304"/>
      <c r="H154" s="356" t="s">
        <v>1718</v>
      </c>
      <c r="I154" s="356" t="s">
        <v>1680</v>
      </c>
      <c r="J154" s="356">
        <v>50</v>
      </c>
      <c r="K154" s="352"/>
    </row>
    <row r="155" spans="2:11" s="1" customFormat="1" ht="15" customHeight="1">
      <c r="B155" s="329"/>
      <c r="C155" s="356" t="s">
        <v>1686</v>
      </c>
      <c r="D155" s="304"/>
      <c r="E155" s="304"/>
      <c r="F155" s="357" t="s">
        <v>1678</v>
      </c>
      <c r="G155" s="304"/>
      <c r="H155" s="356" t="s">
        <v>1718</v>
      </c>
      <c r="I155" s="356" t="s">
        <v>1688</v>
      </c>
      <c r="J155" s="356"/>
      <c r="K155" s="352"/>
    </row>
    <row r="156" spans="2:11" s="1" customFormat="1" ht="15" customHeight="1">
      <c r="B156" s="329"/>
      <c r="C156" s="356" t="s">
        <v>1697</v>
      </c>
      <c r="D156" s="304"/>
      <c r="E156" s="304"/>
      <c r="F156" s="357" t="s">
        <v>1684</v>
      </c>
      <c r="G156" s="304"/>
      <c r="H156" s="356" t="s">
        <v>1718</v>
      </c>
      <c r="I156" s="356" t="s">
        <v>1680</v>
      </c>
      <c r="J156" s="356">
        <v>50</v>
      </c>
      <c r="K156" s="352"/>
    </row>
    <row r="157" spans="2:11" s="1" customFormat="1" ht="15" customHeight="1">
      <c r="B157" s="329"/>
      <c r="C157" s="356" t="s">
        <v>1705</v>
      </c>
      <c r="D157" s="304"/>
      <c r="E157" s="304"/>
      <c r="F157" s="357" t="s">
        <v>1684</v>
      </c>
      <c r="G157" s="304"/>
      <c r="H157" s="356" t="s">
        <v>1718</v>
      </c>
      <c r="I157" s="356" t="s">
        <v>1680</v>
      </c>
      <c r="J157" s="356">
        <v>50</v>
      </c>
      <c r="K157" s="352"/>
    </row>
    <row r="158" spans="2:11" s="1" customFormat="1" ht="15" customHeight="1">
      <c r="B158" s="329"/>
      <c r="C158" s="356" t="s">
        <v>1703</v>
      </c>
      <c r="D158" s="304"/>
      <c r="E158" s="304"/>
      <c r="F158" s="357" t="s">
        <v>1684</v>
      </c>
      <c r="G158" s="304"/>
      <c r="H158" s="356" t="s">
        <v>1718</v>
      </c>
      <c r="I158" s="356" t="s">
        <v>1680</v>
      </c>
      <c r="J158" s="356">
        <v>50</v>
      </c>
      <c r="K158" s="352"/>
    </row>
    <row r="159" spans="2:11" s="1" customFormat="1" ht="15" customHeight="1">
      <c r="B159" s="329"/>
      <c r="C159" s="356" t="s">
        <v>117</v>
      </c>
      <c r="D159" s="304"/>
      <c r="E159" s="304"/>
      <c r="F159" s="357" t="s">
        <v>1678</v>
      </c>
      <c r="G159" s="304"/>
      <c r="H159" s="356" t="s">
        <v>1740</v>
      </c>
      <c r="I159" s="356" t="s">
        <v>1680</v>
      </c>
      <c r="J159" s="356" t="s">
        <v>1741</v>
      </c>
      <c r="K159" s="352"/>
    </row>
    <row r="160" spans="2:11" s="1" customFormat="1" ht="15" customHeight="1">
      <c r="B160" s="329"/>
      <c r="C160" s="356" t="s">
        <v>1742</v>
      </c>
      <c r="D160" s="304"/>
      <c r="E160" s="304"/>
      <c r="F160" s="357" t="s">
        <v>1678</v>
      </c>
      <c r="G160" s="304"/>
      <c r="H160" s="356" t="s">
        <v>1743</v>
      </c>
      <c r="I160" s="356" t="s">
        <v>1713</v>
      </c>
      <c r="J160" s="356"/>
      <c r="K160" s="352"/>
    </row>
    <row r="161" spans="2:11" s="1" customFormat="1" ht="15" customHeight="1">
      <c r="B161" s="358"/>
      <c r="C161" s="338"/>
      <c r="D161" s="338"/>
      <c r="E161" s="338"/>
      <c r="F161" s="338"/>
      <c r="G161" s="338"/>
      <c r="H161" s="338"/>
      <c r="I161" s="338"/>
      <c r="J161" s="338"/>
      <c r="K161" s="359"/>
    </row>
    <row r="162" spans="2:11" s="1" customFormat="1" ht="18.75" customHeight="1">
      <c r="B162" s="340"/>
      <c r="C162" s="350"/>
      <c r="D162" s="350"/>
      <c r="E162" s="350"/>
      <c r="F162" s="360"/>
      <c r="G162" s="350"/>
      <c r="H162" s="350"/>
      <c r="I162" s="350"/>
      <c r="J162" s="350"/>
      <c r="K162" s="340"/>
    </row>
    <row r="163" spans="2:11" s="1" customFormat="1" ht="18.75" customHeight="1">
      <c r="B163" s="312"/>
      <c r="C163" s="312"/>
      <c r="D163" s="312"/>
      <c r="E163" s="312"/>
      <c r="F163" s="312"/>
      <c r="G163" s="312"/>
      <c r="H163" s="312"/>
      <c r="I163" s="312"/>
      <c r="J163" s="312"/>
      <c r="K163" s="312"/>
    </row>
    <row r="164" spans="2:11" s="1" customFormat="1" ht="7.5" customHeight="1">
      <c r="B164" s="291"/>
      <c r="C164" s="292"/>
      <c r="D164" s="292"/>
      <c r="E164" s="292"/>
      <c r="F164" s="292"/>
      <c r="G164" s="292"/>
      <c r="H164" s="292"/>
      <c r="I164" s="292"/>
      <c r="J164" s="292"/>
      <c r="K164" s="293"/>
    </row>
    <row r="165" spans="2:11" s="1" customFormat="1" ht="45" customHeight="1">
      <c r="B165" s="294"/>
      <c r="C165" s="295" t="s">
        <v>1744</v>
      </c>
      <c r="D165" s="295"/>
      <c r="E165" s="295"/>
      <c r="F165" s="295"/>
      <c r="G165" s="295"/>
      <c r="H165" s="295"/>
      <c r="I165" s="295"/>
      <c r="J165" s="295"/>
      <c r="K165" s="296"/>
    </row>
    <row r="166" spans="2:11" s="1" customFormat="1" ht="17.25" customHeight="1">
      <c r="B166" s="294"/>
      <c r="C166" s="319" t="s">
        <v>1672</v>
      </c>
      <c r="D166" s="319"/>
      <c r="E166" s="319"/>
      <c r="F166" s="319" t="s">
        <v>1673</v>
      </c>
      <c r="G166" s="361"/>
      <c r="H166" s="362" t="s">
        <v>61</v>
      </c>
      <c r="I166" s="362" t="s">
        <v>64</v>
      </c>
      <c r="J166" s="319" t="s">
        <v>1674</v>
      </c>
      <c r="K166" s="296"/>
    </row>
    <row r="167" spans="2:11" s="1" customFormat="1" ht="17.25" customHeight="1">
      <c r="B167" s="297"/>
      <c r="C167" s="321" t="s">
        <v>1675</v>
      </c>
      <c r="D167" s="321"/>
      <c r="E167" s="321"/>
      <c r="F167" s="322" t="s">
        <v>1676</v>
      </c>
      <c r="G167" s="363"/>
      <c r="H167" s="364"/>
      <c r="I167" s="364"/>
      <c r="J167" s="321" t="s">
        <v>1677</v>
      </c>
      <c r="K167" s="299"/>
    </row>
    <row r="168" spans="2:11" s="1" customFormat="1" ht="5.25" customHeight="1">
      <c r="B168" s="329"/>
      <c r="C168" s="324"/>
      <c r="D168" s="324"/>
      <c r="E168" s="324"/>
      <c r="F168" s="324"/>
      <c r="G168" s="325"/>
      <c r="H168" s="324"/>
      <c r="I168" s="324"/>
      <c r="J168" s="324"/>
      <c r="K168" s="352"/>
    </row>
    <row r="169" spans="2:11" s="1" customFormat="1" ht="15" customHeight="1">
      <c r="B169" s="329"/>
      <c r="C169" s="304" t="s">
        <v>1681</v>
      </c>
      <c r="D169" s="304"/>
      <c r="E169" s="304"/>
      <c r="F169" s="327" t="s">
        <v>1678</v>
      </c>
      <c r="G169" s="304"/>
      <c r="H169" s="304" t="s">
        <v>1718</v>
      </c>
      <c r="I169" s="304" t="s">
        <v>1680</v>
      </c>
      <c r="J169" s="304">
        <v>120</v>
      </c>
      <c r="K169" s="352"/>
    </row>
    <row r="170" spans="2:11" s="1" customFormat="1" ht="15" customHeight="1">
      <c r="B170" s="329"/>
      <c r="C170" s="304" t="s">
        <v>1727</v>
      </c>
      <c r="D170" s="304"/>
      <c r="E170" s="304"/>
      <c r="F170" s="327" t="s">
        <v>1678</v>
      </c>
      <c r="G170" s="304"/>
      <c r="H170" s="304" t="s">
        <v>1728</v>
      </c>
      <c r="I170" s="304" t="s">
        <v>1680</v>
      </c>
      <c r="J170" s="304" t="s">
        <v>1729</v>
      </c>
      <c r="K170" s="352"/>
    </row>
    <row r="171" spans="2:11" s="1" customFormat="1" ht="15" customHeight="1">
      <c r="B171" s="329"/>
      <c r="C171" s="304" t="s">
        <v>1626</v>
      </c>
      <c r="D171" s="304"/>
      <c r="E171" s="304"/>
      <c r="F171" s="327" t="s">
        <v>1678</v>
      </c>
      <c r="G171" s="304"/>
      <c r="H171" s="304" t="s">
        <v>1745</v>
      </c>
      <c r="I171" s="304" t="s">
        <v>1680</v>
      </c>
      <c r="J171" s="304" t="s">
        <v>1729</v>
      </c>
      <c r="K171" s="352"/>
    </row>
    <row r="172" spans="2:11" s="1" customFormat="1" ht="15" customHeight="1">
      <c r="B172" s="329"/>
      <c r="C172" s="304" t="s">
        <v>1683</v>
      </c>
      <c r="D172" s="304"/>
      <c r="E172" s="304"/>
      <c r="F172" s="327" t="s">
        <v>1684</v>
      </c>
      <c r="G172" s="304"/>
      <c r="H172" s="304" t="s">
        <v>1745</v>
      </c>
      <c r="I172" s="304" t="s">
        <v>1680</v>
      </c>
      <c r="J172" s="304">
        <v>50</v>
      </c>
      <c r="K172" s="352"/>
    </row>
    <row r="173" spans="2:11" s="1" customFormat="1" ht="15" customHeight="1">
      <c r="B173" s="329"/>
      <c r="C173" s="304" t="s">
        <v>1686</v>
      </c>
      <c r="D173" s="304"/>
      <c r="E173" s="304"/>
      <c r="F173" s="327" t="s">
        <v>1678</v>
      </c>
      <c r="G173" s="304"/>
      <c r="H173" s="304" t="s">
        <v>1745</v>
      </c>
      <c r="I173" s="304" t="s">
        <v>1688</v>
      </c>
      <c r="J173" s="304"/>
      <c r="K173" s="352"/>
    </row>
    <row r="174" spans="2:11" s="1" customFormat="1" ht="15" customHeight="1">
      <c r="B174" s="329"/>
      <c r="C174" s="304" t="s">
        <v>1697</v>
      </c>
      <c r="D174" s="304"/>
      <c r="E174" s="304"/>
      <c r="F174" s="327" t="s">
        <v>1684</v>
      </c>
      <c r="G174" s="304"/>
      <c r="H174" s="304" t="s">
        <v>1745</v>
      </c>
      <c r="I174" s="304" t="s">
        <v>1680</v>
      </c>
      <c r="J174" s="304">
        <v>50</v>
      </c>
      <c r="K174" s="352"/>
    </row>
    <row r="175" spans="2:11" s="1" customFormat="1" ht="15" customHeight="1">
      <c r="B175" s="329"/>
      <c r="C175" s="304" t="s">
        <v>1705</v>
      </c>
      <c r="D175" s="304"/>
      <c r="E175" s="304"/>
      <c r="F175" s="327" t="s">
        <v>1684</v>
      </c>
      <c r="G175" s="304"/>
      <c r="H175" s="304" t="s">
        <v>1745</v>
      </c>
      <c r="I175" s="304" t="s">
        <v>1680</v>
      </c>
      <c r="J175" s="304">
        <v>50</v>
      </c>
      <c r="K175" s="352"/>
    </row>
    <row r="176" spans="2:11" s="1" customFormat="1" ht="15" customHeight="1">
      <c r="B176" s="329"/>
      <c r="C176" s="304" t="s">
        <v>1703</v>
      </c>
      <c r="D176" s="304"/>
      <c r="E176" s="304"/>
      <c r="F176" s="327" t="s">
        <v>1684</v>
      </c>
      <c r="G176" s="304"/>
      <c r="H176" s="304" t="s">
        <v>1745</v>
      </c>
      <c r="I176" s="304" t="s">
        <v>1680</v>
      </c>
      <c r="J176" s="304">
        <v>50</v>
      </c>
      <c r="K176" s="352"/>
    </row>
    <row r="177" spans="2:11" s="1" customFormat="1" ht="15" customHeight="1">
      <c r="B177" s="329"/>
      <c r="C177" s="304" t="s">
        <v>122</v>
      </c>
      <c r="D177" s="304"/>
      <c r="E177" s="304"/>
      <c r="F177" s="327" t="s">
        <v>1678</v>
      </c>
      <c r="G177" s="304"/>
      <c r="H177" s="304" t="s">
        <v>1746</v>
      </c>
      <c r="I177" s="304" t="s">
        <v>1747</v>
      </c>
      <c r="J177" s="304"/>
      <c r="K177" s="352"/>
    </row>
    <row r="178" spans="2:11" s="1" customFormat="1" ht="15" customHeight="1">
      <c r="B178" s="329"/>
      <c r="C178" s="304" t="s">
        <v>64</v>
      </c>
      <c r="D178" s="304"/>
      <c r="E178" s="304"/>
      <c r="F178" s="327" t="s">
        <v>1678</v>
      </c>
      <c r="G178" s="304"/>
      <c r="H178" s="304" t="s">
        <v>1748</v>
      </c>
      <c r="I178" s="304" t="s">
        <v>1749</v>
      </c>
      <c r="J178" s="304">
        <v>1</v>
      </c>
      <c r="K178" s="352"/>
    </row>
    <row r="179" spans="2:11" s="1" customFormat="1" ht="15" customHeight="1">
      <c r="B179" s="329"/>
      <c r="C179" s="304" t="s">
        <v>60</v>
      </c>
      <c r="D179" s="304"/>
      <c r="E179" s="304"/>
      <c r="F179" s="327" t="s">
        <v>1678</v>
      </c>
      <c r="G179" s="304"/>
      <c r="H179" s="304" t="s">
        <v>1750</v>
      </c>
      <c r="I179" s="304" t="s">
        <v>1680</v>
      </c>
      <c r="J179" s="304">
        <v>20</v>
      </c>
      <c r="K179" s="352"/>
    </row>
    <row r="180" spans="2:11" s="1" customFormat="1" ht="15" customHeight="1">
      <c r="B180" s="329"/>
      <c r="C180" s="304" t="s">
        <v>61</v>
      </c>
      <c r="D180" s="304"/>
      <c r="E180" s="304"/>
      <c r="F180" s="327" t="s">
        <v>1678</v>
      </c>
      <c r="G180" s="304"/>
      <c r="H180" s="304" t="s">
        <v>1751</v>
      </c>
      <c r="I180" s="304" t="s">
        <v>1680</v>
      </c>
      <c r="J180" s="304">
        <v>255</v>
      </c>
      <c r="K180" s="352"/>
    </row>
    <row r="181" spans="2:11" s="1" customFormat="1" ht="15" customHeight="1">
      <c r="B181" s="329"/>
      <c r="C181" s="304" t="s">
        <v>123</v>
      </c>
      <c r="D181" s="304"/>
      <c r="E181" s="304"/>
      <c r="F181" s="327" t="s">
        <v>1678</v>
      </c>
      <c r="G181" s="304"/>
      <c r="H181" s="304" t="s">
        <v>1642</v>
      </c>
      <c r="I181" s="304" t="s">
        <v>1680</v>
      </c>
      <c r="J181" s="304">
        <v>10</v>
      </c>
      <c r="K181" s="352"/>
    </row>
    <row r="182" spans="2:11" s="1" customFormat="1" ht="15" customHeight="1">
      <c r="B182" s="329"/>
      <c r="C182" s="304" t="s">
        <v>124</v>
      </c>
      <c r="D182" s="304"/>
      <c r="E182" s="304"/>
      <c r="F182" s="327" t="s">
        <v>1678</v>
      </c>
      <c r="G182" s="304"/>
      <c r="H182" s="304" t="s">
        <v>1752</v>
      </c>
      <c r="I182" s="304" t="s">
        <v>1713</v>
      </c>
      <c r="J182" s="304"/>
      <c r="K182" s="352"/>
    </row>
    <row r="183" spans="2:11" s="1" customFormat="1" ht="15" customHeight="1">
      <c r="B183" s="329"/>
      <c r="C183" s="304" t="s">
        <v>1753</v>
      </c>
      <c r="D183" s="304"/>
      <c r="E183" s="304"/>
      <c r="F183" s="327" t="s">
        <v>1678</v>
      </c>
      <c r="G183" s="304"/>
      <c r="H183" s="304" t="s">
        <v>1754</v>
      </c>
      <c r="I183" s="304" t="s">
        <v>1713</v>
      </c>
      <c r="J183" s="304"/>
      <c r="K183" s="352"/>
    </row>
    <row r="184" spans="2:11" s="1" customFormat="1" ht="15" customHeight="1">
      <c r="B184" s="329"/>
      <c r="C184" s="304" t="s">
        <v>1742</v>
      </c>
      <c r="D184" s="304"/>
      <c r="E184" s="304"/>
      <c r="F184" s="327" t="s">
        <v>1678</v>
      </c>
      <c r="G184" s="304"/>
      <c r="H184" s="304" t="s">
        <v>1755</v>
      </c>
      <c r="I184" s="304" t="s">
        <v>1713</v>
      </c>
      <c r="J184" s="304"/>
      <c r="K184" s="352"/>
    </row>
    <row r="185" spans="2:11" s="1" customFormat="1" ht="15" customHeight="1">
      <c r="B185" s="329"/>
      <c r="C185" s="304" t="s">
        <v>126</v>
      </c>
      <c r="D185" s="304"/>
      <c r="E185" s="304"/>
      <c r="F185" s="327" t="s">
        <v>1684</v>
      </c>
      <c r="G185" s="304"/>
      <c r="H185" s="304" t="s">
        <v>1756</v>
      </c>
      <c r="I185" s="304" t="s">
        <v>1680</v>
      </c>
      <c r="J185" s="304">
        <v>50</v>
      </c>
      <c r="K185" s="352"/>
    </row>
    <row r="186" spans="2:11" s="1" customFormat="1" ht="15" customHeight="1">
      <c r="B186" s="329"/>
      <c r="C186" s="304" t="s">
        <v>1757</v>
      </c>
      <c r="D186" s="304"/>
      <c r="E186" s="304"/>
      <c r="F186" s="327" t="s">
        <v>1684</v>
      </c>
      <c r="G186" s="304"/>
      <c r="H186" s="304" t="s">
        <v>1758</v>
      </c>
      <c r="I186" s="304" t="s">
        <v>1759</v>
      </c>
      <c r="J186" s="304"/>
      <c r="K186" s="352"/>
    </row>
    <row r="187" spans="2:11" s="1" customFormat="1" ht="15" customHeight="1">
      <c r="B187" s="329"/>
      <c r="C187" s="304" t="s">
        <v>1760</v>
      </c>
      <c r="D187" s="304"/>
      <c r="E187" s="304"/>
      <c r="F187" s="327" t="s">
        <v>1684</v>
      </c>
      <c r="G187" s="304"/>
      <c r="H187" s="304" t="s">
        <v>1761</v>
      </c>
      <c r="I187" s="304" t="s">
        <v>1759</v>
      </c>
      <c r="J187" s="304"/>
      <c r="K187" s="352"/>
    </row>
    <row r="188" spans="2:11" s="1" customFormat="1" ht="15" customHeight="1">
      <c r="B188" s="329"/>
      <c r="C188" s="304" t="s">
        <v>1762</v>
      </c>
      <c r="D188" s="304"/>
      <c r="E188" s="304"/>
      <c r="F188" s="327" t="s">
        <v>1684</v>
      </c>
      <c r="G188" s="304"/>
      <c r="H188" s="304" t="s">
        <v>1763</v>
      </c>
      <c r="I188" s="304" t="s">
        <v>1759</v>
      </c>
      <c r="J188" s="304"/>
      <c r="K188" s="352"/>
    </row>
    <row r="189" spans="2:11" s="1" customFormat="1" ht="15" customHeight="1">
      <c r="B189" s="329"/>
      <c r="C189" s="365" t="s">
        <v>1764</v>
      </c>
      <c r="D189" s="304"/>
      <c r="E189" s="304"/>
      <c r="F189" s="327" t="s">
        <v>1684</v>
      </c>
      <c r="G189" s="304"/>
      <c r="H189" s="304" t="s">
        <v>1765</v>
      </c>
      <c r="I189" s="304" t="s">
        <v>1766</v>
      </c>
      <c r="J189" s="366" t="s">
        <v>1767</v>
      </c>
      <c r="K189" s="352"/>
    </row>
    <row r="190" spans="2:11" s="1" customFormat="1" ht="15" customHeight="1">
      <c r="B190" s="329"/>
      <c r="C190" s="365" t="s">
        <v>49</v>
      </c>
      <c r="D190" s="304"/>
      <c r="E190" s="304"/>
      <c r="F190" s="327" t="s">
        <v>1678</v>
      </c>
      <c r="G190" s="304"/>
      <c r="H190" s="301" t="s">
        <v>1768</v>
      </c>
      <c r="I190" s="304" t="s">
        <v>1769</v>
      </c>
      <c r="J190" s="304"/>
      <c r="K190" s="352"/>
    </row>
    <row r="191" spans="2:11" s="1" customFormat="1" ht="15" customHeight="1">
      <c r="B191" s="329"/>
      <c r="C191" s="365" t="s">
        <v>1770</v>
      </c>
      <c r="D191" s="304"/>
      <c r="E191" s="304"/>
      <c r="F191" s="327" t="s">
        <v>1678</v>
      </c>
      <c r="G191" s="304"/>
      <c r="H191" s="304" t="s">
        <v>1771</v>
      </c>
      <c r="I191" s="304" t="s">
        <v>1713</v>
      </c>
      <c r="J191" s="304"/>
      <c r="K191" s="352"/>
    </row>
    <row r="192" spans="2:11" s="1" customFormat="1" ht="15" customHeight="1">
      <c r="B192" s="329"/>
      <c r="C192" s="365" t="s">
        <v>1772</v>
      </c>
      <c r="D192" s="304"/>
      <c r="E192" s="304"/>
      <c r="F192" s="327" t="s">
        <v>1678</v>
      </c>
      <c r="G192" s="304"/>
      <c r="H192" s="304" t="s">
        <v>1773</v>
      </c>
      <c r="I192" s="304" t="s">
        <v>1713</v>
      </c>
      <c r="J192" s="304"/>
      <c r="K192" s="352"/>
    </row>
    <row r="193" spans="2:11" s="1" customFormat="1" ht="15" customHeight="1">
      <c r="B193" s="329"/>
      <c r="C193" s="365" t="s">
        <v>1774</v>
      </c>
      <c r="D193" s="304"/>
      <c r="E193" s="304"/>
      <c r="F193" s="327" t="s">
        <v>1684</v>
      </c>
      <c r="G193" s="304"/>
      <c r="H193" s="304" t="s">
        <v>1775</v>
      </c>
      <c r="I193" s="304" t="s">
        <v>1713</v>
      </c>
      <c r="J193" s="304"/>
      <c r="K193" s="352"/>
    </row>
    <row r="194" spans="2:11" s="1" customFormat="1" ht="15" customHeight="1">
      <c r="B194" s="358"/>
      <c r="C194" s="367"/>
      <c r="D194" s="338"/>
      <c r="E194" s="338"/>
      <c r="F194" s="338"/>
      <c r="G194" s="338"/>
      <c r="H194" s="338"/>
      <c r="I194" s="338"/>
      <c r="J194" s="338"/>
      <c r="K194" s="359"/>
    </row>
    <row r="195" spans="2:11" s="1" customFormat="1" ht="18.75" customHeight="1">
      <c r="B195" s="340"/>
      <c r="C195" s="350"/>
      <c r="D195" s="350"/>
      <c r="E195" s="350"/>
      <c r="F195" s="360"/>
      <c r="G195" s="350"/>
      <c r="H195" s="350"/>
      <c r="I195" s="350"/>
      <c r="J195" s="350"/>
      <c r="K195" s="340"/>
    </row>
    <row r="196" spans="2:11" s="1" customFormat="1" ht="18.75" customHeight="1">
      <c r="B196" s="340"/>
      <c r="C196" s="350"/>
      <c r="D196" s="350"/>
      <c r="E196" s="350"/>
      <c r="F196" s="360"/>
      <c r="G196" s="350"/>
      <c r="H196" s="350"/>
      <c r="I196" s="350"/>
      <c r="J196" s="350"/>
      <c r="K196" s="340"/>
    </row>
    <row r="197" spans="2:11" s="1" customFormat="1" ht="18.75" customHeight="1">
      <c r="B197" s="312"/>
      <c r="C197" s="312"/>
      <c r="D197" s="312"/>
      <c r="E197" s="312"/>
      <c r="F197" s="312"/>
      <c r="G197" s="312"/>
      <c r="H197" s="312"/>
      <c r="I197" s="312"/>
      <c r="J197" s="312"/>
      <c r="K197" s="312"/>
    </row>
    <row r="198" spans="2:11" s="1" customFormat="1" ht="13.5">
      <c r="B198" s="291"/>
      <c r="C198" s="292"/>
      <c r="D198" s="292"/>
      <c r="E198" s="292"/>
      <c r="F198" s="292"/>
      <c r="G198" s="292"/>
      <c r="H198" s="292"/>
      <c r="I198" s="292"/>
      <c r="J198" s="292"/>
      <c r="K198" s="293"/>
    </row>
    <row r="199" spans="2:11" s="1" customFormat="1" ht="21">
      <c r="B199" s="294"/>
      <c r="C199" s="295" t="s">
        <v>1776</v>
      </c>
      <c r="D199" s="295"/>
      <c r="E199" s="295"/>
      <c r="F199" s="295"/>
      <c r="G199" s="295"/>
      <c r="H199" s="295"/>
      <c r="I199" s="295"/>
      <c r="J199" s="295"/>
      <c r="K199" s="296"/>
    </row>
    <row r="200" spans="2:11" s="1" customFormat="1" ht="25.5" customHeight="1">
      <c r="B200" s="294"/>
      <c r="C200" s="368" t="s">
        <v>1777</v>
      </c>
      <c r="D200" s="368"/>
      <c r="E200" s="368"/>
      <c r="F200" s="368" t="s">
        <v>1778</v>
      </c>
      <c r="G200" s="369"/>
      <c r="H200" s="368" t="s">
        <v>1779</v>
      </c>
      <c r="I200" s="368"/>
      <c r="J200" s="368"/>
      <c r="K200" s="296"/>
    </row>
    <row r="201" spans="2:11" s="1" customFormat="1" ht="5.25" customHeight="1">
      <c r="B201" s="329"/>
      <c r="C201" s="324"/>
      <c r="D201" s="324"/>
      <c r="E201" s="324"/>
      <c r="F201" s="324"/>
      <c r="G201" s="350"/>
      <c r="H201" s="324"/>
      <c r="I201" s="324"/>
      <c r="J201" s="324"/>
      <c r="K201" s="352"/>
    </row>
    <row r="202" spans="2:11" s="1" customFormat="1" ht="15" customHeight="1">
      <c r="B202" s="329"/>
      <c r="C202" s="304" t="s">
        <v>1769</v>
      </c>
      <c r="D202" s="304"/>
      <c r="E202" s="304"/>
      <c r="F202" s="327" t="s">
        <v>50</v>
      </c>
      <c r="G202" s="304"/>
      <c r="H202" s="304" t="s">
        <v>1780</v>
      </c>
      <c r="I202" s="304"/>
      <c r="J202" s="304"/>
      <c r="K202" s="352"/>
    </row>
    <row r="203" spans="2:11" s="1" customFormat="1" ht="15" customHeight="1">
      <c r="B203" s="329"/>
      <c r="C203" s="304"/>
      <c r="D203" s="304"/>
      <c r="E203" s="304"/>
      <c r="F203" s="327" t="s">
        <v>51</v>
      </c>
      <c r="G203" s="304"/>
      <c r="H203" s="304" t="s">
        <v>1781</v>
      </c>
      <c r="I203" s="304"/>
      <c r="J203" s="304"/>
      <c r="K203" s="352"/>
    </row>
    <row r="204" spans="2:11" s="1" customFormat="1" ht="15" customHeight="1">
      <c r="B204" s="329"/>
      <c r="C204" s="304"/>
      <c r="D204" s="304"/>
      <c r="E204" s="304"/>
      <c r="F204" s="327" t="s">
        <v>54</v>
      </c>
      <c r="G204" s="304"/>
      <c r="H204" s="304" t="s">
        <v>1782</v>
      </c>
      <c r="I204" s="304"/>
      <c r="J204" s="304"/>
      <c r="K204" s="352"/>
    </row>
    <row r="205" spans="2:11" s="1" customFormat="1" ht="15" customHeight="1">
      <c r="B205" s="329"/>
      <c r="C205" s="304"/>
      <c r="D205" s="304"/>
      <c r="E205" s="304"/>
      <c r="F205" s="327" t="s">
        <v>52</v>
      </c>
      <c r="G205" s="304"/>
      <c r="H205" s="304" t="s">
        <v>1783</v>
      </c>
      <c r="I205" s="304"/>
      <c r="J205" s="304"/>
      <c r="K205" s="352"/>
    </row>
    <row r="206" spans="2:11" s="1" customFormat="1" ht="15" customHeight="1">
      <c r="B206" s="329"/>
      <c r="C206" s="304"/>
      <c r="D206" s="304"/>
      <c r="E206" s="304"/>
      <c r="F206" s="327" t="s">
        <v>53</v>
      </c>
      <c r="G206" s="304"/>
      <c r="H206" s="304" t="s">
        <v>1784</v>
      </c>
      <c r="I206" s="304"/>
      <c r="J206" s="304"/>
      <c r="K206" s="352"/>
    </row>
    <row r="207" spans="2:11" s="1" customFormat="1" ht="15" customHeight="1">
      <c r="B207" s="329"/>
      <c r="C207" s="304"/>
      <c r="D207" s="304"/>
      <c r="E207" s="304"/>
      <c r="F207" s="327"/>
      <c r="G207" s="304"/>
      <c r="H207" s="304"/>
      <c r="I207" s="304"/>
      <c r="J207" s="304"/>
      <c r="K207" s="352"/>
    </row>
    <row r="208" spans="2:11" s="1" customFormat="1" ht="15" customHeight="1">
      <c r="B208" s="329"/>
      <c r="C208" s="304" t="s">
        <v>1725</v>
      </c>
      <c r="D208" s="304"/>
      <c r="E208" s="304"/>
      <c r="F208" s="327" t="s">
        <v>86</v>
      </c>
      <c r="G208" s="304"/>
      <c r="H208" s="304" t="s">
        <v>1785</v>
      </c>
      <c r="I208" s="304"/>
      <c r="J208" s="304"/>
      <c r="K208" s="352"/>
    </row>
    <row r="209" spans="2:11" s="1" customFormat="1" ht="15" customHeight="1">
      <c r="B209" s="329"/>
      <c r="C209" s="304"/>
      <c r="D209" s="304"/>
      <c r="E209" s="304"/>
      <c r="F209" s="327" t="s">
        <v>1621</v>
      </c>
      <c r="G209" s="304"/>
      <c r="H209" s="304" t="s">
        <v>1622</v>
      </c>
      <c r="I209" s="304"/>
      <c r="J209" s="304"/>
      <c r="K209" s="352"/>
    </row>
    <row r="210" spans="2:11" s="1" customFormat="1" ht="15" customHeight="1">
      <c r="B210" s="329"/>
      <c r="C210" s="304"/>
      <c r="D210" s="304"/>
      <c r="E210" s="304"/>
      <c r="F210" s="327" t="s">
        <v>1619</v>
      </c>
      <c r="G210" s="304"/>
      <c r="H210" s="304" t="s">
        <v>1786</v>
      </c>
      <c r="I210" s="304"/>
      <c r="J210" s="304"/>
      <c r="K210" s="352"/>
    </row>
    <row r="211" spans="2:11" s="1" customFormat="1" ht="15" customHeight="1">
      <c r="B211" s="370"/>
      <c r="C211" s="304"/>
      <c r="D211" s="304"/>
      <c r="E211" s="304"/>
      <c r="F211" s="327" t="s">
        <v>1623</v>
      </c>
      <c r="G211" s="365"/>
      <c r="H211" s="356" t="s">
        <v>85</v>
      </c>
      <c r="I211" s="356"/>
      <c r="J211" s="356"/>
      <c r="K211" s="371"/>
    </row>
    <row r="212" spans="2:11" s="1" customFormat="1" ht="15" customHeight="1">
      <c r="B212" s="370"/>
      <c r="C212" s="304"/>
      <c r="D212" s="304"/>
      <c r="E212" s="304"/>
      <c r="F212" s="327" t="s">
        <v>1624</v>
      </c>
      <c r="G212" s="365"/>
      <c r="H212" s="356" t="s">
        <v>1787</v>
      </c>
      <c r="I212" s="356"/>
      <c r="J212" s="356"/>
      <c r="K212" s="371"/>
    </row>
    <row r="213" spans="2:11" s="1" customFormat="1" ht="15" customHeight="1">
      <c r="B213" s="370"/>
      <c r="C213" s="304"/>
      <c r="D213" s="304"/>
      <c r="E213" s="304"/>
      <c r="F213" s="327"/>
      <c r="G213" s="365"/>
      <c r="H213" s="356"/>
      <c r="I213" s="356"/>
      <c r="J213" s="356"/>
      <c r="K213" s="371"/>
    </row>
    <row r="214" spans="2:11" s="1" customFormat="1" ht="15" customHeight="1">
      <c r="B214" s="370"/>
      <c r="C214" s="304" t="s">
        <v>1749</v>
      </c>
      <c r="D214" s="304"/>
      <c r="E214" s="304"/>
      <c r="F214" s="327">
        <v>1</v>
      </c>
      <c r="G214" s="365"/>
      <c r="H214" s="356" t="s">
        <v>1788</v>
      </c>
      <c r="I214" s="356"/>
      <c r="J214" s="356"/>
      <c r="K214" s="371"/>
    </row>
    <row r="215" spans="2:11" s="1" customFormat="1" ht="15" customHeight="1">
      <c r="B215" s="370"/>
      <c r="C215" s="304"/>
      <c r="D215" s="304"/>
      <c r="E215" s="304"/>
      <c r="F215" s="327">
        <v>2</v>
      </c>
      <c r="G215" s="365"/>
      <c r="H215" s="356" t="s">
        <v>1789</v>
      </c>
      <c r="I215" s="356"/>
      <c r="J215" s="356"/>
      <c r="K215" s="371"/>
    </row>
    <row r="216" spans="2:11" s="1" customFormat="1" ht="15" customHeight="1">
      <c r="B216" s="370"/>
      <c r="C216" s="304"/>
      <c r="D216" s="304"/>
      <c r="E216" s="304"/>
      <c r="F216" s="327">
        <v>3</v>
      </c>
      <c r="G216" s="365"/>
      <c r="H216" s="356" t="s">
        <v>1790</v>
      </c>
      <c r="I216" s="356"/>
      <c r="J216" s="356"/>
      <c r="K216" s="371"/>
    </row>
    <row r="217" spans="2:11" s="1" customFormat="1" ht="15" customHeight="1">
      <c r="B217" s="370"/>
      <c r="C217" s="304"/>
      <c r="D217" s="304"/>
      <c r="E217" s="304"/>
      <c r="F217" s="327">
        <v>4</v>
      </c>
      <c r="G217" s="365"/>
      <c r="H217" s="356" t="s">
        <v>1791</v>
      </c>
      <c r="I217" s="356"/>
      <c r="J217" s="356"/>
      <c r="K217" s="371"/>
    </row>
    <row r="218" spans="2:11" s="1" customFormat="1" ht="12.75" customHeight="1">
      <c r="B218" s="372"/>
      <c r="C218" s="373"/>
      <c r="D218" s="373"/>
      <c r="E218" s="373"/>
      <c r="F218" s="373"/>
      <c r="G218" s="373"/>
      <c r="H218" s="373"/>
      <c r="I218" s="373"/>
      <c r="J218" s="373"/>
      <c r="K218" s="37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88</v>
      </c>
    </row>
    <row r="4" spans="2:46" s="1" customFormat="1" ht="24.95" customHeight="1">
      <c r="B4" s="22"/>
      <c r="D4" s="132" t="s">
        <v>113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Librantický potok, Bukovina, výstavba suché retenční nádrže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114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115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19</v>
      </c>
      <c r="E11" s="40"/>
      <c r="F11" s="138" t="s">
        <v>20</v>
      </c>
      <c r="G11" s="40"/>
      <c r="H11" s="40"/>
      <c r="I11" s="134" t="s">
        <v>21</v>
      </c>
      <c r="J11" s="138" t="s">
        <v>20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23</v>
      </c>
      <c r="E12" s="40"/>
      <c r="F12" s="138" t="s">
        <v>24</v>
      </c>
      <c r="G12" s="40"/>
      <c r="H12" s="40"/>
      <c r="I12" s="134" t="s">
        <v>25</v>
      </c>
      <c r="J12" s="139" t="str">
        <f>'Rekapitulace stavby'!AN8</f>
        <v>4. 4. 2022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29</v>
      </c>
      <c r="E14" s="40"/>
      <c r="F14" s="40"/>
      <c r="G14" s="40"/>
      <c r="H14" s="40"/>
      <c r="I14" s="134" t="s">
        <v>30</v>
      </c>
      <c r="J14" s="138" t="s">
        <v>31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32</v>
      </c>
      <c r="F15" s="40"/>
      <c r="G15" s="40"/>
      <c r="H15" s="40"/>
      <c r="I15" s="134" t="s">
        <v>33</v>
      </c>
      <c r="J15" s="138" t="s">
        <v>20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34</v>
      </c>
      <c r="E17" s="40"/>
      <c r="F17" s="40"/>
      <c r="G17" s="40"/>
      <c r="H17" s="40"/>
      <c r="I17" s="134" t="s">
        <v>30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33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36</v>
      </c>
      <c r="E20" s="40"/>
      <c r="F20" s="40"/>
      <c r="G20" s="40"/>
      <c r="H20" s="40"/>
      <c r="I20" s="134" t="s">
        <v>30</v>
      </c>
      <c r="J20" s="138" t="s">
        <v>37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38</v>
      </c>
      <c r="F21" s="40"/>
      <c r="G21" s="40"/>
      <c r="H21" s="40"/>
      <c r="I21" s="134" t="s">
        <v>33</v>
      </c>
      <c r="J21" s="138" t="s">
        <v>39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41</v>
      </c>
      <c r="E23" s="40"/>
      <c r="F23" s="40"/>
      <c r="G23" s="40"/>
      <c r="H23" s="40"/>
      <c r="I23" s="134" t="s">
        <v>30</v>
      </c>
      <c r="J23" s="138" t="s">
        <v>20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42</v>
      </c>
      <c r="F24" s="40"/>
      <c r="G24" s="40"/>
      <c r="H24" s="40"/>
      <c r="I24" s="134" t="s">
        <v>33</v>
      </c>
      <c r="J24" s="138" t="s">
        <v>20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43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20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45</v>
      </c>
      <c r="E30" s="40"/>
      <c r="F30" s="40"/>
      <c r="G30" s="40"/>
      <c r="H30" s="40"/>
      <c r="I30" s="40"/>
      <c r="J30" s="146">
        <f>ROUND(J80,2)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47</v>
      </c>
      <c r="G32" s="40"/>
      <c r="H32" s="40"/>
      <c r="I32" s="147" t="s">
        <v>46</v>
      </c>
      <c r="J32" s="147" t="s">
        <v>48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49</v>
      </c>
      <c r="E33" s="134" t="s">
        <v>50</v>
      </c>
      <c r="F33" s="149">
        <f>ROUND((SUM(BE80:BE124)),2)</f>
        <v>0</v>
      </c>
      <c r="G33" s="40"/>
      <c r="H33" s="40"/>
      <c r="I33" s="150">
        <v>0.21</v>
      </c>
      <c r="J33" s="149">
        <f>ROUND(((SUM(BE80:BE124))*I33),2)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51</v>
      </c>
      <c r="F34" s="149">
        <f>ROUND((SUM(BF80:BF124)),2)</f>
        <v>0</v>
      </c>
      <c r="G34" s="40"/>
      <c r="H34" s="40"/>
      <c r="I34" s="150">
        <v>0.15</v>
      </c>
      <c r="J34" s="149">
        <f>ROUND(((SUM(BF80:BF124))*I34),2)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52</v>
      </c>
      <c r="F35" s="149">
        <f>ROUND((SUM(BG80:BG124)),2)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53</v>
      </c>
      <c r="F36" s="149">
        <f>ROUND((SUM(BH80:BH124)),2)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54</v>
      </c>
      <c r="F37" s="149">
        <f>ROUND((SUM(BI80:BI124)),2)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55</v>
      </c>
      <c r="E39" s="153"/>
      <c r="F39" s="153"/>
      <c r="G39" s="154" t="s">
        <v>56</v>
      </c>
      <c r="H39" s="155" t="s">
        <v>57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116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Librantický potok, Bukovina, výstavba suché retenční nádrže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114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00 - Vedlejší a ostatní náklady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23</v>
      </c>
      <c r="D52" s="42"/>
      <c r="E52" s="42"/>
      <c r="F52" s="29" t="str">
        <f>F12</f>
        <v>Bukovina u Hradce Králové</v>
      </c>
      <c r="G52" s="42"/>
      <c r="H52" s="42"/>
      <c r="I52" s="34" t="s">
        <v>25</v>
      </c>
      <c r="J52" s="74" t="str">
        <f>IF(J12="","",J12)</f>
        <v>4. 4. 2022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29</v>
      </c>
      <c r="D54" s="42"/>
      <c r="E54" s="42"/>
      <c r="F54" s="29" t="str">
        <f>E15</f>
        <v>Povodí Labe, s.p.</v>
      </c>
      <c r="G54" s="42"/>
      <c r="H54" s="42"/>
      <c r="I54" s="34" t="s">
        <v>36</v>
      </c>
      <c r="J54" s="38" t="str">
        <f>E21</f>
        <v>Valbek, spol. s r.o., středisko Plzeň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34</v>
      </c>
      <c r="D55" s="42"/>
      <c r="E55" s="42"/>
      <c r="F55" s="29" t="str">
        <f>IF(E18="","",E18)</f>
        <v>Vyplň údaj</v>
      </c>
      <c r="G55" s="42"/>
      <c r="H55" s="42"/>
      <c r="I55" s="34" t="s">
        <v>41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117</v>
      </c>
      <c r="D57" s="164"/>
      <c r="E57" s="164"/>
      <c r="F57" s="164"/>
      <c r="G57" s="164"/>
      <c r="H57" s="164"/>
      <c r="I57" s="164"/>
      <c r="J57" s="165" t="s">
        <v>118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77</v>
      </c>
      <c r="D59" s="42"/>
      <c r="E59" s="42"/>
      <c r="F59" s="42"/>
      <c r="G59" s="42"/>
      <c r="H59" s="42"/>
      <c r="I59" s="42"/>
      <c r="J59" s="104">
        <f>J80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119</v>
      </c>
    </row>
    <row r="60" spans="1:31" s="9" customFormat="1" ht="24.95" customHeight="1">
      <c r="A60" s="9"/>
      <c r="B60" s="167"/>
      <c r="C60" s="168"/>
      <c r="D60" s="169" t="s">
        <v>120</v>
      </c>
      <c r="E60" s="170"/>
      <c r="F60" s="170"/>
      <c r="G60" s="170"/>
      <c r="H60" s="170"/>
      <c r="I60" s="170"/>
      <c r="J60" s="171">
        <f>J81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3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6.95" customHeight="1">
      <c r="A62" s="40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13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6" spans="1:31" s="2" customFormat="1" ht="6.95" customHeight="1">
      <c r="A66" s="40"/>
      <c r="B66" s="63"/>
      <c r="C66" s="64"/>
      <c r="D66" s="64"/>
      <c r="E66" s="64"/>
      <c r="F66" s="64"/>
      <c r="G66" s="64"/>
      <c r="H66" s="64"/>
      <c r="I66" s="64"/>
      <c r="J66" s="64"/>
      <c r="K66" s="64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24.95" customHeight="1">
      <c r="A67" s="40"/>
      <c r="B67" s="41"/>
      <c r="C67" s="25" t="s">
        <v>121</v>
      </c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12" customHeight="1">
      <c r="A69" s="40"/>
      <c r="B69" s="41"/>
      <c r="C69" s="34" t="s">
        <v>16</v>
      </c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6.5" customHeight="1">
      <c r="A70" s="40"/>
      <c r="B70" s="41"/>
      <c r="C70" s="42"/>
      <c r="D70" s="42"/>
      <c r="E70" s="162" t="str">
        <f>E7</f>
        <v>Librantický potok, Bukovina, výstavba suché retenční nádrže</v>
      </c>
      <c r="F70" s="34"/>
      <c r="G70" s="34"/>
      <c r="H70" s="34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114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71" t="str">
        <f>E9</f>
        <v>SO 00 - Vedlejší a ostatní náklady</v>
      </c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23</v>
      </c>
      <c r="D74" s="42"/>
      <c r="E74" s="42"/>
      <c r="F74" s="29" t="str">
        <f>F12</f>
        <v>Bukovina u Hradce Králové</v>
      </c>
      <c r="G74" s="42"/>
      <c r="H74" s="42"/>
      <c r="I74" s="34" t="s">
        <v>25</v>
      </c>
      <c r="J74" s="74" t="str">
        <f>IF(J12="","",J12)</f>
        <v>4. 4. 2022</v>
      </c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5.65" customHeight="1">
      <c r="A76" s="40"/>
      <c r="B76" s="41"/>
      <c r="C76" s="34" t="s">
        <v>29</v>
      </c>
      <c r="D76" s="42"/>
      <c r="E76" s="42"/>
      <c r="F76" s="29" t="str">
        <f>E15</f>
        <v>Povodí Labe, s.p.</v>
      </c>
      <c r="G76" s="42"/>
      <c r="H76" s="42"/>
      <c r="I76" s="34" t="s">
        <v>36</v>
      </c>
      <c r="J76" s="38" t="str">
        <f>E21</f>
        <v>Valbek, spol. s r.o., středisko Plzeň</v>
      </c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5.15" customHeight="1">
      <c r="A77" s="40"/>
      <c r="B77" s="41"/>
      <c r="C77" s="34" t="s">
        <v>34</v>
      </c>
      <c r="D77" s="42"/>
      <c r="E77" s="42"/>
      <c r="F77" s="29" t="str">
        <f>IF(E18="","",E18)</f>
        <v>Vyplň údaj</v>
      </c>
      <c r="G77" s="42"/>
      <c r="H77" s="42"/>
      <c r="I77" s="34" t="s">
        <v>41</v>
      </c>
      <c r="J77" s="38" t="str">
        <f>E24</f>
        <v xml:space="preserve"> 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0.3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10" customFormat="1" ht="29.25" customHeight="1">
      <c r="A79" s="173"/>
      <c r="B79" s="174"/>
      <c r="C79" s="175" t="s">
        <v>122</v>
      </c>
      <c r="D79" s="176" t="s">
        <v>64</v>
      </c>
      <c r="E79" s="176" t="s">
        <v>60</v>
      </c>
      <c r="F79" s="176" t="s">
        <v>61</v>
      </c>
      <c r="G79" s="176" t="s">
        <v>123</v>
      </c>
      <c r="H79" s="176" t="s">
        <v>124</v>
      </c>
      <c r="I79" s="176" t="s">
        <v>125</v>
      </c>
      <c r="J79" s="176" t="s">
        <v>118</v>
      </c>
      <c r="K79" s="177" t="s">
        <v>126</v>
      </c>
      <c r="L79" s="178"/>
      <c r="M79" s="94" t="s">
        <v>20</v>
      </c>
      <c r="N79" s="95" t="s">
        <v>49</v>
      </c>
      <c r="O79" s="95" t="s">
        <v>127</v>
      </c>
      <c r="P79" s="95" t="s">
        <v>128</v>
      </c>
      <c r="Q79" s="95" t="s">
        <v>129</v>
      </c>
      <c r="R79" s="95" t="s">
        <v>130</v>
      </c>
      <c r="S79" s="95" t="s">
        <v>131</v>
      </c>
      <c r="T79" s="96" t="s">
        <v>132</v>
      </c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</row>
    <row r="80" spans="1:63" s="2" customFormat="1" ht="22.8" customHeight="1">
      <c r="A80" s="40"/>
      <c r="B80" s="41"/>
      <c r="C80" s="101" t="s">
        <v>133</v>
      </c>
      <c r="D80" s="42"/>
      <c r="E80" s="42"/>
      <c r="F80" s="42"/>
      <c r="G80" s="42"/>
      <c r="H80" s="42"/>
      <c r="I80" s="42"/>
      <c r="J80" s="179">
        <f>BK80</f>
        <v>0</v>
      </c>
      <c r="K80" s="42"/>
      <c r="L80" s="46"/>
      <c r="M80" s="97"/>
      <c r="N80" s="180"/>
      <c r="O80" s="98"/>
      <c r="P80" s="181">
        <f>P81</f>
        <v>0</v>
      </c>
      <c r="Q80" s="98"/>
      <c r="R80" s="181">
        <f>R81</f>
        <v>0</v>
      </c>
      <c r="S80" s="98"/>
      <c r="T80" s="182">
        <f>T81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T80" s="19" t="s">
        <v>78</v>
      </c>
      <c r="AU80" s="19" t="s">
        <v>119</v>
      </c>
      <c r="BK80" s="183">
        <f>BK81</f>
        <v>0</v>
      </c>
    </row>
    <row r="81" spans="1:63" s="11" customFormat="1" ht="25.9" customHeight="1">
      <c r="A81" s="11"/>
      <c r="B81" s="184"/>
      <c r="C81" s="185"/>
      <c r="D81" s="186" t="s">
        <v>78</v>
      </c>
      <c r="E81" s="187" t="s">
        <v>134</v>
      </c>
      <c r="F81" s="187" t="s">
        <v>135</v>
      </c>
      <c r="G81" s="185"/>
      <c r="H81" s="185"/>
      <c r="I81" s="188"/>
      <c r="J81" s="189">
        <f>BK81</f>
        <v>0</v>
      </c>
      <c r="K81" s="185"/>
      <c r="L81" s="190"/>
      <c r="M81" s="191"/>
      <c r="N81" s="192"/>
      <c r="O81" s="192"/>
      <c r="P81" s="193">
        <f>SUM(P82:P124)</f>
        <v>0</v>
      </c>
      <c r="Q81" s="192"/>
      <c r="R81" s="193">
        <f>SUM(R82:R124)</f>
        <v>0</v>
      </c>
      <c r="S81" s="192"/>
      <c r="T81" s="194">
        <f>SUM(T82:T124)</f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R81" s="195" t="s">
        <v>136</v>
      </c>
      <c r="AT81" s="196" t="s">
        <v>78</v>
      </c>
      <c r="AU81" s="196" t="s">
        <v>79</v>
      </c>
      <c r="AY81" s="195" t="s">
        <v>137</v>
      </c>
      <c r="BK81" s="197">
        <f>SUM(BK82:BK124)</f>
        <v>0</v>
      </c>
    </row>
    <row r="82" spans="1:65" s="2" customFormat="1" ht="16.5" customHeight="1">
      <c r="A82" s="40"/>
      <c r="B82" s="41"/>
      <c r="C82" s="198" t="s">
        <v>22</v>
      </c>
      <c r="D82" s="198" t="s">
        <v>138</v>
      </c>
      <c r="E82" s="199" t="s">
        <v>139</v>
      </c>
      <c r="F82" s="200" t="s">
        <v>140</v>
      </c>
      <c r="G82" s="201" t="s">
        <v>141</v>
      </c>
      <c r="H82" s="202">
        <v>1</v>
      </c>
      <c r="I82" s="203"/>
      <c r="J82" s="204">
        <f>ROUND(I82*H82,2)</f>
        <v>0</v>
      </c>
      <c r="K82" s="200" t="s">
        <v>20</v>
      </c>
      <c r="L82" s="46"/>
      <c r="M82" s="205" t="s">
        <v>20</v>
      </c>
      <c r="N82" s="206" t="s">
        <v>50</v>
      </c>
      <c r="O82" s="86"/>
      <c r="P82" s="207">
        <f>O82*H82</f>
        <v>0</v>
      </c>
      <c r="Q82" s="207">
        <v>0</v>
      </c>
      <c r="R82" s="207">
        <f>Q82*H82</f>
        <v>0</v>
      </c>
      <c r="S82" s="207">
        <v>0</v>
      </c>
      <c r="T82" s="208">
        <f>S82*H82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R82" s="209" t="s">
        <v>142</v>
      </c>
      <c r="AT82" s="209" t="s">
        <v>138</v>
      </c>
      <c r="AU82" s="209" t="s">
        <v>22</v>
      </c>
      <c r="AY82" s="19" t="s">
        <v>137</v>
      </c>
      <c r="BE82" s="210">
        <f>IF(N82="základní",J82,0)</f>
        <v>0</v>
      </c>
      <c r="BF82" s="210">
        <f>IF(N82="snížená",J82,0)</f>
        <v>0</v>
      </c>
      <c r="BG82" s="210">
        <f>IF(N82="zákl. přenesená",J82,0)</f>
        <v>0</v>
      </c>
      <c r="BH82" s="210">
        <f>IF(N82="sníž. přenesená",J82,0)</f>
        <v>0</v>
      </c>
      <c r="BI82" s="210">
        <f>IF(N82="nulová",J82,0)</f>
        <v>0</v>
      </c>
      <c r="BJ82" s="19" t="s">
        <v>22</v>
      </c>
      <c r="BK82" s="210">
        <f>ROUND(I82*H82,2)</f>
        <v>0</v>
      </c>
      <c r="BL82" s="19" t="s">
        <v>142</v>
      </c>
      <c r="BM82" s="209" t="s">
        <v>143</v>
      </c>
    </row>
    <row r="83" spans="1:47" s="2" customFormat="1" ht="12">
      <c r="A83" s="40"/>
      <c r="B83" s="41"/>
      <c r="C83" s="42"/>
      <c r="D83" s="211" t="s">
        <v>144</v>
      </c>
      <c r="E83" s="42"/>
      <c r="F83" s="212" t="s">
        <v>140</v>
      </c>
      <c r="G83" s="42"/>
      <c r="H83" s="42"/>
      <c r="I83" s="213"/>
      <c r="J83" s="42"/>
      <c r="K83" s="42"/>
      <c r="L83" s="46"/>
      <c r="M83" s="214"/>
      <c r="N83" s="215"/>
      <c r="O83" s="86"/>
      <c r="P83" s="86"/>
      <c r="Q83" s="86"/>
      <c r="R83" s="86"/>
      <c r="S83" s="86"/>
      <c r="T83" s="87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144</v>
      </c>
      <c r="AU83" s="19" t="s">
        <v>22</v>
      </c>
    </row>
    <row r="84" spans="1:47" s="2" customFormat="1" ht="12">
      <c r="A84" s="40"/>
      <c r="B84" s="41"/>
      <c r="C84" s="42"/>
      <c r="D84" s="211" t="s">
        <v>145</v>
      </c>
      <c r="E84" s="42"/>
      <c r="F84" s="216" t="s">
        <v>146</v>
      </c>
      <c r="G84" s="42"/>
      <c r="H84" s="42"/>
      <c r="I84" s="213"/>
      <c r="J84" s="42"/>
      <c r="K84" s="42"/>
      <c r="L84" s="46"/>
      <c r="M84" s="214"/>
      <c r="N84" s="215"/>
      <c r="O84" s="86"/>
      <c r="P84" s="86"/>
      <c r="Q84" s="86"/>
      <c r="R84" s="86"/>
      <c r="S84" s="86"/>
      <c r="T84" s="87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145</v>
      </c>
      <c r="AU84" s="19" t="s">
        <v>22</v>
      </c>
    </row>
    <row r="85" spans="1:65" s="2" customFormat="1" ht="16.5" customHeight="1">
      <c r="A85" s="40"/>
      <c r="B85" s="41"/>
      <c r="C85" s="198" t="s">
        <v>88</v>
      </c>
      <c r="D85" s="198" t="s">
        <v>138</v>
      </c>
      <c r="E85" s="199" t="s">
        <v>147</v>
      </c>
      <c r="F85" s="200" t="s">
        <v>148</v>
      </c>
      <c r="G85" s="201" t="s">
        <v>141</v>
      </c>
      <c r="H85" s="202">
        <v>1</v>
      </c>
      <c r="I85" s="203"/>
      <c r="J85" s="204">
        <f>ROUND(I85*H85,2)</f>
        <v>0</v>
      </c>
      <c r="K85" s="200" t="s">
        <v>20</v>
      </c>
      <c r="L85" s="46"/>
      <c r="M85" s="205" t="s">
        <v>20</v>
      </c>
      <c r="N85" s="206" t="s">
        <v>50</v>
      </c>
      <c r="O85" s="86"/>
      <c r="P85" s="207">
        <f>O85*H85</f>
        <v>0</v>
      </c>
      <c r="Q85" s="207">
        <v>0</v>
      </c>
      <c r="R85" s="207">
        <f>Q85*H85</f>
        <v>0</v>
      </c>
      <c r="S85" s="207">
        <v>0</v>
      </c>
      <c r="T85" s="208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09" t="s">
        <v>142</v>
      </c>
      <c r="AT85" s="209" t="s">
        <v>138</v>
      </c>
      <c r="AU85" s="209" t="s">
        <v>22</v>
      </c>
      <c r="AY85" s="19" t="s">
        <v>137</v>
      </c>
      <c r="BE85" s="210">
        <f>IF(N85="základní",J85,0)</f>
        <v>0</v>
      </c>
      <c r="BF85" s="210">
        <f>IF(N85="snížená",J85,0)</f>
        <v>0</v>
      </c>
      <c r="BG85" s="210">
        <f>IF(N85="zákl. přenesená",J85,0)</f>
        <v>0</v>
      </c>
      <c r="BH85" s="210">
        <f>IF(N85="sníž. přenesená",J85,0)</f>
        <v>0</v>
      </c>
      <c r="BI85" s="210">
        <f>IF(N85="nulová",J85,0)</f>
        <v>0</v>
      </c>
      <c r="BJ85" s="19" t="s">
        <v>22</v>
      </c>
      <c r="BK85" s="210">
        <f>ROUND(I85*H85,2)</f>
        <v>0</v>
      </c>
      <c r="BL85" s="19" t="s">
        <v>142</v>
      </c>
      <c r="BM85" s="209" t="s">
        <v>149</v>
      </c>
    </row>
    <row r="86" spans="1:47" s="2" customFormat="1" ht="12">
      <c r="A86" s="40"/>
      <c r="B86" s="41"/>
      <c r="C86" s="42"/>
      <c r="D86" s="211" t="s">
        <v>144</v>
      </c>
      <c r="E86" s="42"/>
      <c r="F86" s="212" t="s">
        <v>148</v>
      </c>
      <c r="G86" s="42"/>
      <c r="H86" s="42"/>
      <c r="I86" s="213"/>
      <c r="J86" s="42"/>
      <c r="K86" s="42"/>
      <c r="L86" s="46"/>
      <c r="M86" s="214"/>
      <c r="N86" s="215"/>
      <c r="O86" s="86"/>
      <c r="P86" s="86"/>
      <c r="Q86" s="86"/>
      <c r="R86" s="86"/>
      <c r="S86" s="86"/>
      <c r="T86" s="87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144</v>
      </c>
      <c r="AU86" s="19" t="s">
        <v>22</v>
      </c>
    </row>
    <row r="87" spans="1:47" s="2" customFormat="1" ht="12">
      <c r="A87" s="40"/>
      <c r="B87" s="41"/>
      <c r="C87" s="42"/>
      <c r="D87" s="211" t="s">
        <v>145</v>
      </c>
      <c r="E87" s="42"/>
      <c r="F87" s="216" t="s">
        <v>150</v>
      </c>
      <c r="G87" s="42"/>
      <c r="H87" s="42"/>
      <c r="I87" s="213"/>
      <c r="J87" s="42"/>
      <c r="K87" s="42"/>
      <c r="L87" s="46"/>
      <c r="M87" s="214"/>
      <c r="N87" s="215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145</v>
      </c>
      <c r="AU87" s="19" t="s">
        <v>22</v>
      </c>
    </row>
    <row r="88" spans="1:65" s="2" customFormat="1" ht="16.5" customHeight="1">
      <c r="A88" s="40"/>
      <c r="B88" s="41"/>
      <c r="C88" s="198" t="s">
        <v>151</v>
      </c>
      <c r="D88" s="198" t="s">
        <v>138</v>
      </c>
      <c r="E88" s="199" t="s">
        <v>152</v>
      </c>
      <c r="F88" s="200" t="s">
        <v>153</v>
      </c>
      <c r="G88" s="201" t="s">
        <v>154</v>
      </c>
      <c r="H88" s="202">
        <v>1</v>
      </c>
      <c r="I88" s="203"/>
      <c r="J88" s="204">
        <f>ROUND(I88*H88,2)</f>
        <v>0</v>
      </c>
      <c r="K88" s="200" t="s">
        <v>20</v>
      </c>
      <c r="L88" s="46"/>
      <c r="M88" s="205" t="s">
        <v>20</v>
      </c>
      <c r="N88" s="206" t="s">
        <v>50</v>
      </c>
      <c r="O88" s="86"/>
      <c r="P88" s="207">
        <f>O88*H88</f>
        <v>0</v>
      </c>
      <c r="Q88" s="207">
        <v>0</v>
      </c>
      <c r="R88" s="207">
        <f>Q88*H88</f>
        <v>0</v>
      </c>
      <c r="S88" s="207">
        <v>0</v>
      </c>
      <c r="T88" s="208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09" t="s">
        <v>142</v>
      </c>
      <c r="AT88" s="209" t="s">
        <v>138</v>
      </c>
      <c r="AU88" s="209" t="s">
        <v>22</v>
      </c>
      <c r="AY88" s="19" t="s">
        <v>137</v>
      </c>
      <c r="BE88" s="210">
        <f>IF(N88="základní",J88,0)</f>
        <v>0</v>
      </c>
      <c r="BF88" s="210">
        <f>IF(N88="snížená",J88,0)</f>
        <v>0</v>
      </c>
      <c r="BG88" s="210">
        <f>IF(N88="zákl. přenesená",J88,0)</f>
        <v>0</v>
      </c>
      <c r="BH88" s="210">
        <f>IF(N88="sníž. přenesená",J88,0)</f>
        <v>0</v>
      </c>
      <c r="BI88" s="210">
        <f>IF(N88="nulová",J88,0)</f>
        <v>0</v>
      </c>
      <c r="BJ88" s="19" t="s">
        <v>22</v>
      </c>
      <c r="BK88" s="210">
        <f>ROUND(I88*H88,2)</f>
        <v>0</v>
      </c>
      <c r="BL88" s="19" t="s">
        <v>142</v>
      </c>
      <c r="BM88" s="209" t="s">
        <v>155</v>
      </c>
    </row>
    <row r="89" spans="1:47" s="2" customFormat="1" ht="12">
      <c r="A89" s="40"/>
      <c r="B89" s="41"/>
      <c r="C89" s="42"/>
      <c r="D89" s="211" t="s">
        <v>144</v>
      </c>
      <c r="E89" s="42"/>
      <c r="F89" s="212" t="s">
        <v>153</v>
      </c>
      <c r="G89" s="42"/>
      <c r="H89" s="42"/>
      <c r="I89" s="213"/>
      <c r="J89" s="42"/>
      <c r="K89" s="42"/>
      <c r="L89" s="46"/>
      <c r="M89" s="214"/>
      <c r="N89" s="215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144</v>
      </c>
      <c r="AU89" s="19" t="s">
        <v>22</v>
      </c>
    </row>
    <row r="90" spans="1:65" s="2" customFormat="1" ht="24.15" customHeight="1">
      <c r="A90" s="40"/>
      <c r="B90" s="41"/>
      <c r="C90" s="198" t="s">
        <v>142</v>
      </c>
      <c r="D90" s="198" t="s">
        <v>138</v>
      </c>
      <c r="E90" s="199" t="s">
        <v>156</v>
      </c>
      <c r="F90" s="200" t="s">
        <v>157</v>
      </c>
      <c r="G90" s="201" t="s">
        <v>154</v>
      </c>
      <c r="H90" s="202">
        <v>1</v>
      </c>
      <c r="I90" s="203"/>
      <c r="J90" s="204">
        <f>ROUND(I90*H90,2)</f>
        <v>0</v>
      </c>
      <c r="K90" s="200" t="s">
        <v>20</v>
      </c>
      <c r="L90" s="46"/>
      <c r="M90" s="205" t="s">
        <v>20</v>
      </c>
      <c r="N90" s="206" t="s">
        <v>50</v>
      </c>
      <c r="O90" s="86"/>
      <c r="P90" s="207">
        <f>O90*H90</f>
        <v>0</v>
      </c>
      <c r="Q90" s="207">
        <v>0</v>
      </c>
      <c r="R90" s="207">
        <f>Q90*H90</f>
        <v>0</v>
      </c>
      <c r="S90" s="207">
        <v>0</v>
      </c>
      <c r="T90" s="208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09" t="s">
        <v>142</v>
      </c>
      <c r="AT90" s="209" t="s">
        <v>138</v>
      </c>
      <c r="AU90" s="209" t="s">
        <v>22</v>
      </c>
      <c r="AY90" s="19" t="s">
        <v>137</v>
      </c>
      <c r="BE90" s="210">
        <f>IF(N90="základní",J90,0)</f>
        <v>0</v>
      </c>
      <c r="BF90" s="210">
        <f>IF(N90="snížená",J90,0)</f>
        <v>0</v>
      </c>
      <c r="BG90" s="210">
        <f>IF(N90="zákl. přenesená",J90,0)</f>
        <v>0</v>
      </c>
      <c r="BH90" s="210">
        <f>IF(N90="sníž. přenesená",J90,0)</f>
        <v>0</v>
      </c>
      <c r="BI90" s="210">
        <f>IF(N90="nulová",J90,0)</f>
        <v>0</v>
      </c>
      <c r="BJ90" s="19" t="s">
        <v>22</v>
      </c>
      <c r="BK90" s="210">
        <f>ROUND(I90*H90,2)</f>
        <v>0</v>
      </c>
      <c r="BL90" s="19" t="s">
        <v>142</v>
      </c>
      <c r="BM90" s="209" t="s">
        <v>158</v>
      </c>
    </row>
    <row r="91" spans="1:47" s="2" customFormat="1" ht="12">
      <c r="A91" s="40"/>
      <c r="B91" s="41"/>
      <c r="C91" s="42"/>
      <c r="D91" s="211" t="s">
        <v>144</v>
      </c>
      <c r="E91" s="42"/>
      <c r="F91" s="212" t="s">
        <v>157</v>
      </c>
      <c r="G91" s="42"/>
      <c r="H91" s="42"/>
      <c r="I91" s="213"/>
      <c r="J91" s="42"/>
      <c r="K91" s="42"/>
      <c r="L91" s="46"/>
      <c r="M91" s="214"/>
      <c r="N91" s="215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144</v>
      </c>
      <c r="AU91" s="19" t="s">
        <v>22</v>
      </c>
    </row>
    <row r="92" spans="1:65" s="2" customFormat="1" ht="16.5" customHeight="1">
      <c r="A92" s="40"/>
      <c r="B92" s="41"/>
      <c r="C92" s="198" t="s">
        <v>136</v>
      </c>
      <c r="D92" s="198" t="s">
        <v>138</v>
      </c>
      <c r="E92" s="199" t="s">
        <v>159</v>
      </c>
      <c r="F92" s="200" t="s">
        <v>160</v>
      </c>
      <c r="G92" s="201" t="s">
        <v>154</v>
      </c>
      <c r="H92" s="202">
        <v>1</v>
      </c>
      <c r="I92" s="203"/>
      <c r="J92" s="204">
        <f>ROUND(I92*H92,2)</f>
        <v>0</v>
      </c>
      <c r="K92" s="200" t="s">
        <v>20</v>
      </c>
      <c r="L92" s="46"/>
      <c r="M92" s="205" t="s">
        <v>20</v>
      </c>
      <c r="N92" s="206" t="s">
        <v>50</v>
      </c>
      <c r="O92" s="86"/>
      <c r="P92" s="207">
        <f>O92*H92</f>
        <v>0</v>
      </c>
      <c r="Q92" s="207">
        <v>0</v>
      </c>
      <c r="R92" s="207">
        <f>Q92*H92</f>
        <v>0</v>
      </c>
      <c r="S92" s="207">
        <v>0</v>
      </c>
      <c r="T92" s="208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09" t="s">
        <v>142</v>
      </c>
      <c r="AT92" s="209" t="s">
        <v>138</v>
      </c>
      <c r="AU92" s="209" t="s">
        <v>22</v>
      </c>
      <c r="AY92" s="19" t="s">
        <v>137</v>
      </c>
      <c r="BE92" s="210">
        <f>IF(N92="základní",J92,0)</f>
        <v>0</v>
      </c>
      <c r="BF92" s="210">
        <f>IF(N92="snížená",J92,0)</f>
        <v>0</v>
      </c>
      <c r="BG92" s="210">
        <f>IF(N92="zákl. přenesená",J92,0)</f>
        <v>0</v>
      </c>
      <c r="BH92" s="210">
        <f>IF(N92="sníž. přenesená",J92,0)</f>
        <v>0</v>
      </c>
      <c r="BI92" s="210">
        <f>IF(N92="nulová",J92,0)</f>
        <v>0</v>
      </c>
      <c r="BJ92" s="19" t="s">
        <v>22</v>
      </c>
      <c r="BK92" s="210">
        <f>ROUND(I92*H92,2)</f>
        <v>0</v>
      </c>
      <c r="BL92" s="19" t="s">
        <v>142</v>
      </c>
      <c r="BM92" s="209" t="s">
        <v>161</v>
      </c>
    </row>
    <row r="93" spans="1:47" s="2" customFormat="1" ht="12">
      <c r="A93" s="40"/>
      <c r="B93" s="41"/>
      <c r="C93" s="42"/>
      <c r="D93" s="211" t="s">
        <v>144</v>
      </c>
      <c r="E93" s="42"/>
      <c r="F93" s="212" t="s">
        <v>160</v>
      </c>
      <c r="G93" s="42"/>
      <c r="H93" s="42"/>
      <c r="I93" s="213"/>
      <c r="J93" s="42"/>
      <c r="K93" s="42"/>
      <c r="L93" s="46"/>
      <c r="M93" s="214"/>
      <c r="N93" s="215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144</v>
      </c>
      <c r="AU93" s="19" t="s">
        <v>22</v>
      </c>
    </row>
    <row r="94" spans="1:65" s="2" customFormat="1" ht="16.5" customHeight="1">
      <c r="A94" s="40"/>
      <c r="B94" s="41"/>
      <c r="C94" s="198" t="s">
        <v>162</v>
      </c>
      <c r="D94" s="198" t="s">
        <v>138</v>
      </c>
      <c r="E94" s="199" t="s">
        <v>163</v>
      </c>
      <c r="F94" s="200" t="s">
        <v>164</v>
      </c>
      <c r="G94" s="201" t="s">
        <v>154</v>
      </c>
      <c r="H94" s="202">
        <v>1</v>
      </c>
      <c r="I94" s="203"/>
      <c r="J94" s="204">
        <f>ROUND(I94*H94,2)</f>
        <v>0</v>
      </c>
      <c r="K94" s="200" t="s">
        <v>20</v>
      </c>
      <c r="L94" s="46"/>
      <c r="M94" s="205" t="s">
        <v>20</v>
      </c>
      <c r="N94" s="206" t="s">
        <v>50</v>
      </c>
      <c r="O94" s="86"/>
      <c r="P94" s="207">
        <f>O94*H94</f>
        <v>0</v>
      </c>
      <c r="Q94" s="207">
        <v>0</v>
      </c>
      <c r="R94" s="207">
        <f>Q94*H94</f>
        <v>0</v>
      </c>
      <c r="S94" s="207">
        <v>0</v>
      </c>
      <c r="T94" s="208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09" t="s">
        <v>142</v>
      </c>
      <c r="AT94" s="209" t="s">
        <v>138</v>
      </c>
      <c r="AU94" s="209" t="s">
        <v>22</v>
      </c>
      <c r="AY94" s="19" t="s">
        <v>137</v>
      </c>
      <c r="BE94" s="210">
        <f>IF(N94="základní",J94,0)</f>
        <v>0</v>
      </c>
      <c r="BF94" s="210">
        <f>IF(N94="snížená",J94,0)</f>
        <v>0</v>
      </c>
      <c r="BG94" s="210">
        <f>IF(N94="zákl. přenesená",J94,0)</f>
        <v>0</v>
      </c>
      <c r="BH94" s="210">
        <f>IF(N94="sníž. přenesená",J94,0)</f>
        <v>0</v>
      </c>
      <c r="BI94" s="210">
        <f>IF(N94="nulová",J94,0)</f>
        <v>0</v>
      </c>
      <c r="BJ94" s="19" t="s">
        <v>22</v>
      </c>
      <c r="BK94" s="210">
        <f>ROUND(I94*H94,2)</f>
        <v>0</v>
      </c>
      <c r="BL94" s="19" t="s">
        <v>142</v>
      </c>
      <c r="BM94" s="209" t="s">
        <v>165</v>
      </c>
    </row>
    <row r="95" spans="1:47" s="2" customFormat="1" ht="12">
      <c r="A95" s="40"/>
      <c r="B95" s="41"/>
      <c r="C95" s="42"/>
      <c r="D95" s="211" t="s">
        <v>144</v>
      </c>
      <c r="E95" s="42"/>
      <c r="F95" s="212" t="s">
        <v>164</v>
      </c>
      <c r="G95" s="42"/>
      <c r="H95" s="42"/>
      <c r="I95" s="213"/>
      <c r="J95" s="42"/>
      <c r="K95" s="42"/>
      <c r="L95" s="46"/>
      <c r="M95" s="214"/>
      <c r="N95" s="215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144</v>
      </c>
      <c r="AU95" s="19" t="s">
        <v>22</v>
      </c>
    </row>
    <row r="96" spans="1:65" s="2" customFormat="1" ht="16.5" customHeight="1">
      <c r="A96" s="40"/>
      <c r="B96" s="41"/>
      <c r="C96" s="198" t="s">
        <v>166</v>
      </c>
      <c r="D96" s="198" t="s">
        <v>138</v>
      </c>
      <c r="E96" s="199" t="s">
        <v>167</v>
      </c>
      <c r="F96" s="200" t="s">
        <v>168</v>
      </c>
      <c r="G96" s="201" t="s">
        <v>154</v>
      </c>
      <c r="H96" s="202">
        <v>1</v>
      </c>
      <c r="I96" s="203"/>
      <c r="J96" s="204">
        <f>ROUND(I96*H96,2)</f>
        <v>0</v>
      </c>
      <c r="K96" s="200" t="s">
        <v>20</v>
      </c>
      <c r="L96" s="46"/>
      <c r="M96" s="205" t="s">
        <v>20</v>
      </c>
      <c r="N96" s="206" t="s">
        <v>50</v>
      </c>
      <c r="O96" s="86"/>
      <c r="P96" s="207">
        <f>O96*H96</f>
        <v>0</v>
      </c>
      <c r="Q96" s="207">
        <v>0</v>
      </c>
      <c r="R96" s="207">
        <f>Q96*H96</f>
        <v>0</v>
      </c>
      <c r="S96" s="207">
        <v>0</v>
      </c>
      <c r="T96" s="208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09" t="s">
        <v>142</v>
      </c>
      <c r="AT96" s="209" t="s">
        <v>138</v>
      </c>
      <c r="AU96" s="209" t="s">
        <v>22</v>
      </c>
      <c r="AY96" s="19" t="s">
        <v>137</v>
      </c>
      <c r="BE96" s="210">
        <f>IF(N96="základní",J96,0)</f>
        <v>0</v>
      </c>
      <c r="BF96" s="210">
        <f>IF(N96="snížená",J96,0)</f>
        <v>0</v>
      </c>
      <c r="BG96" s="210">
        <f>IF(N96="zákl. přenesená",J96,0)</f>
        <v>0</v>
      </c>
      <c r="BH96" s="210">
        <f>IF(N96="sníž. přenesená",J96,0)</f>
        <v>0</v>
      </c>
      <c r="BI96" s="210">
        <f>IF(N96="nulová",J96,0)</f>
        <v>0</v>
      </c>
      <c r="BJ96" s="19" t="s">
        <v>22</v>
      </c>
      <c r="BK96" s="210">
        <f>ROUND(I96*H96,2)</f>
        <v>0</v>
      </c>
      <c r="BL96" s="19" t="s">
        <v>142</v>
      </c>
      <c r="BM96" s="209" t="s">
        <v>169</v>
      </c>
    </row>
    <row r="97" spans="1:47" s="2" customFormat="1" ht="12">
      <c r="A97" s="40"/>
      <c r="B97" s="41"/>
      <c r="C97" s="42"/>
      <c r="D97" s="211" t="s">
        <v>144</v>
      </c>
      <c r="E97" s="42"/>
      <c r="F97" s="212" t="s">
        <v>168</v>
      </c>
      <c r="G97" s="42"/>
      <c r="H97" s="42"/>
      <c r="I97" s="213"/>
      <c r="J97" s="42"/>
      <c r="K97" s="42"/>
      <c r="L97" s="46"/>
      <c r="M97" s="214"/>
      <c r="N97" s="215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144</v>
      </c>
      <c r="AU97" s="19" t="s">
        <v>22</v>
      </c>
    </row>
    <row r="98" spans="1:65" s="2" customFormat="1" ht="16.5" customHeight="1">
      <c r="A98" s="40"/>
      <c r="B98" s="41"/>
      <c r="C98" s="198" t="s">
        <v>170</v>
      </c>
      <c r="D98" s="198" t="s">
        <v>138</v>
      </c>
      <c r="E98" s="199" t="s">
        <v>171</v>
      </c>
      <c r="F98" s="200" t="s">
        <v>172</v>
      </c>
      <c r="G98" s="201" t="s">
        <v>154</v>
      </c>
      <c r="H98" s="202">
        <v>1</v>
      </c>
      <c r="I98" s="203"/>
      <c r="J98" s="204">
        <f>ROUND(I98*H98,2)</f>
        <v>0</v>
      </c>
      <c r="K98" s="200" t="s">
        <v>20</v>
      </c>
      <c r="L98" s="46"/>
      <c r="M98" s="205" t="s">
        <v>20</v>
      </c>
      <c r="N98" s="206" t="s">
        <v>50</v>
      </c>
      <c r="O98" s="86"/>
      <c r="P98" s="207">
        <f>O98*H98</f>
        <v>0</v>
      </c>
      <c r="Q98" s="207">
        <v>0</v>
      </c>
      <c r="R98" s="207">
        <f>Q98*H98</f>
        <v>0</v>
      </c>
      <c r="S98" s="207">
        <v>0</v>
      </c>
      <c r="T98" s="208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09" t="s">
        <v>142</v>
      </c>
      <c r="AT98" s="209" t="s">
        <v>138</v>
      </c>
      <c r="AU98" s="209" t="s">
        <v>22</v>
      </c>
      <c r="AY98" s="19" t="s">
        <v>137</v>
      </c>
      <c r="BE98" s="210">
        <f>IF(N98="základní",J98,0)</f>
        <v>0</v>
      </c>
      <c r="BF98" s="210">
        <f>IF(N98="snížená",J98,0)</f>
        <v>0</v>
      </c>
      <c r="BG98" s="210">
        <f>IF(N98="zákl. přenesená",J98,0)</f>
        <v>0</v>
      </c>
      <c r="BH98" s="210">
        <f>IF(N98="sníž. přenesená",J98,0)</f>
        <v>0</v>
      </c>
      <c r="BI98" s="210">
        <f>IF(N98="nulová",J98,0)</f>
        <v>0</v>
      </c>
      <c r="BJ98" s="19" t="s">
        <v>22</v>
      </c>
      <c r="BK98" s="210">
        <f>ROUND(I98*H98,2)</f>
        <v>0</v>
      </c>
      <c r="BL98" s="19" t="s">
        <v>142</v>
      </c>
      <c r="BM98" s="209" t="s">
        <v>173</v>
      </c>
    </row>
    <row r="99" spans="1:47" s="2" customFormat="1" ht="12">
      <c r="A99" s="40"/>
      <c r="B99" s="41"/>
      <c r="C99" s="42"/>
      <c r="D99" s="211" t="s">
        <v>144</v>
      </c>
      <c r="E99" s="42"/>
      <c r="F99" s="212" t="s">
        <v>172</v>
      </c>
      <c r="G99" s="42"/>
      <c r="H99" s="42"/>
      <c r="I99" s="213"/>
      <c r="J99" s="42"/>
      <c r="K99" s="42"/>
      <c r="L99" s="46"/>
      <c r="M99" s="214"/>
      <c r="N99" s="215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144</v>
      </c>
      <c r="AU99" s="19" t="s">
        <v>22</v>
      </c>
    </row>
    <row r="100" spans="1:65" s="2" customFormat="1" ht="24.15" customHeight="1">
      <c r="A100" s="40"/>
      <c r="B100" s="41"/>
      <c r="C100" s="198" t="s">
        <v>174</v>
      </c>
      <c r="D100" s="198" t="s">
        <v>138</v>
      </c>
      <c r="E100" s="199" t="s">
        <v>175</v>
      </c>
      <c r="F100" s="200" t="s">
        <v>176</v>
      </c>
      <c r="G100" s="201" t="s">
        <v>154</v>
      </c>
      <c r="H100" s="202">
        <v>1</v>
      </c>
      <c r="I100" s="203"/>
      <c r="J100" s="204">
        <f>ROUND(I100*H100,2)</f>
        <v>0</v>
      </c>
      <c r="K100" s="200" t="s">
        <v>20</v>
      </c>
      <c r="L100" s="46"/>
      <c r="M100" s="205" t="s">
        <v>20</v>
      </c>
      <c r="N100" s="206" t="s">
        <v>50</v>
      </c>
      <c r="O100" s="86"/>
      <c r="P100" s="207">
        <f>O100*H100</f>
        <v>0</v>
      </c>
      <c r="Q100" s="207">
        <v>0</v>
      </c>
      <c r="R100" s="207">
        <f>Q100*H100</f>
        <v>0</v>
      </c>
      <c r="S100" s="207">
        <v>0</v>
      </c>
      <c r="T100" s="208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09" t="s">
        <v>142</v>
      </c>
      <c r="AT100" s="209" t="s">
        <v>138</v>
      </c>
      <c r="AU100" s="209" t="s">
        <v>22</v>
      </c>
      <c r="AY100" s="19" t="s">
        <v>137</v>
      </c>
      <c r="BE100" s="210">
        <f>IF(N100="základní",J100,0)</f>
        <v>0</v>
      </c>
      <c r="BF100" s="210">
        <f>IF(N100="snížená",J100,0)</f>
        <v>0</v>
      </c>
      <c r="BG100" s="210">
        <f>IF(N100="zákl. přenesená",J100,0)</f>
        <v>0</v>
      </c>
      <c r="BH100" s="210">
        <f>IF(N100="sníž. přenesená",J100,0)</f>
        <v>0</v>
      </c>
      <c r="BI100" s="210">
        <f>IF(N100="nulová",J100,0)</f>
        <v>0</v>
      </c>
      <c r="BJ100" s="19" t="s">
        <v>22</v>
      </c>
      <c r="BK100" s="210">
        <f>ROUND(I100*H100,2)</f>
        <v>0</v>
      </c>
      <c r="BL100" s="19" t="s">
        <v>142</v>
      </c>
      <c r="BM100" s="209" t="s">
        <v>177</v>
      </c>
    </row>
    <row r="101" spans="1:47" s="2" customFormat="1" ht="12">
      <c r="A101" s="40"/>
      <c r="B101" s="41"/>
      <c r="C101" s="42"/>
      <c r="D101" s="211" t="s">
        <v>144</v>
      </c>
      <c r="E101" s="42"/>
      <c r="F101" s="212" t="s">
        <v>176</v>
      </c>
      <c r="G101" s="42"/>
      <c r="H101" s="42"/>
      <c r="I101" s="213"/>
      <c r="J101" s="42"/>
      <c r="K101" s="42"/>
      <c r="L101" s="46"/>
      <c r="M101" s="214"/>
      <c r="N101" s="215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144</v>
      </c>
      <c r="AU101" s="19" t="s">
        <v>22</v>
      </c>
    </row>
    <row r="102" spans="1:65" s="2" customFormat="1" ht="16.5" customHeight="1">
      <c r="A102" s="40"/>
      <c r="B102" s="41"/>
      <c r="C102" s="198" t="s">
        <v>27</v>
      </c>
      <c r="D102" s="198" t="s">
        <v>138</v>
      </c>
      <c r="E102" s="199" t="s">
        <v>178</v>
      </c>
      <c r="F102" s="200" t="s">
        <v>179</v>
      </c>
      <c r="G102" s="201" t="s">
        <v>141</v>
      </c>
      <c r="H102" s="202">
        <v>1</v>
      </c>
      <c r="I102" s="203"/>
      <c r="J102" s="204">
        <f>ROUND(I102*H102,2)</f>
        <v>0</v>
      </c>
      <c r="K102" s="200" t="s">
        <v>20</v>
      </c>
      <c r="L102" s="46"/>
      <c r="M102" s="205" t="s">
        <v>20</v>
      </c>
      <c r="N102" s="206" t="s">
        <v>50</v>
      </c>
      <c r="O102" s="86"/>
      <c r="P102" s="207">
        <f>O102*H102</f>
        <v>0</v>
      </c>
      <c r="Q102" s="207">
        <v>0</v>
      </c>
      <c r="R102" s="207">
        <f>Q102*H102</f>
        <v>0</v>
      </c>
      <c r="S102" s="207">
        <v>0</v>
      </c>
      <c r="T102" s="208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09" t="s">
        <v>142</v>
      </c>
      <c r="AT102" s="209" t="s">
        <v>138</v>
      </c>
      <c r="AU102" s="209" t="s">
        <v>22</v>
      </c>
      <c r="AY102" s="19" t="s">
        <v>137</v>
      </c>
      <c r="BE102" s="210">
        <f>IF(N102="základní",J102,0)</f>
        <v>0</v>
      </c>
      <c r="BF102" s="210">
        <f>IF(N102="snížená",J102,0)</f>
        <v>0</v>
      </c>
      <c r="BG102" s="210">
        <f>IF(N102="zákl. přenesená",J102,0)</f>
        <v>0</v>
      </c>
      <c r="BH102" s="210">
        <f>IF(N102="sníž. přenesená",J102,0)</f>
        <v>0</v>
      </c>
      <c r="BI102" s="210">
        <f>IF(N102="nulová",J102,0)</f>
        <v>0</v>
      </c>
      <c r="BJ102" s="19" t="s">
        <v>22</v>
      </c>
      <c r="BK102" s="210">
        <f>ROUND(I102*H102,2)</f>
        <v>0</v>
      </c>
      <c r="BL102" s="19" t="s">
        <v>142</v>
      </c>
      <c r="BM102" s="209" t="s">
        <v>180</v>
      </c>
    </row>
    <row r="103" spans="1:47" s="2" customFormat="1" ht="12">
      <c r="A103" s="40"/>
      <c r="B103" s="41"/>
      <c r="C103" s="42"/>
      <c r="D103" s="211" t="s">
        <v>144</v>
      </c>
      <c r="E103" s="42"/>
      <c r="F103" s="212" t="s">
        <v>179</v>
      </c>
      <c r="G103" s="42"/>
      <c r="H103" s="42"/>
      <c r="I103" s="213"/>
      <c r="J103" s="42"/>
      <c r="K103" s="42"/>
      <c r="L103" s="46"/>
      <c r="M103" s="214"/>
      <c r="N103" s="215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144</v>
      </c>
      <c r="AU103" s="19" t="s">
        <v>22</v>
      </c>
    </row>
    <row r="104" spans="1:65" s="2" customFormat="1" ht="24.15" customHeight="1">
      <c r="A104" s="40"/>
      <c r="B104" s="41"/>
      <c r="C104" s="198" t="s">
        <v>181</v>
      </c>
      <c r="D104" s="198" t="s">
        <v>138</v>
      </c>
      <c r="E104" s="199" t="s">
        <v>182</v>
      </c>
      <c r="F104" s="200" t="s">
        <v>183</v>
      </c>
      <c r="G104" s="201" t="s">
        <v>141</v>
      </c>
      <c r="H104" s="202">
        <v>1</v>
      </c>
      <c r="I104" s="203"/>
      <c r="J104" s="204">
        <f>ROUND(I104*H104,2)</f>
        <v>0</v>
      </c>
      <c r="K104" s="200" t="s">
        <v>20</v>
      </c>
      <c r="L104" s="46"/>
      <c r="M104" s="205" t="s">
        <v>20</v>
      </c>
      <c r="N104" s="206" t="s">
        <v>50</v>
      </c>
      <c r="O104" s="86"/>
      <c r="P104" s="207">
        <f>O104*H104</f>
        <v>0</v>
      </c>
      <c r="Q104" s="207">
        <v>0</v>
      </c>
      <c r="R104" s="207">
        <f>Q104*H104</f>
        <v>0</v>
      </c>
      <c r="S104" s="207">
        <v>0</v>
      </c>
      <c r="T104" s="208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09" t="s">
        <v>142</v>
      </c>
      <c r="AT104" s="209" t="s">
        <v>138</v>
      </c>
      <c r="AU104" s="209" t="s">
        <v>22</v>
      </c>
      <c r="AY104" s="19" t="s">
        <v>137</v>
      </c>
      <c r="BE104" s="210">
        <f>IF(N104="základní",J104,0)</f>
        <v>0</v>
      </c>
      <c r="BF104" s="210">
        <f>IF(N104="snížená",J104,0)</f>
        <v>0</v>
      </c>
      <c r="BG104" s="210">
        <f>IF(N104="zákl. přenesená",J104,0)</f>
        <v>0</v>
      </c>
      <c r="BH104" s="210">
        <f>IF(N104="sníž. přenesená",J104,0)</f>
        <v>0</v>
      </c>
      <c r="BI104" s="210">
        <f>IF(N104="nulová",J104,0)</f>
        <v>0</v>
      </c>
      <c r="BJ104" s="19" t="s">
        <v>22</v>
      </c>
      <c r="BK104" s="210">
        <f>ROUND(I104*H104,2)</f>
        <v>0</v>
      </c>
      <c r="BL104" s="19" t="s">
        <v>142</v>
      </c>
      <c r="BM104" s="209" t="s">
        <v>184</v>
      </c>
    </row>
    <row r="105" spans="1:47" s="2" customFormat="1" ht="12">
      <c r="A105" s="40"/>
      <c r="B105" s="41"/>
      <c r="C105" s="42"/>
      <c r="D105" s="211" t="s">
        <v>144</v>
      </c>
      <c r="E105" s="42"/>
      <c r="F105" s="212" t="s">
        <v>183</v>
      </c>
      <c r="G105" s="42"/>
      <c r="H105" s="42"/>
      <c r="I105" s="213"/>
      <c r="J105" s="42"/>
      <c r="K105" s="42"/>
      <c r="L105" s="46"/>
      <c r="M105" s="214"/>
      <c r="N105" s="215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144</v>
      </c>
      <c r="AU105" s="19" t="s">
        <v>22</v>
      </c>
    </row>
    <row r="106" spans="1:65" s="2" customFormat="1" ht="16.5" customHeight="1">
      <c r="A106" s="40"/>
      <c r="B106" s="41"/>
      <c r="C106" s="198" t="s">
        <v>185</v>
      </c>
      <c r="D106" s="198" t="s">
        <v>138</v>
      </c>
      <c r="E106" s="199" t="s">
        <v>186</v>
      </c>
      <c r="F106" s="200" t="s">
        <v>187</v>
      </c>
      <c r="G106" s="201" t="s">
        <v>141</v>
      </c>
      <c r="H106" s="202">
        <v>1</v>
      </c>
      <c r="I106" s="203"/>
      <c r="J106" s="204">
        <f>ROUND(I106*H106,2)</f>
        <v>0</v>
      </c>
      <c r="K106" s="200" t="s">
        <v>20</v>
      </c>
      <c r="L106" s="46"/>
      <c r="M106" s="205" t="s">
        <v>20</v>
      </c>
      <c r="N106" s="206" t="s">
        <v>50</v>
      </c>
      <c r="O106" s="86"/>
      <c r="P106" s="207">
        <f>O106*H106</f>
        <v>0</v>
      </c>
      <c r="Q106" s="207">
        <v>0</v>
      </c>
      <c r="R106" s="207">
        <f>Q106*H106</f>
        <v>0</v>
      </c>
      <c r="S106" s="207">
        <v>0</v>
      </c>
      <c r="T106" s="208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09" t="s">
        <v>142</v>
      </c>
      <c r="AT106" s="209" t="s">
        <v>138</v>
      </c>
      <c r="AU106" s="209" t="s">
        <v>22</v>
      </c>
      <c r="AY106" s="19" t="s">
        <v>137</v>
      </c>
      <c r="BE106" s="210">
        <f>IF(N106="základní",J106,0)</f>
        <v>0</v>
      </c>
      <c r="BF106" s="210">
        <f>IF(N106="snížená",J106,0)</f>
        <v>0</v>
      </c>
      <c r="BG106" s="210">
        <f>IF(N106="zákl. přenesená",J106,0)</f>
        <v>0</v>
      </c>
      <c r="BH106" s="210">
        <f>IF(N106="sníž. přenesená",J106,0)</f>
        <v>0</v>
      </c>
      <c r="BI106" s="210">
        <f>IF(N106="nulová",J106,0)</f>
        <v>0</v>
      </c>
      <c r="BJ106" s="19" t="s">
        <v>22</v>
      </c>
      <c r="BK106" s="210">
        <f>ROUND(I106*H106,2)</f>
        <v>0</v>
      </c>
      <c r="BL106" s="19" t="s">
        <v>142</v>
      </c>
      <c r="BM106" s="209" t="s">
        <v>188</v>
      </c>
    </row>
    <row r="107" spans="1:47" s="2" customFormat="1" ht="12">
      <c r="A107" s="40"/>
      <c r="B107" s="41"/>
      <c r="C107" s="42"/>
      <c r="D107" s="211" t="s">
        <v>144</v>
      </c>
      <c r="E107" s="42"/>
      <c r="F107" s="212" t="s">
        <v>187</v>
      </c>
      <c r="G107" s="42"/>
      <c r="H107" s="42"/>
      <c r="I107" s="213"/>
      <c r="J107" s="42"/>
      <c r="K107" s="42"/>
      <c r="L107" s="46"/>
      <c r="M107" s="214"/>
      <c r="N107" s="215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144</v>
      </c>
      <c r="AU107" s="19" t="s">
        <v>22</v>
      </c>
    </row>
    <row r="108" spans="1:65" s="2" customFormat="1" ht="24.15" customHeight="1">
      <c r="A108" s="40"/>
      <c r="B108" s="41"/>
      <c r="C108" s="198" t="s">
        <v>189</v>
      </c>
      <c r="D108" s="198" t="s">
        <v>138</v>
      </c>
      <c r="E108" s="199" t="s">
        <v>190</v>
      </c>
      <c r="F108" s="200" t="s">
        <v>191</v>
      </c>
      <c r="G108" s="201" t="s">
        <v>141</v>
      </c>
      <c r="H108" s="202">
        <v>1</v>
      </c>
      <c r="I108" s="203"/>
      <c r="J108" s="204">
        <f>ROUND(I108*H108,2)</f>
        <v>0</v>
      </c>
      <c r="K108" s="200" t="s">
        <v>20</v>
      </c>
      <c r="L108" s="46"/>
      <c r="M108" s="205" t="s">
        <v>20</v>
      </c>
      <c r="N108" s="206" t="s">
        <v>50</v>
      </c>
      <c r="O108" s="86"/>
      <c r="P108" s="207">
        <f>O108*H108</f>
        <v>0</v>
      </c>
      <c r="Q108" s="207">
        <v>0</v>
      </c>
      <c r="R108" s="207">
        <f>Q108*H108</f>
        <v>0</v>
      </c>
      <c r="S108" s="207">
        <v>0</v>
      </c>
      <c r="T108" s="208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09" t="s">
        <v>142</v>
      </c>
      <c r="AT108" s="209" t="s">
        <v>138</v>
      </c>
      <c r="AU108" s="209" t="s">
        <v>22</v>
      </c>
      <c r="AY108" s="19" t="s">
        <v>137</v>
      </c>
      <c r="BE108" s="210">
        <f>IF(N108="základní",J108,0)</f>
        <v>0</v>
      </c>
      <c r="BF108" s="210">
        <f>IF(N108="snížená",J108,0)</f>
        <v>0</v>
      </c>
      <c r="BG108" s="210">
        <f>IF(N108="zákl. přenesená",J108,0)</f>
        <v>0</v>
      </c>
      <c r="BH108" s="210">
        <f>IF(N108="sníž. přenesená",J108,0)</f>
        <v>0</v>
      </c>
      <c r="BI108" s="210">
        <f>IF(N108="nulová",J108,0)</f>
        <v>0</v>
      </c>
      <c r="BJ108" s="19" t="s">
        <v>22</v>
      </c>
      <c r="BK108" s="210">
        <f>ROUND(I108*H108,2)</f>
        <v>0</v>
      </c>
      <c r="BL108" s="19" t="s">
        <v>142</v>
      </c>
      <c r="BM108" s="209" t="s">
        <v>192</v>
      </c>
    </row>
    <row r="109" spans="1:47" s="2" customFormat="1" ht="12">
      <c r="A109" s="40"/>
      <c r="B109" s="41"/>
      <c r="C109" s="42"/>
      <c r="D109" s="211" t="s">
        <v>144</v>
      </c>
      <c r="E109" s="42"/>
      <c r="F109" s="212" t="s">
        <v>191</v>
      </c>
      <c r="G109" s="42"/>
      <c r="H109" s="42"/>
      <c r="I109" s="213"/>
      <c r="J109" s="42"/>
      <c r="K109" s="42"/>
      <c r="L109" s="46"/>
      <c r="M109" s="214"/>
      <c r="N109" s="215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144</v>
      </c>
      <c r="AU109" s="19" t="s">
        <v>22</v>
      </c>
    </row>
    <row r="110" spans="1:65" s="2" customFormat="1" ht="16.5" customHeight="1">
      <c r="A110" s="40"/>
      <c r="B110" s="41"/>
      <c r="C110" s="198" t="s">
        <v>193</v>
      </c>
      <c r="D110" s="198" t="s">
        <v>138</v>
      </c>
      <c r="E110" s="199" t="s">
        <v>194</v>
      </c>
      <c r="F110" s="200" t="s">
        <v>195</v>
      </c>
      <c r="G110" s="201" t="s">
        <v>154</v>
      </c>
      <c r="H110" s="202">
        <v>1</v>
      </c>
      <c r="I110" s="203"/>
      <c r="J110" s="204">
        <f>ROUND(I110*H110,2)</f>
        <v>0</v>
      </c>
      <c r="K110" s="200" t="s">
        <v>20</v>
      </c>
      <c r="L110" s="46"/>
      <c r="M110" s="205" t="s">
        <v>20</v>
      </c>
      <c r="N110" s="206" t="s">
        <v>50</v>
      </c>
      <c r="O110" s="86"/>
      <c r="P110" s="207">
        <f>O110*H110</f>
        <v>0</v>
      </c>
      <c r="Q110" s="207">
        <v>0</v>
      </c>
      <c r="R110" s="207">
        <f>Q110*H110</f>
        <v>0</v>
      </c>
      <c r="S110" s="207">
        <v>0</v>
      </c>
      <c r="T110" s="208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09" t="s">
        <v>142</v>
      </c>
      <c r="AT110" s="209" t="s">
        <v>138</v>
      </c>
      <c r="AU110" s="209" t="s">
        <v>22</v>
      </c>
      <c r="AY110" s="19" t="s">
        <v>137</v>
      </c>
      <c r="BE110" s="210">
        <f>IF(N110="základní",J110,0)</f>
        <v>0</v>
      </c>
      <c r="BF110" s="210">
        <f>IF(N110="snížená",J110,0)</f>
        <v>0</v>
      </c>
      <c r="BG110" s="210">
        <f>IF(N110="zákl. přenesená",J110,0)</f>
        <v>0</v>
      </c>
      <c r="BH110" s="210">
        <f>IF(N110="sníž. přenesená",J110,0)</f>
        <v>0</v>
      </c>
      <c r="BI110" s="210">
        <f>IF(N110="nulová",J110,0)</f>
        <v>0</v>
      </c>
      <c r="BJ110" s="19" t="s">
        <v>22</v>
      </c>
      <c r="BK110" s="210">
        <f>ROUND(I110*H110,2)</f>
        <v>0</v>
      </c>
      <c r="BL110" s="19" t="s">
        <v>142</v>
      </c>
      <c r="BM110" s="209" t="s">
        <v>196</v>
      </c>
    </row>
    <row r="111" spans="1:47" s="2" customFormat="1" ht="12">
      <c r="A111" s="40"/>
      <c r="B111" s="41"/>
      <c r="C111" s="42"/>
      <c r="D111" s="211" t="s">
        <v>144</v>
      </c>
      <c r="E111" s="42"/>
      <c r="F111" s="212" t="s">
        <v>195</v>
      </c>
      <c r="G111" s="42"/>
      <c r="H111" s="42"/>
      <c r="I111" s="213"/>
      <c r="J111" s="42"/>
      <c r="K111" s="42"/>
      <c r="L111" s="46"/>
      <c r="M111" s="214"/>
      <c r="N111" s="215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144</v>
      </c>
      <c r="AU111" s="19" t="s">
        <v>22</v>
      </c>
    </row>
    <row r="112" spans="1:47" s="2" customFormat="1" ht="12">
      <c r="A112" s="40"/>
      <c r="B112" s="41"/>
      <c r="C112" s="42"/>
      <c r="D112" s="211" t="s">
        <v>145</v>
      </c>
      <c r="E112" s="42"/>
      <c r="F112" s="216" t="s">
        <v>197</v>
      </c>
      <c r="G112" s="42"/>
      <c r="H112" s="42"/>
      <c r="I112" s="213"/>
      <c r="J112" s="42"/>
      <c r="K112" s="42"/>
      <c r="L112" s="46"/>
      <c r="M112" s="214"/>
      <c r="N112" s="215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145</v>
      </c>
      <c r="AU112" s="19" t="s">
        <v>22</v>
      </c>
    </row>
    <row r="113" spans="1:65" s="2" customFormat="1" ht="33" customHeight="1">
      <c r="A113" s="40"/>
      <c r="B113" s="41"/>
      <c r="C113" s="198" t="s">
        <v>8</v>
      </c>
      <c r="D113" s="198" t="s">
        <v>138</v>
      </c>
      <c r="E113" s="199" t="s">
        <v>198</v>
      </c>
      <c r="F113" s="200" t="s">
        <v>199</v>
      </c>
      <c r="G113" s="201" t="s">
        <v>141</v>
      </c>
      <c r="H113" s="202">
        <v>1</v>
      </c>
      <c r="I113" s="203"/>
      <c r="J113" s="204">
        <f>ROUND(I113*H113,2)</f>
        <v>0</v>
      </c>
      <c r="K113" s="200" t="s">
        <v>20</v>
      </c>
      <c r="L113" s="46"/>
      <c r="M113" s="205" t="s">
        <v>20</v>
      </c>
      <c r="N113" s="206" t="s">
        <v>50</v>
      </c>
      <c r="O113" s="86"/>
      <c r="P113" s="207">
        <f>O113*H113</f>
        <v>0</v>
      </c>
      <c r="Q113" s="207">
        <v>0</v>
      </c>
      <c r="R113" s="207">
        <f>Q113*H113</f>
        <v>0</v>
      </c>
      <c r="S113" s="207">
        <v>0</v>
      </c>
      <c r="T113" s="208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09" t="s">
        <v>142</v>
      </c>
      <c r="AT113" s="209" t="s">
        <v>138</v>
      </c>
      <c r="AU113" s="209" t="s">
        <v>22</v>
      </c>
      <c r="AY113" s="19" t="s">
        <v>137</v>
      </c>
      <c r="BE113" s="210">
        <f>IF(N113="základní",J113,0)</f>
        <v>0</v>
      </c>
      <c r="BF113" s="210">
        <f>IF(N113="snížená",J113,0)</f>
        <v>0</v>
      </c>
      <c r="BG113" s="210">
        <f>IF(N113="zákl. přenesená",J113,0)</f>
        <v>0</v>
      </c>
      <c r="BH113" s="210">
        <f>IF(N113="sníž. přenesená",J113,0)</f>
        <v>0</v>
      </c>
      <c r="BI113" s="210">
        <f>IF(N113="nulová",J113,0)</f>
        <v>0</v>
      </c>
      <c r="BJ113" s="19" t="s">
        <v>22</v>
      </c>
      <c r="BK113" s="210">
        <f>ROUND(I113*H113,2)</f>
        <v>0</v>
      </c>
      <c r="BL113" s="19" t="s">
        <v>142</v>
      </c>
      <c r="BM113" s="209" t="s">
        <v>200</v>
      </c>
    </row>
    <row r="114" spans="1:47" s="2" customFormat="1" ht="12">
      <c r="A114" s="40"/>
      <c r="B114" s="41"/>
      <c r="C114" s="42"/>
      <c r="D114" s="211" t="s">
        <v>144</v>
      </c>
      <c r="E114" s="42"/>
      <c r="F114" s="212" t="s">
        <v>199</v>
      </c>
      <c r="G114" s="42"/>
      <c r="H114" s="42"/>
      <c r="I114" s="213"/>
      <c r="J114" s="42"/>
      <c r="K114" s="42"/>
      <c r="L114" s="46"/>
      <c r="M114" s="214"/>
      <c r="N114" s="215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144</v>
      </c>
      <c r="AU114" s="19" t="s">
        <v>22</v>
      </c>
    </row>
    <row r="115" spans="1:65" s="2" customFormat="1" ht="16.5" customHeight="1">
      <c r="A115" s="40"/>
      <c r="B115" s="41"/>
      <c r="C115" s="198" t="s">
        <v>201</v>
      </c>
      <c r="D115" s="198" t="s">
        <v>138</v>
      </c>
      <c r="E115" s="199" t="s">
        <v>202</v>
      </c>
      <c r="F115" s="200" t="s">
        <v>203</v>
      </c>
      <c r="G115" s="201" t="s">
        <v>141</v>
      </c>
      <c r="H115" s="202">
        <v>1</v>
      </c>
      <c r="I115" s="203"/>
      <c r="J115" s="204">
        <f>ROUND(I115*H115,2)</f>
        <v>0</v>
      </c>
      <c r="K115" s="200" t="s">
        <v>20</v>
      </c>
      <c r="L115" s="46"/>
      <c r="M115" s="205" t="s">
        <v>20</v>
      </c>
      <c r="N115" s="206" t="s">
        <v>50</v>
      </c>
      <c r="O115" s="86"/>
      <c r="P115" s="207">
        <f>O115*H115</f>
        <v>0</v>
      </c>
      <c r="Q115" s="207">
        <v>0</v>
      </c>
      <c r="R115" s="207">
        <f>Q115*H115</f>
        <v>0</v>
      </c>
      <c r="S115" s="207">
        <v>0</v>
      </c>
      <c r="T115" s="208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09" t="s">
        <v>142</v>
      </c>
      <c r="AT115" s="209" t="s">
        <v>138</v>
      </c>
      <c r="AU115" s="209" t="s">
        <v>22</v>
      </c>
      <c r="AY115" s="19" t="s">
        <v>137</v>
      </c>
      <c r="BE115" s="210">
        <f>IF(N115="základní",J115,0)</f>
        <v>0</v>
      </c>
      <c r="BF115" s="210">
        <f>IF(N115="snížená",J115,0)</f>
        <v>0</v>
      </c>
      <c r="BG115" s="210">
        <f>IF(N115="zákl. přenesená",J115,0)</f>
        <v>0</v>
      </c>
      <c r="BH115" s="210">
        <f>IF(N115="sníž. přenesená",J115,0)</f>
        <v>0</v>
      </c>
      <c r="BI115" s="210">
        <f>IF(N115="nulová",J115,0)</f>
        <v>0</v>
      </c>
      <c r="BJ115" s="19" t="s">
        <v>22</v>
      </c>
      <c r="BK115" s="210">
        <f>ROUND(I115*H115,2)</f>
        <v>0</v>
      </c>
      <c r="BL115" s="19" t="s">
        <v>142</v>
      </c>
      <c r="BM115" s="209" t="s">
        <v>204</v>
      </c>
    </row>
    <row r="116" spans="1:47" s="2" customFormat="1" ht="12">
      <c r="A116" s="40"/>
      <c r="B116" s="41"/>
      <c r="C116" s="42"/>
      <c r="D116" s="211" t="s">
        <v>144</v>
      </c>
      <c r="E116" s="42"/>
      <c r="F116" s="212" t="s">
        <v>203</v>
      </c>
      <c r="G116" s="42"/>
      <c r="H116" s="42"/>
      <c r="I116" s="213"/>
      <c r="J116" s="42"/>
      <c r="K116" s="42"/>
      <c r="L116" s="46"/>
      <c r="M116" s="214"/>
      <c r="N116" s="215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144</v>
      </c>
      <c r="AU116" s="19" t="s">
        <v>22</v>
      </c>
    </row>
    <row r="117" spans="1:47" s="2" customFormat="1" ht="12">
      <c r="A117" s="40"/>
      <c r="B117" s="41"/>
      <c r="C117" s="42"/>
      <c r="D117" s="211" t="s">
        <v>145</v>
      </c>
      <c r="E117" s="42"/>
      <c r="F117" s="216" t="s">
        <v>205</v>
      </c>
      <c r="G117" s="42"/>
      <c r="H117" s="42"/>
      <c r="I117" s="213"/>
      <c r="J117" s="42"/>
      <c r="K117" s="42"/>
      <c r="L117" s="46"/>
      <c r="M117" s="214"/>
      <c r="N117" s="215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145</v>
      </c>
      <c r="AU117" s="19" t="s">
        <v>22</v>
      </c>
    </row>
    <row r="118" spans="1:65" s="2" customFormat="1" ht="16.5" customHeight="1">
      <c r="A118" s="40"/>
      <c r="B118" s="41"/>
      <c r="C118" s="198" t="s">
        <v>206</v>
      </c>
      <c r="D118" s="198" t="s">
        <v>138</v>
      </c>
      <c r="E118" s="199" t="s">
        <v>207</v>
      </c>
      <c r="F118" s="200" t="s">
        <v>208</v>
      </c>
      <c r="G118" s="201" t="s">
        <v>141</v>
      </c>
      <c r="H118" s="202">
        <v>1</v>
      </c>
      <c r="I118" s="203"/>
      <c r="J118" s="204">
        <f>ROUND(I118*H118,2)</f>
        <v>0</v>
      </c>
      <c r="K118" s="200" t="s">
        <v>20</v>
      </c>
      <c r="L118" s="46"/>
      <c r="M118" s="205" t="s">
        <v>20</v>
      </c>
      <c r="N118" s="206" t="s">
        <v>50</v>
      </c>
      <c r="O118" s="86"/>
      <c r="P118" s="207">
        <f>O118*H118</f>
        <v>0</v>
      </c>
      <c r="Q118" s="207">
        <v>0</v>
      </c>
      <c r="R118" s="207">
        <f>Q118*H118</f>
        <v>0</v>
      </c>
      <c r="S118" s="207">
        <v>0</v>
      </c>
      <c r="T118" s="208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09" t="s">
        <v>142</v>
      </c>
      <c r="AT118" s="209" t="s">
        <v>138</v>
      </c>
      <c r="AU118" s="209" t="s">
        <v>22</v>
      </c>
      <c r="AY118" s="19" t="s">
        <v>137</v>
      </c>
      <c r="BE118" s="210">
        <f>IF(N118="základní",J118,0)</f>
        <v>0</v>
      </c>
      <c r="BF118" s="210">
        <f>IF(N118="snížená",J118,0)</f>
        <v>0</v>
      </c>
      <c r="BG118" s="210">
        <f>IF(N118="zákl. přenesená",J118,0)</f>
        <v>0</v>
      </c>
      <c r="BH118" s="210">
        <f>IF(N118="sníž. přenesená",J118,0)</f>
        <v>0</v>
      </c>
      <c r="BI118" s="210">
        <f>IF(N118="nulová",J118,0)</f>
        <v>0</v>
      </c>
      <c r="BJ118" s="19" t="s">
        <v>22</v>
      </c>
      <c r="BK118" s="210">
        <f>ROUND(I118*H118,2)</f>
        <v>0</v>
      </c>
      <c r="BL118" s="19" t="s">
        <v>142</v>
      </c>
      <c r="BM118" s="209" t="s">
        <v>209</v>
      </c>
    </row>
    <row r="119" spans="1:47" s="2" customFormat="1" ht="12">
      <c r="A119" s="40"/>
      <c r="B119" s="41"/>
      <c r="C119" s="42"/>
      <c r="D119" s="211" t="s">
        <v>144</v>
      </c>
      <c r="E119" s="42"/>
      <c r="F119" s="212" t="s">
        <v>208</v>
      </c>
      <c r="G119" s="42"/>
      <c r="H119" s="42"/>
      <c r="I119" s="213"/>
      <c r="J119" s="42"/>
      <c r="K119" s="42"/>
      <c r="L119" s="46"/>
      <c r="M119" s="214"/>
      <c r="N119" s="215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144</v>
      </c>
      <c r="AU119" s="19" t="s">
        <v>22</v>
      </c>
    </row>
    <row r="120" spans="1:65" s="2" customFormat="1" ht="16.5" customHeight="1">
      <c r="A120" s="40"/>
      <c r="B120" s="41"/>
      <c r="C120" s="198" t="s">
        <v>210</v>
      </c>
      <c r="D120" s="198" t="s">
        <v>138</v>
      </c>
      <c r="E120" s="199" t="s">
        <v>211</v>
      </c>
      <c r="F120" s="200" t="s">
        <v>212</v>
      </c>
      <c r="G120" s="201" t="s">
        <v>141</v>
      </c>
      <c r="H120" s="202">
        <v>1</v>
      </c>
      <c r="I120" s="203"/>
      <c r="J120" s="204">
        <f>ROUND(I120*H120,2)</f>
        <v>0</v>
      </c>
      <c r="K120" s="200" t="s">
        <v>20</v>
      </c>
      <c r="L120" s="46"/>
      <c r="M120" s="205" t="s">
        <v>20</v>
      </c>
      <c r="N120" s="206" t="s">
        <v>50</v>
      </c>
      <c r="O120" s="86"/>
      <c r="P120" s="207">
        <f>O120*H120</f>
        <v>0</v>
      </c>
      <c r="Q120" s="207">
        <v>0</v>
      </c>
      <c r="R120" s="207">
        <f>Q120*H120</f>
        <v>0</v>
      </c>
      <c r="S120" s="207">
        <v>0</v>
      </c>
      <c r="T120" s="208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09" t="s">
        <v>142</v>
      </c>
      <c r="AT120" s="209" t="s">
        <v>138</v>
      </c>
      <c r="AU120" s="209" t="s">
        <v>22</v>
      </c>
      <c r="AY120" s="19" t="s">
        <v>137</v>
      </c>
      <c r="BE120" s="210">
        <f>IF(N120="základní",J120,0)</f>
        <v>0</v>
      </c>
      <c r="BF120" s="210">
        <f>IF(N120="snížená",J120,0)</f>
        <v>0</v>
      </c>
      <c r="BG120" s="210">
        <f>IF(N120="zákl. přenesená",J120,0)</f>
        <v>0</v>
      </c>
      <c r="BH120" s="210">
        <f>IF(N120="sníž. přenesená",J120,0)</f>
        <v>0</v>
      </c>
      <c r="BI120" s="210">
        <f>IF(N120="nulová",J120,0)</f>
        <v>0</v>
      </c>
      <c r="BJ120" s="19" t="s">
        <v>22</v>
      </c>
      <c r="BK120" s="210">
        <f>ROUND(I120*H120,2)</f>
        <v>0</v>
      </c>
      <c r="BL120" s="19" t="s">
        <v>142</v>
      </c>
      <c r="BM120" s="209" t="s">
        <v>213</v>
      </c>
    </row>
    <row r="121" spans="1:47" s="2" customFormat="1" ht="12">
      <c r="A121" s="40"/>
      <c r="B121" s="41"/>
      <c r="C121" s="42"/>
      <c r="D121" s="211" t="s">
        <v>144</v>
      </c>
      <c r="E121" s="42"/>
      <c r="F121" s="212" t="s">
        <v>212</v>
      </c>
      <c r="G121" s="42"/>
      <c r="H121" s="42"/>
      <c r="I121" s="213"/>
      <c r="J121" s="42"/>
      <c r="K121" s="42"/>
      <c r="L121" s="46"/>
      <c r="M121" s="214"/>
      <c r="N121" s="215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144</v>
      </c>
      <c r="AU121" s="19" t="s">
        <v>22</v>
      </c>
    </row>
    <row r="122" spans="1:65" s="2" customFormat="1" ht="16.5" customHeight="1">
      <c r="A122" s="40"/>
      <c r="B122" s="41"/>
      <c r="C122" s="198" t="s">
        <v>214</v>
      </c>
      <c r="D122" s="198" t="s">
        <v>138</v>
      </c>
      <c r="E122" s="199" t="s">
        <v>215</v>
      </c>
      <c r="F122" s="200" t="s">
        <v>216</v>
      </c>
      <c r="G122" s="201" t="s">
        <v>217</v>
      </c>
      <c r="H122" s="202">
        <v>6</v>
      </c>
      <c r="I122" s="203"/>
      <c r="J122" s="204">
        <f>ROUND(I122*H122,2)</f>
        <v>0</v>
      </c>
      <c r="K122" s="200" t="s">
        <v>20</v>
      </c>
      <c r="L122" s="46"/>
      <c r="M122" s="205" t="s">
        <v>20</v>
      </c>
      <c r="N122" s="206" t="s">
        <v>50</v>
      </c>
      <c r="O122" s="86"/>
      <c r="P122" s="207">
        <f>O122*H122</f>
        <v>0</v>
      </c>
      <c r="Q122" s="207">
        <v>0</v>
      </c>
      <c r="R122" s="207">
        <f>Q122*H122</f>
        <v>0</v>
      </c>
      <c r="S122" s="207">
        <v>0</v>
      </c>
      <c r="T122" s="208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09" t="s">
        <v>142</v>
      </c>
      <c r="AT122" s="209" t="s">
        <v>138</v>
      </c>
      <c r="AU122" s="209" t="s">
        <v>22</v>
      </c>
      <c r="AY122" s="19" t="s">
        <v>137</v>
      </c>
      <c r="BE122" s="210">
        <f>IF(N122="základní",J122,0)</f>
        <v>0</v>
      </c>
      <c r="BF122" s="210">
        <f>IF(N122="snížená",J122,0)</f>
        <v>0</v>
      </c>
      <c r="BG122" s="210">
        <f>IF(N122="zákl. přenesená",J122,0)</f>
        <v>0</v>
      </c>
      <c r="BH122" s="210">
        <f>IF(N122="sníž. přenesená",J122,0)</f>
        <v>0</v>
      </c>
      <c r="BI122" s="210">
        <f>IF(N122="nulová",J122,0)</f>
        <v>0</v>
      </c>
      <c r="BJ122" s="19" t="s">
        <v>22</v>
      </c>
      <c r="BK122" s="210">
        <f>ROUND(I122*H122,2)</f>
        <v>0</v>
      </c>
      <c r="BL122" s="19" t="s">
        <v>142</v>
      </c>
      <c r="BM122" s="209" t="s">
        <v>218</v>
      </c>
    </row>
    <row r="123" spans="1:47" s="2" customFormat="1" ht="12">
      <c r="A123" s="40"/>
      <c r="B123" s="41"/>
      <c r="C123" s="42"/>
      <c r="D123" s="211" t="s">
        <v>144</v>
      </c>
      <c r="E123" s="42"/>
      <c r="F123" s="212" t="s">
        <v>216</v>
      </c>
      <c r="G123" s="42"/>
      <c r="H123" s="42"/>
      <c r="I123" s="213"/>
      <c r="J123" s="42"/>
      <c r="K123" s="42"/>
      <c r="L123" s="46"/>
      <c r="M123" s="214"/>
      <c r="N123" s="215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144</v>
      </c>
      <c r="AU123" s="19" t="s">
        <v>22</v>
      </c>
    </row>
    <row r="124" spans="1:47" s="2" customFormat="1" ht="12">
      <c r="A124" s="40"/>
      <c r="B124" s="41"/>
      <c r="C124" s="42"/>
      <c r="D124" s="211" t="s">
        <v>145</v>
      </c>
      <c r="E124" s="42"/>
      <c r="F124" s="216" t="s">
        <v>219</v>
      </c>
      <c r="G124" s="42"/>
      <c r="H124" s="42"/>
      <c r="I124" s="213"/>
      <c r="J124" s="42"/>
      <c r="K124" s="42"/>
      <c r="L124" s="46"/>
      <c r="M124" s="217"/>
      <c r="N124" s="218"/>
      <c r="O124" s="219"/>
      <c r="P124" s="219"/>
      <c r="Q124" s="219"/>
      <c r="R124" s="219"/>
      <c r="S124" s="219"/>
      <c r="T124" s="22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145</v>
      </c>
      <c r="AU124" s="19" t="s">
        <v>22</v>
      </c>
    </row>
    <row r="125" spans="1:31" s="2" customFormat="1" ht="6.95" customHeight="1">
      <c r="A125" s="40"/>
      <c r="B125" s="61"/>
      <c r="C125" s="62"/>
      <c r="D125" s="62"/>
      <c r="E125" s="62"/>
      <c r="F125" s="62"/>
      <c r="G125" s="62"/>
      <c r="H125" s="62"/>
      <c r="I125" s="62"/>
      <c r="J125" s="62"/>
      <c r="K125" s="62"/>
      <c r="L125" s="46"/>
      <c r="M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</sheetData>
  <sheetProtection password="CC35" sheet="1" objects="1" scenarios="1" formatColumns="0" formatRows="0" autoFilter="0"/>
  <autoFilter ref="C79:K124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88</v>
      </c>
    </row>
    <row r="4" spans="2:46" s="1" customFormat="1" ht="24.95" customHeight="1">
      <c r="B4" s="22"/>
      <c r="D4" s="132" t="s">
        <v>113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Librantický potok, Bukovina, výstavba suché retenční nádrže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114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220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19</v>
      </c>
      <c r="E11" s="40"/>
      <c r="F11" s="138" t="s">
        <v>20</v>
      </c>
      <c r="G11" s="40"/>
      <c r="H11" s="40"/>
      <c r="I11" s="134" t="s">
        <v>21</v>
      </c>
      <c r="J11" s="138" t="s">
        <v>20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23</v>
      </c>
      <c r="E12" s="40"/>
      <c r="F12" s="138" t="s">
        <v>24</v>
      </c>
      <c r="G12" s="40"/>
      <c r="H12" s="40"/>
      <c r="I12" s="134" t="s">
        <v>25</v>
      </c>
      <c r="J12" s="139" t="str">
        <f>'Rekapitulace stavby'!AN8</f>
        <v>4. 4. 2022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29</v>
      </c>
      <c r="E14" s="40"/>
      <c r="F14" s="40"/>
      <c r="G14" s="40"/>
      <c r="H14" s="40"/>
      <c r="I14" s="134" t="s">
        <v>30</v>
      </c>
      <c r="J14" s="138" t="s">
        <v>31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32</v>
      </c>
      <c r="F15" s="40"/>
      <c r="G15" s="40"/>
      <c r="H15" s="40"/>
      <c r="I15" s="134" t="s">
        <v>33</v>
      </c>
      <c r="J15" s="138" t="s">
        <v>20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34</v>
      </c>
      <c r="E17" s="40"/>
      <c r="F17" s="40"/>
      <c r="G17" s="40"/>
      <c r="H17" s="40"/>
      <c r="I17" s="134" t="s">
        <v>30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33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36</v>
      </c>
      <c r="E20" s="40"/>
      <c r="F20" s="40"/>
      <c r="G20" s="40"/>
      <c r="H20" s="40"/>
      <c r="I20" s="134" t="s">
        <v>30</v>
      </c>
      <c r="J20" s="138" t="s">
        <v>37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38</v>
      </c>
      <c r="F21" s="40"/>
      <c r="G21" s="40"/>
      <c r="H21" s="40"/>
      <c r="I21" s="134" t="s">
        <v>33</v>
      </c>
      <c r="J21" s="138" t="s">
        <v>39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41</v>
      </c>
      <c r="E23" s="40"/>
      <c r="F23" s="40"/>
      <c r="G23" s="40"/>
      <c r="H23" s="40"/>
      <c r="I23" s="134" t="s">
        <v>30</v>
      </c>
      <c r="J23" s="138" t="s">
        <v>20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42</v>
      </c>
      <c r="F24" s="40"/>
      <c r="G24" s="40"/>
      <c r="H24" s="40"/>
      <c r="I24" s="134" t="s">
        <v>33</v>
      </c>
      <c r="J24" s="138" t="s">
        <v>20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43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20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45</v>
      </c>
      <c r="E30" s="40"/>
      <c r="F30" s="40"/>
      <c r="G30" s="40"/>
      <c r="H30" s="40"/>
      <c r="I30" s="40"/>
      <c r="J30" s="146">
        <f>ROUND(J89,2)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47</v>
      </c>
      <c r="G32" s="40"/>
      <c r="H32" s="40"/>
      <c r="I32" s="147" t="s">
        <v>46</v>
      </c>
      <c r="J32" s="147" t="s">
        <v>48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49</v>
      </c>
      <c r="E33" s="134" t="s">
        <v>50</v>
      </c>
      <c r="F33" s="149">
        <f>ROUND((SUM(BE89:BE354)),2)</f>
        <v>0</v>
      </c>
      <c r="G33" s="40"/>
      <c r="H33" s="40"/>
      <c r="I33" s="150">
        <v>0.21</v>
      </c>
      <c r="J33" s="149">
        <f>ROUND(((SUM(BE89:BE354))*I33),2)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51</v>
      </c>
      <c r="F34" s="149">
        <f>ROUND((SUM(BF89:BF354)),2)</f>
        <v>0</v>
      </c>
      <c r="G34" s="40"/>
      <c r="H34" s="40"/>
      <c r="I34" s="150">
        <v>0.15</v>
      </c>
      <c r="J34" s="149">
        <f>ROUND(((SUM(BF89:BF354))*I34),2)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52</v>
      </c>
      <c r="F35" s="149">
        <f>ROUND((SUM(BG89:BG354)),2)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53</v>
      </c>
      <c r="F36" s="149">
        <f>ROUND((SUM(BH89:BH354)),2)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54</v>
      </c>
      <c r="F37" s="149">
        <f>ROUND((SUM(BI89:BI354)),2)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55</v>
      </c>
      <c r="E39" s="153"/>
      <c r="F39" s="153"/>
      <c r="G39" s="154" t="s">
        <v>56</v>
      </c>
      <c r="H39" s="155" t="s">
        <v>57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116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Librantický potok, Bukovina, výstavba suché retenční nádrže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114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01 - Hráz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23</v>
      </c>
      <c r="D52" s="42"/>
      <c r="E52" s="42"/>
      <c r="F52" s="29" t="str">
        <f>F12</f>
        <v>Bukovina u Hradce Králové</v>
      </c>
      <c r="G52" s="42"/>
      <c r="H52" s="42"/>
      <c r="I52" s="34" t="s">
        <v>25</v>
      </c>
      <c r="J52" s="74" t="str">
        <f>IF(J12="","",J12)</f>
        <v>4. 4. 2022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29</v>
      </c>
      <c r="D54" s="42"/>
      <c r="E54" s="42"/>
      <c r="F54" s="29" t="str">
        <f>E15</f>
        <v>Povodí Labe, s.p.</v>
      </c>
      <c r="G54" s="42"/>
      <c r="H54" s="42"/>
      <c r="I54" s="34" t="s">
        <v>36</v>
      </c>
      <c r="J54" s="38" t="str">
        <f>E21</f>
        <v>Valbek, spol. s r.o., středisko Plzeň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34</v>
      </c>
      <c r="D55" s="42"/>
      <c r="E55" s="42"/>
      <c r="F55" s="29" t="str">
        <f>IF(E18="","",E18)</f>
        <v>Vyplň údaj</v>
      </c>
      <c r="G55" s="42"/>
      <c r="H55" s="42"/>
      <c r="I55" s="34" t="s">
        <v>41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117</v>
      </c>
      <c r="D57" s="164"/>
      <c r="E57" s="164"/>
      <c r="F57" s="164"/>
      <c r="G57" s="164"/>
      <c r="H57" s="164"/>
      <c r="I57" s="164"/>
      <c r="J57" s="165" t="s">
        <v>118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77</v>
      </c>
      <c r="D59" s="42"/>
      <c r="E59" s="42"/>
      <c r="F59" s="42"/>
      <c r="G59" s="42"/>
      <c r="H59" s="42"/>
      <c r="I59" s="42"/>
      <c r="J59" s="104">
        <f>J89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119</v>
      </c>
    </row>
    <row r="60" spans="1:31" s="9" customFormat="1" ht="24.95" customHeight="1">
      <c r="A60" s="9"/>
      <c r="B60" s="167"/>
      <c r="C60" s="168"/>
      <c r="D60" s="169" t="s">
        <v>221</v>
      </c>
      <c r="E60" s="170"/>
      <c r="F60" s="170"/>
      <c r="G60" s="170"/>
      <c r="H60" s="170"/>
      <c r="I60" s="170"/>
      <c r="J60" s="171">
        <f>J90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2" customFormat="1" ht="19.9" customHeight="1">
      <c r="A61" s="12"/>
      <c r="B61" s="221"/>
      <c r="C61" s="222"/>
      <c r="D61" s="223" t="s">
        <v>222</v>
      </c>
      <c r="E61" s="224"/>
      <c r="F61" s="224"/>
      <c r="G61" s="224"/>
      <c r="H61" s="224"/>
      <c r="I61" s="224"/>
      <c r="J61" s="225">
        <f>J91</f>
        <v>0</v>
      </c>
      <c r="K61" s="222"/>
      <c r="L61" s="226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12" customFormat="1" ht="19.9" customHeight="1">
      <c r="A62" s="12"/>
      <c r="B62" s="221"/>
      <c r="C62" s="222"/>
      <c r="D62" s="223" t="s">
        <v>223</v>
      </c>
      <c r="E62" s="224"/>
      <c r="F62" s="224"/>
      <c r="G62" s="224"/>
      <c r="H62" s="224"/>
      <c r="I62" s="224"/>
      <c r="J62" s="225">
        <f>J287</f>
        <v>0</v>
      </c>
      <c r="K62" s="222"/>
      <c r="L62" s="226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s="12" customFormat="1" ht="19.9" customHeight="1">
      <c r="A63" s="12"/>
      <c r="B63" s="221"/>
      <c r="C63" s="222"/>
      <c r="D63" s="223" t="s">
        <v>224</v>
      </c>
      <c r="E63" s="224"/>
      <c r="F63" s="224"/>
      <c r="G63" s="224"/>
      <c r="H63" s="224"/>
      <c r="I63" s="224"/>
      <c r="J63" s="225">
        <f>J307</f>
        <v>0</v>
      </c>
      <c r="K63" s="222"/>
      <c r="L63" s="22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s="12" customFormat="1" ht="19.9" customHeight="1">
      <c r="A64" s="12"/>
      <c r="B64" s="221"/>
      <c r="C64" s="222"/>
      <c r="D64" s="223" t="s">
        <v>225</v>
      </c>
      <c r="E64" s="224"/>
      <c r="F64" s="224"/>
      <c r="G64" s="224"/>
      <c r="H64" s="224"/>
      <c r="I64" s="224"/>
      <c r="J64" s="225">
        <f>J326</f>
        <v>0</v>
      </c>
      <c r="K64" s="222"/>
      <c r="L64" s="226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s="12" customFormat="1" ht="19.9" customHeight="1">
      <c r="A65" s="12"/>
      <c r="B65" s="221"/>
      <c r="C65" s="222"/>
      <c r="D65" s="223" t="s">
        <v>226</v>
      </c>
      <c r="E65" s="224"/>
      <c r="F65" s="224"/>
      <c r="G65" s="224"/>
      <c r="H65" s="224"/>
      <c r="I65" s="224"/>
      <c r="J65" s="225">
        <f>J333</f>
        <v>0</v>
      </c>
      <c r="K65" s="222"/>
      <c r="L65" s="22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12" customFormat="1" ht="19.9" customHeight="1">
      <c r="A66" s="12"/>
      <c r="B66" s="221"/>
      <c r="C66" s="222"/>
      <c r="D66" s="223" t="s">
        <v>227</v>
      </c>
      <c r="E66" s="224"/>
      <c r="F66" s="224"/>
      <c r="G66" s="224"/>
      <c r="H66" s="224"/>
      <c r="I66" s="224"/>
      <c r="J66" s="225">
        <f>J339</f>
        <v>0</v>
      </c>
      <c r="K66" s="222"/>
      <c r="L66" s="226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s="12" customFormat="1" ht="19.9" customHeight="1">
      <c r="A67" s="12"/>
      <c r="B67" s="221"/>
      <c r="C67" s="222"/>
      <c r="D67" s="223" t="s">
        <v>228</v>
      </c>
      <c r="E67" s="224"/>
      <c r="F67" s="224"/>
      <c r="G67" s="224"/>
      <c r="H67" s="224"/>
      <c r="I67" s="224"/>
      <c r="J67" s="225">
        <f>J343</f>
        <v>0</v>
      </c>
      <c r="K67" s="222"/>
      <c r="L67" s="226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s="9" customFormat="1" ht="24.95" customHeight="1">
      <c r="A68" s="9"/>
      <c r="B68" s="167"/>
      <c r="C68" s="168"/>
      <c r="D68" s="169" t="s">
        <v>229</v>
      </c>
      <c r="E68" s="170"/>
      <c r="F68" s="170"/>
      <c r="G68" s="170"/>
      <c r="H68" s="170"/>
      <c r="I68" s="170"/>
      <c r="J68" s="171">
        <f>J347</f>
        <v>0</v>
      </c>
      <c r="K68" s="168"/>
      <c r="L68" s="17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2" customFormat="1" ht="19.9" customHeight="1">
      <c r="A69" s="12"/>
      <c r="B69" s="221"/>
      <c r="C69" s="222"/>
      <c r="D69" s="223" t="s">
        <v>230</v>
      </c>
      <c r="E69" s="224"/>
      <c r="F69" s="224"/>
      <c r="G69" s="224"/>
      <c r="H69" s="224"/>
      <c r="I69" s="224"/>
      <c r="J69" s="225">
        <f>J348</f>
        <v>0</v>
      </c>
      <c r="K69" s="222"/>
      <c r="L69" s="226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121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62" t="str">
        <f>E7</f>
        <v>Librantický potok, Bukovina, výstavba suché retenční nádrže</v>
      </c>
      <c r="F79" s="34"/>
      <c r="G79" s="34"/>
      <c r="H79" s="34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114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71" t="str">
        <f>E9</f>
        <v>SO 01 - Hráz</v>
      </c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23</v>
      </c>
      <c r="D83" s="42"/>
      <c r="E83" s="42"/>
      <c r="F83" s="29" t="str">
        <f>F12</f>
        <v>Bukovina u Hradce Králové</v>
      </c>
      <c r="G83" s="42"/>
      <c r="H83" s="42"/>
      <c r="I83" s="34" t="s">
        <v>25</v>
      </c>
      <c r="J83" s="74" t="str">
        <f>IF(J12="","",J12)</f>
        <v>4. 4. 2022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5.65" customHeight="1">
      <c r="A85" s="40"/>
      <c r="B85" s="41"/>
      <c r="C85" s="34" t="s">
        <v>29</v>
      </c>
      <c r="D85" s="42"/>
      <c r="E85" s="42"/>
      <c r="F85" s="29" t="str">
        <f>E15</f>
        <v>Povodí Labe, s.p.</v>
      </c>
      <c r="G85" s="42"/>
      <c r="H85" s="42"/>
      <c r="I85" s="34" t="s">
        <v>36</v>
      </c>
      <c r="J85" s="38" t="str">
        <f>E21</f>
        <v>Valbek, spol. s r.o., středisko Plzeň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34</v>
      </c>
      <c r="D86" s="42"/>
      <c r="E86" s="42"/>
      <c r="F86" s="29" t="str">
        <f>IF(E18="","",E18)</f>
        <v>Vyplň údaj</v>
      </c>
      <c r="G86" s="42"/>
      <c r="H86" s="42"/>
      <c r="I86" s="34" t="s">
        <v>41</v>
      </c>
      <c r="J86" s="38" t="str">
        <f>E24</f>
        <v xml:space="preserve"> 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0.3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10" customFormat="1" ht="29.25" customHeight="1">
      <c r="A88" s="173"/>
      <c r="B88" s="174"/>
      <c r="C88" s="175" t="s">
        <v>122</v>
      </c>
      <c r="D88" s="176" t="s">
        <v>64</v>
      </c>
      <c r="E88" s="176" t="s">
        <v>60</v>
      </c>
      <c r="F88" s="176" t="s">
        <v>61</v>
      </c>
      <c r="G88" s="176" t="s">
        <v>123</v>
      </c>
      <c r="H88" s="176" t="s">
        <v>124</v>
      </c>
      <c r="I88" s="176" t="s">
        <v>125</v>
      </c>
      <c r="J88" s="176" t="s">
        <v>118</v>
      </c>
      <c r="K88" s="177" t="s">
        <v>126</v>
      </c>
      <c r="L88" s="178"/>
      <c r="M88" s="94" t="s">
        <v>20</v>
      </c>
      <c r="N88" s="95" t="s">
        <v>49</v>
      </c>
      <c r="O88" s="95" t="s">
        <v>127</v>
      </c>
      <c r="P88" s="95" t="s">
        <v>128</v>
      </c>
      <c r="Q88" s="95" t="s">
        <v>129</v>
      </c>
      <c r="R88" s="95" t="s">
        <v>130</v>
      </c>
      <c r="S88" s="95" t="s">
        <v>131</v>
      </c>
      <c r="T88" s="96" t="s">
        <v>132</v>
      </c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</row>
    <row r="89" spans="1:63" s="2" customFormat="1" ht="22.8" customHeight="1">
      <c r="A89" s="40"/>
      <c r="B89" s="41"/>
      <c r="C89" s="101" t="s">
        <v>133</v>
      </c>
      <c r="D89" s="42"/>
      <c r="E89" s="42"/>
      <c r="F89" s="42"/>
      <c r="G89" s="42"/>
      <c r="H89" s="42"/>
      <c r="I89" s="42"/>
      <c r="J89" s="179">
        <f>BK89</f>
        <v>0</v>
      </c>
      <c r="K89" s="42"/>
      <c r="L89" s="46"/>
      <c r="M89" s="97"/>
      <c r="N89" s="180"/>
      <c r="O89" s="98"/>
      <c r="P89" s="181">
        <f>P90+P347</f>
        <v>0</v>
      </c>
      <c r="Q89" s="98"/>
      <c r="R89" s="181">
        <f>R90+R347</f>
        <v>2692.51620672</v>
      </c>
      <c r="S89" s="98"/>
      <c r="T89" s="182">
        <f>T90+T347</f>
        <v>24.8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78</v>
      </c>
      <c r="AU89" s="19" t="s">
        <v>119</v>
      </c>
      <c r="BK89" s="183">
        <f>BK90+BK347</f>
        <v>0</v>
      </c>
    </row>
    <row r="90" spans="1:63" s="11" customFormat="1" ht="25.9" customHeight="1">
      <c r="A90" s="11"/>
      <c r="B90" s="184"/>
      <c r="C90" s="185"/>
      <c r="D90" s="186" t="s">
        <v>78</v>
      </c>
      <c r="E90" s="187" t="s">
        <v>231</v>
      </c>
      <c r="F90" s="187" t="s">
        <v>232</v>
      </c>
      <c r="G90" s="185"/>
      <c r="H90" s="185"/>
      <c r="I90" s="188"/>
      <c r="J90" s="189">
        <f>BK90</f>
        <v>0</v>
      </c>
      <c r="K90" s="185"/>
      <c r="L90" s="190"/>
      <c r="M90" s="191"/>
      <c r="N90" s="192"/>
      <c r="O90" s="192"/>
      <c r="P90" s="193">
        <f>P91+P287+P307+P326+P333+P339+P343</f>
        <v>0</v>
      </c>
      <c r="Q90" s="192"/>
      <c r="R90" s="193">
        <f>R91+R287+R307+R326+R333+R339+R343</f>
        <v>2692.45620672</v>
      </c>
      <c r="S90" s="192"/>
      <c r="T90" s="194">
        <f>T91+T287+T307+T326+T333+T339+T343</f>
        <v>24.8</v>
      </c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R90" s="195" t="s">
        <v>22</v>
      </c>
      <c r="AT90" s="196" t="s">
        <v>78</v>
      </c>
      <c r="AU90" s="196" t="s">
        <v>79</v>
      </c>
      <c r="AY90" s="195" t="s">
        <v>137</v>
      </c>
      <c r="BK90" s="197">
        <f>BK91+BK287+BK307+BK326+BK333+BK339+BK343</f>
        <v>0</v>
      </c>
    </row>
    <row r="91" spans="1:63" s="11" customFormat="1" ht="22.8" customHeight="1">
      <c r="A91" s="11"/>
      <c r="B91" s="184"/>
      <c r="C91" s="185"/>
      <c r="D91" s="186" t="s">
        <v>78</v>
      </c>
      <c r="E91" s="227" t="s">
        <v>22</v>
      </c>
      <c r="F91" s="227" t="s">
        <v>233</v>
      </c>
      <c r="G91" s="185"/>
      <c r="H91" s="185"/>
      <c r="I91" s="188"/>
      <c r="J91" s="228">
        <f>BK91</f>
        <v>0</v>
      </c>
      <c r="K91" s="185"/>
      <c r="L91" s="190"/>
      <c r="M91" s="191"/>
      <c r="N91" s="192"/>
      <c r="O91" s="192"/>
      <c r="P91" s="193">
        <f>SUM(P92:P286)</f>
        <v>0</v>
      </c>
      <c r="Q91" s="192"/>
      <c r="R91" s="193">
        <f>SUM(R92:R286)</f>
        <v>2156.314648</v>
      </c>
      <c r="S91" s="192"/>
      <c r="T91" s="194">
        <f>SUM(T92:T286)</f>
        <v>0.8</v>
      </c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R91" s="195" t="s">
        <v>22</v>
      </c>
      <c r="AT91" s="196" t="s">
        <v>78</v>
      </c>
      <c r="AU91" s="196" t="s">
        <v>22</v>
      </c>
      <c r="AY91" s="195" t="s">
        <v>137</v>
      </c>
      <c r="BK91" s="197">
        <f>SUM(BK92:BK286)</f>
        <v>0</v>
      </c>
    </row>
    <row r="92" spans="1:65" s="2" customFormat="1" ht="24.15" customHeight="1">
      <c r="A92" s="40"/>
      <c r="B92" s="41"/>
      <c r="C92" s="198" t="s">
        <v>22</v>
      </c>
      <c r="D92" s="198" t="s">
        <v>138</v>
      </c>
      <c r="E92" s="199" t="s">
        <v>234</v>
      </c>
      <c r="F92" s="200" t="s">
        <v>235</v>
      </c>
      <c r="G92" s="201" t="s">
        <v>236</v>
      </c>
      <c r="H92" s="202">
        <v>3400</v>
      </c>
      <c r="I92" s="203"/>
      <c r="J92" s="204">
        <f>ROUND(I92*H92,2)</f>
        <v>0</v>
      </c>
      <c r="K92" s="200" t="s">
        <v>237</v>
      </c>
      <c r="L92" s="46"/>
      <c r="M92" s="205" t="s">
        <v>20</v>
      </c>
      <c r="N92" s="206" t="s">
        <v>50</v>
      </c>
      <c r="O92" s="86"/>
      <c r="P92" s="207">
        <f>O92*H92</f>
        <v>0</v>
      </c>
      <c r="Q92" s="207">
        <v>0</v>
      </c>
      <c r="R92" s="207">
        <f>Q92*H92</f>
        <v>0</v>
      </c>
      <c r="S92" s="207">
        <v>0</v>
      </c>
      <c r="T92" s="208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09" t="s">
        <v>142</v>
      </c>
      <c r="AT92" s="209" t="s">
        <v>138</v>
      </c>
      <c r="AU92" s="209" t="s">
        <v>88</v>
      </c>
      <c r="AY92" s="19" t="s">
        <v>137</v>
      </c>
      <c r="BE92" s="210">
        <f>IF(N92="základní",J92,0)</f>
        <v>0</v>
      </c>
      <c r="BF92" s="210">
        <f>IF(N92="snížená",J92,0)</f>
        <v>0</v>
      </c>
      <c r="BG92" s="210">
        <f>IF(N92="zákl. přenesená",J92,0)</f>
        <v>0</v>
      </c>
      <c r="BH92" s="210">
        <f>IF(N92="sníž. přenesená",J92,0)</f>
        <v>0</v>
      </c>
      <c r="BI92" s="210">
        <f>IF(N92="nulová",J92,0)</f>
        <v>0</v>
      </c>
      <c r="BJ92" s="19" t="s">
        <v>22</v>
      </c>
      <c r="BK92" s="210">
        <f>ROUND(I92*H92,2)</f>
        <v>0</v>
      </c>
      <c r="BL92" s="19" t="s">
        <v>142</v>
      </c>
      <c r="BM92" s="209" t="s">
        <v>238</v>
      </c>
    </row>
    <row r="93" spans="1:47" s="2" customFormat="1" ht="12">
      <c r="A93" s="40"/>
      <c r="B93" s="41"/>
      <c r="C93" s="42"/>
      <c r="D93" s="211" t="s">
        <v>144</v>
      </c>
      <c r="E93" s="42"/>
      <c r="F93" s="212" t="s">
        <v>239</v>
      </c>
      <c r="G93" s="42"/>
      <c r="H93" s="42"/>
      <c r="I93" s="213"/>
      <c r="J93" s="42"/>
      <c r="K93" s="42"/>
      <c r="L93" s="46"/>
      <c r="M93" s="214"/>
      <c r="N93" s="215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144</v>
      </c>
      <c r="AU93" s="19" t="s">
        <v>88</v>
      </c>
    </row>
    <row r="94" spans="1:47" s="2" customFormat="1" ht="12">
      <c r="A94" s="40"/>
      <c r="B94" s="41"/>
      <c r="C94" s="42"/>
      <c r="D94" s="229" t="s">
        <v>240</v>
      </c>
      <c r="E94" s="42"/>
      <c r="F94" s="230" t="s">
        <v>241</v>
      </c>
      <c r="G94" s="42"/>
      <c r="H94" s="42"/>
      <c r="I94" s="213"/>
      <c r="J94" s="42"/>
      <c r="K94" s="42"/>
      <c r="L94" s="46"/>
      <c r="M94" s="214"/>
      <c r="N94" s="215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240</v>
      </c>
      <c r="AU94" s="19" t="s">
        <v>88</v>
      </c>
    </row>
    <row r="95" spans="1:51" s="13" customFormat="1" ht="12">
      <c r="A95" s="13"/>
      <c r="B95" s="231"/>
      <c r="C95" s="232"/>
      <c r="D95" s="211" t="s">
        <v>242</v>
      </c>
      <c r="E95" s="233" t="s">
        <v>20</v>
      </c>
      <c r="F95" s="234" t="s">
        <v>243</v>
      </c>
      <c r="G95" s="232"/>
      <c r="H95" s="235">
        <v>3400</v>
      </c>
      <c r="I95" s="236"/>
      <c r="J95" s="232"/>
      <c r="K95" s="232"/>
      <c r="L95" s="237"/>
      <c r="M95" s="238"/>
      <c r="N95" s="239"/>
      <c r="O95" s="239"/>
      <c r="P95" s="239"/>
      <c r="Q95" s="239"/>
      <c r="R95" s="239"/>
      <c r="S95" s="239"/>
      <c r="T95" s="24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1" t="s">
        <v>242</v>
      </c>
      <c r="AU95" s="241" t="s">
        <v>88</v>
      </c>
      <c r="AV95" s="13" t="s">
        <v>88</v>
      </c>
      <c r="AW95" s="13" t="s">
        <v>40</v>
      </c>
      <c r="AX95" s="13" t="s">
        <v>22</v>
      </c>
      <c r="AY95" s="241" t="s">
        <v>137</v>
      </c>
    </row>
    <row r="96" spans="1:65" s="2" customFormat="1" ht="16.5" customHeight="1">
      <c r="A96" s="40"/>
      <c r="B96" s="41"/>
      <c r="C96" s="198" t="s">
        <v>88</v>
      </c>
      <c r="D96" s="198" t="s">
        <v>138</v>
      </c>
      <c r="E96" s="199" t="s">
        <v>244</v>
      </c>
      <c r="F96" s="200" t="s">
        <v>245</v>
      </c>
      <c r="G96" s="201" t="s">
        <v>236</v>
      </c>
      <c r="H96" s="202">
        <v>3400</v>
      </c>
      <c r="I96" s="203"/>
      <c r="J96" s="204">
        <f>ROUND(I96*H96,2)</f>
        <v>0</v>
      </c>
      <c r="K96" s="200" t="s">
        <v>20</v>
      </c>
      <c r="L96" s="46"/>
      <c r="M96" s="205" t="s">
        <v>20</v>
      </c>
      <c r="N96" s="206" t="s">
        <v>50</v>
      </c>
      <c r="O96" s="86"/>
      <c r="P96" s="207">
        <f>O96*H96</f>
        <v>0</v>
      </c>
      <c r="Q96" s="207">
        <v>6E-05</v>
      </c>
      <c r="R96" s="207">
        <f>Q96*H96</f>
        <v>0.20400000000000001</v>
      </c>
      <c r="S96" s="207">
        <v>0</v>
      </c>
      <c r="T96" s="208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09" t="s">
        <v>142</v>
      </c>
      <c r="AT96" s="209" t="s">
        <v>138</v>
      </c>
      <c r="AU96" s="209" t="s">
        <v>88</v>
      </c>
      <c r="AY96" s="19" t="s">
        <v>137</v>
      </c>
      <c r="BE96" s="210">
        <f>IF(N96="základní",J96,0)</f>
        <v>0</v>
      </c>
      <c r="BF96" s="210">
        <f>IF(N96="snížená",J96,0)</f>
        <v>0</v>
      </c>
      <c r="BG96" s="210">
        <f>IF(N96="zákl. přenesená",J96,0)</f>
        <v>0</v>
      </c>
      <c r="BH96" s="210">
        <f>IF(N96="sníž. přenesená",J96,0)</f>
        <v>0</v>
      </c>
      <c r="BI96" s="210">
        <f>IF(N96="nulová",J96,0)</f>
        <v>0</v>
      </c>
      <c r="BJ96" s="19" t="s">
        <v>22</v>
      </c>
      <c r="BK96" s="210">
        <f>ROUND(I96*H96,2)</f>
        <v>0</v>
      </c>
      <c r="BL96" s="19" t="s">
        <v>142</v>
      </c>
      <c r="BM96" s="209" t="s">
        <v>246</v>
      </c>
    </row>
    <row r="97" spans="1:47" s="2" customFormat="1" ht="12">
      <c r="A97" s="40"/>
      <c r="B97" s="41"/>
      <c r="C97" s="42"/>
      <c r="D97" s="211" t="s">
        <v>144</v>
      </c>
      <c r="E97" s="42"/>
      <c r="F97" s="212" t="s">
        <v>247</v>
      </c>
      <c r="G97" s="42"/>
      <c r="H97" s="42"/>
      <c r="I97" s="213"/>
      <c r="J97" s="42"/>
      <c r="K97" s="42"/>
      <c r="L97" s="46"/>
      <c r="M97" s="214"/>
      <c r="N97" s="215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144</v>
      </c>
      <c r="AU97" s="19" t="s">
        <v>88</v>
      </c>
    </row>
    <row r="98" spans="1:47" s="2" customFormat="1" ht="12">
      <c r="A98" s="40"/>
      <c r="B98" s="41"/>
      <c r="C98" s="42"/>
      <c r="D98" s="211" t="s">
        <v>145</v>
      </c>
      <c r="E98" s="42"/>
      <c r="F98" s="216" t="s">
        <v>248</v>
      </c>
      <c r="G98" s="42"/>
      <c r="H98" s="42"/>
      <c r="I98" s="213"/>
      <c r="J98" s="42"/>
      <c r="K98" s="42"/>
      <c r="L98" s="46"/>
      <c r="M98" s="214"/>
      <c r="N98" s="215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145</v>
      </c>
      <c r="AU98" s="19" t="s">
        <v>88</v>
      </c>
    </row>
    <row r="99" spans="1:51" s="13" customFormat="1" ht="12">
      <c r="A99" s="13"/>
      <c r="B99" s="231"/>
      <c r="C99" s="232"/>
      <c r="D99" s="211" t="s">
        <v>242</v>
      </c>
      <c r="E99" s="233" t="s">
        <v>20</v>
      </c>
      <c r="F99" s="234" t="s">
        <v>243</v>
      </c>
      <c r="G99" s="232"/>
      <c r="H99" s="235">
        <v>3400</v>
      </c>
      <c r="I99" s="236"/>
      <c r="J99" s="232"/>
      <c r="K99" s="232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242</v>
      </c>
      <c r="AU99" s="241" t="s">
        <v>88</v>
      </c>
      <c r="AV99" s="13" t="s">
        <v>88</v>
      </c>
      <c r="AW99" s="13" t="s">
        <v>40</v>
      </c>
      <c r="AX99" s="13" t="s">
        <v>22</v>
      </c>
      <c r="AY99" s="241" t="s">
        <v>137</v>
      </c>
    </row>
    <row r="100" spans="1:65" s="2" customFormat="1" ht="16.5" customHeight="1">
      <c r="A100" s="40"/>
      <c r="B100" s="41"/>
      <c r="C100" s="198" t="s">
        <v>151</v>
      </c>
      <c r="D100" s="198" t="s">
        <v>138</v>
      </c>
      <c r="E100" s="199" t="s">
        <v>249</v>
      </c>
      <c r="F100" s="200" t="s">
        <v>250</v>
      </c>
      <c r="G100" s="201" t="s">
        <v>154</v>
      </c>
      <c r="H100" s="202">
        <v>30</v>
      </c>
      <c r="I100" s="203"/>
      <c r="J100" s="204">
        <f>ROUND(I100*H100,2)</f>
        <v>0</v>
      </c>
      <c r="K100" s="200" t="s">
        <v>237</v>
      </c>
      <c r="L100" s="46"/>
      <c r="M100" s="205" t="s">
        <v>20</v>
      </c>
      <c r="N100" s="206" t="s">
        <v>50</v>
      </c>
      <c r="O100" s="86"/>
      <c r="P100" s="207">
        <f>O100*H100</f>
        <v>0</v>
      </c>
      <c r="Q100" s="207">
        <v>0</v>
      </c>
      <c r="R100" s="207">
        <f>Q100*H100</f>
        <v>0</v>
      </c>
      <c r="S100" s="207">
        <v>0</v>
      </c>
      <c r="T100" s="208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09" t="s">
        <v>142</v>
      </c>
      <c r="AT100" s="209" t="s">
        <v>138</v>
      </c>
      <c r="AU100" s="209" t="s">
        <v>88</v>
      </c>
      <c r="AY100" s="19" t="s">
        <v>137</v>
      </c>
      <c r="BE100" s="210">
        <f>IF(N100="základní",J100,0)</f>
        <v>0</v>
      </c>
      <c r="BF100" s="210">
        <f>IF(N100="snížená",J100,0)</f>
        <v>0</v>
      </c>
      <c r="BG100" s="210">
        <f>IF(N100="zákl. přenesená",J100,0)</f>
        <v>0</v>
      </c>
      <c r="BH100" s="210">
        <f>IF(N100="sníž. přenesená",J100,0)</f>
        <v>0</v>
      </c>
      <c r="BI100" s="210">
        <f>IF(N100="nulová",J100,0)</f>
        <v>0</v>
      </c>
      <c r="BJ100" s="19" t="s">
        <v>22</v>
      </c>
      <c r="BK100" s="210">
        <f>ROUND(I100*H100,2)</f>
        <v>0</v>
      </c>
      <c r="BL100" s="19" t="s">
        <v>142</v>
      </c>
      <c r="BM100" s="209" t="s">
        <v>251</v>
      </c>
    </row>
    <row r="101" spans="1:47" s="2" customFormat="1" ht="12">
      <c r="A101" s="40"/>
      <c r="B101" s="41"/>
      <c r="C101" s="42"/>
      <c r="D101" s="211" t="s">
        <v>144</v>
      </c>
      <c r="E101" s="42"/>
      <c r="F101" s="212" t="s">
        <v>252</v>
      </c>
      <c r="G101" s="42"/>
      <c r="H101" s="42"/>
      <c r="I101" s="213"/>
      <c r="J101" s="42"/>
      <c r="K101" s="42"/>
      <c r="L101" s="46"/>
      <c r="M101" s="214"/>
      <c r="N101" s="215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144</v>
      </c>
      <c r="AU101" s="19" t="s">
        <v>88</v>
      </c>
    </row>
    <row r="102" spans="1:47" s="2" customFormat="1" ht="12">
      <c r="A102" s="40"/>
      <c r="B102" s="41"/>
      <c r="C102" s="42"/>
      <c r="D102" s="229" t="s">
        <v>240</v>
      </c>
      <c r="E102" s="42"/>
      <c r="F102" s="230" t="s">
        <v>253</v>
      </c>
      <c r="G102" s="42"/>
      <c r="H102" s="42"/>
      <c r="I102" s="213"/>
      <c r="J102" s="42"/>
      <c r="K102" s="42"/>
      <c r="L102" s="46"/>
      <c r="M102" s="214"/>
      <c r="N102" s="215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240</v>
      </c>
      <c r="AU102" s="19" t="s">
        <v>88</v>
      </c>
    </row>
    <row r="103" spans="1:47" s="2" customFormat="1" ht="12">
      <c r="A103" s="40"/>
      <c r="B103" s="41"/>
      <c r="C103" s="42"/>
      <c r="D103" s="211" t="s">
        <v>145</v>
      </c>
      <c r="E103" s="42"/>
      <c r="F103" s="216" t="s">
        <v>254</v>
      </c>
      <c r="G103" s="42"/>
      <c r="H103" s="42"/>
      <c r="I103" s="213"/>
      <c r="J103" s="42"/>
      <c r="K103" s="42"/>
      <c r="L103" s="46"/>
      <c r="M103" s="214"/>
      <c r="N103" s="215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145</v>
      </c>
      <c r="AU103" s="19" t="s">
        <v>88</v>
      </c>
    </row>
    <row r="104" spans="1:51" s="13" customFormat="1" ht="12">
      <c r="A104" s="13"/>
      <c r="B104" s="231"/>
      <c r="C104" s="232"/>
      <c r="D104" s="211" t="s">
        <v>242</v>
      </c>
      <c r="E104" s="233" t="s">
        <v>20</v>
      </c>
      <c r="F104" s="234" t="s">
        <v>255</v>
      </c>
      <c r="G104" s="232"/>
      <c r="H104" s="235">
        <v>30</v>
      </c>
      <c r="I104" s="236"/>
      <c r="J104" s="232"/>
      <c r="K104" s="232"/>
      <c r="L104" s="237"/>
      <c r="M104" s="238"/>
      <c r="N104" s="239"/>
      <c r="O104" s="239"/>
      <c r="P104" s="239"/>
      <c r="Q104" s="239"/>
      <c r="R104" s="239"/>
      <c r="S104" s="239"/>
      <c r="T104" s="24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1" t="s">
        <v>242</v>
      </c>
      <c r="AU104" s="241" t="s">
        <v>88</v>
      </c>
      <c r="AV104" s="13" t="s">
        <v>88</v>
      </c>
      <c r="AW104" s="13" t="s">
        <v>40</v>
      </c>
      <c r="AX104" s="13" t="s">
        <v>79</v>
      </c>
      <c r="AY104" s="241" t="s">
        <v>137</v>
      </c>
    </row>
    <row r="105" spans="1:51" s="14" customFormat="1" ht="12">
      <c r="A105" s="14"/>
      <c r="B105" s="242"/>
      <c r="C105" s="243"/>
      <c r="D105" s="211" t="s">
        <v>242</v>
      </c>
      <c r="E105" s="244" t="s">
        <v>20</v>
      </c>
      <c r="F105" s="245" t="s">
        <v>256</v>
      </c>
      <c r="G105" s="243"/>
      <c r="H105" s="246">
        <v>30</v>
      </c>
      <c r="I105" s="247"/>
      <c r="J105" s="243"/>
      <c r="K105" s="243"/>
      <c r="L105" s="248"/>
      <c r="M105" s="249"/>
      <c r="N105" s="250"/>
      <c r="O105" s="250"/>
      <c r="P105" s="250"/>
      <c r="Q105" s="250"/>
      <c r="R105" s="250"/>
      <c r="S105" s="250"/>
      <c r="T105" s="251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2" t="s">
        <v>242</v>
      </c>
      <c r="AU105" s="252" t="s">
        <v>88</v>
      </c>
      <c r="AV105" s="14" t="s">
        <v>142</v>
      </c>
      <c r="AW105" s="14" t="s">
        <v>40</v>
      </c>
      <c r="AX105" s="14" t="s">
        <v>22</v>
      </c>
      <c r="AY105" s="252" t="s">
        <v>137</v>
      </c>
    </row>
    <row r="106" spans="1:65" s="2" customFormat="1" ht="16.5" customHeight="1">
      <c r="A106" s="40"/>
      <c r="B106" s="41"/>
      <c r="C106" s="198" t="s">
        <v>142</v>
      </c>
      <c r="D106" s="198" t="s">
        <v>138</v>
      </c>
      <c r="E106" s="199" t="s">
        <v>257</v>
      </c>
      <c r="F106" s="200" t="s">
        <v>258</v>
      </c>
      <c r="G106" s="201" t="s">
        <v>154</v>
      </c>
      <c r="H106" s="202">
        <v>30</v>
      </c>
      <c r="I106" s="203"/>
      <c r="J106" s="204">
        <f>ROUND(I106*H106,2)</f>
        <v>0</v>
      </c>
      <c r="K106" s="200" t="s">
        <v>237</v>
      </c>
      <c r="L106" s="46"/>
      <c r="M106" s="205" t="s">
        <v>20</v>
      </c>
      <c r="N106" s="206" t="s">
        <v>50</v>
      </c>
      <c r="O106" s="86"/>
      <c r="P106" s="207">
        <f>O106*H106</f>
        <v>0</v>
      </c>
      <c r="Q106" s="207">
        <v>0</v>
      </c>
      <c r="R106" s="207">
        <f>Q106*H106</f>
        <v>0</v>
      </c>
      <c r="S106" s="207">
        <v>0</v>
      </c>
      <c r="T106" s="208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09" t="s">
        <v>142</v>
      </c>
      <c r="AT106" s="209" t="s">
        <v>138</v>
      </c>
      <c r="AU106" s="209" t="s">
        <v>88</v>
      </c>
      <c r="AY106" s="19" t="s">
        <v>137</v>
      </c>
      <c r="BE106" s="210">
        <f>IF(N106="základní",J106,0)</f>
        <v>0</v>
      </c>
      <c r="BF106" s="210">
        <f>IF(N106="snížená",J106,0)</f>
        <v>0</v>
      </c>
      <c r="BG106" s="210">
        <f>IF(N106="zákl. přenesená",J106,0)</f>
        <v>0</v>
      </c>
      <c r="BH106" s="210">
        <f>IF(N106="sníž. přenesená",J106,0)</f>
        <v>0</v>
      </c>
      <c r="BI106" s="210">
        <f>IF(N106="nulová",J106,0)</f>
        <v>0</v>
      </c>
      <c r="BJ106" s="19" t="s">
        <v>22</v>
      </c>
      <c r="BK106" s="210">
        <f>ROUND(I106*H106,2)</f>
        <v>0</v>
      </c>
      <c r="BL106" s="19" t="s">
        <v>142</v>
      </c>
      <c r="BM106" s="209" t="s">
        <v>259</v>
      </c>
    </row>
    <row r="107" spans="1:47" s="2" customFormat="1" ht="12">
      <c r="A107" s="40"/>
      <c r="B107" s="41"/>
      <c r="C107" s="42"/>
      <c r="D107" s="211" t="s">
        <v>144</v>
      </c>
      <c r="E107" s="42"/>
      <c r="F107" s="212" t="s">
        <v>260</v>
      </c>
      <c r="G107" s="42"/>
      <c r="H107" s="42"/>
      <c r="I107" s="213"/>
      <c r="J107" s="42"/>
      <c r="K107" s="42"/>
      <c r="L107" s="46"/>
      <c r="M107" s="214"/>
      <c r="N107" s="215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144</v>
      </c>
      <c r="AU107" s="19" t="s">
        <v>88</v>
      </c>
    </row>
    <row r="108" spans="1:47" s="2" customFormat="1" ht="12">
      <c r="A108" s="40"/>
      <c r="B108" s="41"/>
      <c r="C108" s="42"/>
      <c r="D108" s="229" t="s">
        <v>240</v>
      </c>
      <c r="E108" s="42"/>
      <c r="F108" s="230" t="s">
        <v>261</v>
      </c>
      <c r="G108" s="42"/>
      <c r="H108" s="42"/>
      <c r="I108" s="213"/>
      <c r="J108" s="42"/>
      <c r="K108" s="42"/>
      <c r="L108" s="46"/>
      <c r="M108" s="214"/>
      <c r="N108" s="215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240</v>
      </c>
      <c r="AU108" s="19" t="s">
        <v>88</v>
      </c>
    </row>
    <row r="109" spans="1:47" s="2" customFormat="1" ht="12">
      <c r="A109" s="40"/>
      <c r="B109" s="41"/>
      <c r="C109" s="42"/>
      <c r="D109" s="211" t="s">
        <v>145</v>
      </c>
      <c r="E109" s="42"/>
      <c r="F109" s="216" t="s">
        <v>248</v>
      </c>
      <c r="G109" s="42"/>
      <c r="H109" s="42"/>
      <c r="I109" s="213"/>
      <c r="J109" s="42"/>
      <c r="K109" s="42"/>
      <c r="L109" s="46"/>
      <c r="M109" s="214"/>
      <c r="N109" s="215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145</v>
      </c>
      <c r="AU109" s="19" t="s">
        <v>88</v>
      </c>
    </row>
    <row r="110" spans="1:51" s="13" customFormat="1" ht="12">
      <c r="A110" s="13"/>
      <c r="B110" s="231"/>
      <c r="C110" s="232"/>
      <c r="D110" s="211" t="s">
        <v>242</v>
      </c>
      <c r="E110" s="233" t="s">
        <v>20</v>
      </c>
      <c r="F110" s="234" t="s">
        <v>255</v>
      </c>
      <c r="G110" s="232"/>
      <c r="H110" s="235">
        <v>30</v>
      </c>
      <c r="I110" s="236"/>
      <c r="J110" s="232"/>
      <c r="K110" s="232"/>
      <c r="L110" s="237"/>
      <c r="M110" s="238"/>
      <c r="N110" s="239"/>
      <c r="O110" s="239"/>
      <c r="P110" s="239"/>
      <c r="Q110" s="239"/>
      <c r="R110" s="239"/>
      <c r="S110" s="239"/>
      <c r="T110" s="24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1" t="s">
        <v>242</v>
      </c>
      <c r="AU110" s="241" t="s">
        <v>88</v>
      </c>
      <c r="AV110" s="13" t="s">
        <v>88</v>
      </c>
      <c r="AW110" s="13" t="s">
        <v>40</v>
      </c>
      <c r="AX110" s="13" t="s">
        <v>79</v>
      </c>
      <c r="AY110" s="241" t="s">
        <v>137</v>
      </c>
    </row>
    <row r="111" spans="1:51" s="14" customFormat="1" ht="12">
      <c r="A111" s="14"/>
      <c r="B111" s="242"/>
      <c r="C111" s="243"/>
      <c r="D111" s="211" t="s">
        <v>242</v>
      </c>
      <c r="E111" s="244" t="s">
        <v>20</v>
      </c>
      <c r="F111" s="245" t="s">
        <v>256</v>
      </c>
      <c r="G111" s="243"/>
      <c r="H111" s="246">
        <v>30</v>
      </c>
      <c r="I111" s="247"/>
      <c r="J111" s="243"/>
      <c r="K111" s="243"/>
      <c r="L111" s="248"/>
      <c r="M111" s="249"/>
      <c r="N111" s="250"/>
      <c r="O111" s="250"/>
      <c r="P111" s="250"/>
      <c r="Q111" s="250"/>
      <c r="R111" s="250"/>
      <c r="S111" s="250"/>
      <c r="T111" s="251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2" t="s">
        <v>242</v>
      </c>
      <c r="AU111" s="252" t="s">
        <v>88</v>
      </c>
      <c r="AV111" s="14" t="s">
        <v>142</v>
      </c>
      <c r="AW111" s="14" t="s">
        <v>40</v>
      </c>
      <c r="AX111" s="14" t="s">
        <v>22</v>
      </c>
      <c r="AY111" s="252" t="s">
        <v>137</v>
      </c>
    </row>
    <row r="112" spans="1:65" s="2" customFormat="1" ht="16.5" customHeight="1">
      <c r="A112" s="40"/>
      <c r="B112" s="41"/>
      <c r="C112" s="198" t="s">
        <v>136</v>
      </c>
      <c r="D112" s="198" t="s">
        <v>138</v>
      </c>
      <c r="E112" s="199" t="s">
        <v>262</v>
      </c>
      <c r="F112" s="200" t="s">
        <v>263</v>
      </c>
      <c r="G112" s="201" t="s">
        <v>236</v>
      </c>
      <c r="H112" s="202">
        <v>1000</v>
      </c>
      <c r="I112" s="203"/>
      <c r="J112" s="204">
        <f>ROUND(I112*H112,2)</f>
        <v>0</v>
      </c>
      <c r="K112" s="200" t="s">
        <v>20</v>
      </c>
      <c r="L112" s="46"/>
      <c r="M112" s="205" t="s">
        <v>20</v>
      </c>
      <c r="N112" s="206" t="s">
        <v>50</v>
      </c>
      <c r="O112" s="86"/>
      <c r="P112" s="207">
        <f>O112*H112</f>
        <v>0</v>
      </c>
      <c r="Q112" s="207">
        <v>0</v>
      </c>
      <c r="R112" s="207">
        <f>Q112*H112</f>
        <v>0</v>
      </c>
      <c r="S112" s="207">
        <v>0.0008</v>
      </c>
      <c r="T112" s="208">
        <f>S112*H112</f>
        <v>0.8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09" t="s">
        <v>142</v>
      </c>
      <c r="AT112" s="209" t="s">
        <v>138</v>
      </c>
      <c r="AU112" s="209" t="s">
        <v>88</v>
      </c>
      <c r="AY112" s="19" t="s">
        <v>137</v>
      </c>
      <c r="BE112" s="210">
        <f>IF(N112="základní",J112,0)</f>
        <v>0</v>
      </c>
      <c r="BF112" s="210">
        <f>IF(N112="snížená",J112,0)</f>
        <v>0</v>
      </c>
      <c r="BG112" s="210">
        <f>IF(N112="zákl. přenesená",J112,0)</f>
        <v>0</v>
      </c>
      <c r="BH112" s="210">
        <f>IF(N112="sníž. přenesená",J112,0)</f>
        <v>0</v>
      </c>
      <c r="BI112" s="210">
        <f>IF(N112="nulová",J112,0)</f>
        <v>0</v>
      </c>
      <c r="BJ112" s="19" t="s">
        <v>22</v>
      </c>
      <c r="BK112" s="210">
        <f>ROUND(I112*H112,2)</f>
        <v>0</v>
      </c>
      <c r="BL112" s="19" t="s">
        <v>142</v>
      </c>
      <c r="BM112" s="209" t="s">
        <v>264</v>
      </c>
    </row>
    <row r="113" spans="1:47" s="2" customFormat="1" ht="12">
      <c r="A113" s="40"/>
      <c r="B113" s="41"/>
      <c r="C113" s="42"/>
      <c r="D113" s="211" t="s">
        <v>144</v>
      </c>
      <c r="E113" s="42"/>
      <c r="F113" s="212" t="s">
        <v>265</v>
      </c>
      <c r="G113" s="42"/>
      <c r="H113" s="42"/>
      <c r="I113" s="213"/>
      <c r="J113" s="42"/>
      <c r="K113" s="42"/>
      <c r="L113" s="46"/>
      <c r="M113" s="214"/>
      <c r="N113" s="215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144</v>
      </c>
      <c r="AU113" s="19" t="s">
        <v>88</v>
      </c>
    </row>
    <row r="114" spans="1:51" s="15" customFormat="1" ht="12">
      <c r="A114" s="15"/>
      <c r="B114" s="253"/>
      <c r="C114" s="254"/>
      <c r="D114" s="211" t="s">
        <v>242</v>
      </c>
      <c r="E114" s="255" t="s">
        <v>20</v>
      </c>
      <c r="F114" s="256" t="s">
        <v>266</v>
      </c>
      <c r="G114" s="254"/>
      <c r="H114" s="255" t="s">
        <v>20</v>
      </c>
      <c r="I114" s="257"/>
      <c r="J114" s="254"/>
      <c r="K114" s="254"/>
      <c r="L114" s="258"/>
      <c r="M114" s="259"/>
      <c r="N114" s="260"/>
      <c r="O114" s="260"/>
      <c r="P114" s="260"/>
      <c r="Q114" s="260"/>
      <c r="R114" s="260"/>
      <c r="S114" s="260"/>
      <c r="T114" s="261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62" t="s">
        <v>242</v>
      </c>
      <c r="AU114" s="262" t="s">
        <v>88</v>
      </c>
      <c r="AV114" s="15" t="s">
        <v>22</v>
      </c>
      <c r="AW114" s="15" t="s">
        <v>40</v>
      </c>
      <c r="AX114" s="15" t="s">
        <v>79</v>
      </c>
      <c r="AY114" s="262" t="s">
        <v>137</v>
      </c>
    </row>
    <row r="115" spans="1:51" s="13" customFormat="1" ht="12">
      <c r="A115" s="13"/>
      <c r="B115" s="231"/>
      <c r="C115" s="232"/>
      <c r="D115" s="211" t="s">
        <v>242</v>
      </c>
      <c r="E115" s="233" t="s">
        <v>20</v>
      </c>
      <c r="F115" s="234" t="s">
        <v>267</v>
      </c>
      <c r="G115" s="232"/>
      <c r="H115" s="235">
        <v>1000</v>
      </c>
      <c r="I115" s="236"/>
      <c r="J115" s="232"/>
      <c r="K115" s="232"/>
      <c r="L115" s="237"/>
      <c r="M115" s="238"/>
      <c r="N115" s="239"/>
      <c r="O115" s="239"/>
      <c r="P115" s="239"/>
      <c r="Q115" s="239"/>
      <c r="R115" s="239"/>
      <c r="S115" s="239"/>
      <c r="T115" s="24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1" t="s">
        <v>242</v>
      </c>
      <c r="AU115" s="241" t="s">
        <v>88</v>
      </c>
      <c r="AV115" s="13" t="s">
        <v>88</v>
      </c>
      <c r="AW115" s="13" t="s">
        <v>40</v>
      </c>
      <c r="AX115" s="13" t="s">
        <v>22</v>
      </c>
      <c r="AY115" s="241" t="s">
        <v>137</v>
      </c>
    </row>
    <row r="116" spans="1:65" s="2" customFormat="1" ht="16.5" customHeight="1">
      <c r="A116" s="40"/>
      <c r="B116" s="41"/>
      <c r="C116" s="198" t="s">
        <v>162</v>
      </c>
      <c r="D116" s="198" t="s">
        <v>138</v>
      </c>
      <c r="E116" s="199" t="s">
        <v>268</v>
      </c>
      <c r="F116" s="200" t="s">
        <v>269</v>
      </c>
      <c r="G116" s="201" t="s">
        <v>270</v>
      </c>
      <c r="H116" s="202">
        <v>260</v>
      </c>
      <c r="I116" s="203"/>
      <c r="J116" s="204">
        <f>ROUND(I116*H116,2)</f>
        <v>0</v>
      </c>
      <c r="K116" s="200" t="s">
        <v>237</v>
      </c>
      <c r="L116" s="46"/>
      <c r="M116" s="205" t="s">
        <v>20</v>
      </c>
      <c r="N116" s="206" t="s">
        <v>50</v>
      </c>
      <c r="O116" s="86"/>
      <c r="P116" s="207">
        <f>O116*H116</f>
        <v>0</v>
      </c>
      <c r="Q116" s="207">
        <v>0.00787</v>
      </c>
      <c r="R116" s="207">
        <f>Q116*H116</f>
        <v>2.0462000000000002</v>
      </c>
      <c r="S116" s="207">
        <v>0</v>
      </c>
      <c r="T116" s="208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09" t="s">
        <v>142</v>
      </c>
      <c r="AT116" s="209" t="s">
        <v>138</v>
      </c>
      <c r="AU116" s="209" t="s">
        <v>88</v>
      </c>
      <c r="AY116" s="19" t="s">
        <v>137</v>
      </c>
      <c r="BE116" s="210">
        <f>IF(N116="základní",J116,0)</f>
        <v>0</v>
      </c>
      <c r="BF116" s="210">
        <f>IF(N116="snížená",J116,0)</f>
        <v>0</v>
      </c>
      <c r="BG116" s="210">
        <f>IF(N116="zákl. přenesená",J116,0)</f>
        <v>0</v>
      </c>
      <c r="BH116" s="210">
        <f>IF(N116="sníž. přenesená",J116,0)</f>
        <v>0</v>
      </c>
      <c r="BI116" s="210">
        <f>IF(N116="nulová",J116,0)</f>
        <v>0</v>
      </c>
      <c r="BJ116" s="19" t="s">
        <v>22</v>
      </c>
      <c r="BK116" s="210">
        <f>ROUND(I116*H116,2)</f>
        <v>0</v>
      </c>
      <c r="BL116" s="19" t="s">
        <v>142</v>
      </c>
      <c r="BM116" s="209" t="s">
        <v>271</v>
      </c>
    </row>
    <row r="117" spans="1:47" s="2" customFormat="1" ht="12">
      <c r="A117" s="40"/>
      <c r="B117" s="41"/>
      <c r="C117" s="42"/>
      <c r="D117" s="211" t="s">
        <v>144</v>
      </c>
      <c r="E117" s="42"/>
      <c r="F117" s="212" t="s">
        <v>272</v>
      </c>
      <c r="G117" s="42"/>
      <c r="H117" s="42"/>
      <c r="I117" s="213"/>
      <c r="J117" s="42"/>
      <c r="K117" s="42"/>
      <c r="L117" s="46"/>
      <c r="M117" s="214"/>
      <c r="N117" s="215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144</v>
      </c>
      <c r="AU117" s="19" t="s">
        <v>88</v>
      </c>
    </row>
    <row r="118" spans="1:47" s="2" customFormat="1" ht="12">
      <c r="A118" s="40"/>
      <c r="B118" s="41"/>
      <c r="C118" s="42"/>
      <c r="D118" s="229" t="s">
        <v>240</v>
      </c>
      <c r="E118" s="42"/>
      <c r="F118" s="230" t="s">
        <v>273</v>
      </c>
      <c r="G118" s="42"/>
      <c r="H118" s="42"/>
      <c r="I118" s="213"/>
      <c r="J118" s="42"/>
      <c r="K118" s="42"/>
      <c r="L118" s="46"/>
      <c r="M118" s="214"/>
      <c r="N118" s="215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240</v>
      </c>
      <c r="AU118" s="19" t="s">
        <v>88</v>
      </c>
    </row>
    <row r="119" spans="1:51" s="15" customFormat="1" ht="12">
      <c r="A119" s="15"/>
      <c r="B119" s="253"/>
      <c r="C119" s="254"/>
      <c r="D119" s="211" t="s">
        <v>242</v>
      </c>
      <c r="E119" s="255" t="s">
        <v>20</v>
      </c>
      <c r="F119" s="256" t="s">
        <v>274</v>
      </c>
      <c r="G119" s="254"/>
      <c r="H119" s="255" t="s">
        <v>20</v>
      </c>
      <c r="I119" s="257"/>
      <c r="J119" s="254"/>
      <c r="K119" s="254"/>
      <c r="L119" s="258"/>
      <c r="M119" s="259"/>
      <c r="N119" s="260"/>
      <c r="O119" s="260"/>
      <c r="P119" s="260"/>
      <c r="Q119" s="260"/>
      <c r="R119" s="260"/>
      <c r="S119" s="260"/>
      <c r="T119" s="261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62" t="s">
        <v>242</v>
      </c>
      <c r="AU119" s="262" t="s">
        <v>88</v>
      </c>
      <c r="AV119" s="15" t="s">
        <v>22</v>
      </c>
      <c r="AW119" s="15" t="s">
        <v>40</v>
      </c>
      <c r="AX119" s="15" t="s">
        <v>79</v>
      </c>
      <c r="AY119" s="262" t="s">
        <v>137</v>
      </c>
    </row>
    <row r="120" spans="1:51" s="13" customFormat="1" ht="12">
      <c r="A120" s="13"/>
      <c r="B120" s="231"/>
      <c r="C120" s="232"/>
      <c r="D120" s="211" t="s">
        <v>242</v>
      </c>
      <c r="E120" s="233" t="s">
        <v>20</v>
      </c>
      <c r="F120" s="234" t="s">
        <v>275</v>
      </c>
      <c r="G120" s="232"/>
      <c r="H120" s="235">
        <v>260</v>
      </c>
      <c r="I120" s="236"/>
      <c r="J120" s="232"/>
      <c r="K120" s="232"/>
      <c r="L120" s="237"/>
      <c r="M120" s="238"/>
      <c r="N120" s="239"/>
      <c r="O120" s="239"/>
      <c r="P120" s="239"/>
      <c r="Q120" s="239"/>
      <c r="R120" s="239"/>
      <c r="S120" s="239"/>
      <c r="T120" s="24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1" t="s">
        <v>242</v>
      </c>
      <c r="AU120" s="241" t="s">
        <v>88</v>
      </c>
      <c r="AV120" s="13" t="s">
        <v>88</v>
      </c>
      <c r="AW120" s="13" t="s">
        <v>40</v>
      </c>
      <c r="AX120" s="13" t="s">
        <v>22</v>
      </c>
      <c r="AY120" s="241" t="s">
        <v>137</v>
      </c>
    </row>
    <row r="121" spans="1:65" s="2" customFormat="1" ht="16.5" customHeight="1">
      <c r="A121" s="40"/>
      <c r="B121" s="41"/>
      <c r="C121" s="198" t="s">
        <v>166</v>
      </c>
      <c r="D121" s="198" t="s">
        <v>138</v>
      </c>
      <c r="E121" s="199" t="s">
        <v>276</v>
      </c>
      <c r="F121" s="200" t="s">
        <v>277</v>
      </c>
      <c r="G121" s="201" t="s">
        <v>278</v>
      </c>
      <c r="H121" s="202">
        <v>244</v>
      </c>
      <c r="I121" s="203"/>
      <c r="J121" s="204">
        <f>ROUND(I121*H121,2)</f>
        <v>0</v>
      </c>
      <c r="K121" s="200" t="s">
        <v>237</v>
      </c>
      <c r="L121" s="46"/>
      <c r="M121" s="205" t="s">
        <v>20</v>
      </c>
      <c r="N121" s="206" t="s">
        <v>50</v>
      </c>
      <c r="O121" s="86"/>
      <c r="P121" s="207">
        <f>O121*H121</f>
        <v>0</v>
      </c>
      <c r="Q121" s="207">
        <v>3E-05</v>
      </c>
      <c r="R121" s="207">
        <f>Q121*H121</f>
        <v>0.00732</v>
      </c>
      <c r="S121" s="207">
        <v>0</v>
      </c>
      <c r="T121" s="208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09" t="s">
        <v>142</v>
      </c>
      <c r="AT121" s="209" t="s">
        <v>138</v>
      </c>
      <c r="AU121" s="209" t="s">
        <v>88</v>
      </c>
      <c r="AY121" s="19" t="s">
        <v>137</v>
      </c>
      <c r="BE121" s="210">
        <f>IF(N121="základní",J121,0)</f>
        <v>0</v>
      </c>
      <c r="BF121" s="210">
        <f>IF(N121="snížená",J121,0)</f>
        <v>0</v>
      </c>
      <c r="BG121" s="210">
        <f>IF(N121="zákl. přenesená",J121,0)</f>
        <v>0</v>
      </c>
      <c r="BH121" s="210">
        <f>IF(N121="sníž. přenesená",J121,0)</f>
        <v>0</v>
      </c>
      <c r="BI121" s="210">
        <f>IF(N121="nulová",J121,0)</f>
        <v>0</v>
      </c>
      <c r="BJ121" s="19" t="s">
        <v>22</v>
      </c>
      <c r="BK121" s="210">
        <f>ROUND(I121*H121,2)</f>
        <v>0</v>
      </c>
      <c r="BL121" s="19" t="s">
        <v>142</v>
      </c>
      <c r="BM121" s="209" t="s">
        <v>279</v>
      </c>
    </row>
    <row r="122" spans="1:47" s="2" customFormat="1" ht="12">
      <c r="A122" s="40"/>
      <c r="B122" s="41"/>
      <c r="C122" s="42"/>
      <c r="D122" s="211" t="s">
        <v>144</v>
      </c>
      <c r="E122" s="42"/>
      <c r="F122" s="212" t="s">
        <v>280</v>
      </c>
      <c r="G122" s="42"/>
      <c r="H122" s="42"/>
      <c r="I122" s="213"/>
      <c r="J122" s="42"/>
      <c r="K122" s="42"/>
      <c r="L122" s="46"/>
      <c r="M122" s="214"/>
      <c r="N122" s="215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144</v>
      </c>
      <c r="AU122" s="19" t="s">
        <v>88</v>
      </c>
    </row>
    <row r="123" spans="1:47" s="2" customFormat="1" ht="12">
      <c r="A123" s="40"/>
      <c r="B123" s="41"/>
      <c r="C123" s="42"/>
      <c r="D123" s="229" t="s">
        <v>240</v>
      </c>
      <c r="E123" s="42"/>
      <c r="F123" s="230" t="s">
        <v>281</v>
      </c>
      <c r="G123" s="42"/>
      <c r="H123" s="42"/>
      <c r="I123" s="213"/>
      <c r="J123" s="42"/>
      <c r="K123" s="42"/>
      <c r="L123" s="46"/>
      <c r="M123" s="214"/>
      <c r="N123" s="215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240</v>
      </c>
      <c r="AU123" s="19" t="s">
        <v>88</v>
      </c>
    </row>
    <row r="124" spans="1:51" s="13" customFormat="1" ht="12">
      <c r="A124" s="13"/>
      <c r="B124" s="231"/>
      <c r="C124" s="232"/>
      <c r="D124" s="211" t="s">
        <v>242</v>
      </c>
      <c r="E124" s="233" t="s">
        <v>20</v>
      </c>
      <c r="F124" s="234" t="s">
        <v>282</v>
      </c>
      <c r="G124" s="232"/>
      <c r="H124" s="235">
        <v>244</v>
      </c>
      <c r="I124" s="236"/>
      <c r="J124" s="232"/>
      <c r="K124" s="232"/>
      <c r="L124" s="237"/>
      <c r="M124" s="238"/>
      <c r="N124" s="239"/>
      <c r="O124" s="239"/>
      <c r="P124" s="239"/>
      <c r="Q124" s="239"/>
      <c r="R124" s="239"/>
      <c r="S124" s="239"/>
      <c r="T124" s="24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1" t="s">
        <v>242</v>
      </c>
      <c r="AU124" s="241" t="s">
        <v>88</v>
      </c>
      <c r="AV124" s="13" t="s">
        <v>88</v>
      </c>
      <c r="AW124" s="13" t="s">
        <v>40</v>
      </c>
      <c r="AX124" s="13" t="s">
        <v>22</v>
      </c>
      <c r="AY124" s="241" t="s">
        <v>137</v>
      </c>
    </row>
    <row r="125" spans="1:65" s="2" customFormat="1" ht="16.5" customHeight="1">
      <c r="A125" s="40"/>
      <c r="B125" s="41"/>
      <c r="C125" s="198" t="s">
        <v>170</v>
      </c>
      <c r="D125" s="198" t="s">
        <v>138</v>
      </c>
      <c r="E125" s="199" t="s">
        <v>283</v>
      </c>
      <c r="F125" s="200" t="s">
        <v>284</v>
      </c>
      <c r="G125" s="201" t="s">
        <v>285</v>
      </c>
      <c r="H125" s="202">
        <v>17773.63</v>
      </c>
      <c r="I125" s="203"/>
      <c r="J125" s="204">
        <f>ROUND(I125*H125,2)</f>
        <v>0</v>
      </c>
      <c r="K125" s="200" t="s">
        <v>237</v>
      </c>
      <c r="L125" s="46"/>
      <c r="M125" s="205" t="s">
        <v>20</v>
      </c>
      <c r="N125" s="206" t="s">
        <v>50</v>
      </c>
      <c r="O125" s="86"/>
      <c r="P125" s="207">
        <f>O125*H125</f>
        <v>0</v>
      </c>
      <c r="Q125" s="207">
        <v>0</v>
      </c>
      <c r="R125" s="207">
        <f>Q125*H125</f>
        <v>0</v>
      </c>
      <c r="S125" s="207">
        <v>0</v>
      </c>
      <c r="T125" s="208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09" t="s">
        <v>142</v>
      </c>
      <c r="AT125" s="209" t="s">
        <v>138</v>
      </c>
      <c r="AU125" s="209" t="s">
        <v>88</v>
      </c>
      <c r="AY125" s="19" t="s">
        <v>137</v>
      </c>
      <c r="BE125" s="210">
        <f>IF(N125="základní",J125,0)</f>
        <v>0</v>
      </c>
      <c r="BF125" s="210">
        <f>IF(N125="snížená",J125,0)</f>
        <v>0</v>
      </c>
      <c r="BG125" s="210">
        <f>IF(N125="zákl. přenesená",J125,0)</f>
        <v>0</v>
      </c>
      <c r="BH125" s="210">
        <f>IF(N125="sníž. přenesená",J125,0)</f>
        <v>0</v>
      </c>
      <c r="BI125" s="210">
        <f>IF(N125="nulová",J125,0)</f>
        <v>0</v>
      </c>
      <c r="BJ125" s="19" t="s">
        <v>22</v>
      </c>
      <c r="BK125" s="210">
        <f>ROUND(I125*H125,2)</f>
        <v>0</v>
      </c>
      <c r="BL125" s="19" t="s">
        <v>142</v>
      </c>
      <c r="BM125" s="209" t="s">
        <v>286</v>
      </c>
    </row>
    <row r="126" spans="1:47" s="2" customFormat="1" ht="12">
      <c r="A126" s="40"/>
      <c r="B126" s="41"/>
      <c r="C126" s="42"/>
      <c r="D126" s="211" t="s">
        <v>144</v>
      </c>
      <c r="E126" s="42"/>
      <c r="F126" s="212" t="s">
        <v>287</v>
      </c>
      <c r="G126" s="42"/>
      <c r="H126" s="42"/>
      <c r="I126" s="213"/>
      <c r="J126" s="42"/>
      <c r="K126" s="42"/>
      <c r="L126" s="46"/>
      <c r="M126" s="214"/>
      <c r="N126" s="215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144</v>
      </c>
      <c r="AU126" s="19" t="s">
        <v>88</v>
      </c>
    </row>
    <row r="127" spans="1:47" s="2" customFormat="1" ht="12">
      <c r="A127" s="40"/>
      <c r="B127" s="41"/>
      <c r="C127" s="42"/>
      <c r="D127" s="229" t="s">
        <v>240</v>
      </c>
      <c r="E127" s="42"/>
      <c r="F127" s="230" t="s">
        <v>288</v>
      </c>
      <c r="G127" s="42"/>
      <c r="H127" s="42"/>
      <c r="I127" s="213"/>
      <c r="J127" s="42"/>
      <c r="K127" s="42"/>
      <c r="L127" s="46"/>
      <c r="M127" s="214"/>
      <c r="N127" s="215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240</v>
      </c>
      <c r="AU127" s="19" t="s">
        <v>88</v>
      </c>
    </row>
    <row r="128" spans="1:51" s="13" customFormat="1" ht="12">
      <c r="A128" s="13"/>
      <c r="B128" s="231"/>
      <c r="C128" s="232"/>
      <c r="D128" s="211" t="s">
        <v>242</v>
      </c>
      <c r="E128" s="233" t="s">
        <v>20</v>
      </c>
      <c r="F128" s="234" t="s">
        <v>289</v>
      </c>
      <c r="G128" s="232"/>
      <c r="H128" s="235">
        <v>17773.63</v>
      </c>
      <c r="I128" s="236"/>
      <c r="J128" s="232"/>
      <c r="K128" s="232"/>
      <c r="L128" s="237"/>
      <c r="M128" s="238"/>
      <c r="N128" s="239"/>
      <c r="O128" s="239"/>
      <c r="P128" s="239"/>
      <c r="Q128" s="239"/>
      <c r="R128" s="239"/>
      <c r="S128" s="239"/>
      <c r="T128" s="24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1" t="s">
        <v>242</v>
      </c>
      <c r="AU128" s="241" t="s">
        <v>88</v>
      </c>
      <c r="AV128" s="13" t="s">
        <v>88</v>
      </c>
      <c r="AW128" s="13" t="s">
        <v>40</v>
      </c>
      <c r="AX128" s="13" t="s">
        <v>22</v>
      </c>
      <c r="AY128" s="241" t="s">
        <v>137</v>
      </c>
    </row>
    <row r="129" spans="1:65" s="2" customFormat="1" ht="16.5" customHeight="1">
      <c r="A129" s="40"/>
      <c r="B129" s="41"/>
      <c r="C129" s="263" t="s">
        <v>174</v>
      </c>
      <c r="D129" s="263" t="s">
        <v>290</v>
      </c>
      <c r="E129" s="264" t="s">
        <v>291</v>
      </c>
      <c r="F129" s="265" t="s">
        <v>292</v>
      </c>
      <c r="G129" s="266" t="s">
        <v>293</v>
      </c>
      <c r="H129" s="267">
        <v>1256.596</v>
      </c>
      <c r="I129" s="268"/>
      <c r="J129" s="269">
        <f>ROUND(I129*H129,2)</f>
        <v>0</v>
      </c>
      <c r="K129" s="265" t="s">
        <v>237</v>
      </c>
      <c r="L129" s="270"/>
      <c r="M129" s="271" t="s">
        <v>20</v>
      </c>
      <c r="N129" s="272" t="s">
        <v>50</v>
      </c>
      <c r="O129" s="86"/>
      <c r="P129" s="207">
        <f>O129*H129</f>
        <v>0</v>
      </c>
      <c r="Q129" s="207">
        <v>1</v>
      </c>
      <c r="R129" s="207">
        <f>Q129*H129</f>
        <v>1256.596</v>
      </c>
      <c r="S129" s="207">
        <v>0</v>
      </c>
      <c r="T129" s="208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09" t="s">
        <v>170</v>
      </c>
      <c r="AT129" s="209" t="s">
        <v>290</v>
      </c>
      <c r="AU129" s="209" t="s">
        <v>88</v>
      </c>
      <c r="AY129" s="19" t="s">
        <v>137</v>
      </c>
      <c r="BE129" s="210">
        <f>IF(N129="základní",J129,0)</f>
        <v>0</v>
      </c>
      <c r="BF129" s="210">
        <f>IF(N129="snížená",J129,0)</f>
        <v>0</v>
      </c>
      <c r="BG129" s="210">
        <f>IF(N129="zákl. přenesená",J129,0)</f>
        <v>0</v>
      </c>
      <c r="BH129" s="210">
        <f>IF(N129="sníž. přenesená",J129,0)</f>
        <v>0</v>
      </c>
      <c r="BI129" s="210">
        <f>IF(N129="nulová",J129,0)</f>
        <v>0</v>
      </c>
      <c r="BJ129" s="19" t="s">
        <v>22</v>
      </c>
      <c r="BK129" s="210">
        <f>ROUND(I129*H129,2)</f>
        <v>0</v>
      </c>
      <c r="BL129" s="19" t="s">
        <v>142</v>
      </c>
      <c r="BM129" s="209" t="s">
        <v>294</v>
      </c>
    </row>
    <row r="130" spans="1:47" s="2" customFormat="1" ht="12">
      <c r="A130" s="40"/>
      <c r="B130" s="41"/>
      <c r="C130" s="42"/>
      <c r="D130" s="211" t="s">
        <v>144</v>
      </c>
      <c r="E130" s="42"/>
      <c r="F130" s="212" t="s">
        <v>292</v>
      </c>
      <c r="G130" s="42"/>
      <c r="H130" s="42"/>
      <c r="I130" s="213"/>
      <c r="J130" s="42"/>
      <c r="K130" s="42"/>
      <c r="L130" s="46"/>
      <c r="M130" s="214"/>
      <c r="N130" s="215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144</v>
      </c>
      <c r="AU130" s="19" t="s">
        <v>88</v>
      </c>
    </row>
    <row r="131" spans="1:51" s="15" customFormat="1" ht="12">
      <c r="A131" s="15"/>
      <c r="B131" s="253"/>
      <c r="C131" s="254"/>
      <c r="D131" s="211" t="s">
        <v>242</v>
      </c>
      <c r="E131" s="255" t="s">
        <v>20</v>
      </c>
      <c r="F131" s="256" t="s">
        <v>295</v>
      </c>
      <c r="G131" s="254"/>
      <c r="H131" s="255" t="s">
        <v>20</v>
      </c>
      <c r="I131" s="257"/>
      <c r="J131" s="254"/>
      <c r="K131" s="254"/>
      <c r="L131" s="258"/>
      <c r="M131" s="259"/>
      <c r="N131" s="260"/>
      <c r="O131" s="260"/>
      <c r="P131" s="260"/>
      <c r="Q131" s="260"/>
      <c r="R131" s="260"/>
      <c r="S131" s="260"/>
      <c r="T131" s="261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2" t="s">
        <v>242</v>
      </c>
      <c r="AU131" s="262" t="s">
        <v>88</v>
      </c>
      <c r="AV131" s="15" t="s">
        <v>22</v>
      </c>
      <c r="AW131" s="15" t="s">
        <v>40</v>
      </c>
      <c r="AX131" s="15" t="s">
        <v>79</v>
      </c>
      <c r="AY131" s="262" t="s">
        <v>137</v>
      </c>
    </row>
    <row r="132" spans="1:51" s="13" customFormat="1" ht="12">
      <c r="A132" s="13"/>
      <c r="B132" s="231"/>
      <c r="C132" s="232"/>
      <c r="D132" s="211" t="s">
        <v>242</v>
      </c>
      <c r="E132" s="233" t="s">
        <v>20</v>
      </c>
      <c r="F132" s="234" t="s">
        <v>296</v>
      </c>
      <c r="G132" s="232"/>
      <c r="H132" s="235">
        <v>1256.596</v>
      </c>
      <c r="I132" s="236"/>
      <c r="J132" s="232"/>
      <c r="K132" s="232"/>
      <c r="L132" s="237"/>
      <c r="M132" s="238"/>
      <c r="N132" s="239"/>
      <c r="O132" s="239"/>
      <c r="P132" s="239"/>
      <c r="Q132" s="239"/>
      <c r="R132" s="239"/>
      <c r="S132" s="239"/>
      <c r="T132" s="24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1" t="s">
        <v>242</v>
      </c>
      <c r="AU132" s="241" t="s">
        <v>88</v>
      </c>
      <c r="AV132" s="13" t="s">
        <v>88</v>
      </c>
      <c r="AW132" s="13" t="s">
        <v>40</v>
      </c>
      <c r="AX132" s="13" t="s">
        <v>22</v>
      </c>
      <c r="AY132" s="241" t="s">
        <v>137</v>
      </c>
    </row>
    <row r="133" spans="1:65" s="2" customFormat="1" ht="16.5" customHeight="1">
      <c r="A133" s="40"/>
      <c r="B133" s="41"/>
      <c r="C133" s="198" t="s">
        <v>27</v>
      </c>
      <c r="D133" s="198" t="s">
        <v>138</v>
      </c>
      <c r="E133" s="199" t="s">
        <v>297</v>
      </c>
      <c r="F133" s="200" t="s">
        <v>298</v>
      </c>
      <c r="G133" s="201" t="s">
        <v>236</v>
      </c>
      <c r="H133" s="202">
        <v>2300</v>
      </c>
      <c r="I133" s="203"/>
      <c r="J133" s="204">
        <f>ROUND(I133*H133,2)</f>
        <v>0</v>
      </c>
      <c r="K133" s="200" t="s">
        <v>237</v>
      </c>
      <c r="L133" s="46"/>
      <c r="M133" s="205" t="s">
        <v>20</v>
      </c>
      <c r="N133" s="206" t="s">
        <v>50</v>
      </c>
      <c r="O133" s="86"/>
      <c r="P133" s="207">
        <f>O133*H133</f>
        <v>0</v>
      </c>
      <c r="Q133" s="207">
        <v>0</v>
      </c>
      <c r="R133" s="207">
        <f>Q133*H133</f>
        <v>0</v>
      </c>
      <c r="S133" s="207">
        <v>0</v>
      </c>
      <c r="T133" s="208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09" t="s">
        <v>142</v>
      </c>
      <c r="AT133" s="209" t="s">
        <v>138</v>
      </c>
      <c r="AU133" s="209" t="s">
        <v>88</v>
      </c>
      <c r="AY133" s="19" t="s">
        <v>137</v>
      </c>
      <c r="BE133" s="210">
        <f>IF(N133="základní",J133,0)</f>
        <v>0</v>
      </c>
      <c r="BF133" s="210">
        <f>IF(N133="snížená",J133,0)</f>
        <v>0</v>
      </c>
      <c r="BG133" s="210">
        <f>IF(N133="zákl. přenesená",J133,0)</f>
        <v>0</v>
      </c>
      <c r="BH133" s="210">
        <f>IF(N133="sníž. přenesená",J133,0)</f>
        <v>0</v>
      </c>
      <c r="BI133" s="210">
        <f>IF(N133="nulová",J133,0)</f>
        <v>0</v>
      </c>
      <c r="BJ133" s="19" t="s">
        <v>22</v>
      </c>
      <c r="BK133" s="210">
        <f>ROUND(I133*H133,2)</f>
        <v>0</v>
      </c>
      <c r="BL133" s="19" t="s">
        <v>142</v>
      </c>
      <c r="BM133" s="209" t="s">
        <v>299</v>
      </c>
    </row>
    <row r="134" spans="1:47" s="2" customFormat="1" ht="12">
      <c r="A134" s="40"/>
      <c r="B134" s="41"/>
      <c r="C134" s="42"/>
      <c r="D134" s="211" t="s">
        <v>144</v>
      </c>
      <c r="E134" s="42"/>
      <c r="F134" s="212" t="s">
        <v>300</v>
      </c>
      <c r="G134" s="42"/>
      <c r="H134" s="42"/>
      <c r="I134" s="213"/>
      <c r="J134" s="42"/>
      <c r="K134" s="42"/>
      <c r="L134" s="46"/>
      <c r="M134" s="214"/>
      <c r="N134" s="215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144</v>
      </c>
      <c r="AU134" s="19" t="s">
        <v>88</v>
      </c>
    </row>
    <row r="135" spans="1:47" s="2" customFormat="1" ht="12">
      <c r="A135" s="40"/>
      <c r="B135" s="41"/>
      <c r="C135" s="42"/>
      <c r="D135" s="229" t="s">
        <v>240</v>
      </c>
      <c r="E135" s="42"/>
      <c r="F135" s="230" t="s">
        <v>301</v>
      </c>
      <c r="G135" s="42"/>
      <c r="H135" s="42"/>
      <c r="I135" s="213"/>
      <c r="J135" s="42"/>
      <c r="K135" s="42"/>
      <c r="L135" s="46"/>
      <c r="M135" s="214"/>
      <c r="N135" s="215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240</v>
      </c>
      <c r="AU135" s="19" t="s">
        <v>88</v>
      </c>
    </row>
    <row r="136" spans="1:47" s="2" customFormat="1" ht="12">
      <c r="A136" s="40"/>
      <c r="B136" s="41"/>
      <c r="C136" s="42"/>
      <c r="D136" s="211" t="s">
        <v>145</v>
      </c>
      <c r="E136" s="42"/>
      <c r="F136" s="216" t="s">
        <v>302</v>
      </c>
      <c r="G136" s="42"/>
      <c r="H136" s="42"/>
      <c r="I136" s="213"/>
      <c r="J136" s="42"/>
      <c r="K136" s="42"/>
      <c r="L136" s="46"/>
      <c r="M136" s="214"/>
      <c r="N136" s="215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145</v>
      </c>
      <c r="AU136" s="19" t="s">
        <v>88</v>
      </c>
    </row>
    <row r="137" spans="1:51" s="15" customFormat="1" ht="12">
      <c r="A137" s="15"/>
      <c r="B137" s="253"/>
      <c r="C137" s="254"/>
      <c r="D137" s="211" t="s">
        <v>242</v>
      </c>
      <c r="E137" s="255" t="s">
        <v>20</v>
      </c>
      <c r="F137" s="256" t="s">
        <v>303</v>
      </c>
      <c r="G137" s="254"/>
      <c r="H137" s="255" t="s">
        <v>20</v>
      </c>
      <c r="I137" s="257"/>
      <c r="J137" s="254"/>
      <c r="K137" s="254"/>
      <c r="L137" s="258"/>
      <c r="M137" s="259"/>
      <c r="N137" s="260"/>
      <c r="O137" s="260"/>
      <c r="P137" s="260"/>
      <c r="Q137" s="260"/>
      <c r="R137" s="260"/>
      <c r="S137" s="260"/>
      <c r="T137" s="261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2" t="s">
        <v>242</v>
      </c>
      <c r="AU137" s="262" t="s">
        <v>88</v>
      </c>
      <c r="AV137" s="15" t="s">
        <v>22</v>
      </c>
      <c r="AW137" s="15" t="s">
        <v>40</v>
      </c>
      <c r="AX137" s="15" t="s">
        <v>79</v>
      </c>
      <c r="AY137" s="262" t="s">
        <v>137</v>
      </c>
    </row>
    <row r="138" spans="1:51" s="13" customFormat="1" ht="12">
      <c r="A138" s="13"/>
      <c r="B138" s="231"/>
      <c r="C138" s="232"/>
      <c r="D138" s="211" t="s">
        <v>242</v>
      </c>
      <c r="E138" s="233" t="s">
        <v>20</v>
      </c>
      <c r="F138" s="234" t="s">
        <v>304</v>
      </c>
      <c r="G138" s="232"/>
      <c r="H138" s="235">
        <v>2300</v>
      </c>
      <c r="I138" s="236"/>
      <c r="J138" s="232"/>
      <c r="K138" s="232"/>
      <c r="L138" s="237"/>
      <c r="M138" s="238"/>
      <c r="N138" s="239"/>
      <c r="O138" s="239"/>
      <c r="P138" s="239"/>
      <c r="Q138" s="239"/>
      <c r="R138" s="239"/>
      <c r="S138" s="239"/>
      <c r="T138" s="24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1" t="s">
        <v>242</v>
      </c>
      <c r="AU138" s="241" t="s">
        <v>88</v>
      </c>
      <c r="AV138" s="13" t="s">
        <v>88</v>
      </c>
      <c r="AW138" s="13" t="s">
        <v>40</v>
      </c>
      <c r="AX138" s="13" t="s">
        <v>22</v>
      </c>
      <c r="AY138" s="241" t="s">
        <v>137</v>
      </c>
    </row>
    <row r="139" spans="1:65" s="2" customFormat="1" ht="21.75" customHeight="1">
      <c r="A139" s="40"/>
      <c r="B139" s="41"/>
      <c r="C139" s="198" t="s">
        <v>181</v>
      </c>
      <c r="D139" s="198" t="s">
        <v>138</v>
      </c>
      <c r="E139" s="199" t="s">
        <v>305</v>
      </c>
      <c r="F139" s="200" t="s">
        <v>306</v>
      </c>
      <c r="G139" s="201" t="s">
        <v>285</v>
      </c>
      <c r="H139" s="202">
        <v>11290</v>
      </c>
      <c r="I139" s="203"/>
      <c r="J139" s="204">
        <f>ROUND(I139*H139,2)</f>
        <v>0</v>
      </c>
      <c r="K139" s="200" t="s">
        <v>237</v>
      </c>
      <c r="L139" s="46"/>
      <c r="M139" s="205" t="s">
        <v>20</v>
      </c>
      <c r="N139" s="206" t="s">
        <v>50</v>
      </c>
      <c r="O139" s="86"/>
      <c r="P139" s="207">
        <f>O139*H139</f>
        <v>0</v>
      </c>
      <c r="Q139" s="207">
        <v>0</v>
      </c>
      <c r="R139" s="207">
        <f>Q139*H139</f>
        <v>0</v>
      </c>
      <c r="S139" s="207">
        <v>0</v>
      </c>
      <c r="T139" s="208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09" t="s">
        <v>142</v>
      </c>
      <c r="AT139" s="209" t="s">
        <v>138</v>
      </c>
      <c r="AU139" s="209" t="s">
        <v>88</v>
      </c>
      <c r="AY139" s="19" t="s">
        <v>137</v>
      </c>
      <c r="BE139" s="210">
        <f>IF(N139="základní",J139,0)</f>
        <v>0</v>
      </c>
      <c r="BF139" s="210">
        <f>IF(N139="snížená",J139,0)</f>
        <v>0</v>
      </c>
      <c r="BG139" s="210">
        <f>IF(N139="zákl. přenesená",J139,0)</f>
        <v>0</v>
      </c>
      <c r="BH139" s="210">
        <f>IF(N139="sníž. přenesená",J139,0)</f>
        <v>0</v>
      </c>
      <c r="BI139" s="210">
        <f>IF(N139="nulová",J139,0)</f>
        <v>0</v>
      </c>
      <c r="BJ139" s="19" t="s">
        <v>22</v>
      </c>
      <c r="BK139" s="210">
        <f>ROUND(I139*H139,2)</f>
        <v>0</v>
      </c>
      <c r="BL139" s="19" t="s">
        <v>142</v>
      </c>
      <c r="BM139" s="209" t="s">
        <v>307</v>
      </c>
    </row>
    <row r="140" spans="1:47" s="2" customFormat="1" ht="12">
      <c r="A140" s="40"/>
      <c r="B140" s="41"/>
      <c r="C140" s="42"/>
      <c r="D140" s="211" t="s">
        <v>144</v>
      </c>
      <c r="E140" s="42"/>
      <c r="F140" s="212" t="s">
        <v>308</v>
      </c>
      <c r="G140" s="42"/>
      <c r="H140" s="42"/>
      <c r="I140" s="213"/>
      <c r="J140" s="42"/>
      <c r="K140" s="42"/>
      <c r="L140" s="46"/>
      <c r="M140" s="214"/>
      <c r="N140" s="215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144</v>
      </c>
      <c r="AU140" s="19" t="s">
        <v>88</v>
      </c>
    </row>
    <row r="141" spans="1:47" s="2" customFormat="1" ht="12">
      <c r="A141" s="40"/>
      <c r="B141" s="41"/>
      <c r="C141" s="42"/>
      <c r="D141" s="229" t="s">
        <v>240</v>
      </c>
      <c r="E141" s="42"/>
      <c r="F141" s="230" t="s">
        <v>309</v>
      </c>
      <c r="G141" s="42"/>
      <c r="H141" s="42"/>
      <c r="I141" s="213"/>
      <c r="J141" s="42"/>
      <c r="K141" s="42"/>
      <c r="L141" s="46"/>
      <c r="M141" s="214"/>
      <c r="N141" s="215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240</v>
      </c>
      <c r="AU141" s="19" t="s">
        <v>88</v>
      </c>
    </row>
    <row r="142" spans="1:47" s="2" customFormat="1" ht="12">
      <c r="A142" s="40"/>
      <c r="B142" s="41"/>
      <c r="C142" s="42"/>
      <c r="D142" s="211" t="s">
        <v>145</v>
      </c>
      <c r="E142" s="42"/>
      <c r="F142" s="216" t="s">
        <v>310</v>
      </c>
      <c r="G142" s="42"/>
      <c r="H142" s="42"/>
      <c r="I142" s="213"/>
      <c r="J142" s="42"/>
      <c r="K142" s="42"/>
      <c r="L142" s="46"/>
      <c r="M142" s="214"/>
      <c r="N142" s="215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145</v>
      </c>
      <c r="AU142" s="19" t="s">
        <v>88</v>
      </c>
    </row>
    <row r="143" spans="1:51" s="15" customFormat="1" ht="12">
      <c r="A143" s="15"/>
      <c r="B143" s="253"/>
      <c r="C143" s="254"/>
      <c r="D143" s="211" t="s">
        <v>242</v>
      </c>
      <c r="E143" s="255" t="s">
        <v>20</v>
      </c>
      <c r="F143" s="256" t="s">
        <v>311</v>
      </c>
      <c r="G143" s="254"/>
      <c r="H143" s="255" t="s">
        <v>20</v>
      </c>
      <c r="I143" s="257"/>
      <c r="J143" s="254"/>
      <c r="K143" s="254"/>
      <c r="L143" s="258"/>
      <c r="M143" s="259"/>
      <c r="N143" s="260"/>
      <c r="O143" s="260"/>
      <c r="P143" s="260"/>
      <c r="Q143" s="260"/>
      <c r="R143" s="260"/>
      <c r="S143" s="260"/>
      <c r="T143" s="261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2" t="s">
        <v>242</v>
      </c>
      <c r="AU143" s="262" t="s">
        <v>88</v>
      </c>
      <c r="AV143" s="15" t="s">
        <v>22</v>
      </c>
      <c r="AW143" s="15" t="s">
        <v>40</v>
      </c>
      <c r="AX143" s="15" t="s">
        <v>79</v>
      </c>
      <c r="AY143" s="262" t="s">
        <v>137</v>
      </c>
    </row>
    <row r="144" spans="1:51" s="13" customFormat="1" ht="12">
      <c r="A144" s="13"/>
      <c r="B144" s="231"/>
      <c r="C144" s="232"/>
      <c r="D144" s="211" t="s">
        <v>242</v>
      </c>
      <c r="E144" s="233" t="s">
        <v>20</v>
      </c>
      <c r="F144" s="234" t="s">
        <v>312</v>
      </c>
      <c r="G144" s="232"/>
      <c r="H144" s="235">
        <v>10872</v>
      </c>
      <c r="I144" s="236"/>
      <c r="J144" s="232"/>
      <c r="K144" s="232"/>
      <c r="L144" s="237"/>
      <c r="M144" s="238"/>
      <c r="N144" s="239"/>
      <c r="O144" s="239"/>
      <c r="P144" s="239"/>
      <c r="Q144" s="239"/>
      <c r="R144" s="239"/>
      <c r="S144" s="239"/>
      <c r="T144" s="24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1" t="s">
        <v>242</v>
      </c>
      <c r="AU144" s="241" t="s">
        <v>88</v>
      </c>
      <c r="AV144" s="13" t="s">
        <v>88</v>
      </c>
      <c r="AW144" s="13" t="s">
        <v>40</v>
      </c>
      <c r="AX144" s="13" t="s">
        <v>79</v>
      </c>
      <c r="AY144" s="241" t="s">
        <v>137</v>
      </c>
    </row>
    <row r="145" spans="1:51" s="15" customFormat="1" ht="12">
      <c r="A145" s="15"/>
      <c r="B145" s="253"/>
      <c r="C145" s="254"/>
      <c r="D145" s="211" t="s">
        <v>242</v>
      </c>
      <c r="E145" s="255" t="s">
        <v>20</v>
      </c>
      <c r="F145" s="256" t="s">
        <v>313</v>
      </c>
      <c r="G145" s="254"/>
      <c r="H145" s="255" t="s">
        <v>20</v>
      </c>
      <c r="I145" s="257"/>
      <c r="J145" s="254"/>
      <c r="K145" s="254"/>
      <c r="L145" s="258"/>
      <c r="M145" s="259"/>
      <c r="N145" s="260"/>
      <c r="O145" s="260"/>
      <c r="P145" s="260"/>
      <c r="Q145" s="260"/>
      <c r="R145" s="260"/>
      <c r="S145" s="260"/>
      <c r="T145" s="261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62" t="s">
        <v>242</v>
      </c>
      <c r="AU145" s="262" t="s">
        <v>88</v>
      </c>
      <c r="AV145" s="15" t="s">
        <v>22</v>
      </c>
      <c r="AW145" s="15" t="s">
        <v>40</v>
      </c>
      <c r="AX145" s="15" t="s">
        <v>79</v>
      </c>
      <c r="AY145" s="262" t="s">
        <v>137</v>
      </c>
    </row>
    <row r="146" spans="1:51" s="13" customFormat="1" ht="12">
      <c r="A146" s="13"/>
      <c r="B146" s="231"/>
      <c r="C146" s="232"/>
      <c r="D146" s="211" t="s">
        <v>242</v>
      </c>
      <c r="E146" s="233" t="s">
        <v>20</v>
      </c>
      <c r="F146" s="234" t="s">
        <v>314</v>
      </c>
      <c r="G146" s="232"/>
      <c r="H146" s="235">
        <v>298</v>
      </c>
      <c r="I146" s="236"/>
      <c r="J146" s="232"/>
      <c r="K146" s="232"/>
      <c r="L146" s="237"/>
      <c r="M146" s="238"/>
      <c r="N146" s="239"/>
      <c r="O146" s="239"/>
      <c r="P146" s="239"/>
      <c r="Q146" s="239"/>
      <c r="R146" s="239"/>
      <c r="S146" s="239"/>
      <c r="T146" s="24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1" t="s">
        <v>242</v>
      </c>
      <c r="AU146" s="241" t="s">
        <v>88</v>
      </c>
      <c r="AV146" s="13" t="s">
        <v>88</v>
      </c>
      <c r="AW146" s="13" t="s">
        <v>40</v>
      </c>
      <c r="AX146" s="13" t="s">
        <v>79</v>
      </c>
      <c r="AY146" s="241" t="s">
        <v>137</v>
      </c>
    </row>
    <row r="147" spans="1:51" s="15" customFormat="1" ht="12">
      <c r="A147" s="15"/>
      <c r="B147" s="253"/>
      <c r="C147" s="254"/>
      <c r="D147" s="211" t="s">
        <v>242</v>
      </c>
      <c r="E147" s="255" t="s">
        <v>20</v>
      </c>
      <c r="F147" s="256" t="s">
        <v>315</v>
      </c>
      <c r="G147" s="254"/>
      <c r="H147" s="255" t="s">
        <v>20</v>
      </c>
      <c r="I147" s="257"/>
      <c r="J147" s="254"/>
      <c r="K147" s="254"/>
      <c r="L147" s="258"/>
      <c r="M147" s="259"/>
      <c r="N147" s="260"/>
      <c r="O147" s="260"/>
      <c r="P147" s="260"/>
      <c r="Q147" s="260"/>
      <c r="R147" s="260"/>
      <c r="S147" s="260"/>
      <c r="T147" s="261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2" t="s">
        <v>242</v>
      </c>
      <c r="AU147" s="262" t="s">
        <v>88</v>
      </c>
      <c r="AV147" s="15" t="s">
        <v>22</v>
      </c>
      <c r="AW147" s="15" t="s">
        <v>40</v>
      </c>
      <c r="AX147" s="15" t="s">
        <v>79</v>
      </c>
      <c r="AY147" s="262" t="s">
        <v>137</v>
      </c>
    </row>
    <row r="148" spans="1:51" s="13" customFormat="1" ht="12">
      <c r="A148" s="13"/>
      <c r="B148" s="231"/>
      <c r="C148" s="232"/>
      <c r="D148" s="211" t="s">
        <v>242</v>
      </c>
      <c r="E148" s="233" t="s">
        <v>20</v>
      </c>
      <c r="F148" s="234" t="s">
        <v>316</v>
      </c>
      <c r="G148" s="232"/>
      <c r="H148" s="235">
        <v>120</v>
      </c>
      <c r="I148" s="236"/>
      <c r="J148" s="232"/>
      <c r="K148" s="232"/>
      <c r="L148" s="237"/>
      <c r="M148" s="238"/>
      <c r="N148" s="239"/>
      <c r="O148" s="239"/>
      <c r="P148" s="239"/>
      <c r="Q148" s="239"/>
      <c r="R148" s="239"/>
      <c r="S148" s="239"/>
      <c r="T148" s="24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1" t="s">
        <v>242</v>
      </c>
      <c r="AU148" s="241" t="s">
        <v>88</v>
      </c>
      <c r="AV148" s="13" t="s">
        <v>88</v>
      </c>
      <c r="AW148" s="13" t="s">
        <v>40</v>
      </c>
      <c r="AX148" s="13" t="s">
        <v>79</v>
      </c>
      <c r="AY148" s="241" t="s">
        <v>137</v>
      </c>
    </row>
    <row r="149" spans="1:51" s="14" customFormat="1" ht="12">
      <c r="A149" s="14"/>
      <c r="B149" s="242"/>
      <c r="C149" s="243"/>
      <c r="D149" s="211" t="s">
        <v>242</v>
      </c>
      <c r="E149" s="244" t="s">
        <v>20</v>
      </c>
      <c r="F149" s="245" t="s">
        <v>256</v>
      </c>
      <c r="G149" s="243"/>
      <c r="H149" s="246">
        <v>11290</v>
      </c>
      <c r="I149" s="247"/>
      <c r="J149" s="243"/>
      <c r="K149" s="243"/>
      <c r="L149" s="248"/>
      <c r="M149" s="249"/>
      <c r="N149" s="250"/>
      <c r="O149" s="250"/>
      <c r="P149" s="250"/>
      <c r="Q149" s="250"/>
      <c r="R149" s="250"/>
      <c r="S149" s="250"/>
      <c r="T149" s="25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2" t="s">
        <v>242</v>
      </c>
      <c r="AU149" s="252" t="s">
        <v>88</v>
      </c>
      <c r="AV149" s="14" t="s">
        <v>142</v>
      </c>
      <c r="AW149" s="14" t="s">
        <v>40</v>
      </c>
      <c r="AX149" s="14" t="s">
        <v>22</v>
      </c>
      <c r="AY149" s="252" t="s">
        <v>137</v>
      </c>
    </row>
    <row r="150" spans="1:65" s="2" customFormat="1" ht="16.5" customHeight="1">
      <c r="A150" s="40"/>
      <c r="B150" s="41"/>
      <c r="C150" s="198" t="s">
        <v>185</v>
      </c>
      <c r="D150" s="198" t="s">
        <v>138</v>
      </c>
      <c r="E150" s="199" t="s">
        <v>317</v>
      </c>
      <c r="F150" s="200" t="s">
        <v>318</v>
      </c>
      <c r="G150" s="201" t="s">
        <v>285</v>
      </c>
      <c r="H150" s="202">
        <v>682</v>
      </c>
      <c r="I150" s="203"/>
      <c r="J150" s="204">
        <f>ROUND(I150*H150,2)</f>
        <v>0</v>
      </c>
      <c r="K150" s="200" t="s">
        <v>237</v>
      </c>
      <c r="L150" s="46"/>
      <c r="M150" s="205" t="s">
        <v>20</v>
      </c>
      <c r="N150" s="206" t="s">
        <v>50</v>
      </c>
      <c r="O150" s="86"/>
      <c r="P150" s="207">
        <f>O150*H150</f>
        <v>0</v>
      </c>
      <c r="Q150" s="207">
        <v>0</v>
      </c>
      <c r="R150" s="207">
        <f>Q150*H150</f>
        <v>0</v>
      </c>
      <c r="S150" s="207">
        <v>0</v>
      </c>
      <c r="T150" s="208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09" t="s">
        <v>142</v>
      </c>
      <c r="AT150" s="209" t="s">
        <v>138</v>
      </c>
      <c r="AU150" s="209" t="s">
        <v>88</v>
      </c>
      <c r="AY150" s="19" t="s">
        <v>137</v>
      </c>
      <c r="BE150" s="210">
        <f>IF(N150="základní",J150,0)</f>
        <v>0</v>
      </c>
      <c r="BF150" s="210">
        <f>IF(N150="snížená",J150,0)</f>
        <v>0</v>
      </c>
      <c r="BG150" s="210">
        <f>IF(N150="zákl. přenesená",J150,0)</f>
        <v>0</v>
      </c>
      <c r="BH150" s="210">
        <f>IF(N150="sníž. přenesená",J150,0)</f>
        <v>0</v>
      </c>
      <c r="BI150" s="210">
        <f>IF(N150="nulová",J150,0)</f>
        <v>0</v>
      </c>
      <c r="BJ150" s="19" t="s">
        <v>22</v>
      </c>
      <c r="BK150" s="210">
        <f>ROUND(I150*H150,2)</f>
        <v>0</v>
      </c>
      <c r="BL150" s="19" t="s">
        <v>142</v>
      </c>
      <c r="BM150" s="209" t="s">
        <v>319</v>
      </c>
    </row>
    <row r="151" spans="1:47" s="2" customFormat="1" ht="12">
      <c r="A151" s="40"/>
      <c r="B151" s="41"/>
      <c r="C151" s="42"/>
      <c r="D151" s="211" t="s">
        <v>144</v>
      </c>
      <c r="E151" s="42"/>
      <c r="F151" s="212" t="s">
        <v>320</v>
      </c>
      <c r="G151" s="42"/>
      <c r="H151" s="42"/>
      <c r="I151" s="213"/>
      <c r="J151" s="42"/>
      <c r="K151" s="42"/>
      <c r="L151" s="46"/>
      <c r="M151" s="214"/>
      <c r="N151" s="215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144</v>
      </c>
      <c r="AU151" s="19" t="s">
        <v>88</v>
      </c>
    </row>
    <row r="152" spans="1:47" s="2" customFormat="1" ht="12">
      <c r="A152" s="40"/>
      <c r="B152" s="41"/>
      <c r="C152" s="42"/>
      <c r="D152" s="229" t="s">
        <v>240</v>
      </c>
      <c r="E152" s="42"/>
      <c r="F152" s="230" t="s">
        <v>321</v>
      </c>
      <c r="G152" s="42"/>
      <c r="H152" s="42"/>
      <c r="I152" s="213"/>
      <c r="J152" s="42"/>
      <c r="K152" s="42"/>
      <c r="L152" s="46"/>
      <c r="M152" s="214"/>
      <c r="N152" s="215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240</v>
      </c>
      <c r="AU152" s="19" t="s">
        <v>88</v>
      </c>
    </row>
    <row r="153" spans="1:51" s="15" customFormat="1" ht="12">
      <c r="A153" s="15"/>
      <c r="B153" s="253"/>
      <c r="C153" s="254"/>
      <c r="D153" s="211" t="s">
        <v>242</v>
      </c>
      <c r="E153" s="255" t="s">
        <v>20</v>
      </c>
      <c r="F153" s="256" t="s">
        <v>322</v>
      </c>
      <c r="G153" s="254"/>
      <c r="H153" s="255" t="s">
        <v>20</v>
      </c>
      <c r="I153" s="257"/>
      <c r="J153" s="254"/>
      <c r="K153" s="254"/>
      <c r="L153" s="258"/>
      <c r="M153" s="259"/>
      <c r="N153" s="260"/>
      <c r="O153" s="260"/>
      <c r="P153" s="260"/>
      <c r="Q153" s="260"/>
      <c r="R153" s="260"/>
      <c r="S153" s="260"/>
      <c r="T153" s="261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62" t="s">
        <v>242</v>
      </c>
      <c r="AU153" s="262" t="s">
        <v>88</v>
      </c>
      <c r="AV153" s="15" t="s">
        <v>22</v>
      </c>
      <c r="AW153" s="15" t="s">
        <v>40</v>
      </c>
      <c r="AX153" s="15" t="s">
        <v>79</v>
      </c>
      <c r="AY153" s="262" t="s">
        <v>137</v>
      </c>
    </row>
    <row r="154" spans="1:51" s="13" customFormat="1" ht="12">
      <c r="A154" s="13"/>
      <c r="B154" s="231"/>
      <c r="C154" s="232"/>
      <c r="D154" s="211" t="s">
        <v>242</v>
      </c>
      <c r="E154" s="233" t="s">
        <v>20</v>
      </c>
      <c r="F154" s="234" t="s">
        <v>323</v>
      </c>
      <c r="G154" s="232"/>
      <c r="H154" s="235">
        <v>682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1" t="s">
        <v>242</v>
      </c>
      <c r="AU154" s="241" t="s">
        <v>88</v>
      </c>
      <c r="AV154" s="13" t="s">
        <v>88</v>
      </c>
      <c r="AW154" s="13" t="s">
        <v>40</v>
      </c>
      <c r="AX154" s="13" t="s">
        <v>22</v>
      </c>
      <c r="AY154" s="241" t="s">
        <v>137</v>
      </c>
    </row>
    <row r="155" spans="1:65" s="2" customFormat="1" ht="21.75" customHeight="1">
      <c r="A155" s="40"/>
      <c r="B155" s="41"/>
      <c r="C155" s="198" t="s">
        <v>189</v>
      </c>
      <c r="D155" s="198" t="s">
        <v>138</v>
      </c>
      <c r="E155" s="199" t="s">
        <v>324</v>
      </c>
      <c r="F155" s="200" t="s">
        <v>325</v>
      </c>
      <c r="G155" s="201" t="s">
        <v>285</v>
      </c>
      <c r="H155" s="202">
        <v>1118.066</v>
      </c>
      <c r="I155" s="203"/>
      <c r="J155" s="204">
        <f>ROUND(I155*H155,2)</f>
        <v>0</v>
      </c>
      <c r="K155" s="200" t="s">
        <v>237</v>
      </c>
      <c r="L155" s="46"/>
      <c r="M155" s="205" t="s">
        <v>20</v>
      </c>
      <c r="N155" s="206" t="s">
        <v>50</v>
      </c>
      <c r="O155" s="86"/>
      <c r="P155" s="207">
        <f>O155*H155</f>
        <v>0</v>
      </c>
      <c r="Q155" s="207">
        <v>0</v>
      </c>
      <c r="R155" s="207">
        <f>Q155*H155</f>
        <v>0</v>
      </c>
      <c r="S155" s="207">
        <v>0</v>
      </c>
      <c r="T155" s="208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09" t="s">
        <v>142</v>
      </c>
      <c r="AT155" s="209" t="s">
        <v>138</v>
      </c>
      <c r="AU155" s="209" t="s">
        <v>88</v>
      </c>
      <c r="AY155" s="19" t="s">
        <v>137</v>
      </c>
      <c r="BE155" s="210">
        <f>IF(N155="základní",J155,0)</f>
        <v>0</v>
      </c>
      <c r="BF155" s="210">
        <f>IF(N155="snížená",J155,0)</f>
        <v>0</v>
      </c>
      <c r="BG155" s="210">
        <f>IF(N155="zákl. přenesená",J155,0)</f>
        <v>0</v>
      </c>
      <c r="BH155" s="210">
        <f>IF(N155="sníž. přenesená",J155,0)</f>
        <v>0</v>
      </c>
      <c r="BI155" s="210">
        <f>IF(N155="nulová",J155,0)</f>
        <v>0</v>
      </c>
      <c r="BJ155" s="19" t="s">
        <v>22</v>
      </c>
      <c r="BK155" s="210">
        <f>ROUND(I155*H155,2)</f>
        <v>0</v>
      </c>
      <c r="BL155" s="19" t="s">
        <v>142</v>
      </c>
      <c r="BM155" s="209" t="s">
        <v>326</v>
      </c>
    </row>
    <row r="156" spans="1:47" s="2" customFormat="1" ht="12">
      <c r="A156" s="40"/>
      <c r="B156" s="41"/>
      <c r="C156" s="42"/>
      <c r="D156" s="211" t="s">
        <v>144</v>
      </c>
      <c r="E156" s="42"/>
      <c r="F156" s="212" t="s">
        <v>327</v>
      </c>
      <c r="G156" s="42"/>
      <c r="H156" s="42"/>
      <c r="I156" s="213"/>
      <c r="J156" s="42"/>
      <c r="K156" s="42"/>
      <c r="L156" s="46"/>
      <c r="M156" s="214"/>
      <c r="N156" s="215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144</v>
      </c>
      <c r="AU156" s="19" t="s">
        <v>88</v>
      </c>
    </row>
    <row r="157" spans="1:47" s="2" customFormat="1" ht="12">
      <c r="A157" s="40"/>
      <c r="B157" s="41"/>
      <c r="C157" s="42"/>
      <c r="D157" s="229" t="s">
        <v>240</v>
      </c>
      <c r="E157" s="42"/>
      <c r="F157" s="230" t="s">
        <v>328</v>
      </c>
      <c r="G157" s="42"/>
      <c r="H157" s="42"/>
      <c r="I157" s="213"/>
      <c r="J157" s="42"/>
      <c r="K157" s="42"/>
      <c r="L157" s="46"/>
      <c r="M157" s="214"/>
      <c r="N157" s="215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240</v>
      </c>
      <c r="AU157" s="19" t="s">
        <v>88</v>
      </c>
    </row>
    <row r="158" spans="1:51" s="15" customFormat="1" ht="12">
      <c r="A158" s="15"/>
      <c r="B158" s="253"/>
      <c r="C158" s="254"/>
      <c r="D158" s="211" t="s">
        <v>242</v>
      </c>
      <c r="E158" s="255" t="s">
        <v>20</v>
      </c>
      <c r="F158" s="256" t="s">
        <v>329</v>
      </c>
      <c r="G158" s="254"/>
      <c r="H158" s="255" t="s">
        <v>20</v>
      </c>
      <c r="I158" s="257"/>
      <c r="J158" s="254"/>
      <c r="K158" s="254"/>
      <c r="L158" s="258"/>
      <c r="M158" s="259"/>
      <c r="N158" s="260"/>
      <c r="O158" s="260"/>
      <c r="P158" s="260"/>
      <c r="Q158" s="260"/>
      <c r="R158" s="260"/>
      <c r="S158" s="260"/>
      <c r="T158" s="261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62" t="s">
        <v>242</v>
      </c>
      <c r="AU158" s="262" t="s">
        <v>88</v>
      </c>
      <c r="AV158" s="15" t="s">
        <v>22</v>
      </c>
      <c r="AW158" s="15" t="s">
        <v>40</v>
      </c>
      <c r="AX158" s="15" t="s">
        <v>79</v>
      </c>
      <c r="AY158" s="262" t="s">
        <v>137</v>
      </c>
    </row>
    <row r="159" spans="1:51" s="13" customFormat="1" ht="12">
      <c r="A159" s="13"/>
      <c r="B159" s="231"/>
      <c r="C159" s="232"/>
      <c r="D159" s="211" t="s">
        <v>242</v>
      </c>
      <c r="E159" s="233" t="s">
        <v>20</v>
      </c>
      <c r="F159" s="234" t="s">
        <v>330</v>
      </c>
      <c r="G159" s="232"/>
      <c r="H159" s="235">
        <v>4.95</v>
      </c>
      <c r="I159" s="236"/>
      <c r="J159" s="232"/>
      <c r="K159" s="232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242</v>
      </c>
      <c r="AU159" s="241" t="s">
        <v>88</v>
      </c>
      <c r="AV159" s="13" t="s">
        <v>88</v>
      </c>
      <c r="AW159" s="13" t="s">
        <v>40</v>
      </c>
      <c r="AX159" s="13" t="s">
        <v>79</v>
      </c>
      <c r="AY159" s="241" t="s">
        <v>137</v>
      </c>
    </row>
    <row r="160" spans="1:51" s="15" customFormat="1" ht="12">
      <c r="A160" s="15"/>
      <c r="B160" s="253"/>
      <c r="C160" s="254"/>
      <c r="D160" s="211" t="s">
        <v>242</v>
      </c>
      <c r="E160" s="255" t="s">
        <v>20</v>
      </c>
      <c r="F160" s="256" t="s">
        <v>331</v>
      </c>
      <c r="G160" s="254"/>
      <c r="H160" s="255" t="s">
        <v>20</v>
      </c>
      <c r="I160" s="257"/>
      <c r="J160" s="254"/>
      <c r="K160" s="254"/>
      <c r="L160" s="258"/>
      <c r="M160" s="259"/>
      <c r="N160" s="260"/>
      <c r="O160" s="260"/>
      <c r="P160" s="260"/>
      <c r="Q160" s="260"/>
      <c r="R160" s="260"/>
      <c r="S160" s="260"/>
      <c r="T160" s="261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2" t="s">
        <v>242</v>
      </c>
      <c r="AU160" s="262" t="s">
        <v>88</v>
      </c>
      <c r="AV160" s="15" t="s">
        <v>22</v>
      </c>
      <c r="AW160" s="15" t="s">
        <v>40</v>
      </c>
      <c r="AX160" s="15" t="s">
        <v>79</v>
      </c>
      <c r="AY160" s="262" t="s">
        <v>137</v>
      </c>
    </row>
    <row r="161" spans="1:51" s="13" customFormat="1" ht="12">
      <c r="A161" s="13"/>
      <c r="B161" s="231"/>
      <c r="C161" s="232"/>
      <c r="D161" s="211" t="s">
        <v>242</v>
      </c>
      <c r="E161" s="233" t="s">
        <v>20</v>
      </c>
      <c r="F161" s="234" t="s">
        <v>332</v>
      </c>
      <c r="G161" s="232"/>
      <c r="H161" s="235">
        <v>946.96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1" t="s">
        <v>242</v>
      </c>
      <c r="AU161" s="241" t="s">
        <v>88</v>
      </c>
      <c r="AV161" s="13" t="s">
        <v>88</v>
      </c>
      <c r="AW161" s="13" t="s">
        <v>40</v>
      </c>
      <c r="AX161" s="13" t="s">
        <v>79</v>
      </c>
      <c r="AY161" s="241" t="s">
        <v>137</v>
      </c>
    </row>
    <row r="162" spans="1:51" s="15" customFormat="1" ht="12">
      <c r="A162" s="15"/>
      <c r="B162" s="253"/>
      <c r="C162" s="254"/>
      <c r="D162" s="211" t="s">
        <v>242</v>
      </c>
      <c r="E162" s="255" t="s">
        <v>20</v>
      </c>
      <c r="F162" s="256" t="s">
        <v>333</v>
      </c>
      <c r="G162" s="254"/>
      <c r="H162" s="255" t="s">
        <v>20</v>
      </c>
      <c r="I162" s="257"/>
      <c r="J162" s="254"/>
      <c r="K162" s="254"/>
      <c r="L162" s="258"/>
      <c r="M162" s="259"/>
      <c r="N162" s="260"/>
      <c r="O162" s="260"/>
      <c r="P162" s="260"/>
      <c r="Q162" s="260"/>
      <c r="R162" s="260"/>
      <c r="S162" s="260"/>
      <c r="T162" s="261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2" t="s">
        <v>242</v>
      </c>
      <c r="AU162" s="262" t="s">
        <v>88</v>
      </c>
      <c r="AV162" s="15" t="s">
        <v>22</v>
      </c>
      <c r="AW162" s="15" t="s">
        <v>40</v>
      </c>
      <c r="AX162" s="15" t="s">
        <v>79</v>
      </c>
      <c r="AY162" s="262" t="s">
        <v>137</v>
      </c>
    </row>
    <row r="163" spans="1:51" s="13" customFormat="1" ht="12">
      <c r="A163" s="13"/>
      <c r="B163" s="231"/>
      <c r="C163" s="232"/>
      <c r="D163" s="211" t="s">
        <v>242</v>
      </c>
      <c r="E163" s="233" t="s">
        <v>20</v>
      </c>
      <c r="F163" s="234" t="s">
        <v>334</v>
      </c>
      <c r="G163" s="232"/>
      <c r="H163" s="235">
        <v>165.9</v>
      </c>
      <c r="I163" s="236"/>
      <c r="J163" s="232"/>
      <c r="K163" s="232"/>
      <c r="L163" s="237"/>
      <c r="M163" s="238"/>
      <c r="N163" s="239"/>
      <c r="O163" s="239"/>
      <c r="P163" s="239"/>
      <c r="Q163" s="239"/>
      <c r="R163" s="239"/>
      <c r="S163" s="239"/>
      <c r="T163" s="24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1" t="s">
        <v>242</v>
      </c>
      <c r="AU163" s="241" t="s">
        <v>88</v>
      </c>
      <c r="AV163" s="13" t="s">
        <v>88</v>
      </c>
      <c r="AW163" s="13" t="s">
        <v>40</v>
      </c>
      <c r="AX163" s="13" t="s">
        <v>79</v>
      </c>
      <c r="AY163" s="241" t="s">
        <v>137</v>
      </c>
    </row>
    <row r="164" spans="1:51" s="15" customFormat="1" ht="12">
      <c r="A164" s="15"/>
      <c r="B164" s="253"/>
      <c r="C164" s="254"/>
      <c r="D164" s="211" t="s">
        <v>242</v>
      </c>
      <c r="E164" s="255" t="s">
        <v>20</v>
      </c>
      <c r="F164" s="256" t="s">
        <v>335</v>
      </c>
      <c r="G164" s="254"/>
      <c r="H164" s="255" t="s">
        <v>20</v>
      </c>
      <c r="I164" s="257"/>
      <c r="J164" s="254"/>
      <c r="K164" s="254"/>
      <c r="L164" s="258"/>
      <c r="M164" s="259"/>
      <c r="N164" s="260"/>
      <c r="O164" s="260"/>
      <c r="P164" s="260"/>
      <c r="Q164" s="260"/>
      <c r="R164" s="260"/>
      <c r="S164" s="260"/>
      <c r="T164" s="261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2" t="s">
        <v>242</v>
      </c>
      <c r="AU164" s="262" t="s">
        <v>88</v>
      </c>
      <c r="AV164" s="15" t="s">
        <v>22</v>
      </c>
      <c r="AW164" s="15" t="s">
        <v>40</v>
      </c>
      <c r="AX164" s="15" t="s">
        <v>79</v>
      </c>
      <c r="AY164" s="262" t="s">
        <v>137</v>
      </c>
    </row>
    <row r="165" spans="1:51" s="13" customFormat="1" ht="12">
      <c r="A165" s="13"/>
      <c r="B165" s="231"/>
      <c r="C165" s="232"/>
      <c r="D165" s="211" t="s">
        <v>242</v>
      </c>
      <c r="E165" s="233" t="s">
        <v>20</v>
      </c>
      <c r="F165" s="234" t="s">
        <v>336</v>
      </c>
      <c r="G165" s="232"/>
      <c r="H165" s="235">
        <v>0.256</v>
      </c>
      <c r="I165" s="236"/>
      <c r="J165" s="232"/>
      <c r="K165" s="232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242</v>
      </c>
      <c r="AU165" s="241" t="s">
        <v>88</v>
      </c>
      <c r="AV165" s="13" t="s">
        <v>88</v>
      </c>
      <c r="AW165" s="13" t="s">
        <v>40</v>
      </c>
      <c r="AX165" s="13" t="s">
        <v>79</v>
      </c>
      <c r="AY165" s="241" t="s">
        <v>137</v>
      </c>
    </row>
    <row r="166" spans="1:51" s="14" customFormat="1" ht="12">
      <c r="A166" s="14"/>
      <c r="B166" s="242"/>
      <c r="C166" s="243"/>
      <c r="D166" s="211" t="s">
        <v>242</v>
      </c>
      <c r="E166" s="244" t="s">
        <v>20</v>
      </c>
      <c r="F166" s="245" t="s">
        <v>256</v>
      </c>
      <c r="G166" s="243"/>
      <c r="H166" s="246">
        <v>1118.066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242</v>
      </c>
      <c r="AU166" s="252" t="s">
        <v>88</v>
      </c>
      <c r="AV166" s="14" t="s">
        <v>142</v>
      </c>
      <c r="AW166" s="14" t="s">
        <v>40</v>
      </c>
      <c r="AX166" s="14" t="s">
        <v>22</v>
      </c>
      <c r="AY166" s="252" t="s">
        <v>137</v>
      </c>
    </row>
    <row r="167" spans="1:65" s="2" customFormat="1" ht="21.75" customHeight="1">
      <c r="A167" s="40"/>
      <c r="B167" s="41"/>
      <c r="C167" s="198" t="s">
        <v>193</v>
      </c>
      <c r="D167" s="198" t="s">
        <v>138</v>
      </c>
      <c r="E167" s="199" t="s">
        <v>337</v>
      </c>
      <c r="F167" s="200" t="s">
        <v>338</v>
      </c>
      <c r="G167" s="201" t="s">
        <v>285</v>
      </c>
      <c r="H167" s="202">
        <v>21903.036</v>
      </c>
      <c r="I167" s="203"/>
      <c r="J167" s="204">
        <f>ROUND(I167*H167,2)</f>
        <v>0</v>
      </c>
      <c r="K167" s="200" t="s">
        <v>237</v>
      </c>
      <c r="L167" s="46"/>
      <c r="M167" s="205" t="s">
        <v>20</v>
      </c>
      <c r="N167" s="206" t="s">
        <v>50</v>
      </c>
      <c r="O167" s="86"/>
      <c r="P167" s="207">
        <f>O167*H167</f>
        <v>0</v>
      </c>
      <c r="Q167" s="207">
        <v>0</v>
      </c>
      <c r="R167" s="207">
        <f>Q167*H167</f>
        <v>0</v>
      </c>
      <c r="S167" s="207">
        <v>0</v>
      </c>
      <c r="T167" s="208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09" t="s">
        <v>142</v>
      </c>
      <c r="AT167" s="209" t="s">
        <v>138</v>
      </c>
      <c r="AU167" s="209" t="s">
        <v>88</v>
      </c>
      <c r="AY167" s="19" t="s">
        <v>137</v>
      </c>
      <c r="BE167" s="210">
        <f>IF(N167="základní",J167,0)</f>
        <v>0</v>
      </c>
      <c r="BF167" s="210">
        <f>IF(N167="snížená",J167,0)</f>
        <v>0</v>
      </c>
      <c r="BG167" s="210">
        <f>IF(N167="zákl. přenesená",J167,0)</f>
        <v>0</v>
      </c>
      <c r="BH167" s="210">
        <f>IF(N167="sníž. přenesená",J167,0)</f>
        <v>0</v>
      </c>
      <c r="BI167" s="210">
        <f>IF(N167="nulová",J167,0)</f>
        <v>0</v>
      </c>
      <c r="BJ167" s="19" t="s">
        <v>22</v>
      </c>
      <c r="BK167" s="210">
        <f>ROUND(I167*H167,2)</f>
        <v>0</v>
      </c>
      <c r="BL167" s="19" t="s">
        <v>142</v>
      </c>
      <c r="BM167" s="209" t="s">
        <v>339</v>
      </c>
    </row>
    <row r="168" spans="1:47" s="2" customFormat="1" ht="12">
      <c r="A168" s="40"/>
      <c r="B168" s="41"/>
      <c r="C168" s="42"/>
      <c r="D168" s="211" t="s">
        <v>144</v>
      </c>
      <c r="E168" s="42"/>
      <c r="F168" s="212" t="s">
        <v>340</v>
      </c>
      <c r="G168" s="42"/>
      <c r="H168" s="42"/>
      <c r="I168" s="213"/>
      <c r="J168" s="42"/>
      <c r="K168" s="42"/>
      <c r="L168" s="46"/>
      <c r="M168" s="214"/>
      <c r="N168" s="215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144</v>
      </c>
      <c r="AU168" s="19" t="s">
        <v>88</v>
      </c>
    </row>
    <row r="169" spans="1:47" s="2" customFormat="1" ht="12">
      <c r="A169" s="40"/>
      <c r="B169" s="41"/>
      <c r="C169" s="42"/>
      <c r="D169" s="229" t="s">
        <v>240</v>
      </c>
      <c r="E169" s="42"/>
      <c r="F169" s="230" t="s">
        <v>341</v>
      </c>
      <c r="G169" s="42"/>
      <c r="H169" s="42"/>
      <c r="I169" s="213"/>
      <c r="J169" s="42"/>
      <c r="K169" s="42"/>
      <c r="L169" s="46"/>
      <c r="M169" s="214"/>
      <c r="N169" s="215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240</v>
      </c>
      <c r="AU169" s="19" t="s">
        <v>88</v>
      </c>
    </row>
    <row r="170" spans="1:51" s="15" customFormat="1" ht="12">
      <c r="A170" s="15"/>
      <c r="B170" s="253"/>
      <c r="C170" s="254"/>
      <c r="D170" s="211" t="s">
        <v>242</v>
      </c>
      <c r="E170" s="255" t="s">
        <v>20</v>
      </c>
      <c r="F170" s="256" t="s">
        <v>342</v>
      </c>
      <c r="G170" s="254"/>
      <c r="H170" s="255" t="s">
        <v>20</v>
      </c>
      <c r="I170" s="257"/>
      <c r="J170" s="254"/>
      <c r="K170" s="254"/>
      <c r="L170" s="258"/>
      <c r="M170" s="259"/>
      <c r="N170" s="260"/>
      <c r="O170" s="260"/>
      <c r="P170" s="260"/>
      <c r="Q170" s="260"/>
      <c r="R170" s="260"/>
      <c r="S170" s="260"/>
      <c r="T170" s="261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2" t="s">
        <v>242</v>
      </c>
      <c r="AU170" s="262" t="s">
        <v>88</v>
      </c>
      <c r="AV170" s="15" t="s">
        <v>22</v>
      </c>
      <c r="AW170" s="15" t="s">
        <v>40</v>
      </c>
      <c r="AX170" s="15" t="s">
        <v>79</v>
      </c>
      <c r="AY170" s="262" t="s">
        <v>137</v>
      </c>
    </row>
    <row r="171" spans="1:51" s="13" customFormat="1" ht="12">
      <c r="A171" s="13"/>
      <c r="B171" s="231"/>
      <c r="C171" s="232"/>
      <c r="D171" s="211" t="s">
        <v>242</v>
      </c>
      <c r="E171" s="233" t="s">
        <v>20</v>
      </c>
      <c r="F171" s="234" t="s">
        <v>343</v>
      </c>
      <c r="G171" s="232"/>
      <c r="H171" s="235">
        <v>6193</v>
      </c>
      <c r="I171" s="236"/>
      <c r="J171" s="232"/>
      <c r="K171" s="232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242</v>
      </c>
      <c r="AU171" s="241" t="s">
        <v>88</v>
      </c>
      <c r="AV171" s="13" t="s">
        <v>88</v>
      </c>
      <c r="AW171" s="13" t="s">
        <v>40</v>
      </c>
      <c r="AX171" s="13" t="s">
        <v>79</v>
      </c>
      <c r="AY171" s="241" t="s">
        <v>137</v>
      </c>
    </row>
    <row r="172" spans="1:51" s="13" customFormat="1" ht="12">
      <c r="A172" s="13"/>
      <c r="B172" s="231"/>
      <c r="C172" s="232"/>
      <c r="D172" s="211" t="s">
        <v>242</v>
      </c>
      <c r="E172" s="233" t="s">
        <v>20</v>
      </c>
      <c r="F172" s="234" t="s">
        <v>344</v>
      </c>
      <c r="G172" s="232"/>
      <c r="H172" s="235">
        <v>682</v>
      </c>
      <c r="I172" s="236"/>
      <c r="J172" s="232"/>
      <c r="K172" s="232"/>
      <c r="L172" s="237"/>
      <c r="M172" s="238"/>
      <c r="N172" s="239"/>
      <c r="O172" s="239"/>
      <c r="P172" s="239"/>
      <c r="Q172" s="239"/>
      <c r="R172" s="239"/>
      <c r="S172" s="239"/>
      <c r="T172" s="24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1" t="s">
        <v>242</v>
      </c>
      <c r="AU172" s="241" t="s">
        <v>88</v>
      </c>
      <c r="AV172" s="13" t="s">
        <v>88</v>
      </c>
      <c r="AW172" s="13" t="s">
        <v>40</v>
      </c>
      <c r="AX172" s="13" t="s">
        <v>79</v>
      </c>
      <c r="AY172" s="241" t="s">
        <v>137</v>
      </c>
    </row>
    <row r="173" spans="1:51" s="16" customFormat="1" ht="12">
      <c r="A173" s="16"/>
      <c r="B173" s="273"/>
      <c r="C173" s="274"/>
      <c r="D173" s="211" t="s">
        <v>242</v>
      </c>
      <c r="E173" s="275" t="s">
        <v>20</v>
      </c>
      <c r="F173" s="276" t="s">
        <v>345</v>
      </c>
      <c r="G173" s="274"/>
      <c r="H173" s="277">
        <v>6875</v>
      </c>
      <c r="I173" s="278"/>
      <c r="J173" s="274"/>
      <c r="K173" s="274"/>
      <c r="L173" s="279"/>
      <c r="M173" s="280"/>
      <c r="N173" s="281"/>
      <c r="O173" s="281"/>
      <c r="P173" s="281"/>
      <c r="Q173" s="281"/>
      <c r="R173" s="281"/>
      <c r="S173" s="281"/>
      <c r="T173" s="282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T173" s="283" t="s">
        <v>242</v>
      </c>
      <c r="AU173" s="283" t="s">
        <v>88</v>
      </c>
      <c r="AV173" s="16" t="s">
        <v>151</v>
      </c>
      <c r="AW173" s="16" t="s">
        <v>40</v>
      </c>
      <c r="AX173" s="16" t="s">
        <v>79</v>
      </c>
      <c r="AY173" s="283" t="s">
        <v>137</v>
      </c>
    </row>
    <row r="174" spans="1:51" s="15" customFormat="1" ht="12">
      <c r="A174" s="15"/>
      <c r="B174" s="253"/>
      <c r="C174" s="254"/>
      <c r="D174" s="211" t="s">
        <v>242</v>
      </c>
      <c r="E174" s="255" t="s">
        <v>20</v>
      </c>
      <c r="F174" s="256" t="s">
        <v>346</v>
      </c>
      <c r="G174" s="254"/>
      <c r="H174" s="255" t="s">
        <v>20</v>
      </c>
      <c r="I174" s="257"/>
      <c r="J174" s="254"/>
      <c r="K174" s="254"/>
      <c r="L174" s="258"/>
      <c r="M174" s="259"/>
      <c r="N174" s="260"/>
      <c r="O174" s="260"/>
      <c r="P174" s="260"/>
      <c r="Q174" s="260"/>
      <c r="R174" s="260"/>
      <c r="S174" s="260"/>
      <c r="T174" s="261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2" t="s">
        <v>242</v>
      </c>
      <c r="AU174" s="262" t="s">
        <v>88</v>
      </c>
      <c r="AV174" s="15" t="s">
        <v>22</v>
      </c>
      <c r="AW174" s="15" t="s">
        <v>40</v>
      </c>
      <c r="AX174" s="15" t="s">
        <v>79</v>
      </c>
      <c r="AY174" s="262" t="s">
        <v>137</v>
      </c>
    </row>
    <row r="175" spans="1:51" s="13" customFormat="1" ht="12">
      <c r="A175" s="13"/>
      <c r="B175" s="231"/>
      <c r="C175" s="232"/>
      <c r="D175" s="211" t="s">
        <v>242</v>
      </c>
      <c r="E175" s="233" t="s">
        <v>20</v>
      </c>
      <c r="F175" s="234" t="s">
        <v>347</v>
      </c>
      <c r="G175" s="232"/>
      <c r="H175" s="235">
        <v>1118.066</v>
      </c>
      <c r="I175" s="236"/>
      <c r="J175" s="232"/>
      <c r="K175" s="232"/>
      <c r="L175" s="237"/>
      <c r="M175" s="238"/>
      <c r="N175" s="239"/>
      <c r="O175" s="239"/>
      <c r="P175" s="239"/>
      <c r="Q175" s="239"/>
      <c r="R175" s="239"/>
      <c r="S175" s="239"/>
      <c r="T175" s="24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1" t="s">
        <v>242</v>
      </c>
      <c r="AU175" s="241" t="s">
        <v>88</v>
      </c>
      <c r="AV175" s="13" t="s">
        <v>88</v>
      </c>
      <c r="AW175" s="13" t="s">
        <v>40</v>
      </c>
      <c r="AX175" s="13" t="s">
        <v>79</v>
      </c>
      <c r="AY175" s="241" t="s">
        <v>137</v>
      </c>
    </row>
    <row r="176" spans="1:51" s="16" customFormat="1" ht="12">
      <c r="A176" s="16"/>
      <c r="B176" s="273"/>
      <c r="C176" s="274"/>
      <c r="D176" s="211" t="s">
        <v>242</v>
      </c>
      <c r="E176" s="275" t="s">
        <v>20</v>
      </c>
      <c r="F176" s="276" t="s">
        <v>345</v>
      </c>
      <c r="G176" s="274"/>
      <c r="H176" s="277">
        <v>1118.066</v>
      </c>
      <c r="I176" s="278"/>
      <c r="J176" s="274"/>
      <c r="K176" s="274"/>
      <c r="L176" s="279"/>
      <c r="M176" s="280"/>
      <c r="N176" s="281"/>
      <c r="O176" s="281"/>
      <c r="P176" s="281"/>
      <c r="Q176" s="281"/>
      <c r="R176" s="281"/>
      <c r="S176" s="281"/>
      <c r="T176" s="282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T176" s="283" t="s">
        <v>242</v>
      </c>
      <c r="AU176" s="283" t="s">
        <v>88</v>
      </c>
      <c r="AV176" s="16" t="s">
        <v>151</v>
      </c>
      <c r="AW176" s="16" t="s">
        <v>40</v>
      </c>
      <c r="AX176" s="16" t="s">
        <v>79</v>
      </c>
      <c r="AY176" s="283" t="s">
        <v>137</v>
      </c>
    </row>
    <row r="177" spans="1:51" s="15" customFormat="1" ht="12">
      <c r="A177" s="15"/>
      <c r="B177" s="253"/>
      <c r="C177" s="254"/>
      <c r="D177" s="211" t="s">
        <v>242</v>
      </c>
      <c r="E177" s="255" t="s">
        <v>20</v>
      </c>
      <c r="F177" s="256" t="s">
        <v>348</v>
      </c>
      <c r="G177" s="254"/>
      <c r="H177" s="255" t="s">
        <v>20</v>
      </c>
      <c r="I177" s="257"/>
      <c r="J177" s="254"/>
      <c r="K177" s="254"/>
      <c r="L177" s="258"/>
      <c r="M177" s="259"/>
      <c r="N177" s="260"/>
      <c r="O177" s="260"/>
      <c r="P177" s="260"/>
      <c r="Q177" s="260"/>
      <c r="R177" s="260"/>
      <c r="S177" s="260"/>
      <c r="T177" s="261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62" t="s">
        <v>242</v>
      </c>
      <c r="AU177" s="262" t="s">
        <v>88</v>
      </c>
      <c r="AV177" s="15" t="s">
        <v>22</v>
      </c>
      <c r="AW177" s="15" t="s">
        <v>40</v>
      </c>
      <c r="AX177" s="15" t="s">
        <v>79</v>
      </c>
      <c r="AY177" s="262" t="s">
        <v>137</v>
      </c>
    </row>
    <row r="178" spans="1:51" s="13" customFormat="1" ht="12">
      <c r="A178" s="13"/>
      <c r="B178" s="231"/>
      <c r="C178" s="232"/>
      <c r="D178" s="211" t="s">
        <v>242</v>
      </c>
      <c r="E178" s="233" t="s">
        <v>20</v>
      </c>
      <c r="F178" s="234" t="s">
        <v>349</v>
      </c>
      <c r="G178" s="232"/>
      <c r="H178" s="235">
        <v>5097</v>
      </c>
      <c r="I178" s="236"/>
      <c r="J178" s="232"/>
      <c r="K178" s="232"/>
      <c r="L178" s="237"/>
      <c r="M178" s="238"/>
      <c r="N178" s="239"/>
      <c r="O178" s="239"/>
      <c r="P178" s="239"/>
      <c r="Q178" s="239"/>
      <c r="R178" s="239"/>
      <c r="S178" s="239"/>
      <c r="T178" s="24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1" t="s">
        <v>242</v>
      </c>
      <c r="AU178" s="241" t="s">
        <v>88</v>
      </c>
      <c r="AV178" s="13" t="s">
        <v>88</v>
      </c>
      <c r="AW178" s="13" t="s">
        <v>40</v>
      </c>
      <c r="AX178" s="13" t="s">
        <v>79</v>
      </c>
      <c r="AY178" s="241" t="s">
        <v>137</v>
      </c>
    </row>
    <row r="179" spans="1:51" s="16" customFormat="1" ht="12">
      <c r="A179" s="16"/>
      <c r="B179" s="273"/>
      <c r="C179" s="274"/>
      <c r="D179" s="211" t="s">
        <v>242</v>
      </c>
      <c r="E179" s="275" t="s">
        <v>20</v>
      </c>
      <c r="F179" s="276" t="s">
        <v>345</v>
      </c>
      <c r="G179" s="274"/>
      <c r="H179" s="277">
        <v>5097</v>
      </c>
      <c r="I179" s="278"/>
      <c r="J179" s="274"/>
      <c r="K179" s="274"/>
      <c r="L179" s="279"/>
      <c r="M179" s="280"/>
      <c r="N179" s="281"/>
      <c r="O179" s="281"/>
      <c r="P179" s="281"/>
      <c r="Q179" s="281"/>
      <c r="R179" s="281"/>
      <c r="S179" s="281"/>
      <c r="T179" s="282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T179" s="283" t="s">
        <v>242</v>
      </c>
      <c r="AU179" s="283" t="s">
        <v>88</v>
      </c>
      <c r="AV179" s="16" t="s">
        <v>151</v>
      </c>
      <c r="AW179" s="16" t="s">
        <v>40</v>
      </c>
      <c r="AX179" s="16" t="s">
        <v>79</v>
      </c>
      <c r="AY179" s="283" t="s">
        <v>137</v>
      </c>
    </row>
    <row r="180" spans="1:51" s="15" customFormat="1" ht="12">
      <c r="A180" s="15"/>
      <c r="B180" s="253"/>
      <c r="C180" s="254"/>
      <c r="D180" s="211" t="s">
        <v>242</v>
      </c>
      <c r="E180" s="255" t="s">
        <v>20</v>
      </c>
      <c r="F180" s="256" t="s">
        <v>350</v>
      </c>
      <c r="G180" s="254"/>
      <c r="H180" s="255" t="s">
        <v>20</v>
      </c>
      <c r="I180" s="257"/>
      <c r="J180" s="254"/>
      <c r="K180" s="254"/>
      <c r="L180" s="258"/>
      <c r="M180" s="259"/>
      <c r="N180" s="260"/>
      <c r="O180" s="260"/>
      <c r="P180" s="260"/>
      <c r="Q180" s="260"/>
      <c r="R180" s="260"/>
      <c r="S180" s="260"/>
      <c r="T180" s="261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2" t="s">
        <v>242</v>
      </c>
      <c r="AU180" s="262" t="s">
        <v>88</v>
      </c>
      <c r="AV180" s="15" t="s">
        <v>22</v>
      </c>
      <c r="AW180" s="15" t="s">
        <v>40</v>
      </c>
      <c r="AX180" s="15" t="s">
        <v>79</v>
      </c>
      <c r="AY180" s="262" t="s">
        <v>137</v>
      </c>
    </row>
    <row r="181" spans="1:51" s="13" customFormat="1" ht="12">
      <c r="A181" s="13"/>
      <c r="B181" s="231"/>
      <c r="C181" s="232"/>
      <c r="D181" s="211" t="s">
        <v>242</v>
      </c>
      <c r="E181" s="233" t="s">
        <v>20</v>
      </c>
      <c r="F181" s="234" t="s">
        <v>351</v>
      </c>
      <c r="G181" s="232"/>
      <c r="H181" s="235">
        <v>6193</v>
      </c>
      <c r="I181" s="236"/>
      <c r="J181" s="232"/>
      <c r="K181" s="232"/>
      <c r="L181" s="237"/>
      <c r="M181" s="238"/>
      <c r="N181" s="239"/>
      <c r="O181" s="239"/>
      <c r="P181" s="239"/>
      <c r="Q181" s="239"/>
      <c r="R181" s="239"/>
      <c r="S181" s="239"/>
      <c r="T181" s="24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1" t="s">
        <v>242</v>
      </c>
      <c r="AU181" s="241" t="s">
        <v>88</v>
      </c>
      <c r="AV181" s="13" t="s">
        <v>88</v>
      </c>
      <c r="AW181" s="13" t="s">
        <v>40</v>
      </c>
      <c r="AX181" s="13" t="s">
        <v>79</v>
      </c>
      <c r="AY181" s="241" t="s">
        <v>137</v>
      </c>
    </row>
    <row r="182" spans="1:51" s="13" customFormat="1" ht="12">
      <c r="A182" s="13"/>
      <c r="B182" s="231"/>
      <c r="C182" s="232"/>
      <c r="D182" s="211" t="s">
        <v>242</v>
      </c>
      <c r="E182" s="233" t="s">
        <v>20</v>
      </c>
      <c r="F182" s="234" t="s">
        <v>352</v>
      </c>
      <c r="G182" s="232"/>
      <c r="H182" s="235">
        <v>298</v>
      </c>
      <c r="I182" s="236"/>
      <c r="J182" s="232"/>
      <c r="K182" s="232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242</v>
      </c>
      <c r="AU182" s="241" t="s">
        <v>88</v>
      </c>
      <c r="AV182" s="13" t="s">
        <v>88</v>
      </c>
      <c r="AW182" s="13" t="s">
        <v>40</v>
      </c>
      <c r="AX182" s="13" t="s">
        <v>79</v>
      </c>
      <c r="AY182" s="241" t="s">
        <v>137</v>
      </c>
    </row>
    <row r="183" spans="1:51" s="16" customFormat="1" ht="12">
      <c r="A183" s="16"/>
      <c r="B183" s="273"/>
      <c r="C183" s="274"/>
      <c r="D183" s="211" t="s">
        <v>242</v>
      </c>
      <c r="E183" s="275" t="s">
        <v>20</v>
      </c>
      <c r="F183" s="276" t="s">
        <v>345</v>
      </c>
      <c r="G183" s="274"/>
      <c r="H183" s="277">
        <v>6491</v>
      </c>
      <c r="I183" s="278"/>
      <c r="J183" s="274"/>
      <c r="K183" s="274"/>
      <c r="L183" s="279"/>
      <c r="M183" s="280"/>
      <c r="N183" s="281"/>
      <c r="O183" s="281"/>
      <c r="P183" s="281"/>
      <c r="Q183" s="281"/>
      <c r="R183" s="281"/>
      <c r="S183" s="281"/>
      <c r="T183" s="282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T183" s="283" t="s">
        <v>242</v>
      </c>
      <c r="AU183" s="283" t="s">
        <v>88</v>
      </c>
      <c r="AV183" s="16" t="s">
        <v>151</v>
      </c>
      <c r="AW183" s="16" t="s">
        <v>40</v>
      </c>
      <c r="AX183" s="16" t="s">
        <v>79</v>
      </c>
      <c r="AY183" s="283" t="s">
        <v>137</v>
      </c>
    </row>
    <row r="184" spans="1:51" s="15" customFormat="1" ht="12">
      <c r="A184" s="15"/>
      <c r="B184" s="253"/>
      <c r="C184" s="254"/>
      <c r="D184" s="211" t="s">
        <v>242</v>
      </c>
      <c r="E184" s="255" t="s">
        <v>20</v>
      </c>
      <c r="F184" s="256" t="s">
        <v>353</v>
      </c>
      <c r="G184" s="254"/>
      <c r="H184" s="255" t="s">
        <v>20</v>
      </c>
      <c r="I184" s="257"/>
      <c r="J184" s="254"/>
      <c r="K184" s="254"/>
      <c r="L184" s="258"/>
      <c r="M184" s="259"/>
      <c r="N184" s="260"/>
      <c r="O184" s="260"/>
      <c r="P184" s="260"/>
      <c r="Q184" s="260"/>
      <c r="R184" s="260"/>
      <c r="S184" s="260"/>
      <c r="T184" s="261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2" t="s">
        <v>242</v>
      </c>
      <c r="AU184" s="262" t="s">
        <v>88</v>
      </c>
      <c r="AV184" s="15" t="s">
        <v>22</v>
      </c>
      <c r="AW184" s="15" t="s">
        <v>40</v>
      </c>
      <c r="AX184" s="15" t="s">
        <v>79</v>
      </c>
      <c r="AY184" s="262" t="s">
        <v>137</v>
      </c>
    </row>
    <row r="185" spans="1:51" s="13" customFormat="1" ht="12">
      <c r="A185" s="13"/>
      <c r="B185" s="231"/>
      <c r="C185" s="232"/>
      <c r="D185" s="211" t="s">
        <v>242</v>
      </c>
      <c r="E185" s="233" t="s">
        <v>20</v>
      </c>
      <c r="F185" s="234" t="s">
        <v>354</v>
      </c>
      <c r="G185" s="232"/>
      <c r="H185" s="235">
        <v>1117.81</v>
      </c>
      <c r="I185" s="236"/>
      <c r="J185" s="232"/>
      <c r="K185" s="232"/>
      <c r="L185" s="237"/>
      <c r="M185" s="238"/>
      <c r="N185" s="239"/>
      <c r="O185" s="239"/>
      <c r="P185" s="239"/>
      <c r="Q185" s="239"/>
      <c r="R185" s="239"/>
      <c r="S185" s="239"/>
      <c r="T185" s="24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1" t="s">
        <v>242</v>
      </c>
      <c r="AU185" s="241" t="s">
        <v>88</v>
      </c>
      <c r="AV185" s="13" t="s">
        <v>88</v>
      </c>
      <c r="AW185" s="13" t="s">
        <v>40</v>
      </c>
      <c r="AX185" s="13" t="s">
        <v>79</v>
      </c>
      <c r="AY185" s="241" t="s">
        <v>137</v>
      </c>
    </row>
    <row r="186" spans="1:51" s="16" customFormat="1" ht="12">
      <c r="A186" s="16"/>
      <c r="B186" s="273"/>
      <c r="C186" s="274"/>
      <c r="D186" s="211" t="s">
        <v>242</v>
      </c>
      <c r="E186" s="275" t="s">
        <v>20</v>
      </c>
      <c r="F186" s="276" t="s">
        <v>345</v>
      </c>
      <c r="G186" s="274"/>
      <c r="H186" s="277">
        <v>1117.81</v>
      </c>
      <c r="I186" s="278"/>
      <c r="J186" s="274"/>
      <c r="K186" s="274"/>
      <c r="L186" s="279"/>
      <c r="M186" s="280"/>
      <c r="N186" s="281"/>
      <c r="O186" s="281"/>
      <c r="P186" s="281"/>
      <c r="Q186" s="281"/>
      <c r="R186" s="281"/>
      <c r="S186" s="281"/>
      <c r="T186" s="282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T186" s="283" t="s">
        <v>242</v>
      </c>
      <c r="AU186" s="283" t="s">
        <v>88</v>
      </c>
      <c r="AV186" s="16" t="s">
        <v>151</v>
      </c>
      <c r="AW186" s="16" t="s">
        <v>40</v>
      </c>
      <c r="AX186" s="16" t="s">
        <v>79</v>
      </c>
      <c r="AY186" s="283" t="s">
        <v>137</v>
      </c>
    </row>
    <row r="187" spans="1:51" s="15" customFormat="1" ht="12">
      <c r="A187" s="15"/>
      <c r="B187" s="253"/>
      <c r="C187" s="254"/>
      <c r="D187" s="211" t="s">
        <v>242</v>
      </c>
      <c r="E187" s="255" t="s">
        <v>20</v>
      </c>
      <c r="F187" s="256" t="s">
        <v>355</v>
      </c>
      <c r="G187" s="254"/>
      <c r="H187" s="255" t="s">
        <v>20</v>
      </c>
      <c r="I187" s="257"/>
      <c r="J187" s="254"/>
      <c r="K187" s="254"/>
      <c r="L187" s="258"/>
      <c r="M187" s="259"/>
      <c r="N187" s="260"/>
      <c r="O187" s="260"/>
      <c r="P187" s="260"/>
      <c r="Q187" s="260"/>
      <c r="R187" s="260"/>
      <c r="S187" s="260"/>
      <c r="T187" s="261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62" t="s">
        <v>242</v>
      </c>
      <c r="AU187" s="262" t="s">
        <v>88</v>
      </c>
      <c r="AV187" s="15" t="s">
        <v>22</v>
      </c>
      <c r="AW187" s="15" t="s">
        <v>40</v>
      </c>
      <c r="AX187" s="15" t="s">
        <v>79</v>
      </c>
      <c r="AY187" s="262" t="s">
        <v>137</v>
      </c>
    </row>
    <row r="188" spans="1:51" s="13" customFormat="1" ht="12">
      <c r="A188" s="13"/>
      <c r="B188" s="231"/>
      <c r="C188" s="232"/>
      <c r="D188" s="211" t="s">
        <v>242</v>
      </c>
      <c r="E188" s="233" t="s">
        <v>20</v>
      </c>
      <c r="F188" s="234" t="s">
        <v>356</v>
      </c>
      <c r="G188" s="232"/>
      <c r="H188" s="235">
        <v>1204.16</v>
      </c>
      <c r="I188" s="236"/>
      <c r="J188" s="232"/>
      <c r="K188" s="232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242</v>
      </c>
      <c r="AU188" s="241" t="s">
        <v>88</v>
      </c>
      <c r="AV188" s="13" t="s">
        <v>88</v>
      </c>
      <c r="AW188" s="13" t="s">
        <v>40</v>
      </c>
      <c r="AX188" s="13" t="s">
        <v>79</v>
      </c>
      <c r="AY188" s="241" t="s">
        <v>137</v>
      </c>
    </row>
    <row r="189" spans="1:51" s="14" customFormat="1" ht="12">
      <c r="A189" s="14"/>
      <c r="B189" s="242"/>
      <c r="C189" s="243"/>
      <c r="D189" s="211" t="s">
        <v>242</v>
      </c>
      <c r="E189" s="244" t="s">
        <v>20</v>
      </c>
      <c r="F189" s="245" t="s">
        <v>256</v>
      </c>
      <c r="G189" s="243"/>
      <c r="H189" s="246">
        <v>21903.036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242</v>
      </c>
      <c r="AU189" s="252" t="s">
        <v>88</v>
      </c>
      <c r="AV189" s="14" t="s">
        <v>142</v>
      </c>
      <c r="AW189" s="14" t="s">
        <v>40</v>
      </c>
      <c r="AX189" s="14" t="s">
        <v>22</v>
      </c>
      <c r="AY189" s="252" t="s">
        <v>137</v>
      </c>
    </row>
    <row r="190" spans="1:65" s="2" customFormat="1" ht="16.5" customHeight="1">
      <c r="A190" s="40"/>
      <c r="B190" s="41"/>
      <c r="C190" s="198" t="s">
        <v>8</v>
      </c>
      <c r="D190" s="198" t="s">
        <v>138</v>
      </c>
      <c r="E190" s="199" t="s">
        <v>357</v>
      </c>
      <c r="F190" s="200" t="s">
        <v>358</v>
      </c>
      <c r="G190" s="201" t="s">
        <v>285</v>
      </c>
      <c r="H190" s="202">
        <v>8812.97</v>
      </c>
      <c r="I190" s="203"/>
      <c r="J190" s="204">
        <f>ROUND(I190*H190,2)</f>
        <v>0</v>
      </c>
      <c r="K190" s="200" t="s">
        <v>237</v>
      </c>
      <c r="L190" s="46"/>
      <c r="M190" s="205" t="s">
        <v>20</v>
      </c>
      <c r="N190" s="206" t="s">
        <v>50</v>
      </c>
      <c r="O190" s="86"/>
      <c r="P190" s="207">
        <f>O190*H190</f>
        <v>0</v>
      </c>
      <c r="Q190" s="207">
        <v>0</v>
      </c>
      <c r="R190" s="207">
        <f>Q190*H190</f>
        <v>0</v>
      </c>
      <c r="S190" s="207">
        <v>0</v>
      </c>
      <c r="T190" s="208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09" t="s">
        <v>142</v>
      </c>
      <c r="AT190" s="209" t="s">
        <v>138</v>
      </c>
      <c r="AU190" s="209" t="s">
        <v>88</v>
      </c>
      <c r="AY190" s="19" t="s">
        <v>137</v>
      </c>
      <c r="BE190" s="210">
        <f>IF(N190="základní",J190,0)</f>
        <v>0</v>
      </c>
      <c r="BF190" s="210">
        <f>IF(N190="snížená",J190,0)</f>
        <v>0</v>
      </c>
      <c r="BG190" s="210">
        <f>IF(N190="zákl. přenesená",J190,0)</f>
        <v>0</v>
      </c>
      <c r="BH190" s="210">
        <f>IF(N190="sníž. přenesená",J190,0)</f>
        <v>0</v>
      </c>
      <c r="BI190" s="210">
        <f>IF(N190="nulová",J190,0)</f>
        <v>0</v>
      </c>
      <c r="BJ190" s="19" t="s">
        <v>22</v>
      </c>
      <c r="BK190" s="210">
        <f>ROUND(I190*H190,2)</f>
        <v>0</v>
      </c>
      <c r="BL190" s="19" t="s">
        <v>142</v>
      </c>
      <c r="BM190" s="209" t="s">
        <v>359</v>
      </c>
    </row>
    <row r="191" spans="1:47" s="2" customFormat="1" ht="12">
      <c r="A191" s="40"/>
      <c r="B191" s="41"/>
      <c r="C191" s="42"/>
      <c r="D191" s="211" t="s">
        <v>144</v>
      </c>
      <c r="E191" s="42"/>
      <c r="F191" s="212" t="s">
        <v>360</v>
      </c>
      <c r="G191" s="42"/>
      <c r="H191" s="42"/>
      <c r="I191" s="213"/>
      <c r="J191" s="42"/>
      <c r="K191" s="42"/>
      <c r="L191" s="46"/>
      <c r="M191" s="214"/>
      <c r="N191" s="215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144</v>
      </c>
      <c r="AU191" s="19" t="s">
        <v>88</v>
      </c>
    </row>
    <row r="192" spans="1:47" s="2" customFormat="1" ht="12">
      <c r="A192" s="40"/>
      <c r="B192" s="41"/>
      <c r="C192" s="42"/>
      <c r="D192" s="229" t="s">
        <v>240</v>
      </c>
      <c r="E192" s="42"/>
      <c r="F192" s="230" t="s">
        <v>361</v>
      </c>
      <c r="G192" s="42"/>
      <c r="H192" s="42"/>
      <c r="I192" s="213"/>
      <c r="J192" s="42"/>
      <c r="K192" s="42"/>
      <c r="L192" s="46"/>
      <c r="M192" s="214"/>
      <c r="N192" s="215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240</v>
      </c>
      <c r="AU192" s="19" t="s">
        <v>88</v>
      </c>
    </row>
    <row r="193" spans="1:51" s="15" customFormat="1" ht="12">
      <c r="A193" s="15"/>
      <c r="B193" s="253"/>
      <c r="C193" s="254"/>
      <c r="D193" s="211" t="s">
        <v>242</v>
      </c>
      <c r="E193" s="255" t="s">
        <v>20</v>
      </c>
      <c r="F193" s="256" t="s">
        <v>350</v>
      </c>
      <c r="G193" s="254"/>
      <c r="H193" s="255" t="s">
        <v>20</v>
      </c>
      <c r="I193" s="257"/>
      <c r="J193" s="254"/>
      <c r="K193" s="254"/>
      <c r="L193" s="258"/>
      <c r="M193" s="259"/>
      <c r="N193" s="260"/>
      <c r="O193" s="260"/>
      <c r="P193" s="260"/>
      <c r="Q193" s="260"/>
      <c r="R193" s="260"/>
      <c r="S193" s="260"/>
      <c r="T193" s="261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62" t="s">
        <v>242</v>
      </c>
      <c r="AU193" s="262" t="s">
        <v>88</v>
      </c>
      <c r="AV193" s="15" t="s">
        <v>22</v>
      </c>
      <c r="AW193" s="15" t="s">
        <v>40</v>
      </c>
      <c r="AX193" s="15" t="s">
        <v>79</v>
      </c>
      <c r="AY193" s="262" t="s">
        <v>137</v>
      </c>
    </row>
    <row r="194" spans="1:51" s="13" customFormat="1" ht="12">
      <c r="A194" s="13"/>
      <c r="B194" s="231"/>
      <c r="C194" s="232"/>
      <c r="D194" s="211" t="s">
        <v>242</v>
      </c>
      <c r="E194" s="233" t="s">
        <v>20</v>
      </c>
      <c r="F194" s="234" t="s">
        <v>351</v>
      </c>
      <c r="G194" s="232"/>
      <c r="H194" s="235">
        <v>6193</v>
      </c>
      <c r="I194" s="236"/>
      <c r="J194" s="232"/>
      <c r="K194" s="232"/>
      <c r="L194" s="237"/>
      <c r="M194" s="238"/>
      <c r="N194" s="239"/>
      <c r="O194" s="239"/>
      <c r="P194" s="239"/>
      <c r="Q194" s="239"/>
      <c r="R194" s="239"/>
      <c r="S194" s="239"/>
      <c r="T194" s="24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1" t="s">
        <v>242</v>
      </c>
      <c r="AU194" s="241" t="s">
        <v>88</v>
      </c>
      <c r="AV194" s="13" t="s">
        <v>88</v>
      </c>
      <c r="AW194" s="13" t="s">
        <v>40</v>
      </c>
      <c r="AX194" s="13" t="s">
        <v>79</v>
      </c>
      <c r="AY194" s="241" t="s">
        <v>137</v>
      </c>
    </row>
    <row r="195" spans="1:51" s="13" customFormat="1" ht="12">
      <c r="A195" s="13"/>
      <c r="B195" s="231"/>
      <c r="C195" s="232"/>
      <c r="D195" s="211" t="s">
        <v>242</v>
      </c>
      <c r="E195" s="233" t="s">
        <v>20</v>
      </c>
      <c r="F195" s="234" t="s">
        <v>352</v>
      </c>
      <c r="G195" s="232"/>
      <c r="H195" s="235">
        <v>298</v>
      </c>
      <c r="I195" s="236"/>
      <c r="J195" s="232"/>
      <c r="K195" s="232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242</v>
      </c>
      <c r="AU195" s="241" t="s">
        <v>88</v>
      </c>
      <c r="AV195" s="13" t="s">
        <v>88</v>
      </c>
      <c r="AW195" s="13" t="s">
        <v>40</v>
      </c>
      <c r="AX195" s="13" t="s">
        <v>79</v>
      </c>
      <c r="AY195" s="241" t="s">
        <v>137</v>
      </c>
    </row>
    <row r="196" spans="1:51" s="15" customFormat="1" ht="12">
      <c r="A196" s="15"/>
      <c r="B196" s="253"/>
      <c r="C196" s="254"/>
      <c r="D196" s="211" t="s">
        <v>242</v>
      </c>
      <c r="E196" s="255" t="s">
        <v>20</v>
      </c>
      <c r="F196" s="256" t="s">
        <v>353</v>
      </c>
      <c r="G196" s="254"/>
      <c r="H196" s="255" t="s">
        <v>20</v>
      </c>
      <c r="I196" s="257"/>
      <c r="J196" s="254"/>
      <c r="K196" s="254"/>
      <c r="L196" s="258"/>
      <c r="M196" s="259"/>
      <c r="N196" s="260"/>
      <c r="O196" s="260"/>
      <c r="P196" s="260"/>
      <c r="Q196" s="260"/>
      <c r="R196" s="260"/>
      <c r="S196" s="260"/>
      <c r="T196" s="261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62" t="s">
        <v>242</v>
      </c>
      <c r="AU196" s="262" t="s">
        <v>88</v>
      </c>
      <c r="AV196" s="15" t="s">
        <v>22</v>
      </c>
      <c r="AW196" s="15" t="s">
        <v>40</v>
      </c>
      <c r="AX196" s="15" t="s">
        <v>79</v>
      </c>
      <c r="AY196" s="262" t="s">
        <v>137</v>
      </c>
    </row>
    <row r="197" spans="1:51" s="13" customFormat="1" ht="12">
      <c r="A197" s="13"/>
      <c r="B197" s="231"/>
      <c r="C197" s="232"/>
      <c r="D197" s="211" t="s">
        <v>242</v>
      </c>
      <c r="E197" s="233" t="s">
        <v>20</v>
      </c>
      <c r="F197" s="234" t="s">
        <v>362</v>
      </c>
      <c r="G197" s="232"/>
      <c r="H197" s="235">
        <v>1117.81</v>
      </c>
      <c r="I197" s="236"/>
      <c r="J197" s="232"/>
      <c r="K197" s="232"/>
      <c r="L197" s="237"/>
      <c r="M197" s="238"/>
      <c r="N197" s="239"/>
      <c r="O197" s="239"/>
      <c r="P197" s="239"/>
      <c r="Q197" s="239"/>
      <c r="R197" s="239"/>
      <c r="S197" s="239"/>
      <c r="T197" s="24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1" t="s">
        <v>242</v>
      </c>
      <c r="AU197" s="241" t="s">
        <v>88</v>
      </c>
      <c r="AV197" s="13" t="s">
        <v>88</v>
      </c>
      <c r="AW197" s="13" t="s">
        <v>40</v>
      </c>
      <c r="AX197" s="13" t="s">
        <v>79</v>
      </c>
      <c r="AY197" s="241" t="s">
        <v>137</v>
      </c>
    </row>
    <row r="198" spans="1:51" s="15" customFormat="1" ht="12">
      <c r="A198" s="15"/>
      <c r="B198" s="253"/>
      <c r="C198" s="254"/>
      <c r="D198" s="211" t="s">
        <v>242</v>
      </c>
      <c r="E198" s="255" t="s">
        <v>20</v>
      </c>
      <c r="F198" s="256" t="s">
        <v>355</v>
      </c>
      <c r="G198" s="254"/>
      <c r="H198" s="255" t="s">
        <v>20</v>
      </c>
      <c r="I198" s="257"/>
      <c r="J198" s="254"/>
      <c r="K198" s="254"/>
      <c r="L198" s="258"/>
      <c r="M198" s="259"/>
      <c r="N198" s="260"/>
      <c r="O198" s="260"/>
      <c r="P198" s="260"/>
      <c r="Q198" s="260"/>
      <c r="R198" s="260"/>
      <c r="S198" s="260"/>
      <c r="T198" s="261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62" t="s">
        <v>242</v>
      </c>
      <c r="AU198" s="262" t="s">
        <v>88</v>
      </c>
      <c r="AV198" s="15" t="s">
        <v>22</v>
      </c>
      <c r="AW198" s="15" t="s">
        <v>40</v>
      </c>
      <c r="AX198" s="15" t="s">
        <v>79</v>
      </c>
      <c r="AY198" s="262" t="s">
        <v>137</v>
      </c>
    </row>
    <row r="199" spans="1:51" s="13" customFormat="1" ht="12">
      <c r="A199" s="13"/>
      <c r="B199" s="231"/>
      <c r="C199" s="232"/>
      <c r="D199" s="211" t="s">
        <v>242</v>
      </c>
      <c r="E199" s="233" t="s">
        <v>20</v>
      </c>
      <c r="F199" s="234" t="s">
        <v>356</v>
      </c>
      <c r="G199" s="232"/>
      <c r="H199" s="235">
        <v>1204.16</v>
      </c>
      <c r="I199" s="236"/>
      <c r="J199" s="232"/>
      <c r="K199" s="232"/>
      <c r="L199" s="237"/>
      <c r="M199" s="238"/>
      <c r="N199" s="239"/>
      <c r="O199" s="239"/>
      <c r="P199" s="239"/>
      <c r="Q199" s="239"/>
      <c r="R199" s="239"/>
      <c r="S199" s="239"/>
      <c r="T199" s="240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1" t="s">
        <v>242</v>
      </c>
      <c r="AU199" s="241" t="s">
        <v>88</v>
      </c>
      <c r="AV199" s="13" t="s">
        <v>88</v>
      </c>
      <c r="AW199" s="13" t="s">
        <v>40</v>
      </c>
      <c r="AX199" s="13" t="s">
        <v>79</v>
      </c>
      <c r="AY199" s="241" t="s">
        <v>137</v>
      </c>
    </row>
    <row r="200" spans="1:51" s="14" customFormat="1" ht="12">
      <c r="A200" s="14"/>
      <c r="B200" s="242"/>
      <c r="C200" s="243"/>
      <c r="D200" s="211" t="s">
        <v>242</v>
      </c>
      <c r="E200" s="244" t="s">
        <v>20</v>
      </c>
      <c r="F200" s="245" t="s">
        <v>256</v>
      </c>
      <c r="G200" s="243"/>
      <c r="H200" s="246">
        <v>8812.97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2" t="s">
        <v>242</v>
      </c>
      <c r="AU200" s="252" t="s">
        <v>88</v>
      </c>
      <c r="AV200" s="14" t="s">
        <v>142</v>
      </c>
      <c r="AW200" s="14" t="s">
        <v>40</v>
      </c>
      <c r="AX200" s="14" t="s">
        <v>22</v>
      </c>
      <c r="AY200" s="252" t="s">
        <v>137</v>
      </c>
    </row>
    <row r="201" spans="1:65" s="2" customFormat="1" ht="16.5" customHeight="1">
      <c r="A201" s="40"/>
      <c r="B201" s="41"/>
      <c r="C201" s="198" t="s">
        <v>201</v>
      </c>
      <c r="D201" s="198" t="s">
        <v>138</v>
      </c>
      <c r="E201" s="199" t="s">
        <v>363</v>
      </c>
      <c r="F201" s="200" t="s">
        <v>364</v>
      </c>
      <c r="G201" s="201" t="s">
        <v>285</v>
      </c>
      <c r="H201" s="202">
        <v>298</v>
      </c>
      <c r="I201" s="203"/>
      <c r="J201" s="204">
        <f>ROUND(I201*H201,2)</f>
        <v>0</v>
      </c>
      <c r="K201" s="200" t="s">
        <v>237</v>
      </c>
      <c r="L201" s="46"/>
      <c r="M201" s="205" t="s">
        <v>20</v>
      </c>
      <c r="N201" s="206" t="s">
        <v>50</v>
      </c>
      <c r="O201" s="86"/>
      <c r="P201" s="207">
        <f>O201*H201</f>
        <v>0</v>
      </c>
      <c r="Q201" s="207">
        <v>0</v>
      </c>
      <c r="R201" s="207">
        <f>Q201*H201</f>
        <v>0</v>
      </c>
      <c r="S201" s="207">
        <v>0</v>
      </c>
      <c r="T201" s="208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09" t="s">
        <v>142</v>
      </c>
      <c r="AT201" s="209" t="s">
        <v>138</v>
      </c>
      <c r="AU201" s="209" t="s">
        <v>88</v>
      </c>
      <c r="AY201" s="19" t="s">
        <v>137</v>
      </c>
      <c r="BE201" s="210">
        <f>IF(N201="základní",J201,0)</f>
        <v>0</v>
      </c>
      <c r="BF201" s="210">
        <f>IF(N201="snížená",J201,0)</f>
        <v>0</v>
      </c>
      <c r="BG201" s="210">
        <f>IF(N201="zákl. přenesená",J201,0)</f>
        <v>0</v>
      </c>
      <c r="BH201" s="210">
        <f>IF(N201="sníž. přenesená",J201,0)</f>
        <v>0</v>
      </c>
      <c r="BI201" s="210">
        <f>IF(N201="nulová",J201,0)</f>
        <v>0</v>
      </c>
      <c r="BJ201" s="19" t="s">
        <v>22</v>
      </c>
      <c r="BK201" s="210">
        <f>ROUND(I201*H201,2)</f>
        <v>0</v>
      </c>
      <c r="BL201" s="19" t="s">
        <v>142</v>
      </c>
      <c r="BM201" s="209" t="s">
        <v>365</v>
      </c>
    </row>
    <row r="202" spans="1:47" s="2" customFormat="1" ht="12">
      <c r="A202" s="40"/>
      <c r="B202" s="41"/>
      <c r="C202" s="42"/>
      <c r="D202" s="211" t="s">
        <v>144</v>
      </c>
      <c r="E202" s="42"/>
      <c r="F202" s="212" t="s">
        <v>366</v>
      </c>
      <c r="G202" s="42"/>
      <c r="H202" s="42"/>
      <c r="I202" s="213"/>
      <c r="J202" s="42"/>
      <c r="K202" s="42"/>
      <c r="L202" s="46"/>
      <c r="M202" s="214"/>
      <c r="N202" s="215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144</v>
      </c>
      <c r="AU202" s="19" t="s">
        <v>88</v>
      </c>
    </row>
    <row r="203" spans="1:47" s="2" customFormat="1" ht="12">
      <c r="A203" s="40"/>
      <c r="B203" s="41"/>
      <c r="C203" s="42"/>
      <c r="D203" s="229" t="s">
        <v>240</v>
      </c>
      <c r="E203" s="42"/>
      <c r="F203" s="230" t="s">
        <v>367</v>
      </c>
      <c r="G203" s="42"/>
      <c r="H203" s="42"/>
      <c r="I203" s="213"/>
      <c r="J203" s="42"/>
      <c r="K203" s="42"/>
      <c r="L203" s="46"/>
      <c r="M203" s="214"/>
      <c r="N203" s="215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240</v>
      </c>
      <c r="AU203" s="19" t="s">
        <v>88</v>
      </c>
    </row>
    <row r="204" spans="1:51" s="15" customFormat="1" ht="12">
      <c r="A204" s="15"/>
      <c r="B204" s="253"/>
      <c r="C204" s="254"/>
      <c r="D204" s="211" t="s">
        <v>242</v>
      </c>
      <c r="E204" s="255" t="s">
        <v>20</v>
      </c>
      <c r="F204" s="256" t="s">
        <v>368</v>
      </c>
      <c r="G204" s="254"/>
      <c r="H204" s="255" t="s">
        <v>20</v>
      </c>
      <c r="I204" s="257"/>
      <c r="J204" s="254"/>
      <c r="K204" s="254"/>
      <c r="L204" s="258"/>
      <c r="M204" s="259"/>
      <c r="N204" s="260"/>
      <c r="O204" s="260"/>
      <c r="P204" s="260"/>
      <c r="Q204" s="260"/>
      <c r="R204" s="260"/>
      <c r="S204" s="260"/>
      <c r="T204" s="261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62" t="s">
        <v>242</v>
      </c>
      <c r="AU204" s="262" t="s">
        <v>88</v>
      </c>
      <c r="AV204" s="15" t="s">
        <v>22</v>
      </c>
      <c r="AW204" s="15" t="s">
        <v>40</v>
      </c>
      <c r="AX204" s="15" t="s">
        <v>79</v>
      </c>
      <c r="AY204" s="262" t="s">
        <v>137</v>
      </c>
    </row>
    <row r="205" spans="1:51" s="13" customFormat="1" ht="12">
      <c r="A205" s="13"/>
      <c r="B205" s="231"/>
      <c r="C205" s="232"/>
      <c r="D205" s="211" t="s">
        <v>242</v>
      </c>
      <c r="E205" s="233" t="s">
        <v>20</v>
      </c>
      <c r="F205" s="234" t="s">
        <v>369</v>
      </c>
      <c r="G205" s="232"/>
      <c r="H205" s="235">
        <v>120</v>
      </c>
      <c r="I205" s="236"/>
      <c r="J205" s="232"/>
      <c r="K205" s="232"/>
      <c r="L205" s="237"/>
      <c r="M205" s="238"/>
      <c r="N205" s="239"/>
      <c r="O205" s="239"/>
      <c r="P205" s="239"/>
      <c r="Q205" s="239"/>
      <c r="R205" s="239"/>
      <c r="S205" s="239"/>
      <c r="T205" s="24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1" t="s">
        <v>242</v>
      </c>
      <c r="AU205" s="241" t="s">
        <v>88</v>
      </c>
      <c r="AV205" s="13" t="s">
        <v>88</v>
      </c>
      <c r="AW205" s="13" t="s">
        <v>40</v>
      </c>
      <c r="AX205" s="13" t="s">
        <v>79</v>
      </c>
      <c r="AY205" s="241" t="s">
        <v>137</v>
      </c>
    </row>
    <row r="206" spans="1:51" s="15" customFormat="1" ht="12">
      <c r="A206" s="15"/>
      <c r="B206" s="253"/>
      <c r="C206" s="254"/>
      <c r="D206" s="211" t="s">
        <v>242</v>
      </c>
      <c r="E206" s="255" t="s">
        <v>20</v>
      </c>
      <c r="F206" s="256" t="s">
        <v>370</v>
      </c>
      <c r="G206" s="254"/>
      <c r="H206" s="255" t="s">
        <v>20</v>
      </c>
      <c r="I206" s="257"/>
      <c r="J206" s="254"/>
      <c r="K206" s="254"/>
      <c r="L206" s="258"/>
      <c r="M206" s="259"/>
      <c r="N206" s="260"/>
      <c r="O206" s="260"/>
      <c r="P206" s="260"/>
      <c r="Q206" s="260"/>
      <c r="R206" s="260"/>
      <c r="S206" s="260"/>
      <c r="T206" s="261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62" t="s">
        <v>242</v>
      </c>
      <c r="AU206" s="262" t="s">
        <v>88</v>
      </c>
      <c r="AV206" s="15" t="s">
        <v>22</v>
      </c>
      <c r="AW206" s="15" t="s">
        <v>40</v>
      </c>
      <c r="AX206" s="15" t="s">
        <v>79</v>
      </c>
      <c r="AY206" s="262" t="s">
        <v>137</v>
      </c>
    </row>
    <row r="207" spans="1:51" s="13" customFormat="1" ht="12">
      <c r="A207" s="13"/>
      <c r="B207" s="231"/>
      <c r="C207" s="232"/>
      <c r="D207" s="211" t="s">
        <v>242</v>
      </c>
      <c r="E207" s="233" t="s">
        <v>20</v>
      </c>
      <c r="F207" s="234" t="s">
        <v>371</v>
      </c>
      <c r="G207" s="232"/>
      <c r="H207" s="235">
        <v>150</v>
      </c>
      <c r="I207" s="236"/>
      <c r="J207" s="232"/>
      <c r="K207" s="232"/>
      <c r="L207" s="237"/>
      <c r="M207" s="238"/>
      <c r="N207" s="239"/>
      <c r="O207" s="239"/>
      <c r="P207" s="239"/>
      <c r="Q207" s="239"/>
      <c r="R207" s="239"/>
      <c r="S207" s="239"/>
      <c r="T207" s="24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1" t="s">
        <v>242</v>
      </c>
      <c r="AU207" s="241" t="s">
        <v>88</v>
      </c>
      <c r="AV207" s="13" t="s">
        <v>88</v>
      </c>
      <c r="AW207" s="13" t="s">
        <v>40</v>
      </c>
      <c r="AX207" s="13" t="s">
        <v>79</v>
      </c>
      <c r="AY207" s="241" t="s">
        <v>137</v>
      </c>
    </row>
    <row r="208" spans="1:51" s="15" customFormat="1" ht="12">
      <c r="A208" s="15"/>
      <c r="B208" s="253"/>
      <c r="C208" s="254"/>
      <c r="D208" s="211" t="s">
        <v>242</v>
      </c>
      <c r="E208" s="255" t="s">
        <v>20</v>
      </c>
      <c r="F208" s="256" t="s">
        <v>372</v>
      </c>
      <c r="G208" s="254"/>
      <c r="H208" s="255" t="s">
        <v>20</v>
      </c>
      <c r="I208" s="257"/>
      <c r="J208" s="254"/>
      <c r="K208" s="254"/>
      <c r="L208" s="258"/>
      <c r="M208" s="259"/>
      <c r="N208" s="260"/>
      <c r="O208" s="260"/>
      <c r="P208" s="260"/>
      <c r="Q208" s="260"/>
      <c r="R208" s="260"/>
      <c r="S208" s="260"/>
      <c r="T208" s="261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62" t="s">
        <v>242</v>
      </c>
      <c r="AU208" s="262" t="s">
        <v>88</v>
      </c>
      <c r="AV208" s="15" t="s">
        <v>22</v>
      </c>
      <c r="AW208" s="15" t="s">
        <v>40</v>
      </c>
      <c r="AX208" s="15" t="s">
        <v>79</v>
      </c>
      <c r="AY208" s="262" t="s">
        <v>137</v>
      </c>
    </row>
    <row r="209" spans="1:51" s="13" customFormat="1" ht="12">
      <c r="A209" s="13"/>
      <c r="B209" s="231"/>
      <c r="C209" s="232"/>
      <c r="D209" s="211" t="s">
        <v>242</v>
      </c>
      <c r="E209" s="233" t="s">
        <v>20</v>
      </c>
      <c r="F209" s="234" t="s">
        <v>373</v>
      </c>
      <c r="G209" s="232"/>
      <c r="H209" s="235">
        <v>28</v>
      </c>
      <c r="I209" s="236"/>
      <c r="J209" s="232"/>
      <c r="K209" s="232"/>
      <c r="L209" s="237"/>
      <c r="M209" s="238"/>
      <c r="N209" s="239"/>
      <c r="O209" s="239"/>
      <c r="P209" s="239"/>
      <c r="Q209" s="239"/>
      <c r="R209" s="239"/>
      <c r="S209" s="239"/>
      <c r="T209" s="24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1" t="s">
        <v>242</v>
      </c>
      <c r="AU209" s="241" t="s">
        <v>88</v>
      </c>
      <c r="AV209" s="13" t="s">
        <v>88</v>
      </c>
      <c r="AW209" s="13" t="s">
        <v>40</v>
      </c>
      <c r="AX209" s="13" t="s">
        <v>79</v>
      </c>
      <c r="AY209" s="241" t="s">
        <v>137</v>
      </c>
    </row>
    <row r="210" spans="1:51" s="14" customFormat="1" ht="12">
      <c r="A210" s="14"/>
      <c r="B210" s="242"/>
      <c r="C210" s="243"/>
      <c r="D210" s="211" t="s">
        <v>242</v>
      </c>
      <c r="E210" s="244" t="s">
        <v>20</v>
      </c>
      <c r="F210" s="245" t="s">
        <v>256</v>
      </c>
      <c r="G210" s="243"/>
      <c r="H210" s="246">
        <v>298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2" t="s">
        <v>242</v>
      </c>
      <c r="AU210" s="252" t="s">
        <v>88</v>
      </c>
      <c r="AV210" s="14" t="s">
        <v>142</v>
      </c>
      <c r="AW210" s="14" t="s">
        <v>40</v>
      </c>
      <c r="AX210" s="14" t="s">
        <v>22</v>
      </c>
      <c r="AY210" s="252" t="s">
        <v>137</v>
      </c>
    </row>
    <row r="211" spans="1:65" s="2" customFormat="1" ht="21.75" customHeight="1">
      <c r="A211" s="40"/>
      <c r="B211" s="41"/>
      <c r="C211" s="198" t="s">
        <v>206</v>
      </c>
      <c r="D211" s="198" t="s">
        <v>138</v>
      </c>
      <c r="E211" s="199" t="s">
        <v>374</v>
      </c>
      <c r="F211" s="200" t="s">
        <v>375</v>
      </c>
      <c r="G211" s="201" t="s">
        <v>285</v>
      </c>
      <c r="H211" s="202">
        <v>17783</v>
      </c>
      <c r="I211" s="203"/>
      <c r="J211" s="204">
        <f>ROUND(I211*H211,2)</f>
        <v>0</v>
      </c>
      <c r="K211" s="200" t="s">
        <v>237</v>
      </c>
      <c r="L211" s="46"/>
      <c r="M211" s="205" t="s">
        <v>20</v>
      </c>
      <c r="N211" s="206" t="s">
        <v>50</v>
      </c>
      <c r="O211" s="86"/>
      <c r="P211" s="207">
        <f>O211*H211</f>
        <v>0</v>
      </c>
      <c r="Q211" s="207">
        <v>0</v>
      </c>
      <c r="R211" s="207">
        <f>Q211*H211</f>
        <v>0</v>
      </c>
      <c r="S211" s="207">
        <v>0</v>
      </c>
      <c r="T211" s="208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09" t="s">
        <v>142</v>
      </c>
      <c r="AT211" s="209" t="s">
        <v>138</v>
      </c>
      <c r="AU211" s="209" t="s">
        <v>88</v>
      </c>
      <c r="AY211" s="19" t="s">
        <v>137</v>
      </c>
      <c r="BE211" s="210">
        <f>IF(N211="základní",J211,0)</f>
        <v>0</v>
      </c>
      <c r="BF211" s="210">
        <f>IF(N211="snížená",J211,0)</f>
        <v>0</v>
      </c>
      <c r="BG211" s="210">
        <f>IF(N211="zákl. přenesená",J211,0)</f>
        <v>0</v>
      </c>
      <c r="BH211" s="210">
        <f>IF(N211="sníž. přenesená",J211,0)</f>
        <v>0</v>
      </c>
      <c r="BI211" s="210">
        <f>IF(N211="nulová",J211,0)</f>
        <v>0</v>
      </c>
      <c r="BJ211" s="19" t="s">
        <v>22</v>
      </c>
      <c r="BK211" s="210">
        <f>ROUND(I211*H211,2)</f>
        <v>0</v>
      </c>
      <c r="BL211" s="19" t="s">
        <v>142</v>
      </c>
      <c r="BM211" s="209" t="s">
        <v>376</v>
      </c>
    </row>
    <row r="212" spans="1:47" s="2" customFormat="1" ht="12">
      <c r="A212" s="40"/>
      <c r="B212" s="41"/>
      <c r="C212" s="42"/>
      <c r="D212" s="211" t="s">
        <v>144</v>
      </c>
      <c r="E212" s="42"/>
      <c r="F212" s="212" t="s">
        <v>377</v>
      </c>
      <c r="G212" s="42"/>
      <c r="H212" s="42"/>
      <c r="I212" s="213"/>
      <c r="J212" s="42"/>
      <c r="K212" s="42"/>
      <c r="L212" s="46"/>
      <c r="M212" s="214"/>
      <c r="N212" s="215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144</v>
      </c>
      <c r="AU212" s="19" t="s">
        <v>88</v>
      </c>
    </row>
    <row r="213" spans="1:47" s="2" customFormat="1" ht="12">
      <c r="A213" s="40"/>
      <c r="B213" s="41"/>
      <c r="C213" s="42"/>
      <c r="D213" s="229" t="s">
        <v>240</v>
      </c>
      <c r="E213" s="42"/>
      <c r="F213" s="230" t="s">
        <v>378</v>
      </c>
      <c r="G213" s="42"/>
      <c r="H213" s="42"/>
      <c r="I213" s="213"/>
      <c r="J213" s="42"/>
      <c r="K213" s="42"/>
      <c r="L213" s="46"/>
      <c r="M213" s="214"/>
      <c r="N213" s="215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240</v>
      </c>
      <c r="AU213" s="19" t="s">
        <v>88</v>
      </c>
    </row>
    <row r="214" spans="1:51" s="13" customFormat="1" ht="12">
      <c r="A214" s="13"/>
      <c r="B214" s="231"/>
      <c r="C214" s="232"/>
      <c r="D214" s="211" t="s">
        <v>242</v>
      </c>
      <c r="E214" s="233" t="s">
        <v>20</v>
      </c>
      <c r="F214" s="234" t="s">
        <v>379</v>
      </c>
      <c r="G214" s="232"/>
      <c r="H214" s="235">
        <v>17783</v>
      </c>
      <c r="I214" s="236"/>
      <c r="J214" s="232"/>
      <c r="K214" s="232"/>
      <c r="L214" s="237"/>
      <c r="M214" s="238"/>
      <c r="N214" s="239"/>
      <c r="O214" s="239"/>
      <c r="P214" s="239"/>
      <c r="Q214" s="239"/>
      <c r="R214" s="239"/>
      <c r="S214" s="239"/>
      <c r="T214" s="240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1" t="s">
        <v>242</v>
      </c>
      <c r="AU214" s="241" t="s">
        <v>88</v>
      </c>
      <c r="AV214" s="13" t="s">
        <v>88</v>
      </c>
      <c r="AW214" s="13" t="s">
        <v>40</v>
      </c>
      <c r="AX214" s="13" t="s">
        <v>22</v>
      </c>
      <c r="AY214" s="241" t="s">
        <v>137</v>
      </c>
    </row>
    <row r="215" spans="1:51" s="15" customFormat="1" ht="12">
      <c r="A215" s="15"/>
      <c r="B215" s="253"/>
      <c r="C215" s="254"/>
      <c r="D215" s="211" t="s">
        <v>242</v>
      </c>
      <c r="E215" s="255" t="s">
        <v>20</v>
      </c>
      <c r="F215" s="256" t="s">
        <v>380</v>
      </c>
      <c r="G215" s="254"/>
      <c r="H215" s="255" t="s">
        <v>20</v>
      </c>
      <c r="I215" s="257"/>
      <c r="J215" s="254"/>
      <c r="K215" s="254"/>
      <c r="L215" s="258"/>
      <c r="M215" s="259"/>
      <c r="N215" s="260"/>
      <c r="O215" s="260"/>
      <c r="P215" s="260"/>
      <c r="Q215" s="260"/>
      <c r="R215" s="260"/>
      <c r="S215" s="260"/>
      <c r="T215" s="261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62" t="s">
        <v>242</v>
      </c>
      <c r="AU215" s="262" t="s">
        <v>88</v>
      </c>
      <c r="AV215" s="15" t="s">
        <v>22</v>
      </c>
      <c r="AW215" s="15" t="s">
        <v>40</v>
      </c>
      <c r="AX215" s="15" t="s">
        <v>79</v>
      </c>
      <c r="AY215" s="262" t="s">
        <v>137</v>
      </c>
    </row>
    <row r="216" spans="1:65" s="2" customFormat="1" ht="16.5" customHeight="1">
      <c r="A216" s="40"/>
      <c r="B216" s="41"/>
      <c r="C216" s="198" t="s">
        <v>210</v>
      </c>
      <c r="D216" s="198" t="s">
        <v>138</v>
      </c>
      <c r="E216" s="199" t="s">
        <v>381</v>
      </c>
      <c r="F216" s="200" t="s">
        <v>382</v>
      </c>
      <c r="G216" s="201" t="s">
        <v>285</v>
      </c>
      <c r="H216" s="202">
        <v>13090.066</v>
      </c>
      <c r="I216" s="203"/>
      <c r="J216" s="204">
        <f>ROUND(I216*H216,2)</f>
        <v>0</v>
      </c>
      <c r="K216" s="200" t="s">
        <v>237</v>
      </c>
      <c r="L216" s="46"/>
      <c r="M216" s="205" t="s">
        <v>20</v>
      </c>
      <c r="N216" s="206" t="s">
        <v>50</v>
      </c>
      <c r="O216" s="86"/>
      <c r="P216" s="207">
        <f>O216*H216</f>
        <v>0</v>
      </c>
      <c r="Q216" s="207">
        <v>0</v>
      </c>
      <c r="R216" s="207">
        <f>Q216*H216</f>
        <v>0</v>
      </c>
      <c r="S216" s="207">
        <v>0</v>
      </c>
      <c r="T216" s="208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09" t="s">
        <v>142</v>
      </c>
      <c r="AT216" s="209" t="s">
        <v>138</v>
      </c>
      <c r="AU216" s="209" t="s">
        <v>88</v>
      </c>
      <c r="AY216" s="19" t="s">
        <v>137</v>
      </c>
      <c r="BE216" s="210">
        <f>IF(N216="základní",J216,0)</f>
        <v>0</v>
      </c>
      <c r="BF216" s="210">
        <f>IF(N216="snížená",J216,0)</f>
        <v>0</v>
      </c>
      <c r="BG216" s="210">
        <f>IF(N216="zákl. přenesená",J216,0)</f>
        <v>0</v>
      </c>
      <c r="BH216" s="210">
        <f>IF(N216="sníž. přenesená",J216,0)</f>
        <v>0</v>
      </c>
      <c r="BI216" s="210">
        <f>IF(N216="nulová",J216,0)</f>
        <v>0</v>
      </c>
      <c r="BJ216" s="19" t="s">
        <v>22</v>
      </c>
      <c r="BK216" s="210">
        <f>ROUND(I216*H216,2)</f>
        <v>0</v>
      </c>
      <c r="BL216" s="19" t="s">
        <v>142</v>
      </c>
      <c r="BM216" s="209" t="s">
        <v>383</v>
      </c>
    </row>
    <row r="217" spans="1:47" s="2" customFormat="1" ht="12">
      <c r="A217" s="40"/>
      <c r="B217" s="41"/>
      <c r="C217" s="42"/>
      <c r="D217" s="211" t="s">
        <v>144</v>
      </c>
      <c r="E217" s="42"/>
      <c r="F217" s="212" t="s">
        <v>384</v>
      </c>
      <c r="G217" s="42"/>
      <c r="H217" s="42"/>
      <c r="I217" s="213"/>
      <c r="J217" s="42"/>
      <c r="K217" s="42"/>
      <c r="L217" s="46"/>
      <c r="M217" s="214"/>
      <c r="N217" s="215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144</v>
      </c>
      <c r="AU217" s="19" t="s">
        <v>88</v>
      </c>
    </row>
    <row r="218" spans="1:47" s="2" customFormat="1" ht="12">
      <c r="A218" s="40"/>
      <c r="B218" s="41"/>
      <c r="C218" s="42"/>
      <c r="D218" s="229" t="s">
        <v>240</v>
      </c>
      <c r="E218" s="42"/>
      <c r="F218" s="230" t="s">
        <v>385</v>
      </c>
      <c r="G218" s="42"/>
      <c r="H218" s="42"/>
      <c r="I218" s="213"/>
      <c r="J218" s="42"/>
      <c r="K218" s="42"/>
      <c r="L218" s="46"/>
      <c r="M218" s="214"/>
      <c r="N218" s="215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240</v>
      </c>
      <c r="AU218" s="19" t="s">
        <v>88</v>
      </c>
    </row>
    <row r="219" spans="1:51" s="15" customFormat="1" ht="12">
      <c r="A219" s="15"/>
      <c r="B219" s="253"/>
      <c r="C219" s="254"/>
      <c r="D219" s="211" t="s">
        <v>242</v>
      </c>
      <c r="E219" s="255" t="s">
        <v>20</v>
      </c>
      <c r="F219" s="256" t="s">
        <v>386</v>
      </c>
      <c r="G219" s="254"/>
      <c r="H219" s="255" t="s">
        <v>20</v>
      </c>
      <c r="I219" s="257"/>
      <c r="J219" s="254"/>
      <c r="K219" s="254"/>
      <c r="L219" s="258"/>
      <c r="M219" s="259"/>
      <c r="N219" s="260"/>
      <c r="O219" s="260"/>
      <c r="P219" s="260"/>
      <c r="Q219" s="260"/>
      <c r="R219" s="260"/>
      <c r="S219" s="260"/>
      <c r="T219" s="261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62" t="s">
        <v>242</v>
      </c>
      <c r="AU219" s="262" t="s">
        <v>88</v>
      </c>
      <c r="AV219" s="15" t="s">
        <v>22</v>
      </c>
      <c r="AW219" s="15" t="s">
        <v>40</v>
      </c>
      <c r="AX219" s="15" t="s">
        <v>79</v>
      </c>
      <c r="AY219" s="262" t="s">
        <v>137</v>
      </c>
    </row>
    <row r="220" spans="1:51" s="13" customFormat="1" ht="12">
      <c r="A220" s="13"/>
      <c r="B220" s="231"/>
      <c r="C220" s="232"/>
      <c r="D220" s="211" t="s">
        <v>242</v>
      </c>
      <c r="E220" s="233" t="s">
        <v>20</v>
      </c>
      <c r="F220" s="234" t="s">
        <v>387</v>
      </c>
      <c r="G220" s="232"/>
      <c r="H220" s="235">
        <v>6193</v>
      </c>
      <c r="I220" s="236"/>
      <c r="J220" s="232"/>
      <c r="K220" s="232"/>
      <c r="L220" s="237"/>
      <c r="M220" s="238"/>
      <c r="N220" s="239"/>
      <c r="O220" s="239"/>
      <c r="P220" s="239"/>
      <c r="Q220" s="239"/>
      <c r="R220" s="239"/>
      <c r="S220" s="239"/>
      <c r="T220" s="24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1" t="s">
        <v>242</v>
      </c>
      <c r="AU220" s="241" t="s">
        <v>88</v>
      </c>
      <c r="AV220" s="13" t="s">
        <v>88</v>
      </c>
      <c r="AW220" s="13" t="s">
        <v>40</v>
      </c>
      <c r="AX220" s="13" t="s">
        <v>79</v>
      </c>
      <c r="AY220" s="241" t="s">
        <v>137</v>
      </c>
    </row>
    <row r="221" spans="1:51" s="13" customFormat="1" ht="12">
      <c r="A221" s="13"/>
      <c r="B221" s="231"/>
      <c r="C221" s="232"/>
      <c r="D221" s="211" t="s">
        <v>242</v>
      </c>
      <c r="E221" s="233" t="s">
        <v>20</v>
      </c>
      <c r="F221" s="234" t="s">
        <v>388</v>
      </c>
      <c r="G221" s="232"/>
      <c r="H221" s="235">
        <v>682</v>
      </c>
      <c r="I221" s="236"/>
      <c r="J221" s="232"/>
      <c r="K221" s="232"/>
      <c r="L221" s="237"/>
      <c r="M221" s="238"/>
      <c r="N221" s="239"/>
      <c r="O221" s="239"/>
      <c r="P221" s="239"/>
      <c r="Q221" s="239"/>
      <c r="R221" s="239"/>
      <c r="S221" s="239"/>
      <c r="T221" s="24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1" t="s">
        <v>242</v>
      </c>
      <c r="AU221" s="241" t="s">
        <v>88</v>
      </c>
      <c r="AV221" s="13" t="s">
        <v>88</v>
      </c>
      <c r="AW221" s="13" t="s">
        <v>40</v>
      </c>
      <c r="AX221" s="13" t="s">
        <v>79</v>
      </c>
      <c r="AY221" s="241" t="s">
        <v>137</v>
      </c>
    </row>
    <row r="222" spans="1:51" s="16" customFormat="1" ht="12">
      <c r="A222" s="16"/>
      <c r="B222" s="273"/>
      <c r="C222" s="274"/>
      <c r="D222" s="211" t="s">
        <v>242</v>
      </c>
      <c r="E222" s="275" t="s">
        <v>20</v>
      </c>
      <c r="F222" s="276" t="s">
        <v>345</v>
      </c>
      <c r="G222" s="274"/>
      <c r="H222" s="277">
        <v>6875</v>
      </c>
      <c r="I222" s="278"/>
      <c r="J222" s="274"/>
      <c r="K222" s="274"/>
      <c r="L222" s="279"/>
      <c r="M222" s="280"/>
      <c r="N222" s="281"/>
      <c r="O222" s="281"/>
      <c r="P222" s="281"/>
      <c r="Q222" s="281"/>
      <c r="R222" s="281"/>
      <c r="S222" s="281"/>
      <c r="T222" s="282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T222" s="283" t="s">
        <v>242</v>
      </c>
      <c r="AU222" s="283" t="s">
        <v>88</v>
      </c>
      <c r="AV222" s="16" t="s">
        <v>151</v>
      </c>
      <c r="AW222" s="16" t="s">
        <v>40</v>
      </c>
      <c r="AX222" s="16" t="s">
        <v>79</v>
      </c>
      <c r="AY222" s="283" t="s">
        <v>137</v>
      </c>
    </row>
    <row r="223" spans="1:51" s="15" customFormat="1" ht="12">
      <c r="A223" s="15"/>
      <c r="B223" s="253"/>
      <c r="C223" s="254"/>
      <c r="D223" s="211" t="s">
        <v>242</v>
      </c>
      <c r="E223" s="255" t="s">
        <v>20</v>
      </c>
      <c r="F223" s="256" t="s">
        <v>389</v>
      </c>
      <c r="G223" s="254"/>
      <c r="H223" s="255" t="s">
        <v>20</v>
      </c>
      <c r="I223" s="257"/>
      <c r="J223" s="254"/>
      <c r="K223" s="254"/>
      <c r="L223" s="258"/>
      <c r="M223" s="259"/>
      <c r="N223" s="260"/>
      <c r="O223" s="260"/>
      <c r="P223" s="260"/>
      <c r="Q223" s="260"/>
      <c r="R223" s="260"/>
      <c r="S223" s="260"/>
      <c r="T223" s="261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62" t="s">
        <v>242</v>
      </c>
      <c r="AU223" s="262" t="s">
        <v>88</v>
      </c>
      <c r="AV223" s="15" t="s">
        <v>22</v>
      </c>
      <c r="AW223" s="15" t="s">
        <v>40</v>
      </c>
      <c r="AX223" s="15" t="s">
        <v>79</v>
      </c>
      <c r="AY223" s="262" t="s">
        <v>137</v>
      </c>
    </row>
    <row r="224" spans="1:51" s="13" customFormat="1" ht="12">
      <c r="A224" s="13"/>
      <c r="B224" s="231"/>
      <c r="C224" s="232"/>
      <c r="D224" s="211" t="s">
        <v>242</v>
      </c>
      <c r="E224" s="233" t="s">
        <v>20</v>
      </c>
      <c r="F224" s="234" t="s">
        <v>347</v>
      </c>
      <c r="G224" s="232"/>
      <c r="H224" s="235">
        <v>1118.066</v>
      </c>
      <c r="I224" s="236"/>
      <c r="J224" s="232"/>
      <c r="K224" s="232"/>
      <c r="L224" s="237"/>
      <c r="M224" s="238"/>
      <c r="N224" s="239"/>
      <c r="O224" s="239"/>
      <c r="P224" s="239"/>
      <c r="Q224" s="239"/>
      <c r="R224" s="239"/>
      <c r="S224" s="239"/>
      <c r="T224" s="24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1" t="s">
        <v>242</v>
      </c>
      <c r="AU224" s="241" t="s">
        <v>88</v>
      </c>
      <c r="AV224" s="13" t="s">
        <v>88</v>
      </c>
      <c r="AW224" s="13" t="s">
        <v>40</v>
      </c>
      <c r="AX224" s="13" t="s">
        <v>79</v>
      </c>
      <c r="AY224" s="241" t="s">
        <v>137</v>
      </c>
    </row>
    <row r="225" spans="1:51" s="16" customFormat="1" ht="12">
      <c r="A225" s="16"/>
      <c r="B225" s="273"/>
      <c r="C225" s="274"/>
      <c r="D225" s="211" t="s">
        <v>242</v>
      </c>
      <c r="E225" s="275" t="s">
        <v>20</v>
      </c>
      <c r="F225" s="276" t="s">
        <v>345</v>
      </c>
      <c r="G225" s="274"/>
      <c r="H225" s="277">
        <v>1118.066</v>
      </c>
      <c r="I225" s="278"/>
      <c r="J225" s="274"/>
      <c r="K225" s="274"/>
      <c r="L225" s="279"/>
      <c r="M225" s="280"/>
      <c r="N225" s="281"/>
      <c r="O225" s="281"/>
      <c r="P225" s="281"/>
      <c r="Q225" s="281"/>
      <c r="R225" s="281"/>
      <c r="S225" s="281"/>
      <c r="T225" s="282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T225" s="283" t="s">
        <v>242</v>
      </c>
      <c r="AU225" s="283" t="s">
        <v>88</v>
      </c>
      <c r="AV225" s="16" t="s">
        <v>151</v>
      </c>
      <c r="AW225" s="16" t="s">
        <v>40</v>
      </c>
      <c r="AX225" s="16" t="s">
        <v>79</v>
      </c>
      <c r="AY225" s="283" t="s">
        <v>137</v>
      </c>
    </row>
    <row r="226" spans="1:51" s="15" customFormat="1" ht="12">
      <c r="A226" s="15"/>
      <c r="B226" s="253"/>
      <c r="C226" s="254"/>
      <c r="D226" s="211" t="s">
        <v>242</v>
      </c>
      <c r="E226" s="255" t="s">
        <v>20</v>
      </c>
      <c r="F226" s="256" t="s">
        <v>390</v>
      </c>
      <c r="G226" s="254"/>
      <c r="H226" s="255" t="s">
        <v>20</v>
      </c>
      <c r="I226" s="257"/>
      <c r="J226" s="254"/>
      <c r="K226" s="254"/>
      <c r="L226" s="258"/>
      <c r="M226" s="259"/>
      <c r="N226" s="260"/>
      <c r="O226" s="260"/>
      <c r="P226" s="260"/>
      <c r="Q226" s="260"/>
      <c r="R226" s="260"/>
      <c r="S226" s="260"/>
      <c r="T226" s="261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62" t="s">
        <v>242</v>
      </c>
      <c r="AU226" s="262" t="s">
        <v>88</v>
      </c>
      <c r="AV226" s="15" t="s">
        <v>22</v>
      </c>
      <c r="AW226" s="15" t="s">
        <v>40</v>
      </c>
      <c r="AX226" s="15" t="s">
        <v>79</v>
      </c>
      <c r="AY226" s="262" t="s">
        <v>137</v>
      </c>
    </row>
    <row r="227" spans="1:51" s="13" customFormat="1" ht="12">
      <c r="A227" s="13"/>
      <c r="B227" s="231"/>
      <c r="C227" s="232"/>
      <c r="D227" s="211" t="s">
        <v>242</v>
      </c>
      <c r="E227" s="233" t="s">
        <v>20</v>
      </c>
      <c r="F227" s="234" t="s">
        <v>349</v>
      </c>
      <c r="G227" s="232"/>
      <c r="H227" s="235">
        <v>5097</v>
      </c>
      <c r="I227" s="236"/>
      <c r="J227" s="232"/>
      <c r="K227" s="232"/>
      <c r="L227" s="237"/>
      <c r="M227" s="238"/>
      <c r="N227" s="239"/>
      <c r="O227" s="239"/>
      <c r="P227" s="239"/>
      <c r="Q227" s="239"/>
      <c r="R227" s="239"/>
      <c r="S227" s="239"/>
      <c r="T227" s="24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1" t="s">
        <v>242</v>
      </c>
      <c r="AU227" s="241" t="s">
        <v>88</v>
      </c>
      <c r="AV227" s="13" t="s">
        <v>88</v>
      </c>
      <c r="AW227" s="13" t="s">
        <v>40</v>
      </c>
      <c r="AX227" s="13" t="s">
        <v>79</v>
      </c>
      <c r="AY227" s="241" t="s">
        <v>137</v>
      </c>
    </row>
    <row r="228" spans="1:51" s="16" customFormat="1" ht="12">
      <c r="A228" s="16"/>
      <c r="B228" s="273"/>
      <c r="C228" s="274"/>
      <c r="D228" s="211" t="s">
        <v>242</v>
      </c>
      <c r="E228" s="275" t="s">
        <v>20</v>
      </c>
      <c r="F228" s="276" t="s">
        <v>345</v>
      </c>
      <c r="G228" s="274"/>
      <c r="H228" s="277">
        <v>5097</v>
      </c>
      <c r="I228" s="278"/>
      <c r="J228" s="274"/>
      <c r="K228" s="274"/>
      <c r="L228" s="279"/>
      <c r="M228" s="280"/>
      <c r="N228" s="281"/>
      <c r="O228" s="281"/>
      <c r="P228" s="281"/>
      <c r="Q228" s="281"/>
      <c r="R228" s="281"/>
      <c r="S228" s="281"/>
      <c r="T228" s="282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T228" s="283" t="s">
        <v>242</v>
      </c>
      <c r="AU228" s="283" t="s">
        <v>88</v>
      </c>
      <c r="AV228" s="16" t="s">
        <v>151</v>
      </c>
      <c r="AW228" s="16" t="s">
        <v>40</v>
      </c>
      <c r="AX228" s="16" t="s">
        <v>79</v>
      </c>
      <c r="AY228" s="283" t="s">
        <v>137</v>
      </c>
    </row>
    <row r="229" spans="1:51" s="14" customFormat="1" ht="12">
      <c r="A229" s="14"/>
      <c r="B229" s="242"/>
      <c r="C229" s="243"/>
      <c r="D229" s="211" t="s">
        <v>242</v>
      </c>
      <c r="E229" s="244" t="s">
        <v>20</v>
      </c>
      <c r="F229" s="245" t="s">
        <v>256</v>
      </c>
      <c r="G229" s="243"/>
      <c r="H229" s="246">
        <v>13090.066</v>
      </c>
      <c r="I229" s="247"/>
      <c r="J229" s="243"/>
      <c r="K229" s="243"/>
      <c r="L229" s="248"/>
      <c r="M229" s="249"/>
      <c r="N229" s="250"/>
      <c r="O229" s="250"/>
      <c r="P229" s="250"/>
      <c r="Q229" s="250"/>
      <c r="R229" s="250"/>
      <c r="S229" s="250"/>
      <c r="T229" s="251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2" t="s">
        <v>242</v>
      </c>
      <c r="AU229" s="252" t="s">
        <v>88</v>
      </c>
      <c r="AV229" s="14" t="s">
        <v>142</v>
      </c>
      <c r="AW229" s="14" t="s">
        <v>40</v>
      </c>
      <c r="AX229" s="14" t="s">
        <v>22</v>
      </c>
      <c r="AY229" s="252" t="s">
        <v>137</v>
      </c>
    </row>
    <row r="230" spans="1:65" s="2" customFormat="1" ht="16.5" customHeight="1">
      <c r="A230" s="40"/>
      <c r="B230" s="41"/>
      <c r="C230" s="198" t="s">
        <v>214</v>
      </c>
      <c r="D230" s="198" t="s">
        <v>138</v>
      </c>
      <c r="E230" s="199" t="s">
        <v>391</v>
      </c>
      <c r="F230" s="200" t="s">
        <v>392</v>
      </c>
      <c r="G230" s="201" t="s">
        <v>285</v>
      </c>
      <c r="H230" s="202">
        <v>1117.81</v>
      </c>
      <c r="I230" s="203"/>
      <c r="J230" s="204">
        <f>ROUND(I230*H230,2)</f>
        <v>0</v>
      </c>
      <c r="K230" s="200" t="s">
        <v>237</v>
      </c>
      <c r="L230" s="46"/>
      <c r="M230" s="205" t="s">
        <v>20</v>
      </c>
      <c r="N230" s="206" t="s">
        <v>50</v>
      </c>
      <c r="O230" s="86"/>
      <c r="P230" s="207">
        <f>O230*H230</f>
        <v>0</v>
      </c>
      <c r="Q230" s="207">
        <v>0</v>
      </c>
      <c r="R230" s="207">
        <f>Q230*H230</f>
        <v>0</v>
      </c>
      <c r="S230" s="207">
        <v>0</v>
      </c>
      <c r="T230" s="208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09" t="s">
        <v>142</v>
      </c>
      <c r="AT230" s="209" t="s">
        <v>138</v>
      </c>
      <c r="AU230" s="209" t="s">
        <v>88</v>
      </c>
      <c r="AY230" s="19" t="s">
        <v>137</v>
      </c>
      <c r="BE230" s="210">
        <f>IF(N230="základní",J230,0)</f>
        <v>0</v>
      </c>
      <c r="BF230" s="210">
        <f>IF(N230="snížená",J230,0)</f>
        <v>0</v>
      </c>
      <c r="BG230" s="210">
        <f>IF(N230="zákl. přenesená",J230,0)</f>
        <v>0</v>
      </c>
      <c r="BH230" s="210">
        <f>IF(N230="sníž. přenesená",J230,0)</f>
        <v>0</v>
      </c>
      <c r="BI230" s="210">
        <f>IF(N230="nulová",J230,0)</f>
        <v>0</v>
      </c>
      <c r="BJ230" s="19" t="s">
        <v>22</v>
      </c>
      <c r="BK230" s="210">
        <f>ROUND(I230*H230,2)</f>
        <v>0</v>
      </c>
      <c r="BL230" s="19" t="s">
        <v>142</v>
      </c>
      <c r="BM230" s="209" t="s">
        <v>393</v>
      </c>
    </row>
    <row r="231" spans="1:47" s="2" customFormat="1" ht="12">
      <c r="A231" s="40"/>
      <c r="B231" s="41"/>
      <c r="C231" s="42"/>
      <c r="D231" s="211" t="s">
        <v>144</v>
      </c>
      <c r="E231" s="42"/>
      <c r="F231" s="212" t="s">
        <v>394</v>
      </c>
      <c r="G231" s="42"/>
      <c r="H231" s="42"/>
      <c r="I231" s="213"/>
      <c r="J231" s="42"/>
      <c r="K231" s="42"/>
      <c r="L231" s="46"/>
      <c r="M231" s="214"/>
      <c r="N231" s="215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144</v>
      </c>
      <c r="AU231" s="19" t="s">
        <v>88</v>
      </c>
    </row>
    <row r="232" spans="1:47" s="2" customFormat="1" ht="12">
      <c r="A232" s="40"/>
      <c r="B232" s="41"/>
      <c r="C232" s="42"/>
      <c r="D232" s="229" t="s">
        <v>240</v>
      </c>
      <c r="E232" s="42"/>
      <c r="F232" s="230" t="s">
        <v>395</v>
      </c>
      <c r="G232" s="42"/>
      <c r="H232" s="42"/>
      <c r="I232" s="213"/>
      <c r="J232" s="42"/>
      <c r="K232" s="42"/>
      <c r="L232" s="46"/>
      <c r="M232" s="214"/>
      <c r="N232" s="215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240</v>
      </c>
      <c r="AU232" s="19" t="s">
        <v>88</v>
      </c>
    </row>
    <row r="233" spans="1:51" s="15" customFormat="1" ht="12">
      <c r="A233" s="15"/>
      <c r="B233" s="253"/>
      <c r="C233" s="254"/>
      <c r="D233" s="211" t="s">
        <v>242</v>
      </c>
      <c r="E233" s="255" t="s">
        <v>20</v>
      </c>
      <c r="F233" s="256" t="s">
        <v>396</v>
      </c>
      <c r="G233" s="254"/>
      <c r="H233" s="255" t="s">
        <v>20</v>
      </c>
      <c r="I233" s="257"/>
      <c r="J233" s="254"/>
      <c r="K233" s="254"/>
      <c r="L233" s="258"/>
      <c r="M233" s="259"/>
      <c r="N233" s="260"/>
      <c r="O233" s="260"/>
      <c r="P233" s="260"/>
      <c r="Q233" s="260"/>
      <c r="R233" s="260"/>
      <c r="S233" s="260"/>
      <c r="T233" s="261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62" t="s">
        <v>242</v>
      </c>
      <c r="AU233" s="262" t="s">
        <v>88</v>
      </c>
      <c r="AV233" s="15" t="s">
        <v>22</v>
      </c>
      <c r="AW233" s="15" t="s">
        <v>40</v>
      </c>
      <c r="AX233" s="15" t="s">
        <v>79</v>
      </c>
      <c r="AY233" s="262" t="s">
        <v>137</v>
      </c>
    </row>
    <row r="234" spans="1:51" s="13" customFormat="1" ht="12">
      <c r="A234" s="13"/>
      <c r="B234" s="231"/>
      <c r="C234" s="232"/>
      <c r="D234" s="211" t="s">
        <v>242</v>
      </c>
      <c r="E234" s="233" t="s">
        <v>20</v>
      </c>
      <c r="F234" s="234" t="s">
        <v>397</v>
      </c>
      <c r="G234" s="232"/>
      <c r="H234" s="235">
        <v>4.95</v>
      </c>
      <c r="I234" s="236"/>
      <c r="J234" s="232"/>
      <c r="K234" s="232"/>
      <c r="L234" s="237"/>
      <c r="M234" s="238"/>
      <c r="N234" s="239"/>
      <c r="O234" s="239"/>
      <c r="P234" s="239"/>
      <c r="Q234" s="239"/>
      <c r="R234" s="239"/>
      <c r="S234" s="239"/>
      <c r="T234" s="24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1" t="s">
        <v>242</v>
      </c>
      <c r="AU234" s="241" t="s">
        <v>88</v>
      </c>
      <c r="AV234" s="13" t="s">
        <v>88</v>
      </c>
      <c r="AW234" s="13" t="s">
        <v>40</v>
      </c>
      <c r="AX234" s="13" t="s">
        <v>79</v>
      </c>
      <c r="AY234" s="241" t="s">
        <v>137</v>
      </c>
    </row>
    <row r="235" spans="1:51" s="15" customFormat="1" ht="12">
      <c r="A235" s="15"/>
      <c r="B235" s="253"/>
      <c r="C235" s="254"/>
      <c r="D235" s="211" t="s">
        <v>242</v>
      </c>
      <c r="E235" s="255" t="s">
        <v>20</v>
      </c>
      <c r="F235" s="256" t="s">
        <v>398</v>
      </c>
      <c r="G235" s="254"/>
      <c r="H235" s="255" t="s">
        <v>20</v>
      </c>
      <c r="I235" s="257"/>
      <c r="J235" s="254"/>
      <c r="K235" s="254"/>
      <c r="L235" s="258"/>
      <c r="M235" s="259"/>
      <c r="N235" s="260"/>
      <c r="O235" s="260"/>
      <c r="P235" s="260"/>
      <c r="Q235" s="260"/>
      <c r="R235" s="260"/>
      <c r="S235" s="260"/>
      <c r="T235" s="261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62" t="s">
        <v>242</v>
      </c>
      <c r="AU235" s="262" t="s">
        <v>88</v>
      </c>
      <c r="AV235" s="15" t="s">
        <v>22</v>
      </c>
      <c r="AW235" s="15" t="s">
        <v>40</v>
      </c>
      <c r="AX235" s="15" t="s">
        <v>79</v>
      </c>
      <c r="AY235" s="262" t="s">
        <v>137</v>
      </c>
    </row>
    <row r="236" spans="1:51" s="13" customFormat="1" ht="12">
      <c r="A236" s="13"/>
      <c r="B236" s="231"/>
      <c r="C236" s="232"/>
      <c r="D236" s="211" t="s">
        <v>242</v>
      </c>
      <c r="E236" s="233" t="s">
        <v>20</v>
      </c>
      <c r="F236" s="234" t="s">
        <v>399</v>
      </c>
      <c r="G236" s="232"/>
      <c r="H236" s="235">
        <v>946.96</v>
      </c>
      <c r="I236" s="236"/>
      <c r="J236" s="232"/>
      <c r="K236" s="232"/>
      <c r="L236" s="237"/>
      <c r="M236" s="238"/>
      <c r="N236" s="239"/>
      <c r="O236" s="239"/>
      <c r="P236" s="239"/>
      <c r="Q236" s="239"/>
      <c r="R236" s="239"/>
      <c r="S236" s="239"/>
      <c r="T236" s="24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1" t="s">
        <v>242</v>
      </c>
      <c r="AU236" s="241" t="s">
        <v>88</v>
      </c>
      <c r="AV236" s="13" t="s">
        <v>88</v>
      </c>
      <c r="AW236" s="13" t="s">
        <v>40</v>
      </c>
      <c r="AX236" s="13" t="s">
        <v>79</v>
      </c>
      <c r="AY236" s="241" t="s">
        <v>137</v>
      </c>
    </row>
    <row r="237" spans="1:51" s="13" customFormat="1" ht="12">
      <c r="A237" s="13"/>
      <c r="B237" s="231"/>
      <c r="C237" s="232"/>
      <c r="D237" s="211" t="s">
        <v>242</v>
      </c>
      <c r="E237" s="233" t="s">
        <v>20</v>
      </c>
      <c r="F237" s="234" t="s">
        <v>334</v>
      </c>
      <c r="G237" s="232"/>
      <c r="H237" s="235">
        <v>165.9</v>
      </c>
      <c r="I237" s="236"/>
      <c r="J237" s="232"/>
      <c r="K237" s="232"/>
      <c r="L237" s="237"/>
      <c r="M237" s="238"/>
      <c r="N237" s="239"/>
      <c r="O237" s="239"/>
      <c r="P237" s="239"/>
      <c r="Q237" s="239"/>
      <c r="R237" s="239"/>
      <c r="S237" s="239"/>
      <c r="T237" s="24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1" t="s">
        <v>242</v>
      </c>
      <c r="AU237" s="241" t="s">
        <v>88</v>
      </c>
      <c r="AV237" s="13" t="s">
        <v>88</v>
      </c>
      <c r="AW237" s="13" t="s">
        <v>40</v>
      </c>
      <c r="AX237" s="13" t="s">
        <v>79</v>
      </c>
      <c r="AY237" s="241" t="s">
        <v>137</v>
      </c>
    </row>
    <row r="238" spans="1:51" s="14" customFormat="1" ht="12">
      <c r="A238" s="14"/>
      <c r="B238" s="242"/>
      <c r="C238" s="243"/>
      <c r="D238" s="211" t="s">
        <v>242</v>
      </c>
      <c r="E238" s="244" t="s">
        <v>20</v>
      </c>
      <c r="F238" s="245" t="s">
        <v>256</v>
      </c>
      <c r="G238" s="243"/>
      <c r="H238" s="246">
        <v>1117.8100000000002</v>
      </c>
      <c r="I238" s="247"/>
      <c r="J238" s="243"/>
      <c r="K238" s="243"/>
      <c r="L238" s="248"/>
      <c r="M238" s="249"/>
      <c r="N238" s="250"/>
      <c r="O238" s="250"/>
      <c r="P238" s="250"/>
      <c r="Q238" s="250"/>
      <c r="R238" s="250"/>
      <c r="S238" s="250"/>
      <c r="T238" s="251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2" t="s">
        <v>242</v>
      </c>
      <c r="AU238" s="252" t="s">
        <v>88</v>
      </c>
      <c r="AV238" s="14" t="s">
        <v>142</v>
      </c>
      <c r="AW238" s="14" t="s">
        <v>40</v>
      </c>
      <c r="AX238" s="14" t="s">
        <v>22</v>
      </c>
      <c r="AY238" s="252" t="s">
        <v>137</v>
      </c>
    </row>
    <row r="239" spans="1:65" s="2" customFormat="1" ht="16.5" customHeight="1">
      <c r="A239" s="40"/>
      <c r="B239" s="41"/>
      <c r="C239" s="198" t="s">
        <v>400</v>
      </c>
      <c r="D239" s="198" t="s">
        <v>138</v>
      </c>
      <c r="E239" s="199" t="s">
        <v>401</v>
      </c>
      <c r="F239" s="200" t="s">
        <v>402</v>
      </c>
      <c r="G239" s="201" t="s">
        <v>285</v>
      </c>
      <c r="H239" s="202">
        <v>496.8</v>
      </c>
      <c r="I239" s="203"/>
      <c r="J239" s="204">
        <f>ROUND(I239*H239,2)</f>
        <v>0</v>
      </c>
      <c r="K239" s="200" t="s">
        <v>237</v>
      </c>
      <c r="L239" s="46"/>
      <c r="M239" s="205" t="s">
        <v>20</v>
      </c>
      <c r="N239" s="206" t="s">
        <v>50</v>
      </c>
      <c r="O239" s="86"/>
      <c r="P239" s="207">
        <f>O239*H239</f>
        <v>0</v>
      </c>
      <c r="Q239" s="207">
        <v>0</v>
      </c>
      <c r="R239" s="207">
        <f>Q239*H239</f>
        <v>0</v>
      </c>
      <c r="S239" s="207">
        <v>0</v>
      </c>
      <c r="T239" s="208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09" t="s">
        <v>142</v>
      </c>
      <c r="AT239" s="209" t="s">
        <v>138</v>
      </c>
      <c r="AU239" s="209" t="s">
        <v>88</v>
      </c>
      <c r="AY239" s="19" t="s">
        <v>137</v>
      </c>
      <c r="BE239" s="210">
        <f>IF(N239="základní",J239,0)</f>
        <v>0</v>
      </c>
      <c r="BF239" s="210">
        <f>IF(N239="snížená",J239,0)</f>
        <v>0</v>
      </c>
      <c r="BG239" s="210">
        <f>IF(N239="zákl. přenesená",J239,0)</f>
        <v>0</v>
      </c>
      <c r="BH239" s="210">
        <f>IF(N239="sníž. přenesená",J239,0)</f>
        <v>0</v>
      </c>
      <c r="BI239" s="210">
        <f>IF(N239="nulová",J239,0)</f>
        <v>0</v>
      </c>
      <c r="BJ239" s="19" t="s">
        <v>22</v>
      </c>
      <c r="BK239" s="210">
        <f>ROUND(I239*H239,2)</f>
        <v>0</v>
      </c>
      <c r="BL239" s="19" t="s">
        <v>142</v>
      </c>
      <c r="BM239" s="209" t="s">
        <v>403</v>
      </c>
    </row>
    <row r="240" spans="1:47" s="2" customFormat="1" ht="12">
      <c r="A240" s="40"/>
      <c r="B240" s="41"/>
      <c r="C240" s="42"/>
      <c r="D240" s="211" t="s">
        <v>144</v>
      </c>
      <c r="E240" s="42"/>
      <c r="F240" s="212" t="s">
        <v>404</v>
      </c>
      <c r="G240" s="42"/>
      <c r="H240" s="42"/>
      <c r="I240" s="213"/>
      <c r="J240" s="42"/>
      <c r="K240" s="42"/>
      <c r="L240" s="46"/>
      <c r="M240" s="214"/>
      <c r="N240" s="215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144</v>
      </c>
      <c r="AU240" s="19" t="s">
        <v>88</v>
      </c>
    </row>
    <row r="241" spans="1:47" s="2" customFormat="1" ht="12">
      <c r="A241" s="40"/>
      <c r="B241" s="41"/>
      <c r="C241" s="42"/>
      <c r="D241" s="229" t="s">
        <v>240</v>
      </c>
      <c r="E241" s="42"/>
      <c r="F241" s="230" t="s">
        <v>405</v>
      </c>
      <c r="G241" s="42"/>
      <c r="H241" s="42"/>
      <c r="I241" s="213"/>
      <c r="J241" s="42"/>
      <c r="K241" s="42"/>
      <c r="L241" s="46"/>
      <c r="M241" s="214"/>
      <c r="N241" s="215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240</v>
      </c>
      <c r="AU241" s="19" t="s">
        <v>88</v>
      </c>
    </row>
    <row r="242" spans="1:47" s="2" customFormat="1" ht="12">
      <c r="A242" s="40"/>
      <c r="B242" s="41"/>
      <c r="C242" s="42"/>
      <c r="D242" s="211" t="s">
        <v>145</v>
      </c>
      <c r="E242" s="42"/>
      <c r="F242" s="216" t="s">
        <v>406</v>
      </c>
      <c r="G242" s="42"/>
      <c r="H242" s="42"/>
      <c r="I242" s="213"/>
      <c r="J242" s="42"/>
      <c r="K242" s="42"/>
      <c r="L242" s="46"/>
      <c r="M242" s="214"/>
      <c r="N242" s="215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145</v>
      </c>
      <c r="AU242" s="19" t="s">
        <v>88</v>
      </c>
    </row>
    <row r="243" spans="1:51" s="15" customFormat="1" ht="12">
      <c r="A243" s="15"/>
      <c r="B243" s="253"/>
      <c r="C243" s="254"/>
      <c r="D243" s="211" t="s">
        <v>242</v>
      </c>
      <c r="E243" s="255" t="s">
        <v>20</v>
      </c>
      <c r="F243" s="256" t="s">
        <v>407</v>
      </c>
      <c r="G243" s="254"/>
      <c r="H243" s="255" t="s">
        <v>20</v>
      </c>
      <c r="I243" s="257"/>
      <c r="J243" s="254"/>
      <c r="K243" s="254"/>
      <c r="L243" s="258"/>
      <c r="M243" s="259"/>
      <c r="N243" s="260"/>
      <c r="O243" s="260"/>
      <c r="P243" s="260"/>
      <c r="Q243" s="260"/>
      <c r="R243" s="260"/>
      <c r="S243" s="260"/>
      <c r="T243" s="261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62" t="s">
        <v>242</v>
      </c>
      <c r="AU243" s="262" t="s">
        <v>88</v>
      </c>
      <c r="AV243" s="15" t="s">
        <v>22</v>
      </c>
      <c r="AW243" s="15" t="s">
        <v>40</v>
      </c>
      <c r="AX243" s="15" t="s">
        <v>79</v>
      </c>
      <c r="AY243" s="262" t="s">
        <v>137</v>
      </c>
    </row>
    <row r="244" spans="1:51" s="13" customFormat="1" ht="12">
      <c r="A244" s="13"/>
      <c r="B244" s="231"/>
      <c r="C244" s="232"/>
      <c r="D244" s="211" t="s">
        <v>242</v>
      </c>
      <c r="E244" s="233" t="s">
        <v>20</v>
      </c>
      <c r="F244" s="234" t="s">
        <v>408</v>
      </c>
      <c r="G244" s="232"/>
      <c r="H244" s="235">
        <v>496.8</v>
      </c>
      <c r="I244" s="236"/>
      <c r="J244" s="232"/>
      <c r="K244" s="232"/>
      <c r="L244" s="237"/>
      <c r="M244" s="238"/>
      <c r="N244" s="239"/>
      <c r="O244" s="239"/>
      <c r="P244" s="239"/>
      <c r="Q244" s="239"/>
      <c r="R244" s="239"/>
      <c r="S244" s="239"/>
      <c r="T244" s="24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1" t="s">
        <v>242</v>
      </c>
      <c r="AU244" s="241" t="s">
        <v>88</v>
      </c>
      <c r="AV244" s="13" t="s">
        <v>88</v>
      </c>
      <c r="AW244" s="13" t="s">
        <v>40</v>
      </c>
      <c r="AX244" s="13" t="s">
        <v>22</v>
      </c>
      <c r="AY244" s="241" t="s">
        <v>137</v>
      </c>
    </row>
    <row r="245" spans="1:65" s="2" customFormat="1" ht="16.5" customHeight="1">
      <c r="A245" s="40"/>
      <c r="B245" s="41"/>
      <c r="C245" s="263" t="s">
        <v>7</v>
      </c>
      <c r="D245" s="263" t="s">
        <v>290</v>
      </c>
      <c r="E245" s="264" t="s">
        <v>409</v>
      </c>
      <c r="F245" s="265" t="s">
        <v>410</v>
      </c>
      <c r="G245" s="266" t="s">
        <v>293</v>
      </c>
      <c r="H245" s="267">
        <v>616.032</v>
      </c>
      <c r="I245" s="268"/>
      <c r="J245" s="269">
        <f>ROUND(I245*H245,2)</f>
        <v>0</v>
      </c>
      <c r="K245" s="265" t="s">
        <v>237</v>
      </c>
      <c r="L245" s="270"/>
      <c r="M245" s="271" t="s">
        <v>20</v>
      </c>
      <c r="N245" s="272" t="s">
        <v>50</v>
      </c>
      <c r="O245" s="86"/>
      <c r="P245" s="207">
        <f>O245*H245</f>
        <v>0</v>
      </c>
      <c r="Q245" s="207">
        <v>1</v>
      </c>
      <c r="R245" s="207">
        <f>Q245*H245</f>
        <v>616.032</v>
      </c>
      <c r="S245" s="207">
        <v>0</v>
      </c>
      <c r="T245" s="208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09" t="s">
        <v>170</v>
      </c>
      <c r="AT245" s="209" t="s">
        <v>290</v>
      </c>
      <c r="AU245" s="209" t="s">
        <v>88</v>
      </c>
      <c r="AY245" s="19" t="s">
        <v>137</v>
      </c>
      <c r="BE245" s="210">
        <f>IF(N245="základní",J245,0)</f>
        <v>0</v>
      </c>
      <c r="BF245" s="210">
        <f>IF(N245="snížená",J245,0)</f>
        <v>0</v>
      </c>
      <c r="BG245" s="210">
        <f>IF(N245="zákl. přenesená",J245,0)</f>
        <v>0</v>
      </c>
      <c r="BH245" s="210">
        <f>IF(N245="sníž. přenesená",J245,0)</f>
        <v>0</v>
      </c>
      <c r="BI245" s="210">
        <f>IF(N245="nulová",J245,0)</f>
        <v>0</v>
      </c>
      <c r="BJ245" s="19" t="s">
        <v>22</v>
      </c>
      <c r="BK245" s="210">
        <f>ROUND(I245*H245,2)</f>
        <v>0</v>
      </c>
      <c r="BL245" s="19" t="s">
        <v>142</v>
      </c>
      <c r="BM245" s="209" t="s">
        <v>411</v>
      </c>
    </row>
    <row r="246" spans="1:47" s="2" customFormat="1" ht="12">
      <c r="A246" s="40"/>
      <c r="B246" s="41"/>
      <c r="C246" s="42"/>
      <c r="D246" s="211" t="s">
        <v>144</v>
      </c>
      <c r="E246" s="42"/>
      <c r="F246" s="212" t="s">
        <v>410</v>
      </c>
      <c r="G246" s="42"/>
      <c r="H246" s="42"/>
      <c r="I246" s="213"/>
      <c r="J246" s="42"/>
      <c r="K246" s="42"/>
      <c r="L246" s="46"/>
      <c r="M246" s="214"/>
      <c r="N246" s="215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144</v>
      </c>
      <c r="AU246" s="19" t="s">
        <v>88</v>
      </c>
    </row>
    <row r="247" spans="1:51" s="15" customFormat="1" ht="12">
      <c r="A247" s="15"/>
      <c r="B247" s="253"/>
      <c r="C247" s="254"/>
      <c r="D247" s="211" t="s">
        <v>242</v>
      </c>
      <c r="E247" s="255" t="s">
        <v>20</v>
      </c>
      <c r="F247" s="256" t="s">
        <v>412</v>
      </c>
      <c r="G247" s="254"/>
      <c r="H247" s="255" t="s">
        <v>20</v>
      </c>
      <c r="I247" s="257"/>
      <c r="J247" s="254"/>
      <c r="K247" s="254"/>
      <c r="L247" s="258"/>
      <c r="M247" s="259"/>
      <c r="N247" s="260"/>
      <c r="O247" s="260"/>
      <c r="P247" s="260"/>
      <c r="Q247" s="260"/>
      <c r="R247" s="260"/>
      <c r="S247" s="260"/>
      <c r="T247" s="261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62" t="s">
        <v>242</v>
      </c>
      <c r="AU247" s="262" t="s">
        <v>88</v>
      </c>
      <c r="AV247" s="15" t="s">
        <v>22</v>
      </c>
      <c r="AW247" s="15" t="s">
        <v>40</v>
      </c>
      <c r="AX247" s="15" t="s">
        <v>79</v>
      </c>
      <c r="AY247" s="262" t="s">
        <v>137</v>
      </c>
    </row>
    <row r="248" spans="1:51" s="13" customFormat="1" ht="12">
      <c r="A248" s="13"/>
      <c r="B248" s="231"/>
      <c r="C248" s="232"/>
      <c r="D248" s="211" t="s">
        <v>242</v>
      </c>
      <c r="E248" s="233" t="s">
        <v>20</v>
      </c>
      <c r="F248" s="234" t="s">
        <v>413</v>
      </c>
      <c r="G248" s="232"/>
      <c r="H248" s="235">
        <v>342.24</v>
      </c>
      <c r="I248" s="236"/>
      <c r="J248" s="232"/>
      <c r="K248" s="232"/>
      <c r="L248" s="237"/>
      <c r="M248" s="238"/>
      <c r="N248" s="239"/>
      <c r="O248" s="239"/>
      <c r="P248" s="239"/>
      <c r="Q248" s="239"/>
      <c r="R248" s="239"/>
      <c r="S248" s="239"/>
      <c r="T248" s="24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1" t="s">
        <v>242</v>
      </c>
      <c r="AU248" s="241" t="s">
        <v>88</v>
      </c>
      <c r="AV248" s="13" t="s">
        <v>88</v>
      </c>
      <c r="AW248" s="13" t="s">
        <v>40</v>
      </c>
      <c r="AX248" s="13" t="s">
        <v>79</v>
      </c>
      <c r="AY248" s="241" t="s">
        <v>137</v>
      </c>
    </row>
    <row r="249" spans="1:51" s="13" customFormat="1" ht="12">
      <c r="A249" s="13"/>
      <c r="B249" s="231"/>
      <c r="C249" s="232"/>
      <c r="D249" s="211" t="s">
        <v>242</v>
      </c>
      <c r="E249" s="233" t="s">
        <v>20</v>
      </c>
      <c r="F249" s="234" t="s">
        <v>414</v>
      </c>
      <c r="G249" s="232"/>
      <c r="H249" s="235">
        <v>616.032</v>
      </c>
      <c r="I249" s="236"/>
      <c r="J249" s="232"/>
      <c r="K249" s="232"/>
      <c r="L249" s="237"/>
      <c r="M249" s="238"/>
      <c r="N249" s="239"/>
      <c r="O249" s="239"/>
      <c r="P249" s="239"/>
      <c r="Q249" s="239"/>
      <c r="R249" s="239"/>
      <c r="S249" s="239"/>
      <c r="T249" s="240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1" t="s">
        <v>242</v>
      </c>
      <c r="AU249" s="241" t="s">
        <v>88</v>
      </c>
      <c r="AV249" s="13" t="s">
        <v>88</v>
      </c>
      <c r="AW249" s="13" t="s">
        <v>40</v>
      </c>
      <c r="AX249" s="13" t="s">
        <v>22</v>
      </c>
      <c r="AY249" s="241" t="s">
        <v>137</v>
      </c>
    </row>
    <row r="250" spans="1:65" s="2" customFormat="1" ht="16.5" customHeight="1">
      <c r="A250" s="40"/>
      <c r="B250" s="41"/>
      <c r="C250" s="263" t="s">
        <v>415</v>
      </c>
      <c r="D250" s="263" t="s">
        <v>290</v>
      </c>
      <c r="E250" s="264" t="s">
        <v>416</v>
      </c>
      <c r="F250" s="265" t="s">
        <v>417</v>
      </c>
      <c r="G250" s="266" t="s">
        <v>293</v>
      </c>
      <c r="H250" s="267">
        <v>278.208</v>
      </c>
      <c r="I250" s="268"/>
      <c r="J250" s="269">
        <f>ROUND(I250*H250,2)</f>
        <v>0</v>
      </c>
      <c r="K250" s="265" t="s">
        <v>237</v>
      </c>
      <c r="L250" s="270"/>
      <c r="M250" s="271" t="s">
        <v>20</v>
      </c>
      <c r="N250" s="272" t="s">
        <v>50</v>
      </c>
      <c r="O250" s="86"/>
      <c r="P250" s="207">
        <f>O250*H250</f>
        <v>0</v>
      </c>
      <c r="Q250" s="207">
        <v>1</v>
      </c>
      <c r="R250" s="207">
        <f>Q250*H250</f>
        <v>278.208</v>
      </c>
      <c r="S250" s="207">
        <v>0</v>
      </c>
      <c r="T250" s="208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09" t="s">
        <v>170</v>
      </c>
      <c r="AT250" s="209" t="s">
        <v>290</v>
      </c>
      <c r="AU250" s="209" t="s">
        <v>88</v>
      </c>
      <c r="AY250" s="19" t="s">
        <v>137</v>
      </c>
      <c r="BE250" s="210">
        <f>IF(N250="základní",J250,0)</f>
        <v>0</v>
      </c>
      <c r="BF250" s="210">
        <f>IF(N250="snížená",J250,0)</f>
        <v>0</v>
      </c>
      <c r="BG250" s="210">
        <f>IF(N250="zákl. přenesená",J250,0)</f>
        <v>0</v>
      </c>
      <c r="BH250" s="210">
        <f>IF(N250="sníž. přenesená",J250,0)</f>
        <v>0</v>
      </c>
      <c r="BI250" s="210">
        <f>IF(N250="nulová",J250,0)</f>
        <v>0</v>
      </c>
      <c r="BJ250" s="19" t="s">
        <v>22</v>
      </c>
      <c r="BK250" s="210">
        <f>ROUND(I250*H250,2)</f>
        <v>0</v>
      </c>
      <c r="BL250" s="19" t="s">
        <v>142</v>
      </c>
      <c r="BM250" s="209" t="s">
        <v>418</v>
      </c>
    </row>
    <row r="251" spans="1:47" s="2" customFormat="1" ht="12">
      <c r="A251" s="40"/>
      <c r="B251" s="41"/>
      <c r="C251" s="42"/>
      <c r="D251" s="211" t="s">
        <v>144</v>
      </c>
      <c r="E251" s="42"/>
      <c r="F251" s="212" t="s">
        <v>417</v>
      </c>
      <c r="G251" s="42"/>
      <c r="H251" s="42"/>
      <c r="I251" s="213"/>
      <c r="J251" s="42"/>
      <c r="K251" s="42"/>
      <c r="L251" s="46"/>
      <c r="M251" s="214"/>
      <c r="N251" s="215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144</v>
      </c>
      <c r="AU251" s="19" t="s">
        <v>88</v>
      </c>
    </row>
    <row r="252" spans="1:51" s="13" customFormat="1" ht="12">
      <c r="A252" s="13"/>
      <c r="B252" s="231"/>
      <c r="C252" s="232"/>
      <c r="D252" s="211" t="s">
        <v>242</v>
      </c>
      <c r="E252" s="233" t="s">
        <v>20</v>
      </c>
      <c r="F252" s="234" t="s">
        <v>419</v>
      </c>
      <c r="G252" s="232"/>
      <c r="H252" s="235">
        <v>154.56</v>
      </c>
      <c r="I252" s="236"/>
      <c r="J252" s="232"/>
      <c r="K252" s="232"/>
      <c r="L252" s="237"/>
      <c r="M252" s="238"/>
      <c r="N252" s="239"/>
      <c r="O252" s="239"/>
      <c r="P252" s="239"/>
      <c r="Q252" s="239"/>
      <c r="R252" s="239"/>
      <c r="S252" s="239"/>
      <c r="T252" s="24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1" t="s">
        <v>242</v>
      </c>
      <c r="AU252" s="241" t="s">
        <v>88</v>
      </c>
      <c r="AV252" s="13" t="s">
        <v>88</v>
      </c>
      <c r="AW252" s="13" t="s">
        <v>40</v>
      </c>
      <c r="AX252" s="13" t="s">
        <v>79</v>
      </c>
      <c r="AY252" s="241" t="s">
        <v>137</v>
      </c>
    </row>
    <row r="253" spans="1:51" s="13" customFormat="1" ht="12">
      <c r="A253" s="13"/>
      <c r="B253" s="231"/>
      <c r="C253" s="232"/>
      <c r="D253" s="211" t="s">
        <v>242</v>
      </c>
      <c r="E253" s="233" t="s">
        <v>20</v>
      </c>
      <c r="F253" s="234" t="s">
        <v>420</v>
      </c>
      <c r="G253" s="232"/>
      <c r="H253" s="235">
        <v>278.208</v>
      </c>
      <c r="I253" s="236"/>
      <c r="J253" s="232"/>
      <c r="K253" s="232"/>
      <c r="L253" s="237"/>
      <c r="M253" s="238"/>
      <c r="N253" s="239"/>
      <c r="O253" s="239"/>
      <c r="P253" s="239"/>
      <c r="Q253" s="239"/>
      <c r="R253" s="239"/>
      <c r="S253" s="239"/>
      <c r="T253" s="24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1" t="s">
        <v>242</v>
      </c>
      <c r="AU253" s="241" t="s">
        <v>88</v>
      </c>
      <c r="AV253" s="13" t="s">
        <v>88</v>
      </c>
      <c r="AW253" s="13" t="s">
        <v>40</v>
      </c>
      <c r="AX253" s="13" t="s">
        <v>22</v>
      </c>
      <c r="AY253" s="241" t="s">
        <v>137</v>
      </c>
    </row>
    <row r="254" spans="1:65" s="2" customFormat="1" ht="16.5" customHeight="1">
      <c r="A254" s="40"/>
      <c r="B254" s="41"/>
      <c r="C254" s="198" t="s">
        <v>421</v>
      </c>
      <c r="D254" s="198" t="s">
        <v>138</v>
      </c>
      <c r="E254" s="199" t="s">
        <v>422</v>
      </c>
      <c r="F254" s="200" t="s">
        <v>423</v>
      </c>
      <c r="G254" s="201" t="s">
        <v>236</v>
      </c>
      <c r="H254" s="202">
        <v>6020.8</v>
      </c>
      <c r="I254" s="203"/>
      <c r="J254" s="204">
        <f>ROUND(I254*H254,2)</f>
        <v>0</v>
      </c>
      <c r="K254" s="200" t="s">
        <v>237</v>
      </c>
      <c r="L254" s="46"/>
      <c r="M254" s="205" t="s">
        <v>20</v>
      </c>
      <c r="N254" s="206" t="s">
        <v>50</v>
      </c>
      <c r="O254" s="86"/>
      <c r="P254" s="207">
        <f>O254*H254</f>
        <v>0</v>
      </c>
      <c r="Q254" s="207">
        <v>0</v>
      </c>
      <c r="R254" s="207">
        <f>Q254*H254</f>
        <v>0</v>
      </c>
      <c r="S254" s="207">
        <v>0</v>
      </c>
      <c r="T254" s="208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09" t="s">
        <v>142</v>
      </c>
      <c r="AT254" s="209" t="s">
        <v>138</v>
      </c>
      <c r="AU254" s="209" t="s">
        <v>88</v>
      </c>
      <c r="AY254" s="19" t="s">
        <v>137</v>
      </c>
      <c r="BE254" s="210">
        <f>IF(N254="základní",J254,0)</f>
        <v>0</v>
      </c>
      <c r="BF254" s="210">
        <f>IF(N254="snížená",J254,0)</f>
        <v>0</v>
      </c>
      <c r="BG254" s="210">
        <f>IF(N254="zákl. přenesená",J254,0)</f>
        <v>0</v>
      </c>
      <c r="BH254" s="210">
        <f>IF(N254="sníž. přenesená",J254,0)</f>
        <v>0</v>
      </c>
      <c r="BI254" s="210">
        <f>IF(N254="nulová",J254,0)</f>
        <v>0</v>
      </c>
      <c r="BJ254" s="19" t="s">
        <v>22</v>
      </c>
      <c r="BK254" s="210">
        <f>ROUND(I254*H254,2)</f>
        <v>0</v>
      </c>
      <c r="BL254" s="19" t="s">
        <v>142</v>
      </c>
      <c r="BM254" s="209" t="s">
        <v>424</v>
      </c>
    </row>
    <row r="255" spans="1:47" s="2" customFormat="1" ht="12">
      <c r="A255" s="40"/>
      <c r="B255" s="41"/>
      <c r="C255" s="42"/>
      <c r="D255" s="211" t="s">
        <v>144</v>
      </c>
      <c r="E255" s="42"/>
      <c r="F255" s="212" t="s">
        <v>425</v>
      </c>
      <c r="G255" s="42"/>
      <c r="H255" s="42"/>
      <c r="I255" s="213"/>
      <c r="J255" s="42"/>
      <c r="K255" s="42"/>
      <c r="L255" s="46"/>
      <c r="M255" s="214"/>
      <c r="N255" s="215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144</v>
      </c>
      <c r="AU255" s="19" t="s">
        <v>88</v>
      </c>
    </row>
    <row r="256" spans="1:47" s="2" customFormat="1" ht="12">
      <c r="A256" s="40"/>
      <c r="B256" s="41"/>
      <c r="C256" s="42"/>
      <c r="D256" s="229" t="s">
        <v>240</v>
      </c>
      <c r="E256" s="42"/>
      <c r="F256" s="230" t="s">
        <v>426</v>
      </c>
      <c r="G256" s="42"/>
      <c r="H256" s="42"/>
      <c r="I256" s="213"/>
      <c r="J256" s="42"/>
      <c r="K256" s="42"/>
      <c r="L256" s="46"/>
      <c r="M256" s="214"/>
      <c r="N256" s="215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240</v>
      </c>
      <c r="AU256" s="19" t="s">
        <v>88</v>
      </c>
    </row>
    <row r="257" spans="1:51" s="15" customFormat="1" ht="12">
      <c r="A257" s="15"/>
      <c r="B257" s="253"/>
      <c r="C257" s="254"/>
      <c r="D257" s="211" t="s">
        <v>242</v>
      </c>
      <c r="E257" s="255" t="s">
        <v>20</v>
      </c>
      <c r="F257" s="256" t="s">
        <v>427</v>
      </c>
      <c r="G257" s="254"/>
      <c r="H257" s="255" t="s">
        <v>20</v>
      </c>
      <c r="I257" s="257"/>
      <c r="J257" s="254"/>
      <c r="K257" s="254"/>
      <c r="L257" s="258"/>
      <c r="M257" s="259"/>
      <c r="N257" s="260"/>
      <c r="O257" s="260"/>
      <c r="P257" s="260"/>
      <c r="Q257" s="260"/>
      <c r="R257" s="260"/>
      <c r="S257" s="260"/>
      <c r="T257" s="261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62" t="s">
        <v>242</v>
      </c>
      <c r="AU257" s="262" t="s">
        <v>88</v>
      </c>
      <c r="AV257" s="15" t="s">
        <v>22</v>
      </c>
      <c r="AW257" s="15" t="s">
        <v>40</v>
      </c>
      <c r="AX257" s="15" t="s">
        <v>79</v>
      </c>
      <c r="AY257" s="262" t="s">
        <v>137</v>
      </c>
    </row>
    <row r="258" spans="1:51" s="13" customFormat="1" ht="12">
      <c r="A258" s="13"/>
      <c r="B258" s="231"/>
      <c r="C258" s="232"/>
      <c r="D258" s="211" t="s">
        <v>242</v>
      </c>
      <c r="E258" s="233" t="s">
        <v>20</v>
      </c>
      <c r="F258" s="234" t="s">
        <v>428</v>
      </c>
      <c r="G258" s="232"/>
      <c r="H258" s="235">
        <v>6020.8</v>
      </c>
      <c r="I258" s="236"/>
      <c r="J258" s="232"/>
      <c r="K258" s="232"/>
      <c r="L258" s="237"/>
      <c r="M258" s="238"/>
      <c r="N258" s="239"/>
      <c r="O258" s="239"/>
      <c r="P258" s="239"/>
      <c r="Q258" s="239"/>
      <c r="R258" s="239"/>
      <c r="S258" s="239"/>
      <c r="T258" s="240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1" t="s">
        <v>242</v>
      </c>
      <c r="AU258" s="241" t="s">
        <v>88</v>
      </c>
      <c r="AV258" s="13" t="s">
        <v>88</v>
      </c>
      <c r="AW258" s="13" t="s">
        <v>40</v>
      </c>
      <c r="AX258" s="13" t="s">
        <v>22</v>
      </c>
      <c r="AY258" s="241" t="s">
        <v>137</v>
      </c>
    </row>
    <row r="259" spans="1:65" s="2" customFormat="1" ht="16.5" customHeight="1">
      <c r="A259" s="40"/>
      <c r="B259" s="41"/>
      <c r="C259" s="263" t="s">
        <v>429</v>
      </c>
      <c r="D259" s="263" t="s">
        <v>290</v>
      </c>
      <c r="E259" s="264" t="s">
        <v>430</v>
      </c>
      <c r="F259" s="265" t="s">
        <v>431</v>
      </c>
      <c r="G259" s="266" t="s">
        <v>432</v>
      </c>
      <c r="H259" s="267">
        <v>90.312</v>
      </c>
      <c r="I259" s="268"/>
      <c r="J259" s="269">
        <f>ROUND(I259*H259,2)</f>
        <v>0</v>
      </c>
      <c r="K259" s="265" t="s">
        <v>237</v>
      </c>
      <c r="L259" s="270"/>
      <c r="M259" s="271" t="s">
        <v>20</v>
      </c>
      <c r="N259" s="272" t="s">
        <v>50</v>
      </c>
      <c r="O259" s="86"/>
      <c r="P259" s="207">
        <f>O259*H259</f>
        <v>0</v>
      </c>
      <c r="Q259" s="207">
        <v>0.001</v>
      </c>
      <c r="R259" s="207">
        <f>Q259*H259</f>
        <v>0.090312</v>
      </c>
      <c r="S259" s="207">
        <v>0</v>
      </c>
      <c r="T259" s="208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09" t="s">
        <v>170</v>
      </c>
      <c r="AT259" s="209" t="s">
        <v>290</v>
      </c>
      <c r="AU259" s="209" t="s">
        <v>88</v>
      </c>
      <c r="AY259" s="19" t="s">
        <v>137</v>
      </c>
      <c r="BE259" s="210">
        <f>IF(N259="základní",J259,0)</f>
        <v>0</v>
      </c>
      <c r="BF259" s="210">
        <f>IF(N259="snížená",J259,0)</f>
        <v>0</v>
      </c>
      <c r="BG259" s="210">
        <f>IF(N259="zákl. přenesená",J259,0)</f>
        <v>0</v>
      </c>
      <c r="BH259" s="210">
        <f>IF(N259="sníž. přenesená",J259,0)</f>
        <v>0</v>
      </c>
      <c r="BI259" s="210">
        <f>IF(N259="nulová",J259,0)</f>
        <v>0</v>
      </c>
      <c r="BJ259" s="19" t="s">
        <v>22</v>
      </c>
      <c r="BK259" s="210">
        <f>ROUND(I259*H259,2)</f>
        <v>0</v>
      </c>
      <c r="BL259" s="19" t="s">
        <v>142</v>
      </c>
      <c r="BM259" s="209" t="s">
        <v>433</v>
      </c>
    </row>
    <row r="260" spans="1:47" s="2" customFormat="1" ht="12">
      <c r="A260" s="40"/>
      <c r="B260" s="41"/>
      <c r="C260" s="42"/>
      <c r="D260" s="211" t="s">
        <v>144</v>
      </c>
      <c r="E260" s="42"/>
      <c r="F260" s="212" t="s">
        <v>431</v>
      </c>
      <c r="G260" s="42"/>
      <c r="H260" s="42"/>
      <c r="I260" s="213"/>
      <c r="J260" s="42"/>
      <c r="K260" s="42"/>
      <c r="L260" s="46"/>
      <c r="M260" s="214"/>
      <c r="N260" s="215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144</v>
      </c>
      <c r="AU260" s="19" t="s">
        <v>88</v>
      </c>
    </row>
    <row r="261" spans="1:51" s="13" customFormat="1" ht="12">
      <c r="A261" s="13"/>
      <c r="B261" s="231"/>
      <c r="C261" s="232"/>
      <c r="D261" s="211" t="s">
        <v>242</v>
      </c>
      <c r="E261" s="233" t="s">
        <v>20</v>
      </c>
      <c r="F261" s="234" t="s">
        <v>434</v>
      </c>
      <c r="G261" s="232"/>
      <c r="H261" s="235">
        <v>90.312</v>
      </c>
      <c r="I261" s="236"/>
      <c r="J261" s="232"/>
      <c r="K261" s="232"/>
      <c r="L261" s="237"/>
      <c r="M261" s="238"/>
      <c r="N261" s="239"/>
      <c r="O261" s="239"/>
      <c r="P261" s="239"/>
      <c r="Q261" s="239"/>
      <c r="R261" s="239"/>
      <c r="S261" s="239"/>
      <c r="T261" s="240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1" t="s">
        <v>242</v>
      </c>
      <c r="AU261" s="241" t="s">
        <v>88</v>
      </c>
      <c r="AV261" s="13" t="s">
        <v>88</v>
      </c>
      <c r="AW261" s="13" t="s">
        <v>40</v>
      </c>
      <c r="AX261" s="13" t="s">
        <v>22</v>
      </c>
      <c r="AY261" s="241" t="s">
        <v>137</v>
      </c>
    </row>
    <row r="262" spans="1:65" s="2" customFormat="1" ht="16.5" customHeight="1">
      <c r="A262" s="40"/>
      <c r="B262" s="41"/>
      <c r="C262" s="198" t="s">
        <v>435</v>
      </c>
      <c r="D262" s="198" t="s">
        <v>138</v>
      </c>
      <c r="E262" s="199" t="s">
        <v>436</v>
      </c>
      <c r="F262" s="200" t="s">
        <v>437</v>
      </c>
      <c r="G262" s="201" t="s">
        <v>236</v>
      </c>
      <c r="H262" s="202">
        <v>5860</v>
      </c>
      <c r="I262" s="203"/>
      <c r="J262" s="204">
        <f>ROUND(I262*H262,2)</f>
        <v>0</v>
      </c>
      <c r="K262" s="200" t="s">
        <v>237</v>
      </c>
      <c r="L262" s="46"/>
      <c r="M262" s="205" t="s">
        <v>20</v>
      </c>
      <c r="N262" s="206" t="s">
        <v>50</v>
      </c>
      <c r="O262" s="86"/>
      <c r="P262" s="207">
        <f>O262*H262</f>
        <v>0</v>
      </c>
      <c r="Q262" s="207">
        <v>0</v>
      </c>
      <c r="R262" s="207">
        <f>Q262*H262</f>
        <v>0</v>
      </c>
      <c r="S262" s="207">
        <v>0</v>
      </c>
      <c r="T262" s="208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09" t="s">
        <v>142</v>
      </c>
      <c r="AT262" s="209" t="s">
        <v>138</v>
      </c>
      <c r="AU262" s="209" t="s">
        <v>88</v>
      </c>
      <c r="AY262" s="19" t="s">
        <v>137</v>
      </c>
      <c r="BE262" s="210">
        <f>IF(N262="základní",J262,0)</f>
        <v>0</v>
      </c>
      <c r="BF262" s="210">
        <f>IF(N262="snížená",J262,0)</f>
        <v>0</v>
      </c>
      <c r="BG262" s="210">
        <f>IF(N262="zákl. přenesená",J262,0)</f>
        <v>0</v>
      </c>
      <c r="BH262" s="210">
        <f>IF(N262="sníž. přenesená",J262,0)</f>
        <v>0</v>
      </c>
      <c r="BI262" s="210">
        <f>IF(N262="nulová",J262,0)</f>
        <v>0</v>
      </c>
      <c r="BJ262" s="19" t="s">
        <v>22</v>
      </c>
      <c r="BK262" s="210">
        <f>ROUND(I262*H262,2)</f>
        <v>0</v>
      </c>
      <c r="BL262" s="19" t="s">
        <v>142</v>
      </c>
      <c r="BM262" s="209" t="s">
        <v>438</v>
      </c>
    </row>
    <row r="263" spans="1:47" s="2" customFormat="1" ht="12">
      <c r="A263" s="40"/>
      <c r="B263" s="41"/>
      <c r="C263" s="42"/>
      <c r="D263" s="211" t="s">
        <v>144</v>
      </c>
      <c r="E263" s="42"/>
      <c r="F263" s="212" t="s">
        <v>439</v>
      </c>
      <c r="G263" s="42"/>
      <c r="H263" s="42"/>
      <c r="I263" s="213"/>
      <c r="J263" s="42"/>
      <c r="K263" s="42"/>
      <c r="L263" s="46"/>
      <c r="M263" s="214"/>
      <c r="N263" s="215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144</v>
      </c>
      <c r="AU263" s="19" t="s">
        <v>88</v>
      </c>
    </row>
    <row r="264" spans="1:47" s="2" customFormat="1" ht="12">
      <c r="A264" s="40"/>
      <c r="B264" s="41"/>
      <c r="C264" s="42"/>
      <c r="D264" s="229" t="s">
        <v>240</v>
      </c>
      <c r="E264" s="42"/>
      <c r="F264" s="230" t="s">
        <v>440</v>
      </c>
      <c r="G264" s="42"/>
      <c r="H264" s="42"/>
      <c r="I264" s="213"/>
      <c r="J264" s="42"/>
      <c r="K264" s="42"/>
      <c r="L264" s="46"/>
      <c r="M264" s="214"/>
      <c r="N264" s="215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240</v>
      </c>
      <c r="AU264" s="19" t="s">
        <v>88</v>
      </c>
    </row>
    <row r="265" spans="1:47" s="2" customFormat="1" ht="12">
      <c r="A265" s="40"/>
      <c r="B265" s="41"/>
      <c r="C265" s="42"/>
      <c r="D265" s="211" t="s">
        <v>145</v>
      </c>
      <c r="E265" s="42"/>
      <c r="F265" s="216" t="s">
        <v>441</v>
      </c>
      <c r="G265" s="42"/>
      <c r="H265" s="42"/>
      <c r="I265" s="213"/>
      <c r="J265" s="42"/>
      <c r="K265" s="42"/>
      <c r="L265" s="46"/>
      <c r="M265" s="214"/>
      <c r="N265" s="215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145</v>
      </c>
      <c r="AU265" s="19" t="s">
        <v>88</v>
      </c>
    </row>
    <row r="266" spans="1:51" s="13" customFormat="1" ht="12">
      <c r="A266" s="13"/>
      <c r="B266" s="231"/>
      <c r="C266" s="232"/>
      <c r="D266" s="211" t="s">
        <v>242</v>
      </c>
      <c r="E266" s="233" t="s">
        <v>20</v>
      </c>
      <c r="F266" s="234" t="s">
        <v>442</v>
      </c>
      <c r="G266" s="232"/>
      <c r="H266" s="235">
        <v>5860</v>
      </c>
      <c r="I266" s="236"/>
      <c r="J266" s="232"/>
      <c r="K266" s="232"/>
      <c r="L266" s="237"/>
      <c r="M266" s="238"/>
      <c r="N266" s="239"/>
      <c r="O266" s="239"/>
      <c r="P266" s="239"/>
      <c r="Q266" s="239"/>
      <c r="R266" s="239"/>
      <c r="S266" s="239"/>
      <c r="T266" s="24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1" t="s">
        <v>242</v>
      </c>
      <c r="AU266" s="241" t="s">
        <v>88</v>
      </c>
      <c r="AV266" s="13" t="s">
        <v>88</v>
      </c>
      <c r="AW266" s="13" t="s">
        <v>40</v>
      </c>
      <c r="AX266" s="13" t="s">
        <v>22</v>
      </c>
      <c r="AY266" s="241" t="s">
        <v>137</v>
      </c>
    </row>
    <row r="267" spans="1:65" s="2" customFormat="1" ht="16.5" customHeight="1">
      <c r="A267" s="40"/>
      <c r="B267" s="41"/>
      <c r="C267" s="198" t="s">
        <v>443</v>
      </c>
      <c r="D267" s="198" t="s">
        <v>138</v>
      </c>
      <c r="E267" s="199" t="s">
        <v>444</v>
      </c>
      <c r="F267" s="200" t="s">
        <v>445</v>
      </c>
      <c r="G267" s="201" t="s">
        <v>236</v>
      </c>
      <c r="H267" s="202">
        <v>5680</v>
      </c>
      <c r="I267" s="203"/>
      <c r="J267" s="204">
        <f>ROUND(I267*H267,2)</f>
        <v>0</v>
      </c>
      <c r="K267" s="200" t="s">
        <v>237</v>
      </c>
      <c r="L267" s="46"/>
      <c r="M267" s="205" t="s">
        <v>20</v>
      </c>
      <c r="N267" s="206" t="s">
        <v>50</v>
      </c>
      <c r="O267" s="86"/>
      <c r="P267" s="207">
        <f>O267*H267</f>
        <v>0</v>
      </c>
      <c r="Q267" s="207">
        <v>0</v>
      </c>
      <c r="R267" s="207">
        <f>Q267*H267</f>
        <v>0</v>
      </c>
      <c r="S267" s="207">
        <v>0</v>
      </c>
      <c r="T267" s="208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09" t="s">
        <v>142</v>
      </c>
      <c r="AT267" s="209" t="s">
        <v>138</v>
      </c>
      <c r="AU267" s="209" t="s">
        <v>88</v>
      </c>
      <c r="AY267" s="19" t="s">
        <v>137</v>
      </c>
      <c r="BE267" s="210">
        <f>IF(N267="základní",J267,0)</f>
        <v>0</v>
      </c>
      <c r="BF267" s="210">
        <f>IF(N267="snížená",J267,0)</f>
        <v>0</v>
      </c>
      <c r="BG267" s="210">
        <f>IF(N267="zákl. přenesená",J267,0)</f>
        <v>0</v>
      </c>
      <c r="BH267" s="210">
        <f>IF(N267="sníž. přenesená",J267,0)</f>
        <v>0</v>
      </c>
      <c r="BI267" s="210">
        <f>IF(N267="nulová",J267,0)</f>
        <v>0</v>
      </c>
      <c r="BJ267" s="19" t="s">
        <v>22</v>
      </c>
      <c r="BK267" s="210">
        <f>ROUND(I267*H267,2)</f>
        <v>0</v>
      </c>
      <c r="BL267" s="19" t="s">
        <v>142</v>
      </c>
      <c r="BM267" s="209" t="s">
        <v>446</v>
      </c>
    </row>
    <row r="268" spans="1:47" s="2" customFormat="1" ht="12">
      <c r="A268" s="40"/>
      <c r="B268" s="41"/>
      <c r="C268" s="42"/>
      <c r="D268" s="211" t="s">
        <v>144</v>
      </c>
      <c r="E268" s="42"/>
      <c r="F268" s="212" t="s">
        <v>447</v>
      </c>
      <c r="G268" s="42"/>
      <c r="H268" s="42"/>
      <c r="I268" s="213"/>
      <c r="J268" s="42"/>
      <c r="K268" s="42"/>
      <c r="L268" s="46"/>
      <c r="M268" s="214"/>
      <c r="N268" s="215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144</v>
      </c>
      <c r="AU268" s="19" t="s">
        <v>88</v>
      </c>
    </row>
    <row r="269" spans="1:47" s="2" customFormat="1" ht="12">
      <c r="A269" s="40"/>
      <c r="B269" s="41"/>
      <c r="C269" s="42"/>
      <c r="D269" s="229" t="s">
        <v>240</v>
      </c>
      <c r="E269" s="42"/>
      <c r="F269" s="230" t="s">
        <v>448</v>
      </c>
      <c r="G269" s="42"/>
      <c r="H269" s="42"/>
      <c r="I269" s="213"/>
      <c r="J269" s="42"/>
      <c r="K269" s="42"/>
      <c r="L269" s="46"/>
      <c r="M269" s="214"/>
      <c r="N269" s="215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240</v>
      </c>
      <c r="AU269" s="19" t="s">
        <v>88</v>
      </c>
    </row>
    <row r="270" spans="1:51" s="13" customFormat="1" ht="12">
      <c r="A270" s="13"/>
      <c r="B270" s="231"/>
      <c r="C270" s="232"/>
      <c r="D270" s="211" t="s">
        <v>242</v>
      </c>
      <c r="E270" s="233" t="s">
        <v>20</v>
      </c>
      <c r="F270" s="234" t="s">
        <v>449</v>
      </c>
      <c r="G270" s="232"/>
      <c r="H270" s="235">
        <v>5680</v>
      </c>
      <c r="I270" s="236"/>
      <c r="J270" s="232"/>
      <c r="K270" s="232"/>
      <c r="L270" s="237"/>
      <c r="M270" s="238"/>
      <c r="N270" s="239"/>
      <c r="O270" s="239"/>
      <c r="P270" s="239"/>
      <c r="Q270" s="239"/>
      <c r="R270" s="239"/>
      <c r="S270" s="239"/>
      <c r="T270" s="240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1" t="s">
        <v>242</v>
      </c>
      <c r="AU270" s="241" t="s">
        <v>88</v>
      </c>
      <c r="AV270" s="13" t="s">
        <v>88</v>
      </c>
      <c r="AW270" s="13" t="s">
        <v>40</v>
      </c>
      <c r="AX270" s="13" t="s">
        <v>22</v>
      </c>
      <c r="AY270" s="241" t="s">
        <v>137</v>
      </c>
    </row>
    <row r="271" spans="1:65" s="2" customFormat="1" ht="16.5" customHeight="1">
      <c r="A271" s="40"/>
      <c r="B271" s="41"/>
      <c r="C271" s="198" t="s">
        <v>450</v>
      </c>
      <c r="D271" s="198" t="s">
        <v>138</v>
      </c>
      <c r="E271" s="199" t="s">
        <v>451</v>
      </c>
      <c r="F271" s="200" t="s">
        <v>452</v>
      </c>
      <c r="G271" s="201" t="s">
        <v>236</v>
      </c>
      <c r="H271" s="202">
        <v>6020.8</v>
      </c>
      <c r="I271" s="203"/>
      <c r="J271" s="204">
        <f>ROUND(I271*H271,2)</f>
        <v>0</v>
      </c>
      <c r="K271" s="200" t="s">
        <v>237</v>
      </c>
      <c r="L271" s="46"/>
      <c r="M271" s="205" t="s">
        <v>20</v>
      </c>
      <c r="N271" s="206" t="s">
        <v>50</v>
      </c>
      <c r="O271" s="86"/>
      <c r="P271" s="207">
        <f>O271*H271</f>
        <v>0</v>
      </c>
      <c r="Q271" s="207">
        <v>0</v>
      </c>
      <c r="R271" s="207">
        <f>Q271*H271</f>
        <v>0</v>
      </c>
      <c r="S271" s="207">
        <v>0</v>
      </c>
      <c r="T271" s="208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09" t="s">
        <v>142</v>
      </c>
      <c r="AT271" s="209" t="s">
        <v>138</v>
      </c>
      <c r="AU271" s="209" t="s">
        <v>88</v>
      </c>
      <c r="AY271" s="19" t="s">
        <v>137</v>
      </c>
      <c r="BE271" s="210">
        <f>IF(N271="základní",J271,0)</f>
        <v>0</v>
      </c>
      <c r="BF271" s="210">
        <f>IF(N271="snížená",J271,0)</f>
        <v>0</v>
      </c>
      <c r="BG271" s="210">
        <f>IF(N271="zákl. přenesená",J271,0)</f>
        <v>0</v>
      </c>
      <c r="BH271" s="210">
        <f>IF(N271="sníž. přenesená",J271,0)</f>
        <v>0</v>
      </c>
      <c r="BI271" s="210">
        <f>IF(N271="nulová",J271,0)</f>
        <v>0</v>
      </c>
      <c r="BJ271" s="19" t="s">
        <v>22</v>
      </c>
      <c r="BK271" s="210">
        <f>ROUND(I271*H271,2)</f>
        <v>0</v>
      </c>
      <c r="BL271" s="19" t="s">
        <v>142</v>
      </c>
      <c r="BM271" s="209" t="s">
        <v>453</v>
      </c>
    </row>
    <row r="272" spans="1:47" s="2" customFormat="1" ht="12">
      <c r="A272" s="40"/>
      <c r="B272" s="41"/>
      <c r="C272" s="42"/>
      <c r="D272" s="211" t="s">
        <v>144</v>
      </c>
      <c r="E272" s="42"/>
      <c r="F272" s="212" t="s">
        <v>454</v>
      </c>
      <c r="G272" s="42"/>
      <c r="H272" s="42"/>
      <c r="I272" s="213"/>
      <c r="J272" s="42"/>
      <c r="K272" s="42"/>
      <c r="L272" s="46"/>
      <c r="M272" s="214"/>
      <c r="N272" s="215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144</v>
      </c>
      <c r="AU272" s="19" t="s">
        <v>88</v>
      </c>
    </row>
    <row r="273" spans="1:47" s="2" customFormat="1" ht="12">
      <c r="A273" s="40"/>
      <c r="B273" s="41"/>
      <c r="C273" s="42"/>
      <c r="D273" s="229" t="s">
        <v>240</v>
      </c>
      <c r="E273" s="42"/>
      <c r="F273" s="230" t="s">
        <v>455</v>
      </c>
      <c r="G273" s="42"/>
      <c r="H273" s="42"/>
      <c r="I273" s="213"/>
      <c r="J273" s="42"/>
      <c r="K273" s="42"/>
      <c r="L273" s="46"/>
      <c r="M273" s="214"/>
      <c r="N273" s="215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240</v>
      </c>
      <c r="AU273" s="19" t="s">
        <v>88</v>
      </c>
    </row>
    <row r="274" spans="1:47" s="2" customFormat="1" ht="12">
      <c r="A274" s="40"/>
      <c r="B274" s="41"/>
      <c r="C274" s="42"/>
      <c r="D274" s="211" t="s">
        <v>145</v>
      </c>
      <c r="E274" s="42"/>
      <c r="F274" s="216" t="s">
        <v>456</v>
      </c>
      <c r="G274" s="42"/>
      <c r="H274" s="42"/>
      <c r="I274" s="213"/>
      <c r="J274" s="42"/>
      <c r="K274" s="42"/>
      <c r="L274" s="46"/>
      <c r="M274" s="214"/>
      <c r="N274" s="215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145</v>
      </c>
      <c r="AU274" s="19" t="s">
        <v>88</v>
      </c>
    </row>
    <row r="275" spans="1:51" s="15" customFormat="1" ht="12">
      <c r="A275" s="15"/>
      <c r="B275" s="253"/>
      <c r="C275" s="254"/>
      <c r="D275" s="211" t="s">
        <v>242</v>
      </c>
      <c r="E275" s="255" t="s">
        <v>20</v>
      </c>
      <c r="F275" s="256" t="s">
        <v>427</v>
      </c>
      <c r="G275" s="254"/>
      <c r="H275" s="255" t="s">
        <v>20</v>
      </c>
      <c r="I275" s="257"/>
      <c r="J275" s="254"/>
      <c r="K275" s="254"/>
      <c r="L275" s="258"/>
      <c r="M275" s="259"/>
      <c r="N275" s="260"/>
      <c r="O275" s="260"/>
      <c r="P275" s="260"/>
      <c r="Q275" s="260"/>
      <c r="R275" s="260"/>
      <c r="S275" s="260"/>
      <c r="T275" s="261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62" t="s">
        <v>242</v>
      </c>
      <c r="AU275" s="262" t="s">
        <v>88</v>
      </c>
      <c r="AV275" s="15" t="s">
        <v>22</v>
      </c>
      <c r="AW275" s="15" t="s">
        <v>40</v>
      </c>
      <c r="AX275" s="15" t="s">
        <v>79</v>
      </c>
      <c r="AY275" s="262" t="s">
        <v>137</v>
      </c>
    </row>
    <row r="276" spans="1:51" s="13" customFormat="1" ht="12">
      <c r="A276" s="13"/>
      <c r="B276" s="231"/>
      <c r="C276" s="232"/>
      <c r="D276" s="211" t="s">
        <v>242</v>
      </c>
      <c r="E276" s="233" t="s">
        <v>20</v>
      </c>
      <c r="F276" s="234" t="s">
        <v>428</v>
      </c>
      <c r="G276" s="232"/>
      <c r="H276" s="235">
        <v>6020.8</v>
      </c>
      <c r="I276" s="236"/>
      <c r="J276" s="232"/>
      <c r="K276" s="232"/>
      <c r="L276" s="237"/>
      <c r="M276" s="238"/>
      <c r="N276" s="239"/>
      <c r="O276" s="239"/>
      <c r="P276" s="239"/>
      <c r="Q276" s="239"/>
      <c r="R276" s="239"/>
      <c r="S276" s="239"/>
      <c r="T276" s="240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1" t="s">
        <v>242</v>
      </c>
      <c r="AU276" s="241" t="s">
        <v>88</v>
      </c>
      <c r="AV276" s="13" t="s">
        <v>88</v>
      </c>
      <c r="AW276" s="13" t="s">
        <v>40</v>
      </c>
      <c r="AX276" s="13" t="s">
        <v>22</v>
      </c>
      <c r="AY276" s="241" t="s">
        <v>137</v>
      </c>
    </row>
    <row r="277" spans="1:65" s="2" customFormat="1" ht="16.5" customHeight="1">
      <c r="A277" s="40"/>
      <c r="B277" s="41"/>
      <c r="C277" s="198" t="s">
        <v>457</v>
      </c>
      <c r="D277" s="198" t="s">
        <v>138</v>
      </c>
      <c r="E277" s="199" t="s">
        <v>458</v>
      </c>
      <c r="F277" s="200" t="s">
        <v>459</v>
      </c>
      <c r="G277" s="201" t="s">
        <v>236</v>
      </c>
      <c r="H277" s="202">
        <v>6020.8</v>
      </c>
      <c r="I277" s="203"/>
      <c r="J277" s="204">
        <f>ROUND(I277*H277,2)</f>
        <v>0</v>
      </c>
      <c r="K277" s="200" t="s">
        <v>237</v>
      </c>
      <c r="L277" s="46"/>
      <c r="M277" s="205" t="s">
        <v>20</v>
      </c>
      <c r="N277" s="206" t="s">
        <v>50</v>
      </c>
      <c r="O277" s="86"/>
      <c r="P277" s="207">
        <f>O277*H277</f>
        <v>0</v>
      </c>
      <c r="Q277" s="207">
        <v>0.00052</v>
      </c>
      <c r="R277" s="207">
        <f>Q277*H277</f>
        <v>3.130816</v>
      </c>
      <c r="S277" s="207">
        <v>0</v>
      </c>
      <c r="T277" s="208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09" t="s">
        <v>142</v>
      </c>
      <c r="AT277" s="209" t="s">
        <v>138</v>
      </c>
      <c r="AU277" s="209" t="s">
        <v>88</v>
      </c>
      <c r="AY277" s="19" t="s">
        <v>137</v>
      </c>
      <c r="BE277" s="210">
        <f>IF(N277="základní",J277,0)</f>
        <v>0</v>
      </c>
      <c r="BF277" s="210">
        <f>IF(N277="snížená",J277,0)</f>
        <v>0</v>
      </c>
      <c r="BG277" s="210">
        <f>IF(N277="zákl. přenesená",J277,0)</f>
        <v>0</v>
      </c>
      <c r="BH277" s="210">
        <f>IF(N277="sníž. přenesená",J277,0)</f>
        <v>0</v>
      </c>
      <c r="BI277" s="210">
        <f>IF(N277="nulová",J277,0)</f>
        <v>0</v>
      </c>
      <c r="BJ277" s="19" t="s">
        <v>22</v>
      </c>
      <c r="BK277" s="210">
        <f>ROUND(I277*H277,2)</f>
        <v>0</v>
      </c>
      <c r="BL277" s="19" t="s">
        <v>142</v>
      </c>
      <c r="BM277" s="209" t="s">
        <v>460</v>
      </c>
    </row>
    <row r="278" spans="1:47" s="2" customFormat="1" ht="12">
      <c r="A278" s="40"/>
      <c r="B278" s="41"/>
      <c r="C278" s="42"/>
      <c r="D278" s="211" t="s">
        <v>144</v>
      </c>
      <c r="E278" s="42"/>
      <c r="F278" s="212" t="s">
        <v>461</v>
      </c>
      <c r="G278" s="42"/>
      <c r="H278" s="42"/>
      <c r="I278" s="213"/>
      <c r="J278" s="42"/>
      <c r="K278" s="42"/>
      <c r="L278" s="46"/>
      <c r="M278" s="214"/>
      <c r="N278" s="215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144</v>
      </c>
      <c r="AU278" s="19" t="s">
        <v>88</v>
      </c>
    </row>
    <row r="279" spans="1:47" s="2" customFormat="1" ht="12">
      <c r="A279" s="40"/>
      <c r="B279" s="41"/>
      <c r="C279" s="42"/>
      <c r="D279" s="229" t="s">
        <v>240</v>
      </c>
      <c r="E279" s="42"/>
      <c r="F279" s="230" t="s">
        <v>462</v>
      </c>
      <c r="G279" s="42"/>
      <c r="H279" s="42"/>
      <c r="I279" s="213"/>
      <c r="J279" s="42"/>
      <c r="K279" s="42"/>
      <c r="L279" s="46"/>
      <c r="M279" s="214"/>
      <c r="N279" s="215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240</v>
      </c>
      <c r="AU279" s="19" t="s">
        <v>88</v>
      </c>
    </row>
    <row r="280" spans="1:47" s="2" customFormat="1" ht="12">
      <c r="A280" s="40"/>
      <c r="B280" s="41"/>
      <c r="C280" s="42"/>
      <c r="D280" s="211" t="s">
        <v>145</v>
      </c>
      <c r="E280" s="42"/>
      <c r="F280" s="216" t="s">
        <v>463</v>
      </c>
      <c r="G280" s="42"/>
      <c r="H280" s="42"/>
      <c r="I280" s="213"/>
      <c r="J280" s="42"/>
      <c r="K280" s="42"/>
      <c r="L280" s="46"/>
      <c r="M280" s="214"/>
      <c r="N280" s="215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145</v>
      </c>
      <c r="AU280" s="19" t="s">
        <v>88</v>
      </c>
    </row>
    <row r="281" spans="1:51" s="13" customFormat="1" ht="12">
      <c r="A281" s="13"/>
      <c r="B281" s="231"/>
      <c r="C281" s="232"/>
      <c r="D281" s="211" t="s">
        <v>242</v>
      </c>
      <c r="E281" s="233" t="s">
        <v>20</v>
      </c>
      <c r="F281" s="234" t="s">
        <v>428</v>
      </c>
      <c r="G281" s="232"/>
      <c r="H281" s="235">
        <v>6020.8</v>
      </c>
      <c r="I281" s="236"/>
      <c r="J281" s="232"/>
      <c r="K281" s="232"/>
      <c r="L281" s="237"/>
      <c r="M281" s="238"/>
      <c r="N281" s="239"/>
      <c r="O281" s="239"/>
      <c r="P281" s="239"/>
      <c r="Q281" s="239"/>
      <c r="R281" s="239"/>
      <c r="S281" s="239"/>
      <c r="T281" s="240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1" t="s">
        <v>242</v>
      </c>
      <c r="AU281" s="241" t="s">
        <v>88</v>
      </c>
      <c r="AV281" s="13" t="s">
        <v>88</v>
      </c>
      <c r="AW281" s="13" t="s">
        <v>40</v>
      </c>
      <c r="AX281" s="13" t="s">
        <v>22</v>
      </c>
      <c r="AY281" s="241" t="s">
        <v>137</v>
      </c>
    </row>
    <row r="282" spans="1:65" s="2" customFormat="1" ht="16.5" customHeight="1">
      <c r="A282" s="40"/>
      <c r="B282" s="41"/>
      <c r="C282" s="198" t="s">
        <v>464</v>
      </c>
      <c r="D282" s="198" t="s">
        <v>138</v>
      </c>
      <c r="E282" s="199" t="s">
        <v>465</v>
      </c>
      <c r="F282" s="200" t="s">
        <v>466</v>
      </c>
      <c r="G282" s="201" t="s">
        <v>285</v>
      </c>
      <c r="H282" s="202">
        <v>90.312</v>
      </c>
      <c r="I282" s="203"/>
      <c r="J282" s="204">
        <f>ROUND(I282*H282,2)</f>
        <v>0</v>
      </c>
      <c r="K282" s="200" t="s">
        <v>237</v>
      </c>
      <c r="L282" s="46"/>
      <c r="M282" s="205" t="s">
        <v>20</v>
      </c>
      <c r="N282" s="206" t="s">
        <v>50</v>
      </c>
      <c r="O282" s="86"/>
      <c r="P282" s="207">
        <f>O282*H282</f>
        <v>0</v>
      </c>
      <c r="Q282" s="207">
        <v>0</v>
      </c>
      <c r="R282" s="207">
        <f>Q282*H282</f>
        <v>0</v>
      </c>
      <c r="S282" s="207">
        <v>0</v>
      </c>
      <c r="T282" s="208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09" t="s">
        <v>142</v>
      </c>
      <c r="AT282" s="209" t="s">
        <v>138</v>
      </c>
      <c r="AU282" s="209" t="s">
        <v>88</v>
      </c>
      <c r="AY282" s="19" t="s">
        <v>137</v>
      </c>
      <c r="BE282" s="210">
        <f>IF(N282="základní",J282,0)</f>
        <v>0</v>
      </c>
      <c r="BF282" s="210">
        <f>IF(N282="snížená",J282,0)</f>
        <v>0</v>
      </c>
      <c r="BG282" s="210">
        <f>IF(N282="zákl. přenesená",J282,0)</f>
        <v>0</v>
      </c>
      <c r="BH282" s="210">
        <f>IF(N282="sníž. přenesená",J282,0)</f>
        <v>0</v>
      </c>
      <c r="BI282" s="210">
        <f>IF(N282="nulová",J282,0)</f>
        <v>0</v>
      </c>
      <c r="BJ282" s="19" t="s">
        <v>22</v>
      </c>
      <c r="BK282" s="210">
        <f>ROUND(I282*H282,2)</f>
        <v>0</v>
      </c>
      <c r="BL282" s="19" t="s">
        <v>142</v>
      </c>
      <c r="BM282" s="209" t="s">
        <v>467</v>
      </c>
    </row>
    <row r="283" spans="1:47" s="2" customFormat="1" ht="12">
      <c r="A283" s="40"/>
      <c r="B283" s="41"/>
      <c r="C283" s="42"/>
      <c r="D283" s="211" t="s">
        <v>144</v>
      </c>
      <c r="E283" s="42"/>
      <c r="F283" s="212" t="s">
        <v>468</v>
      </c>
      <c r="G283" s="42"/>
      <c r="H283" s="42"/>
      <c r="I283" s="213"/>
      <c r="J283" s="42"/>
      <c r="K283" s="42"/>
      <c r="L283" s="46"/>
      <c r="M283" s="214"/>
      <c r="N283" s="215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144</v>
      </c>
      <c r="AU283" s="19" t="s">
        <v>88</v>
      </c>
    </row>
    <row r="284" spans="1:47" s="2" customFormat="1" ht="12">
      <c r="A284" s="40"/>
      <c r="B284" s="41"/>
      <c r="C284" s="42"/>
      <c r="D284" s="229" t="s">
        <v>240</v>
      </c>
      <c r="E284" s="42"/>
      <c r="F284" s="230" t="s">
        <v>469</v>
      </c>
      <c r="G284" s="42"/>
      <c r="H284" s="42"/>
      <c r="I284" s="213"/>
      <c r="J284" s="42"/>
      <c r="K284" s="42"/>
      <c r="L284" s="46"/>
      <c r="M284" s="214"/>
      <c r="N284" s="215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240</v>
      </c>
      <c r="AU284" s="19" t="s">
        <v>88</v>
      </c>
    </row>
    <row r="285" spans="1:51" s="15" customFormat="1" ht="12">
      <c r="A285" s="15"/>
      <c r="B285" s="253"/>
      <c r="C285" s="254"/>
      <c r="D285" s="211" t="s">
        <v>242</v>
      </c>
      <c r="E285" s="255" t="s">
        <v>20</v>
      </c>
      <c r="F285" s="256" t="s">
        <v>470</v>
      </c>
      <c r="G285" s="254"/>
      <c r="H285" s="255" t="s">
        <v>20</v>
      </c>
      <c r="I285" s="257"/>
      <c r="J285" s="254"/>
      <c r="K285" s="254"/>
      <c r="L285" s="258"/>
      <c r="M285" s="259"/>
      <c r="N285" s="260"/>
      <c r="O285" s="260"/>
      <c r="P285" s="260"/>
      <c r="Q285" s="260"/>
      <c r="R285" s="260"/>
      <c r="S285" s="260"/>
      <c r="T285" s="261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62" t="s">
        <v>242</v>
      </c>
      <c r="AU285" s="262" t="s">
        <v>88</v>
      </c>
      <c r="AV285" s="15" t="s">
        <v>22</v>
      </c>
      <c r="AW285" s="15" t="s">
        <v>40</v>
      </c>
      <c r="AX285" s="15" t="s">
        <v>79</v>
      </c>
      <c r="AY285" s="262" t="s">
        <v>137</v>
      </c>
    </row>
    <row r="286" spans="1:51" s="13" customFormat="1" ht="12">
      <c r="A286" s="13"/>
      <c r="B286" s="231"/>
      <c r="C286" s="232"/>
      <c r="D286" s="211" t="s">
        <v>242</v>
      </c>
      <c r="E286" s="233" t="s">
        <v>20</v>
      </c>
      <c r="F286" s="234" t="s">
        <v>471</v>
      </c>
      <c r="G286" s="232"/>
      <c r="H286" s="235">
        <v>90.312</v>
      </c>
      <c r="I286" s="236"/>
      <c r="J286" s="232"/>
      <c r="K286" s="232"/>
      <c r="L286" s="237"/>
      <c r="M286" s="238"/>
      <c r="N286" s="239"/>
      <c r="O286" s="239"/>
      <c r="P286" s="239"/>
      <c r="Q286" s="239"/>
      <c r="R286" s="239"/>
      <c r="S286" s="239"/>
      <c r="T286" s="240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1" t="s">
        <v>242</v>
      </c>
      <c r="AU286" s="241" t="s">
        <v>88</v>
      </c>
      <c r="AV286" s="13" t="s">
        <v>88</v>
      </c>
      <c r="AW286" s="13" t="s">
        <v>40</v>
      </c>
      <c r="AX286" s="13" t="s">
        <v>22</v>
      </c>
      <c r="AY286" s="241" t="s">
        <v>137</v>
      </c>
    </row>
    <row r="287" spans="1:63" s="11" customFormat="1" ht="22.8" customHeight="1">
      <c r="A287" s="11"/>
      <c r="B287" s="184"/>
      <c r="C287" s="185"/>
      <c r="D287" s="186" t="s">
        <v>78</v>
      </c>
      <c r="E287" s="227" t="s">
        <v>88</v>
      </c>
      <c r="F287" s="227" t="s">
        <v>472</v>
      </c>
      <c r="G287" s="185"/>
      <c r="H287" s="185"/>
      <c r="I287" s="188"/>
      <c r="J287" s="228">
        <f>BK287</f>
        <v>0</v>
      </c>
      <c r="K287" s="185"/>
      <c r="L287" s="190"/>
      <c r="M287" s="191"/>
      <c r="N287" s="192"/>
      <c r="O287" s="192"/>
      <c r="P287" s="193">
        <f>SUM(P288:P306)</f>
        <v>0</v>
      </c>
      <c r="Q287" s="192"/>
      <c r="R287" s="193">
        <f>SUM(R288:R306)</f>
        <v>1.86655872</v>
      </c>
      <c r="S287" s="192"/>
      <c r="T287" s="194">
        <f>SUM(T288:T306)</f>
        <v>0</v>
      </c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R287" s="195" t="s">
        <v>22</v>
      </c>
      <c r="AT287" s="196" t="s">
        <v>78</v>
      </c>
      <c r="AU287" s="196" t="s">
        <v>22</v>
      </c>
      <c r="AY287" s="195" t="s">
        <v>137</v>
      </c>
      <c r="BK287" s="197">
        <f>SUM(BK288:BK306)</f>
        <v>0</v>
      </c>
    </row>
    <row r="288" spans="1:65" s="2" customFormat="1" ht="16.5" customHeight="1">
      <c r="A288" s="40"/>
      <c r="B288" s="41"/>
      <c r="C288" s="198" t="s">
        <v>255</v>
      </c>
      <c r="D288" s="198" t="s">
        <v>138</v>
      </c>
      <c r="E288" s="199" t="s">
        <v>473</v>
      </c>
      <c r="F288" s="200" t="s">
        <v>474</v>
      </c>
      <c r="G288" s="201" t="s">
        <v>270</v>
      </c>
      <c r="H288" s="202">
        <v>276</v>
      </c>
      <c r="I288" s="203"/>
      <c r="J288" s="204">
        <f>ROUND(I288*H288,2)</f>
        <v>0</v>
      </c>
      <c r="K288" s="200" t="s">
        <v>237</v>
      </c>
      <c r="L288" s="46"/>
      <c r="M288" s="205" t="s">
        <v>20</v>
      </c>
      <c r="N288" s="206" t="s">
        <v>50</v>
      </c>
      <c r="O288" s="86"/>
      <c r="P288" s="207">
        <f>O288*H288</f>
        <v>0</v>
      </c>
      <c r="Q288" s="207">
        <v>0.00133</v>
      </c>
      <c r="R288" s="207">
        <f>Q288*H288</f>
        <v>0.36708</v>
      </c>
      <c r="S288" s="207">
        <v>0</v>
      </c>
      <c r="T288" s="208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09" t="s">
        <v>142</v>
      </c>
      <c r="AT288" s="209" t="s">
        <v>138</v>
      </c>
      <c r="AU288" s="209" t="s">
        <v>88</v>
      </c>
      <c r="AY288" s="19" t="s">
        <v>137</v>
      </c>
      <c r="BE288" s="210">
        <f>IF(N288="základní",J288,0)</f>
        <v>0</v>
      </c>
      <c r="BF288" s="210">
        <f>IF(N288="snížená",J288,0)</f>
        <v>0</v>
      </c>
      <c r="BG288" s="210">
        <f>IF(N288="zákl. přenesená",J288,0)</f>
        <v>0</v>
      </c>
      <c r="BH288" s="210">
        <f>IF(N288="sníž. přenesená",J288,0)</f>
        <v>0</v>
      </c>
      <c r="BI288" s="210">
        <f>IF(N288="nulová",J288,0)</f>
        <v>0</v>
      </c>
      <c r="BJ288" s="19" t="s">
        <v>22</v>
      </c>
      <c r="BK288" s="210">
        <f>ROUND(I288*H288,2)</f>
        <v>0</v>
      </c>
      <c r="BL288" s="19" t="s">
        <v>142</v>
      </c>
      <c r="BM288" s="209" t="s">
        <v>475</v>
      </c>
    </row>
    <row r="289" spans="1:47" s="2" customFormat="1" ht="12">
      <c r="A289" s="40"/>
      <c r="B289" s="41"/>
      <c r="C289" s="42"/>
      <c r="D289" s="211" t="s">
        <v>144</v>
      </c>
      <c r="E289" s="42"/>
      <c r="F289" s="212" t="s">
        <v>476</v>
      </c>
      <c r="G289" s="42"/>
      <c r="H289" s="42"/>
      <c r="I289" s="213"/>
      <c r="J289" s="42"/>
      <c r="K289" s="42"/>
      <c r="L289" s="46"/>
      <c r="M289" s="214"/>
      <c r="N289" s="215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144</v>
      </c>
      <c r="AU289" s="19" t="s">
        <v>88</v>
      </c>
    </row>
    <row r="290" spans="1:47" s="2" customFormat="1" ht="12">
      <c r="A290" s="40"/>
      <c r="B290" s="41"/>
      <c r="C290" s="42"/>
      <c r="D290" s="229" t="s">
        <v>240</v>
      </c>
      <c r="E290" s="42"/>
      <c r="F290" s="230" t="s">
        <v>477</v>
      </c>
      <c r="G290" s="42"/>
      <c r="H290" s="42"/>
      <c r="I290" s="213"/>
      <c r="J290" s="42"/>
      <c r="K290" s="42"/>
      <c r="L290" s="46"/>
      <c r="M290" s="214"/>
      <c r="N290" s="215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240</v>
      </c>
      <c r="AU290" s="19" t="s">
        <v>88</v>
      </c>
    </row>
    <row r="291" spans="1:51" s="13" customFormat="1" ht="12">
      <c r="A291" s="13"/>
      <c r="B291" s="231"/>
      <c r="C291" s="232"/>
      <c r="D291" s="211" t="s">
        <v>242</v>
      </c>
      <c r="E291" s="233" t="s">
        <v>20</v>
      </c>
      <c r="F291" s="234" t="s">
        <v>478</v>
      </c>
      <c r="G291" s="232"/>
      <c r="H291" s="235">
        <v>276</v>
      </c>
      <c r="I291" s="236"/>
      <c r="J291" s="232"/>
      <c r="K291" s="232"/>
      <c r="L291" s="237"/>
      <c r="M291" s="238"/>
      <c r="N291" s="239"/>
      <c r="O291" s="239"/>
      <c r="P291" s="239"/>
      <c r="Q291" s="239"/>
      <c r="R291" s="239"/>
      <c r="S291" s="239"/>
      <c r="T291" s="240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1" t="s">
        <v>242</v>
      </c>
      <c r="AU291" s="241" t="s">
        <v>88</v>
      </c>
      <c r="AV291" s="13" t="s">
        <v>88</v>
      </c>
      <c r="AW291" s="13" t="s">
        <v>40</v>
      </c>
      <c r="AX291" s="13" t="s">
        <v>22</v>
      </c>
      <c r="AY291" s="241" t="s">
        <v>137</v>
      </c>
    </row>
    <row r="292" spans="1:65" s="2" customFormat="1" ht="16.5" customHeight="1">
      <c r="A292" s="40"/>
      <c r="B292" s="41"/>
      <c r="C292" s="198" t="s">
        <v>479</v>
      </c>
      <c r="D292" s="198" t="s">
        <v>138</v>
      </c>
      <c r="E292" s="199" t="s">
        <v>480</v>
      </c>
      <c r="F292" s="200" t="s">
        <v>481</v>
      </c>
      <c r="G292" s="201" t="s">
        <v>236</v>
      </c>
      <c r="H292" s="202">
        <v>1000</v>
      </c>
      <c r="I292" s="203"/>
      <c r="J292" s="204">
        <f>ROUND(I292*H292,2)</f>
        <v>0</v>
      </c>
      <c r="K292" s="200" t="s">
        <v>237</v>
      </c>
      <c r="L292" s="46"/>
      <c r="M292" s="205" t="s">
        <v>20</v>
      </c>
      <c r="N292" s="206" t="s">
        <v>50</v>
      </c>
      <c r="O292" s="86"/>
      <c r="P292" s="207">
        <f>O292*H292</f>
        <v>0</v>
      </c>
      <c r="Q292" s="207">
        <v>0.0001</v>
      </c>
      <c r="R292" s="207">
        <f>Q292*H292</f>
        <v>0.1</v>
      </c>
      <c r="S292" s="207">
        <v>0</v>
      </c>
      <c r="T292" s="208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09" t="s">
        <v>142</v>
      </c>
      <c r="AT292" s="209" t="s">
        <v>138</v>
      </c>
      <c r="AU292" s="209" t="s">
        <v>88</v>
      </c>
      <c r="AY292" s="19" t="s">
        <v>137</v>
      </c>
      <c r="BE292" s="210">
        <f>IF(N292="základní",J292,0)</f>
        <v>0</v>
      </c>
      <c r="BF292" s="210">
        <f>IF(N292="snížená",J292,0)</f>
        <v>0</v>
      </c>
      <c r="BG292" s="210">
        <f>IF(N292="zákl. přenesená",J292,0)</f>
        <v>0</v>
      </c>
      <c r="BH292" s="210">
        <f>IF(N292="sníž. přenesená",J292,0)</f>
        <v>0</v>
      </c>
      <c r="BI292" s="210">
        <f>IF(N292="nulová",J292,0)</f>
        <v>0</v>
      </c>
      <c r="BJ292" s="19" t="s">
        <v>22</v>
      </c>
      <c r="BK292" s="210">
        <f>ROUND(I292*H292,2)</f>
        <v>0</v>
      </c>
      <c r="BL292" s="19" t="s">
        <v>142</v>
      </c>
      <c r="BM292" s="209" t="s">
        <v>482</v>
      </c>
    </row>
    <row r="293" spans="1:47" s="2" customFormat="1" ht="12">
      <c r="A293" s="40"/>
      <c r="B293" s="41"/>
      <c r="C293" s="42"/>
      <c r="D293" s="211" t="s">
        <v>144</v>
      </c>
      <c r="E293" s="42"/>
      <c r="F293" s="212" t="s">
        <v>483</v>
      </c>
      <c r="G293" s="42"/>
      <c r="H293" s="42"/>
      <c r="I293" s="213"/>
      <c r="J293" s="42"/>
      <c r="K293" s="42"/>
      <c r="L293" s="46"/>
      <c r="M293" s="214"/>
      <c r="N293" s="215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144</v>
      </c>
      <c r="AU293" s="19" t="s">
        <v>88</v>
      </c>
    </row>
    <row r="294" spans="1:47" s="2" customFormat="1" ht="12">
      <c r="A294" s="40"/>
      <c r="B294" s="41"/>
      <c r="C294" s="42"/>
      <c r="D294" s="229" t="s">
        <v>240</v>
      </c>
      <c r="E294" s="42"/>
      <c r="F294" s="230" t="s">
        <v>484</v>
      </c>
      <c r="G294" s="42"/>
      <c r="H294" s="42"/>
      <c r="I294" s="213"/>
      <c r="J294" s="42"/>
      <c r="K294" s="42"/>
      <c r="L294" s="46"/>
      <c r="M294" s="214"/>
      <c r="N294" s="215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240</v>
      </c>
      <c r="AU294" s="19" t="s">
        <v>88</v>
      </c>
    </row>
    <row r="295" spans="1:51" s="15" customFormat="1" ht="12">
      <c r="A295" s="15"/>
      <c r="B295" s="253"/>
      <c r="C295" s="254"/>
      <c r="D295" s="211" t="s">
        <v>242</v>
      </c>
      <c r="E295" s="255" t="s">
        <v>20</v>
      </c>
      <c r="F295" s="256" t="s">
        <v>266</v>
      </c>
      <c r="G295" s="254"/>
      <c r="H295" s="255" t="s">
        <v>20</v>
      </c>
      <c r="I295" s="257"/>
      <c r="J295" s="254"/>
      <c r="K295" s="254"/>
      <c r="L295" s="258"/>
      <c r="M295" s="259"/>
      <c r="N295" s="260"/>
      <c r="O295" s="260"/>
      <c r="P295" s="260"/>
      <c r="Q295" s="260"/>
      <c r="R295" s="260"/>
      <c r="S295" s="260"/>
      <c r="T295" s="261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62" t="s">
        <v>242</v>
      </c>
      <c r="AU295" s="262" t="s">
        <v>88</v>
      </c>
      <c r="AV295" s="15" t="s">
        <v>22</v>
      </c>
      <c r="AW295" s="15" t="s">
        <v>40</v>
      </c>
      <c r="AX295" s="15" t="s">
        <v>79</v>
      </c>
      <c r="AY295" s="262" t="s">
        <v>137</v>
      </c>
    </row>
    <row r="296" spans="1:51" s="13" customFormat="1" ht="12">
      <c r="A296" s="13"/>
      <c r="B296" s="231"/>
      <c r="C296" s="232"/>
      <c r="D296" s="211" t="s">
        <v>242</v>
      </c>
      <c r="E296" s="233" t="s">
        <v>20</v>
      </c>
      <c r="F296" s="234" t="s">
        <v>485</v>
      </c>
      <c r="G296" s="232"/>
      <c r="H296" s="235">
        <v>1000</v>
      </c>
      <c r="I296" s="236"/>
      <c r="J296" s="232"/>
      <c r="K296" s="232"/>
      <c r="L296" s="237"/>
      <c r="M296" s="238"/>
      <c r="N296" s="239"/>
      <c r="O296" s="239"/>
      <c r="P296" s="239"/>
      <c r="Q296" s="239"/>
      <c r="R296" s="239"/>
      <c r="S296" s="239"/>
      <c r="T296" s="240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1" t="s">
        <v>242</v>
      </c>
      <c r="AU296" s="241" t="s">
        <v>88</v>
      </c>
      <c r="AV296" s="13" t="s">
        <v>88</v>
      </c>
      <c r="AW296" s="13" t="s">
        <v>40</v>
      </c>
      <c r="AX296" s="13" t="s">
        <v>22</v>
      </c>
      <c r="AY296" s="241" t="s">
        <v>137</v>
      </c>
    </row>
    <row r="297" spans="1:65" s="2" customFormat="1" ht="16.5" customHeight="1">
      <c r="A297" s="40"/>
      <c r="B297" s="41"/>
      <c r="C297" s="263" t="s">
        <v>486</v>
      </c>
      <c r="D297" s="263" t="s">
        <v>290</v>
      </c>
      <c r="E297" s="264" t="s">
        <v>487</v>
      </c>
      <c r="F297" s="265" t="s">
        <v>488</v>
      </c>
      <c r="G297" s="266" t="s">
        <v>236</v>
      </c>
      <c r="H297" s="267">
        <v>1150</v>
      </c>
      <c r="I297" s="268"/>
      <c r="J297" s="269">
        <f>ROUND(I297*H297,2)</f>
        <v>0</v>
      </c>
      <c r="K297" s="265" t="s">
        <v>237</v>
      </c>
      <c r="L297" s="270"/>
      <c r="M297" s="271" t="s">
        <v>20</v>
      </c>
      <c r="N297" s="272" t="s">
        <v>50</v>
      </c>
      <c r="O297" s="86"/>
      <c r="P297" s="207">
        <f>O297*H297</f>
        <v>0</v>
      </c>
      <c r="Q297" s="207">
        <v>0.00066</v>
      </c>
      <c r="R297" s="207">
        <f>Q297*H297</f>
        <v>0.759</v>
      </c>
      <c r="S297" s="207">
        <v>0</v>
      </c>
      <c r="T297" s="208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09" t="s">
        <v>170</v>
      </c>
      <c r="AT297" s="209" t="s">
        <v>290</v>
      </c>
      <c r="AU297" s="209" t="s">
        <v>88</v>
      </c>
      <c r="AY297" s="19" t="s">
        <v>137</v>
      </c>
      <c r="BE297" s="210">
        <f>IF(N297="základní",J297,0)</f>
        <v>0</v>
      </c>
      <c r="BF297" s="210">
        <f>IF(N297="snížená",J297,0)</f>
        <v>0</v>
      </c>
      <c r="BG297" s="210">
        <f>IF(N297="zákl. přenesená",J297,0)</f>
        <v>0</v>
      </c>
      <c r="BH297" s="210">
        <f>IF(N297="sníž. přenesená",J297,0)</f>
        <v>0</v>
      </c>
      <c r="BI297" s="210">
        <f>IF(N297="nulová",J297,0)</f>
        <v>0</v>
      </c>
      <c r="BJ297" s="19" t="s">
        <v>22</v>
      </c>
      <c r="BK297" s="210">
        <f>ROUND(I297*H297,2)</f>
        <v>0</v>
      </c>
      <c r="BL297" s="19" t="s">
        <v>142</v>
      </c>
      <c r="BM297" s="209" t="s">
        <v>489</v>
      </c>
    </row>
    <row r="298" spans="1:47" s="2" customFormat="1" ht="12">
      <c r="A298" s="40"/>
      <c r="B298" s="41"/>
      <c r="C298" s="42"/>
      <c r="D298" s="211" t="s">
        <v>144</v>
      </c>
      <c r="E298" s="42"/>
      <c r="F298" s="212" t="s">
        <v>488</v>
      </c>
      <c r="G298" s="42"/>
      <c r="H298" s="42"/>
      <c r="I298" s="213"/>
      <c r="J298" s="42"/>
      <c r="K298" s="42"/>
      <c r="L298" s="46"/>
      <c r="M298" s="214"/>
      <c r="N298" s="215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144</v>
      </c>
      <c r="AU298" s="19" t="s">
        <v>88</v>
      </c>
    </row>
    <row r="299" spans="1:51" s="15" customFormat="1" ht="12">
      <c r="A299" s="15"/>
      <c r="B299" s="253"/>
      <c r="C299" s="254"/>
      <c r="D299" s="211" t="s">
        <v>242</v>
      </c>
      <c r="E299" s="255" t="s">
        <v>20</v>
      </c>
      <c r="F299" s="256" t="s">
        <v>266</v>
      </c>
      <c r="G299" s="254"/>
      <c r="H299" s="255" t="s">
        <v>20</v>
      </c>
      <c r="I299" s="257"/>
      <c r="J299" s="254"/>
      <c r="K299" s="254"/>
      <c r="L299" s="258"/>
      <c r="M299" s="259"/>
      <c r="N299" s="260"/>
      <c r="O299" s="260"/>
      <c r="P299" s="260"/>
      <c r="Q299" s="260"/>
      <c r="R299" s="260"/>
      <c r="S299" s="260"/>
      <c r="T299" s="261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62" t="s">
        <v>242</v>
      </c>
      <c r="AU299" s="262" t="s">
        <v>88</v>
      </c>
      <c r="AV299" s="15" t="s">
        <v>22</v>
      </c>
      <c r="AW299" s="15" t="s">
        <v>40</v>
      </c>
      <c r="AX299" s="15" t="s">
        <v>79</v>
      </c>
      <c r="AY299" s="262" t="s">
        <v>137</v>
      </c>
    </row>
    <row r="300" spans="1:51" s="13" customFormat="1" ht="12">
      <c r="A300" s="13"/>
      <c r="B300" s="231"/>
      <c r="C300" s="232"/>
      <c r="D300" s="211" t="s">
        <v>242</v>
      </c>
      <c r="E300" s="233" t="s">
        <v>20</v>
      </c>
      <c r="F300" s="234" t="s">
        <v>485</v>
      </c>
      <c r="G300" s="232"/>
      <c r="H300" s="235">
        <v>1000</v>
      </c>
      <c r="I300" s="236"/>
      <c r="J300" s="232"/>
      <c r="K300" s="232"/>
      <c r="L300" s="237"/>
      <c r="M300" s="238"/>
      <c r="N300" s="239"/>
      <c r="O300" s="239"/>
      <c r="P300" s="239"/>
      <c r="Q300" s="239"/>
      <c r="R300" s="239"/>
      <c r="S300" s="239"/>
      <c r="T300" s="240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1" t="s">
        <v>242</v>
      </c>
      <c r="AU300" s="241" t="s">
        <v>88</v>
      </c>
      <c r="AV300" s="13" t="s">
        <v>88</v>
      </c>
      <c r="AW300" s="13" t="s">
        <v>40</v>
      </c>
      <c r="AX300" s="13" t="s">
        <v>79</v>
      </c>
      <c r="AY300" s="241" t="s">
        <v>137</v>
      </c>
    </row>
    <row r="301" spans="1:51" s="13" customFormat="1" ht="12">
      <c r="A301" s="13"/>
      <c r="B301" s="231"/>
      <c r="C301" s="232"/>
      <c r="D301" s="211" t="s">
        <v>242</v>
      </c>
      <c r="E301" s="233" t="s">
        <v>20</v>
      </c>
      <c r="F301" s="234" t="s">
        <v>490</v>
      </c>
      <c r="G301" s="232"/>
      <c r="H301" s="235">
        <v>1150</v>
      </c>
      <c r="I301" s="236"/>
      <c r="J301" s="232"/>
      <c r="K301" s="232"/>
      <c r="L301" s="237"/>
      <c r="M301" s="238"/>
      <c r="N301" s="239"/>
      <c r="O301" s="239"/>
      <c r="P301" s="239"/>
      <c r="Q301" s="239"/>
      <c r="R301" s="239"/>
      <c r="S301" s="239"/>
      <c r="T301" s="240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1" t="s">
        <v>242</v>
      </c>
      <c r="AU301" s="241" t="s">
        <v>88</v>
      </c>
      <c r="AV301" s="13" t="s">
        <v>88</v>
      </c>
      <c r="AW301" s="13" t="s">
        <v>40</v>
      </c>
      <c r="AX301" s="13" t="s">
        <v>22</v>
      </c>
      <c r="AY301" s="241" t="s">
        <v>137</v>
      </c>
    </row>
    <row r="302" spans="1:65" s="2" customFormat="1" ht="16.5" customHeight="1">
      <c r="A302" s="40"/>
      <c r="B302" s="41"/>
      <c r="C302" s="198" t="s">
        <v>491</v>
      </c>
      <c r="D302" s="198" t="s">
        <v>138</v>
      </c>
      <c r="E302" s="199" t="s">
        <v>492</v>
      </c>
      <c r="F302" s="200" t="s">
        <v>493</v>
      </c>
      <c r="G302" s="201" t="s">
        <v>285</v>
      </c>
      <c r="H302" s="202">
        <v>0.256</v>
      </c>
      <c r="I302" s="203"/>
      <c r="J302" s="204">
        <f>ROUND(I302*H302,2)</f>
        <v>0</v>
      </c>
      <c r="K302" s="200" t="s">
        <v>237</v>
      </c>
      <c r="L302" s="46"/>
      <c r="M302" s="205" t="s">
        <v>20</v>
      </c>
      <c r="N302" s="206" t="s">
        <v>50</v>
      </c>
      <c r="O302" s="86"/>
      <c r="P302" s="207">
        <f>O302*H302</f>
        <v>0</v>
      </c>
      <c r="Q302" s="207">
        <v>2.50187</v>
      </c>
      <c r="R302" s="207">
        <f>Q302*H302</f>
        <v>0.64047872</v>
      </c>
      <c r="S302" s="207">
        <v>0</v>
      </c>
      <c r="T302" s="208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09" t="s">
        <v>142</v>
      </c>
      <c r="AT302" s="209" t="s">
        <v>138</v>
      </c>
      <c r="AU302" s="209" t="s">
        <v>88</v>
      </c>
      <c r="AY302" s="19" t="s">
        <v>137</v>
      </c>
      <c r="BE302" s="210">
        <f>IF(N302="základní",J302,0)</f>
        <v>0</v>
      </c>
      <c r="BF302" s="210">
        <f>IF(N302="snížená",J302,0)</f>
        <v>0</v>
      </c>
      <c r="BG302" s="210">
        <f>IF(N302="zákl. přenesená",J302,0)</f>
        <v>0</v>
      </c>
      <c r="BH302" s="210">
        <f>IF(N302="sníž. přenesená",J302,0)</f>
        <v>0</v>
      </c>
      <c r="BI302" s="210">
        <f>IF(N302="nulová",J302,0)</f>
        <v>0</v>
      </c>
      <c r="BJ302" s="19" t="s">
        <v>22</v>
      </c>
      <c r="BK302" s="210">
        <f>ROUND(I302*H302,2)</f>
        <v>0</v>
      </c>
      <c r="BL302" s="19" t="s">
        <v>142</v>
      </c>
      <c r="BM302" s="209" t="s">
        <v>494</v>
      </c>
    </row>
    <row r="303" spans="1:47" s="2" customFormat="1" ht="12">
      <c r="A303" s="40"/>
      <c r="B303" s="41"/>
      <c r="C303" s="42"/>
      <c r="D303" s="211" t="s">
        <v>144</v>
      </c>
      <c r="E303" s="42"/>
      <c r="F303" s="212" t="s">
        <v>495</v>
      </c>
      <c r="G303" s="42"/>
      <c r="H303" s="42"/>
      <c r="I303" s="213"/>
      <c r="J303" s="42"/>
      <c r="K303" s="42"/>
      <c r="L303" s="46"/>
      <c r="M303" s="214"/>
      <c r="N303" s="215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144</v>
      </c>
      <c r="AU303" s="19" t="s">
        <v>88</v>
      </c>
    </row>
    <row r="304" spans="1:47" s="2" customFormat="1" ht="12">
      <c r="A304" s="40"/>
      <c r="B304" s="41"/>
      <c r="C304" s="42"/>
      <c r="D304" s="229" t="s">
        <v>240</v>
      </c>
      <c r="E304" s="42"/>
      <c r="F304" s="230" t="s">
        <v>496</v>
      </c>
      <c r="G304" s="42"/>
      <c r="H304" s="42"/>
      <c r="I304" s="213"/>
      <c r="J304" s="42"/>
      <c r="K304" s="42"/>
      <c r="L304" s="46"/>
      <c r="M304" s="214"/>
      <c r="N304" s="215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240</v>
      </c>
      <c r="AU304" s="19" t="s">
        <v>88</v>
      </c>
    </row>
    <row r="305" spans="1:51" s="15" customFormat="1" ht="12">
      <c r="A305" s="15"/>
      <c r="B305" s="253"/>
      <c r="C305" s="254"/>
      <c r="D305" s="211" t="s">
        <v>242</v>
      </c>
      <c r="E305" s="255" t="s">
        <v>20</v>
      </c>
      <c r="F305" s="256" t="s">
        <v>335</v>
      </c>
      <c r="G305" s="254"/>
      <c r="H305" s="255" t="s">
        <v>20</v>
      </c>
      <c r="I305" s="257"/>
      <c r="J305" s="254"/>
      <c r="K305" s="254"/>
      <c r="L305" s="258"/>
      <c r="M305" s="259"/>
      <c r="N305" s="260"/>
      <c r="O305" s="260"/>
      <c r="P305" s="260"/>
      <c r="Q305" s="260"/>
      <c r="R305" s="260"/>
      <c r="S305" s="260"/>
      <c r="T305" s="261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62" t="s">
        <v>242</v>
      </c>
      <c r="AU305" s="262" t="s">
        <v>88</v>
      </c>
      <c r="AV305" s="15" t="s">
        <v>22</v>
      </c>
      <c r="AW305" s="15" t="s">
        <v>40</v>
      </c>
      <c r="AX305" s="15" t="s">
        <v>79</v>
      </c>
      <c r="AY305" s="262" t="s">
        <v>137</v>
      </c>
    </row>
    <row r="306" spans="1:51" s="13" customFormat="1" ht="12">
      <c r="A306" s="13"/>
      <c r="B306" s="231"/>
      <c r="C306" s="232"/>
      <c r="D306" s="211" t="s">
        <v>242</v>
      </c>
      <c r="E306" s="233" t="s">
        <v>20</v>
      </c>
      <c r="F306" s="234" t="s">
        <v>336</v>
      </c>
      <c r="G306" s="232"/>
      <c r="H306" s="235">
        <v>0.256</v>
      </c>
      <c r="I306" s="236"/>
      <c r="J306" s="232"/>
      <c r="K306" s="232"/>
      <c r="L306" s="237"/>
      <c r="M306" s="238"/>
      <c r="N306" s="239"/>
      <c r="O306" s="239"/>
      <c r="P306" s="239"/>
      <c r="Q306" s="239"/>
      <c r="R306" s="239"/>
      <c r="S306" s="239"/>
      <c r="T306" s="240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1" t="s">
        <v>242</v>
      </c>
      <c r="AU306" s="241" t="s">
        <v>88</v>
      </c>
      <c r="AV306" s="13" t="s">
        <v>88</v>
      </c>
      <c r="AW306" s="13" t="s">
        <v>40</v>
      </c>
      <c r="AX306" s="13" t="s">
        <v>22</v>
      </c>
      <c r="AY306" s="241" t="s">
        <v>137</v>
      </c>
    </row>
    <row r="307" spans="1:63" s="11" customFormat="1" ht="22.8" customHeight="1">
      <c r="A307" s="11"/>
      <c r="B307" s="184"/>
      <c r="C307" s="185"/>
      <c r="D307" s="186" t="s">
        <v>78</v>
      </c>
      <c r="E307" s="227" t="s">
        <v>142</v>
      </c>
      <c r="F307" s="227" t="s">
        <v>497</v>
      </c>
      <c r="G307" s="185"/>
      <c r="H307" s="185"/>
      <c r="I307" s="188"/>
      <c r="J307" s="228">
        <f>BK307</f>
        <v>0</v>
      </c>
      <c r="K307" s="185"/>
      <c r="L307" s="190"/>
      <c r="M307" s="191"/>
      <c r="N307" s="192"/>
      <c r="O307" s="192"/>
      <c r="P307" s="193">
        <f>SUM(P308:P325)</f>
        <v>0</v>
      </c>
      <c r="Q307" s="192"/>
      <c r="R307" s="193">
        <f>SUM(R308:R325)</f>
        <v>142.35500000000002</v>
      </c>
      <c r="S307" s="192"/>
      <c r="T307" s="194">
        <f>SUM(T308:T325)</f>
        <v>0</v>
      </c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R307" s="195" t="s">
        <v>22</v>
      </c>
      <c r="AT307" s="196" t="s">
        <v>78</v>
      </c>
      <c r="AU307" s="196" t="s">
        <v>22</v>
      </c>
      <c r="AY307" s="195" t="s">
        <v>137</v>
      </c>
      <c r="BK307" s="197">
        <f>SUM(BK308:BK325)</f>
        <v>0</v>
      </c>
    </row>
    <row r="308" spans="1:65" s="2" customFormat="1" ht="16.5" customHeight="1">
      <c r="A308" s="40"/>
      <c r="B308" s="41"/>
      <c r="C308" s="198" t="s">
        <v>498</v>
      </c>
      <c r="D308" s="198" t="s">
        <v>138</v>
      </c>
      <c r="E308" s="199" t="s">
        <v>499</v>
      </c>
      <c r="F308" s="200" t="s">
        <v>500</v>
      </c>
      <c r="G308" s="201" t="s">
        <v>285</v>
      </c>
      <c r="H308" s="202">
        <v>16</v>
      </c>
      <c r="I308" s="203"/>
      <c r="J308" s="204">
        <f>ROUND(I308*H308,2)</f>
        <v>0</v>
      </c>
      <c r="K308" s="200" t="s">
        <v>237</v>
      </c>
      <c r="L308" s="46"/>
      <c r="M308" s="205" t="s">
        <v>20</v>
      </c>
      <c r="N308" s="206" t="s">
        <v>50</v>
      </c>
      <c r="O308" s="86"/>
      <c r="P308" s="207">
        <f>O308*H308</f>
        <v>0</v>
      </c>
      <c r="Q308" s="207">
        <v>2.2655</v>
      </c>
      <c r="R308" s="207">
        <f>Q308*H308</f>
        <v>36.248</v>
      </c>
      <c r="S308" s="207">
        <v>0</v>
      </c>
      <c r="T308" s="208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09" t="s">
        <v>142</v>
      </c>
      <c r="AT308" s="209" t="s">
        <v>138</v>
      </c>
      <c r="AU308" s="209" t="s">
        <v>88</v>
      </c>
      <c r="AY308" s="19" t="s">
        <v>137</v>
      </c>
      <c r="BE308" s="210">
        <f>IF(N308="základní",J308,0)</f>
        <v>0</v>
      </c>
      <c r="BF308" s="210">
        <f>IF(N308="snížená",J308,0)</f>
        <v>0</v>
      </c>
      <c r="BG308" s="210">
        <f>IF(N308="zákl. přenesená",J308,0)</f>
        <v>0</v>
      </c>
      <c r="BH308" s="210">
        <f>IF(N308="sníž. přenesená",J308,0)</f>
        <v>0</v>
      </c>
      <c r="BI308" s="210">
        <f>IF(N308="nulová",J308,0)</f>
        <v>0</v>
      </c>
      <c r="BJ308" s="19" t="s">
        <v>22</v>
      </c>
      <c r="BK308" s="210">
        <f>ROUND(I308*H308,2)</f>
        <v>0</v>
      </c>
      <c r="BL308" s="19" t="s">
        <v>142</v>
      </c>
      <c r="BM308" s="209" t="s">
        <v>501</v>
      </c>
    </row>
    <row r="309" spans="1:47" s="2" customFormat="1" ht="12">
      <c r="A309" s="40"/>
      <c r="B309" s="41"/>
      <c r="C309" s="42"/>
      <c r="D309" s="211" t="s">
        <v>144</v>
      </c>
      <c r="E309" s="42"/>
      <c r="F309" s="212" t="s">
        <v>502</v>
      </c>
      <c r="G309" s="42"/>
      <c r="H309" s="42"/>
      <c r="I309" s="213"/>
      <c r="J309" s="42"/>
      <c r="K309" s="42"/>
      <c r="L309" s="46"/>
      <c r="M309" s="214"/>
      <c r="N309" s="215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144</v>
      </c>
      <c r="AU309" s="19" t="s">
        <v>88</v>
      </c>
    </row>
    <row r="310" spans="1:47" s="2" customFormat="1" ht="12">
      <c r="A310" s="40"/>
      <c r="B310" s="41"/>
      <c r="C310" s="42"/>
      <c r="D310" s="229" t="s">
        <v>240</v>
      </c>
      <c r="E310" s="42"/>
      <c r="F310" s="230" t="s">
        <v>503</v>
      </c>
      <c r="G310" s="42"/>
      <c r="H310" s="42"/>
      <c r="I310" s="213"/>
      <c r="J310" s="42"/>
      <c r="K310" s="42"/>
      <c r="L310" s="46"/>
      <c r="M310" s="214"/>
      <c r="N310" s="215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240</v>
      </c>
      <c r="AU310" s="19" t="s">
        <v>88</v>
      </c>
    </row>
    <row r="311" spans="1:47" s="2" customFormat="1" ht="12">
      <c r="A311" s="40"/>
      <c r="B311" s="41"/>
      <c r="C311" s="42"/>
      <c r="D311" s="211" t="s">
        <v>145</v>
      </c>
      <c r="E311" s="42"/>
      <c r="F311" s="216" t="s">
        <v>504</v>
      </c>
      <c r="G311" s="42"/>
      <c r="H311" s="42"/>
      <c r="I311" s="213"/>
      <c r="J311" s="42"/>
      <c r="K311" s="42"/>
      <c r="L311" s="46"/>
      <c r="M311" s="214"/>
      <c r="N311" s="215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145</v>
      </c>
      <c r="AU311" s="19" t="s">
        <v>88</v>
      </c>
    </row>
    <row r="312" spans="1:51" s="15" customFormat="1" ht="12">
      <c r="A312" s="15"/>
      <c r="B312" s="253"/>
      <c r="C312" s="254"/>
      <c r="D312" s="211" t="s">
        <v>242</v>
      </c>
      <c r="E312" s="255" t="s">
        <v>20</v>
      </c>
      <c r="F312" s="256" t="s">
        <v>505</v>
      </c>
      <c r="G312" s="254"/>
      <c r="H312" s="255" t="s">
        <v>20</v>
      </c>
      <c r="I312" s="257"/>
      <c r="J312" s="254"/>
      <c r="K312" s="254"/>
      <c r="L312" s="258"/>
      <c r="M312" s="259"/>
      <c r="N312" s="260"/>
      <c r="O312" s="260"/>
      <c r="P312" s="260"/>
      <c r="Q312" s="260"/>
      <c r="R312" s="260"/>
      <c r="S312" s="260"/>
      <c r="T312" s="261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62" t="s">
        <v>242</v>
      </c>
      <c r="AU312" s="262" t="s">
        <v>88</v>
      </c>
      <c r="AV312" s="15" t="s">
        <v>22</v>
      </c>
      <c r="AW312" s="15" t="s">
        <v>40</v>
      </c>
      <c r="AX312" s="15" t="s">
        <v>79</v>
      </c>
      <c r="AY312" s="262" t="s">
        <v>137</v>
      </c>
    </row>
    <row r="313" spans="1:51" s="13" customFormat="1" ht="12">
      <c r="A313" s="13"/>
      <c r="B313" s="231"/>
      <c r="C313" s="232"/>
      <c r="D313" s="211" t="s">
        <v>242</v>
      </c>
      <c r="E313" s="233" t="s">
        <v>20</v>
      </c>
      <c r="F313" s="234" t="s">
        <v>506</v>
      </c>
      <c r="G313" s="232"/>
      <c r="H313" s="235">
        <v>16</v>
      </c>
      <c r="I313" s="236"/>
      <c r="J313" s="232"/>
      <c r="K313" s="232"/>
      <c r="L313" s="237"/>
      <c r="M313" s="238"/>
      <c r="N313" s="239"/>
      <c r="O313" s="239"/>
      <c r="P313" s="239"/>
      <c r="Q313" s="239"/>
      <c r="R313" s="239"/>
      <c r="S313" s="239"/>
      <c r="T313" s="240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1" t="s">
        <v>242</v>
      </c>
      <c r="AU313" s="241" t="s">
        <v>88</v>
      </c>
      <c r="AV313" s="13" t="s">
        <v>88</v>
      </c>
      <c r="AW313" s="13" t="s">
        <v>40</v>
      </c>
      <c r="AX313" s="13" t="s">
        <v>22</v>
      </c>
      <c r="AY313" s="241" t="s">
        <v>137</v>
      </c>
    </row>
    <row r="314" spans="1:65" s="2" customFormat="1" ht="16.5" customHeight="1">
      <c r="A314" s="40"/>
      <c r="B314" s="41"/>
      <c r="C314" s="198" t="s">
        <v>507</v>
      </c>
      <c r="D314" s="198" t="s">
        <v>138</v>
      </c>
      <c r="E314" s="199" t="s">
        <v>508</v>
      </c>
      <c r="F314" s="200" t="s">
        <v>509</v>
      </c>
      <c r="G314" s="201" t="s">
        <v>285</v>
      </c>
      <c r="H314" s="202">
        <v>7.5</v>
      </c>
      <c r="I314" s="203"/>
      <c r="J314" s="204">
        <f>ROUND(I314*H314,2)</f>
        <v>0</v>
      </c>
      <c r="K314" s="200" t="s">
        <v>237</v>
      </c>
      <c r="L314" s="46"/>
      <c r="M314" s="205" t="s">
        <v>20</v>
      </c>
      <c r="N314" s="206" t="s">
        <v>50</v>
      </c>
      <c r="O314" s="86"/>
      <c r="P314" s="207">
        <f>O314*H314</f>
        <v>0</v>
      </c>
      <c r="Q314" s="207">
        <v>2.16</v>
      </c>
      <c r="R314" s="207">
        <f>Q314*H314</f>
        <v>16.200000000000003</v>
      </c>
      <c r="S314" s="207">
        <v>0</v>
      </c>
      <c r="T314" s="208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09" t="s">
        <v>142</v>
      </c>
      <c r="AT314" s="209" t="s">
        <v>138</v>
      </c>
      <c r="AU314" s="209" t="s">
        <v>88</v>
      </c>
      <c r="AY314" s="19" t="s">
        <v>137</v>
      </c>
      <c r="BE314" s="210">
        <f>IF(N314="základní",J314,0)</f>
        <v>0</v>
      </c>
      <c r="BF314" s="210">
        <f>IF(N314="snížená",J314,0)</f>
        <v>0</v>
      </c>
      <c r="BG314" s="210">
        <f>IF(N314="zákl. přenesená",J314,0)</f>
        <v>0</v>
      </c>
      <c r="BH314" s="210">
        <f>IF(N314="sníž. přenesená",J314,0)</f>
        <v>0</v>
      </c>
      <c r="BI314" s="210">
        <f>IF(N314="nulová",J314,0)</f>
        <v>0</v>
      </c>
      <c r="BJ314" s="19" t="s">
        <v>22</v>
      </c>
      <c r="BK314" s="210">
        <f>ROUND(I314*H314,2)</f>
        <v>0</v>
      </c>
      <c r="BL314" s="19" t="s">
        <v>142</v>
      </c>
      <c r="BM314" s="209" t="s">
        <v>510</v>
      </c>
    </row>
    <row r="315" spans="1:47" s="2" customFormat="1" ht="12">
      <c r="A315" s="40"/>
      <c r="B315" s="41"/>
      <c r="C315" s="42"/>
      <c r="D315" s="211" t="s">
        <v>144</v>
      </c>
      <c r="E315" s="42"/>
      <c r="F315" s="212" t="s">
        <v>511</v>
      </c>
      <c r="G315" s="42"/>
      <c r="H315" s="42"/>
      <c r="I315" s="213"/>
      <c r="J315" s="42"/>
      <c r="K315" s="42"/>
      <c r="L315" s="46"/>
      <c r="M315" s="214"/>
      <c r="N315" s="215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144</v>
      </c>
      <c r="AU315" s="19" t="s">
        <v>88</v>
      </c>
    </row>
    <row r="316" spans="1:47" s="2" customFormat="1" ht="12">
      <c r="A316" s="40"/>
      <c r="B316" s="41"/>
      <c r="C316" s="42"/>
      <c r="D316" s="229" t="s">
        <v>240</v>
      </c>
      <c r="E316" s="42"/>
      <c r="F316" s="230" t="s">
        <v>512</v>
      </c>
      <c r="G316" s="42"/>
      <c r="H316" s="42"/>
      <c r="I316" s="213"/>
      <c r="J316" s="42"/>
      <c r="K316" s="42"/>
      <c r="L316" s="46"/>
      <c r="M316" s="214"/>
      <c r="N316" s="215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240</v>
      </c>
      <c r="AU316" s="19" t="s">
        <v>88</v>
      </c>
    </row>
    <row r="317" spans="1:47" s="2" customFormat="1" ht="12">
      <c r="A317" s="40"/>
      <c r="B317" s="41"/>
      <c r="C317" s="42"/>
      <c r="D317" s="211" t="s">
        <v>145</v>
      </c>
      <c r="E317" s="42"/>
      <c r="F317" s="216" t="s">
        <v>513</v>
      </c>
      <c r="G317" s="42"/>
      <c r="H317" s="42"/>
      <c r="I317" s="213"/>
      <c r="J317" s="42"/>
      <c r="K317" s="42"/>
      <c r="L317" s="46"/>
      <c r="M317" s="214"/>
      <c r="N317" s="215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145</v>
      </c>
      <c r="AU317" s="19" t="s">
        <v>88</v>
      </c>
    </row>
    <row r="318" spans="1:51" s="15" customFormat="1" ht="12">
      <c r="A318" s="15"/>
      <c r="B318" s="253"/>
      <c r="C318" s="254"/>
      <c r="D318" s="211" t="s">
        <v>242</v>
      </c>
      <c r="E318" s="255" t="s">
        <v>20</v>
      </c>
      <c r="F318" s="256" t="s">
        <v>514</v>
      </c>
      <c r="G318" s="254"/>
      <c r="H318" s="255" t="s">
        <v>20</v>
      </c>
      <c r="I318" s="257"/>
      <c r="J318" s="254"/>
      <c r="K318" s="254"/>
      <c r="L318" s="258"/>
      <c r="M318" s="259"/>
      <c r="N318" s="260"/>
      <c r="O318" s="260"/>
      <c r="P318" s="260"/>
      <c r="Q318" s="260"/>
      <c r="R318" s="260"/>
      <c r="S318" s="260"/>
      <c r="T318" s="261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62" t="s">
        <v>242</v>
      </c>
      <c r="AU318" s="262" t="s">
        <v>88</v>
      </c>
      <c r="AV318" s="15" t="s">
        <v>22</v>
      </c>
      <c r="AW318" s="15" t="s">
        <v>40</v>
      </c>
      <c r="AX318" s="15" t="s">
        <v>79</v>
      </c>
      <c r="AY318" s="262" t="s">
        <v>137</v>
      </c>
    </row>
    <row r="319" spans="1:51" s="13" customFormat="1" ht="12">
      <c r="A319" s="13"/>
      <c r="B319" s="231"/>
      <c r="C319" s="232"/>
      <c r="D319" s="211" t="s">
        <v>242</v>
      </c>
      <c r="E319" s="233" t="s">
        <v>20</v>
      </c>
      <c r="F319" s="234" t="s">
        <v>515</v>
      </c>
      <c r="G319" s="232"/>
      <c r="H319" s="235">
        <v>7.5</v>
      </c>
      <c r="I319" s="236"/>
      <c r="J319" s="232"/>
      <c r="K319" s="232"/>
      <c r="L319" s="237"/>
      <c r="M319" s="238"/>
      <c r="N319" s="239"/>
      <c r="O319" s="239"/>
      <c r="P319" s="239"/>
      <c r="Q319" s="239"/>
      <c r="R319" s="239"/>
      <c r="S319" s="239"/>
      <c r="T319" s="240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1" t="s">
        <v>242</v>
      </c>
      <c r="AU319" s="241" t="s">
        <v>88</v>
      </c>
      <c r="AV319" s="13" t="s">
        <v>88</v>
      </c>
      <c r="AW319" s="13" t="s">
        <v>40</v>
      </c>
      <c r="AX319" s="13" t="s">
        <v>79</v>
      </c>
      <c r="AY319" s="241" t="s">
        <v>137</v>
      </c>
    </row>
    <row r="320" spans="1:51" s="14" customFormat="1" ht="12">
      <c r="A320" s="14"/>
      <c r="B320" s="242"/>
      <c r="C320" s="243"/>
      <c r="D320" s="211" t="s">
        <v>242</v>
      </c>
      <c r="E320" s="244" t="s">
        <v>20</v>
      </c>
      <c r="F320" s="245" t="s">
        <v>256</v>
      </c>
      <c r="G320" s="243"/>
      <c r="H320" s="246">
        <v>7.5</v>
      </c>
      <c r="I320" s="247"/>
      <c r="J320" s="243"/>
      <c r="K320" s="243"/>
      <c r="L320" s="248"/>
      <c r="M320" s="249"/>
      <c r="N320" s="250"/>
      <c r="O320" s="250"/>
      <c r="P320" s="250"/>
      <c r="Q320" s="250"/>
      <c r="R320" s="250"/>
      <c r="S320" s="250"/>
      <c r="T320" s="251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2" t="s">
        <v>242</v>
      </c>
      <c r="AU320" s="252" t="s">
        <v>88</v>
      </c>
      <c r="AV320" s="14" t="s">
        <v>142</v>
      </c>
      <c r="AW320" s="14" t="s">
        <v>40</v>
      </c>
      <c r="AX320" s="14" t="s">
        <v>22</v>
      </c>
      <c r="AY320" s="252" t="s">
        <v>137</v>
      </c>
    </row>
    <row r="321" spans="1:65" s="2" customFormat="1" ht="16.5" customHeight="1">
      <c r="A321" s="40"/>
      <c r="B321" s="41"/>
      <c r="C321" s="198" t="s">
        <v>516</v>
      </c>
      <c r="D321" s="198" t="s">
        <v>138</v>
      </c>
      <c r="E321" s="199" t="s">
        <v>517</v>
      </c>
      <c r="F321" s="200" t="s">
        <v>518</v>
      </c>
      <c r="G321" s="201" t="s">
        <v>236</v>
      </c>
      <c r="H321" s="202">
        <v>150</v>
      </c>
      <c r="I321" s="203"/>
      <c r="J321" s="204">
        <f>ROUND(I321*H321,2)</f>
        <v>0</v>
      </c>
      <c r="K321" s="200" t="s">
        <v>237</v>
      </c>
      <c r="L321" s="46"/>
      <c r="M321" s="205" t="s">
        <v>20</v>
      </c>
      <c r="N321" s="206" t="s">
        <v>50</v>
      </c>
      <c r="O321" s="86"/>
      <c r="P321" s="207">
        <f>O321*H321</f>
        <v>0</v>
      </c>
      <c r="Q321" s="207">
        <v>0.59938</v>
      </c>
      <c r="R321" s="207">
        <f>Q321*H321</f>
        <v>89.90700000000001</v>
      </c>
      <c r="S321" s="207">
        <v>0</v>
      </c>
      <c r="T321" s="208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09" t="s">
        <v>142</v>
      </c>
      <c r="AT321" s="209" t="s">
        <v>138</v>
      </c>
      <c r="AU321" s="209" t="s">
        <v>88</v>
      </c>
      <c r="AY321" s="19" t="s">
        <v>137</v>
      </c>
      <c r="BE321" s="210">
        <f>IF(N321="základní",J321,0)</f>
        <v>0</v>
      </c>
      <c r="BF321" s="210">
        <f>IF(N321="snížená",J321,0)</f>
        <v>0</v>
      </c>
      <c r="BG321" s="210">
        <f>IF(N321="zákl. přenesená",J321,0)</f>
        <v>0</v>
      </c>
      <c r="BH321" s="210">
        <f>IF(N321="sníž. přenesená",J321,0)</f>
        <v>0</v>
      </c>
      <c r="BI321" s="210">
        <f>IF(N321="nulová",J321,0)</f>
        <v>0</v>
      </c>
      <c r="BJ321" s="19" t="s">
        <v>22</v>
      </c>
      <c r="BK321" s="210">
        <f>ROUND(I321*H321,2)</f>
        <v>0</v>
      </c>
      <c r="BL321" s="19" t="s">
        <v>142</v>
      </c>
      <c r="BM321" s="209" t="s">
        <v>519</v>
      </c>
    </row>
    <row r="322" spans="1:47" s="2" customFormat="1" ht="12">
      <c r="A322" s="40"/>
      <c r="B322" s="41"/>
      <c r="C322" s="42"/>
      <c r="D322" s="211" t="s">
        <v>144</v>
      </c>
      <c r="E322" s="42"/>
      <c r="F322" s="212" t="s">
        <v>520</v>
      </c>
      <c r="G322" s="42"/>
      <c r="H322" s="42"/>
      <c r="I322" s="213"/>
      <c r="J322" s="42"/>
      <c r="K322" s="42"/>
      <c r="L322" s="46"/>
      <c r="M322" s="214"/>
      <c r="N322" s="215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144</v>
      </c>
      <c r="AU322" s="19" t="s">
        <v>88</v>
      </c>
    </row>
    <row r="323" spans="1:47" s="2" customFormat="1" ht="12">
      <c r="A323" s="40"/>
      <c r="B323" s="41"/>
      <c r="C323" s="42"/>
      <c r="D323" s="229" t="s">
        <v>240</v>
      </c>
      <c r="E323" s="42"/>
      <c r="F323" s="230" t="s">
        <v>521</v>
      </c>
      <c r="G323" s="42"/>
      <c r="H323" s="42"/>
      <c r="I323" s="213"/>
      <c r="J323" s="42"/>
      <c r="K323" s="42"/>
      <c r="L323" s="46"/>
      <c r="M323" s="214"/>
      <c r="N323" s="215"/>
      <c r="O323" s="86"/>
      <c r="P323" s="86"/>
      <c r="Q323" s="86"/>
      <c r="R323" s="86"/>
      <c r="S323" s="86"/>
      <c r="T323" s="87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9" t="s">
        <v>240</v>
      </c>
      <c r="AU323" s="19" t="s">
        <v>88</v>
      </c>
    </row>
    <row r="324" spans="1:47" s="2" customFormat="1" ht="12">
      <c r="A324" s="40"/>
      <c r="B324" s="41"/>
      <c r="C324" s="42"/>
      <c r="D324" s="211" t="s">
        <v>145</v>
      </c>
      <c r="E324" s="42"/>
      <c r="F324" s="216" t="s">
        <v>504</v>
      </c>
      <c r="G324" s="42"/>
      <c r="H324" s="42"/>
      <c r="I324" s="213"/>
      <c r="J324" s="42"/>
      <c r="K324" s="42"/>
      <c r="L324" s="46"/>
      <c r="M324" s="214"/>
      <c r="N324" s="215"/>
      <c r="O324" s="86"/>
      <c r="P324" s="86"/>
      <c r="Q324" s="86"/>
      <c r="R324" s="86"/>
      <c r="S324" s="86"/>
      <c r="T324" s="87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19" t="s">
        <v>145</v>
      </c>
      <c r="AU324" s="19" t="s">
        <v>88</v>
      </c>
    </row>
    <row r="325" spans="1:51" s="13" customFormat="1" ht="12">
      <c r="A325" s="13"/>
      <c r="B325" s="231"/>
      <c r="C325" s="232"/>
      <c r="D325" s="211" t="s">
        <v>242</v>
      </c>
      <c r="E325" s="233" t="s">
        <v>20</v>
      </c>
      <c r="F325" s="234" t="s">
        <v>522</v>
      </c>
      <c r="G325" s="232"/>
      <c r="H325" s="235">
        <v>150</v>
      </c>
      <c r="I325" s="236"/>
      <c r="J325" s="232"/>
      <c r="K325" s="232"/>
      <c r="L325" s="237"/>
      <c r="M325" s="238"/>
      <c r="N325" s="239"/>
      <c r="O325" s="239"/>
      <c r="P325" s="239"/>
      <c r="Q325" s="239"/>
      <c r="R325" s="239"/>
      <c r="S325" s="239"/>
      <c r="T325" s="240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1" t="s">
        <v>242</v>
      </c>
      <c r="AU325" s="241" t="s">
        <v>88</v>
      </c>
      <c r="AV325" s="13" t="s">
        <v>88</v>
      </c>
      <c r="AW325" s="13" t="s">
        <v>40</v>
      </c>
      <c r="AX325" s="13" t="s">
        <v>22</v>
      </c>
      <c r="AY325" s="241" t="s">
        <v>137</v>
      </c>
    </row>
    <row r="326" spans="1:63" s="11" customFormat="1" ht="22.8" customHeight="1">
      <c r="A326" s="11"/>
      <c r="B326" s="184"/>
      <c r="C326" s="185"/>
      <c r="D326" s="186" t="s">
        <v>78</v>
      </c>
      <c r="E326" s="227" t="s">
        <v>136</v>
      </c>
      <c r="F326" s="227" t="s">
        <v>523</v>
      </c>
      <c r="G326" s="185"/>
      <c r="H326" s="185"/>
      <c r="I326" s="188"/>
      <c r="J326" s="228">
        <f>BK326</f>
        <v>0</v>
      </c>
      <c r="K326" s="185"/>
      <c r="L326" s="190"/>
      <c r="M326" s="191"/>
      <c r="N326" s="192"/>
      <c r="O326" s="192"/>
      <c r="P326" s="193">
        <f>SUM(P327:P332)</f>
        <v>0</v>
      </c>
      <c r="Q326" s="192"/>
      <c r="R326" s="193">
        <f>SUM(R327:R332)</f>
        <v>391.92</v>
      </c>
      <c r="S326" s="192"/>
      <c r="T326" s="194">
        <f>SUM(T327:T332)</f>
        <v>0</v>
      </c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R326" s="195" t="s">
        <v>22</v>
      </c>
      <c r="AT326" s="196" t="s">
        <v>78</v>
      </c>
      <c r="AU326" s="196" t="s">
        <v>22</v>
      </c>
      <c r="AY326" s="195" t="s">
        <v>137</v>
      </c>
      <c r="BK326" s="197">
        <f>SUM(BK327:BK332)</f>
        <v>0</v>
      </c>
    </row>
    <row r="327" spans="1:65" s="2" customFormat="1" ht="16.5" customHeight="1">
      <c r="A327" s="40"/>
      <c r="B327" s="41"/>
      <c r="C327" s="198" t="s">
        <v>524</v>
      </c>
      <c r="D327" s="198" t="s">
        <v>138</v>
      </c>
      <c r="E327" s="199" t="s">
        <v>525</v>
      </c>
      <c r="F327" s="200" t="s">
        <v>526</v>
      </c>
      <c r="G327" s="201" t="s">
        <v>236</v>
      </c>
      <c r="H327" s="202">
        <v>852</v>
      </c>
      <c r="I327" s="203"/>
      <c r="J327" s="204">
        <f>ROUND(I327*H327,2)</f>
        <v>0</v>
      </c>
      <c r="K327" s="200" t="s">
        <v>237</v>
      </c>
      <c r="L327" s="46"/>
      <c r="M327" s="205" t="s">
        <v>20</v>
      </c>
      <c r="N327" s="206" t="s">
        <v>50</v>
      </c>
      <c r="O327" s="86"/>
      <c r="P327" s="207">
        <f>O327*H327</f>
        <v>0</v>
      </c>
      <c r="Q327" s="207">
        <v>0.46</v>
      </c>
      <c r="R327" s="207">
        <f>Q327*H327</f>
        <v>391.92</v>
      </c>
      <c r="S327" s="207">
        <v>0</v>
      </c>
      <c r="T327" s="208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09" t="s">
        <v>142</v>
      </c>
      <c r="AT327" s="209" t="s">
        <v>138</v>
      </c>
      <c r="AU327" s="209" t="s">
        <v>88</v>
      </c>
      <c r="AY327" s="19" t="s">
        <v>137</v>
      </c>
      <c r="BE327" s="210">
        <f>IF(N327="základní",J327,0)</f>
        <v>0</v>
      </c>
      <c r="BF327" s="210">
        <f>IF(N327="snížená",J327,0)</f>
        <v>0</v>
      </c>
      <c r="BG327" s="210">
        <f>IF(N327="zákl. přenesená",J327,0)</f>
        <v>0</v>
      </c>
      <c r="BH327" s="210">
        <f>IF(N327="sníž. přenesená",J327,0)</f>
        <v>0</v>
      </c>
      <c r="BI327" s="210">
        <f>IF(N327="nulová",J327,0)</f>
        <v>0</v>
      </c>
      <c r="BJ327" s="19" t="s">
        <v>22</v>
      </c>
      <c r="BK327" s="210">
        <f>ROUND(I327*H327,2)</f>
        <v>0</v>
      </c>
      <c r="BL327" s="19" t="s">
        <v>142</v>
      </c>
      <c r="BM327" s="209" t="s">
        <v>527</v>
      </c>
    </row>
    <row r="328" spans="1:47" s="2" customFormat="1" ht="12">
      <c r="A328" s="40"/>
      <c r="B328" s="41"/>
      <c r="C328" s="42"/>
      <c r="D328" s="211" t="s">
        <v>144</v>
      </c>
      <c r="E328" s="42"/>
      <c r="F328" s="212" t="s">
        <v>528</v>
      </c>
      <c r="G328" s="42"/>
      <c r="H328" s="42"/>
      <c r="I328" s="213"/>
      <c r="J328" s="42"/>
      <c r="K328" s="42"/>
      <c r="L328" s="46"/>
      <c r="M328" s="214"/>
      <c r="N328" s="215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144</v>
      </c>
      <c r="AU328" s="19" t="s">
        <v>88</v>
      </c>
    </row>
    <row r="329" spans="1:47" s="2" customFormat="1" ht="12">
      <c r="A329" s="40"/>
      <c r="B329" s="41"/>
      <c r="C329" s="42"/>
      <c r="D329" s="229" t="s">
        <v>240</v>
      </c>
      <c r="E329" s="42"/>
      <c r="F329" s="230" t="s">
        <v>529</v>
      </c>
      <c r="G329" s="42"/>
      <c r="H329" s="42"/>
      <c r="I329" s="213"/>
      <c r="J329" s="42"/>
      <c r="K329" s="42"/>
      <c r="L329" s="46"/>
      <c r="M329" s="214"/>
      <c r="N329" s="215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240</v>
      </c>
      <c r="AU329" s="19" t="s">
        <v>88</v>
      </c>
    </row>
    <row r="330" spans="1:47" s="2" customFormat="1" ht="12">
      <c r="A330" s="40"/>
      <c r="B330" s="41"/>
      <c r="C330" s="42"/>
      <c r="D330" s="211" t="s">
        <v>145</v>
      </c>
      <c r="E330" s="42"/>
      <c r="F330" s="216" t="s">
        <v>504</v>
      </c>
      <c r="G330" s="42"/>
      <c r="H330" s="42"/>
      <c r="I330" s="213"/>
      <c r="J330" s="42"/>
      <c r="K330" s="42"/>
      <c r="L330" s="46"/>
      <c r="M330" s="214"/>
      <c r="N330" s="215"/>
      <c r="O330" s="86"/>
      <c r="P330" s="86"/>
      <c r="Q330" s="86"/>
      <c r="R330" s="86"/>
      <c r="S330" s="86"/>
      <c r="T330" s="87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T330" s="19" t="s">
        <v>145</v>
      </c>
      <c r="AU330" s="19" t="s">
        <v>88</v>
      </c>
    </row>
    <row r="331" spans="1:51" s="15" customFormat="1" ht="12">
      <c r="A331" s="15"/>
      <c r="B331" s="253"/>
      <c r="C331" s="254"/>
      <c r="D331" s="211" t="s">
        <v>242</v>
      </c>
      <c r="E331" s="255" t="s">
        <v>20</v>
      </c>
      <c r="F331" s="256" t="s">
        <v>530</v>
      </c>
      <c r="G331" s="254"/>
      <c r="H331" s="255" t="s">
        <v>20</v>
      </c>
      <c r="I331" s="257"/>
      <c r="J331" s="254"/>
      <c r="K331" s="254"/>
      <c r="L331" s="258"/>
      <c r="M331" s="259"/>
      <c r="N331" s="260"/>
      <c r="O331" s="260"/>
      <c r="P331" s="260"/>
      <c r="Q331" s="260"/>
      <c r="R331" s="260"/>
      <c r="S331" s="260"/>
      <c r="T331" s="261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62" t="s">
        <v>242</v>
      </c>
      <c r="AU331" s="262" t="s">
        <v>88</v>
      </c>
      <c r="AV331" s="15" t="s">
        <v>22</v>
      </c>
      <c r="AW331" s="15" t="s">
        <v>40</v>
      </c>
      <c r="AX331" s="15" t="s">
        <v>79</v>
      </c>
      <c r="AY331" s="262" t="s">
        <v>137</v>
      </c>
    </row>
    <row r="332" spans="1:51" s="13" customFormat="1" ht="12">
      <c r="A332" s="13"/>
      <c r="B332" s="231"/>
      <c r="C332" s="232"/>
      <c r="D332" s="211" t="s">
        <v>242</v>
      </c>
      <c r="E332" s="233" t="s">
        <v>20</v>
      </c>
      <c r="F332" s="234" t="s">
        <v>531</v>
      </c>
      <c r="G332" s="232"/>
      <c r="H332" s="235">
        <v>852</v>
      </c>
      <c r="I332" s="236"/>
      <c r="J332" s="232"/>
      <c r="K332" s="232"/>
      <c r="L332" s="237"/>
      <c r="M332" s="238"/>
      <c r="N332" s="239"/>
      <c r="O332" s="239"/>
      <c r="P332" s="239"/>
      <c r="Q332" s="239"/>
      <c r="R332" s="239"/>
      <c r="S332" s="239"/>
      <c r="T332" s="240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1" t="s">
        <v>242</v>
      </c>
      <c r="AU332" s="241" t="s">
        <v>88</v>
      </c>
      <c r="AV332" s="13" t="s">
        <v>88</v>
      </c>
      <c r="AW332" s="13" t="s">
        <v>40</v>
      </c>
      <c r="AX332" s="13" t="s">
        <v>22</v>
      </c>
      <c r="AY332" s="241" t="s">
        <v>137</v>
      </c>
    </row>
    <row r="333" spans="1:63" s="11" customFormat="1" ht="22.8" customHeight="1">
      <c r="A333" s="11"/>
      <c r="B333" s="184"/>
      <c r="C333" s="185"/>
      <c r="D333" s="186" t="s">
        <v>78</v>
      </c>
      <c r="E333" s="227" t="s">
        <v>174</v>
      </c>
      <c r="F333" s="227" t="s">
        <v>532</v>
      </c>
      <c r="G333" s="185"/>
      <c r="H333" s="185"/>
      <c r="I333" s="188"/>
      <c r="J333" s="228">
        <f>BK333</f>
        <v>0</v>
      </c>
      <c r="K333" s="185"/>
      <c r="L333" s="190"/>
      <c r="M333" s="191"/>
      <c r="N333" s="192"/>
      <c r="O333" s="192"/>
      <c r="P333" s="193">
        <f>SUM(P334:P338)</f>
        <v>0</v>
      </c>
      <c r="Q333" s="192"/>
      <c r="R333" s="193">
        <f>SUM(R334:R338)</f>
        <v>0</v>
      </c>
      <c r="S333" s="192"/>
      <c r="T333" s="194">
        <f>SUM(T334:T338)</f>
        <v>24</v>
      </c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R333" s="195" t="s">
        <v>22</v>
      </c>
      <c r="AT333" s="196" t="s">
        <v>78</v>
      </c>
      <c r="AU333" s="196" t="s">
        <v>22</v>
      </c>
      <c r="AY333" s="195" t="s">
        <v>137</v>
      </c>
      <c r="BK333" s="197">
        <f>SUM(BK334:BK338)</f>
        <v>0</v>
      </c>
    </row>
    <row r="334" spans="1:65" s="2" customFormat="1" ht="16.5" customHeight="1">
      <c r="A334" s="40"/>
      <c r="B334" s="41"/>
      <c r="C334" s="198" t="s">
        <v>533</v>
      </c>
      <c r="D334" s="198" t="s">
        <v>138</v>
      </c>
      <c r="E334" s="199" t="s">
        <v>534</v>
      </c>
      <c r="F334" s="200" t="s">
        <v>535</v>
      </c>
      <c r="G334" s="201" t="s">
        <v>285</v>
      </c>
      <c r="H334" s="202">
        <v>10</v>
      </c>
      <c r="I334" s="203"/>
      <c r="J334" s="204">
        <f>ROUND(I334*H334,2)</f>
        <v>0</v>
      </c>
      <c r="K334" s="200" t="s">
        <v>237</v>
      </c>
      <c r="L334" s="46"/>
      <c r="M334" s="205" t="s">
        <v>20</v>
      </c>
      <c r="N334" s="206" t="s">
        <v>50</v>
      </c>
      <c r="O334" s="86"/>
      <c r="P334" s="207">
        <f>O334*H334</f>
        <v>0</v>
      </c>
      <c r="Q334" s="207">
        <v>0</v>
      </c>
      <c r="R334" s="207">
        <f>Q334*H334</f>
        <v>0</v>
      </c>
      <c r="S334" s="207">
        <v>2.4</v>
      </c>
      <c r="T334" s="208">
        <f>S334*H334</f>
        <v>24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09" t="s">
        <v>142</v>
      </c>
      <c r="AT334" s="209" t="s">
        <v>138</v>
      </c>
      <c r="AU334" s="209" t="s">
        <v>88</v>
      </c>
      <c r="AY334" s="19" t="s">
        <v>137</v>
      </c>
      <c r="BE334" s="210">
        <f>IF(N334="základní",J334,0)</f>
        <v>0</v>
      </c>
      <c r="BF334" s="210">
        <f>IF(N334="snížená",J334,0)</f>
        <v>0</v>
      </c>
      <c r="BG334" s="210">
        <f>IF(N334="zákl. přenesená",J334,0)</f>
        <v>0</v>
      </c>
      <c r="BH334" s="210">
        <f>IF(N334="sníž. přenesená",J334,0)</f>
        <v>0</v>
      </c>
      <c r="BI334" s="210">
        <f>IF(N334="nulová",J334,0)</f>
        <v>0</v>
      </c>
      <c r="BJ334" s="19" t="s">
        <v>22</v>
      </c>
      <c r="BK334" s="210">
        <f>ROUND(I334*H334,2)</f>
        <v>0</v>
      </c>
      <c r="BL334" s="19" t="s">
        <v>142</v>
      </c>
      <c r="BM334" s="209" t="s">
        <v>536</v>
      </c>
    </row>
    <row r="335" spans="1:47" s="2" customFormat="1" ht="12">
      <c r="A335" s="40"/>
      <c r="B335" s="41"/>
      <c r="C335" s="42"/>
      <c r="D335" s="211" t="s">
        <v>144</v>
      </c>
      <c r="E335" s="42"/>
      <c r="F335" s="212" t="s">
        <v>537</v>
      </c>
      <c r="G335" s="42"/>
      <c r="H335" s="42"/>
      <c r="I335" s="213"/>
      <c r="J335" s="42"/>
      <c r="K335" s="42"/>
      <c r="L335" s="46"/>
      <c r="M335" s="214"/>
      <c r="N335" s="215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144</v>
      </c>
      <c r="AU335" s="19" t="s">
        <v>88</v>
      </c>
    </row>
    <row r="336" spans="1:47" s="2" customFormat="1" ht="12">
      <c r="A336" s="40"/>
      <c r="B336" s="41"/>
      <c r="C336" s="42"/>
      <c r="D336" s="229" t="s">
        <v>240</v>
      </c>
      <c r="E336" s="42"/>
      <c r="F336" s="230" t="s">
        <v>538</v>
      </c>
      <c r="G336" s="42"/>
      <c r="H336" s="42"/>
      <c r="I336" s="213"/>
      <c r="J336" s="42"/>
      <c r="K336" s="42"/>
      <c r="L336" s="46"/>
      <c r="M336" s="214"/>
      <c r="N336" s="215"/>
      <c r="O336" s="86"/>
      <c r="P336" s="86"/>
      <c r="Q336" s="86"/>
      <c r="R336" s="86"/>
      <c r="S336" s="86"/>
      <c r="T336" s="87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9" t="s">
        <v>240</v>
      </c>
      <c r="AU336" s="19" t="s">
        <v>88</v>
      </c>
    </row>
    <row r="337" spans="1:51" s="15" customFormat="1" ht="12">
      <c r="A337" s="15"/>
      <c r="B337" s="253"/>
      <c r="C337" s="254"/>
      <c r="D337" s="211" t="s">
        <v>242</v>
      </c>
      <c r="E337" s="255" t="s">
        <v>20</v>
      </c>
      <c r="F337" s="256" t="s">
        <v>539</v>
      </c>
      <c r="G337" s="254"/>
      <c r="H337" s="255" t="s">
        <v>20</v>
      </c>
      <c r="I337" s="257"/>
      <c r="J337" s="254"/>
      <c r="K337" s="254"/>
      <c r="L337" s="258"/>
      <c r="M337" s="259"/>
      <c r="N337" s="260"/>
      <c r="O337" s="260"/>
      <c r="P337" s="260"/>
      <c r="Q337" s="260"/>
      <c r="R337" s="260"/>
      <c r="S337" s="260"/>
      <c r="T337" s="261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62" t="s">
        <v>242</v>
      </c>
      <c r="AU337" s="262" t="s">
        <v>88</v>
      </c>
      <c r="AV337" s="15" t="s">
        <v>22</v>
      </c>
      <c r="AW337" s="15" t="s">
        <v>40</v>
      </c>
      <c r="AX337" s="15" t="s">
        <v>79</v>
      </c>
      <c r="AY337" s="262" t="s">
        <v>137</v>
      </c>
    </row>
    <row r="338" spans="1:51" s="13" customFormat="1" ht="12">
      <c r="A338" s="13"/>
      <c r="B338" s="231"/>
      <c r="C338" s="232"/>
      <c r="D338" s="211" t="s">
        <v>242</v>
      </c>
      <c r="E338" s="233" t="s">
        <v>20</v>
      </c>
      <c r="F338" s="234" t="s">
        <v>540</v>
      </c>
      <c r="G338" s="232"/>
      <c r="H338" s="235">
        <v>10</v>
      </c>
      <c r="I338" s="236"/>
      <c r="J338" s="232"/>
      <c r="K338" s="232"/>
      <c r="L338" s="237"/>
      <c r="M338" s="238"/>
      <c r="N338" s="239"/>
      <c r="O338" s="239"/>
      <c r="P338" s="239"/>
      <c r="Q338" s="239"/>
      <c r="R338" s="239"/>
      <c r="S338" s="239"/>
      <c r="T338" s="240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1" t="s">
        <v>242</v>
      </c>
      <c r="AU338" s="241" t="s">
        <v>88</v>
      </c>
      <c r="AV338" s="13" t="s">
        <v>88</v>
      </c>
      <c r="AW338" s="13" t="s">
        <v>40</v>
      </c>
      <c r="AX338" s="13" t="s">
        <v>22</v>
      </c>
      <c r="AY338" s="241" t="s">
        <v>137</v>
      </c>
    </row>
    <row r="339" spans="1:63" s="11" customFormat="1" ht="22.8" customHeight="1">
      <c r="A339" s="11"/>
      <c r="B339" s="184"/>
      <c r="C339" s="185"/>
      <c r="D339" s="186" t="s">
        <v>78</v>
      </c>
      <c r="E339" s="227" t="s">
        <v>541</v>
      </c>
      <c r="F339" s="227" t="s">
        <v>542</v>
      </c>
      <c r="G339" s="185"/>
      <c r="H339" s="185"/>
      <c r="I339" s="188"/>
      <c r="J339" s="228">
        <f>BK339</f>
        <v>0</v>
      </c>
      <c r="K339" s="185"/>
      <c r="L339" s="190"/>
      <c r="M339" s="191"/>
      <c r="N339" s="192"/>
      <c r="O339" s="192"/>
      <c r="P339" s="193">
        <f>SUM(P340:P342)</f>
        <v>0</v>
      </c>
      <c r="Q339" s="192"/>
      <c r="R339" s="193">
        <f>SUM(R340:R342)</f>
        <v>0</v>
      </c>
      <c r="S339" s="192"/>
      <c r="T339" s="194">
        <f>SUM(T340:T342)</f>
        <v>0</v>
      </c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R339" s="195" t="s">
        <v>22</v>
      </c>
      <c r="AT339" s="196" t="s">
        <v>78</v>
      </c>
      <c r="AU339" s="196" t="s">
        <v>22</v>
      </c>
      <c r="AY339" s="195" t="s">
        <v>137</v>
      </c>
      <c r="BK339" s="197">
        <f>SUM(BK340:BK342)</f>
        <v>0</v>
      </c>
    </row>
    <row r="340" spans="1:65" s="2" customFormat="1" ht="21.75" customHeight="1">
      <c r="A340" s="40"/>
      <c r="B340" s="41"/>
      <c r="C340" s="198" t="s">
        <v>543</v>
      </c>
      <c r="D340" s="198" t="s">
        <v>138</v>
      </c>
      <c r="E340" s="199" t="s">
        <v>544</v>
      </c>
      <c r="F340" s="200" t="s">
        <v>545</v>
      </c>
      <c r="G340" s="201" t="s">
        <v>293</v>
      </c>
      <c r="H340" s="202">
        <v>24.8</v>
      </c>
      <c r="I340" s="203"/>
      <c r="J340" s="204">
        <f>ROUND(I340*H340,2)</f>
        <v>0</v>
      </c>
      <c r="K340" s="200" t="s">
        <v>20</v>
      </c>
      <c r="L340" s="46"/>
      <c r="M340" s="205" t="s">
        <v>20</v>
      </c>
      <c r="N340" s="206" t="s">
        <v>50</v>
      </c>
      <c r="O340" s="86"/>
      <c r="P340" s="207">
        <f>O340*H340</f>
        <v>0</v>
      </c>
      <c r="Q340" s="207">
        <v>0</v>
      </c>
      <c r="R340" s="207">
        <f>Q340*H340</f>
        <v>0</v>
      </c>
      <c r="S340" s="207">
        <v>0</v>
      </c>
      <c r="T340" s="208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09" t="s">
        <v>142</v>
      </c>
      <c r="AT340" s="209" t="s">
        <v>138</v>
      </c>
      <c r="AU340" s="209" t="s">
        <v>88</v>
      </c>
      <c r="AY340" s="19" t="s">
        <v>137</v>
      </c>
      <c r="BE340" s="210">
        <f>IF(N340="základní",J340,0)</f>
        <v>0</v>
      </c>
      <c r="BF340" s="210">
        <f>IF(N340="snížená",J340,0)</f>
        <v>0</v>
      </c>
      <c r="BG340" s="210">
        <f>IF(N340="zákl. přenesená",J340,0)</f>
        <v>0</v>
      </c>
      <c r="BH340" s="210">
        <f>IF(N340="sníž. přenesená",J340,0)</f>
        <v>0</v>
      </c>
      <c r="BI340" s="210">
        <f>IF(N340="nulová",J340,0)</f>
        <v>0</v>
      </c>
      <c r="BJ340" s="19" t="s">
        <v>22</v>
      </c>
      <c r="BK340" s="210">
        <f>ROUND(I340*H340,2)</f>
        <v>0</v>
      </c>
      <c r="BL340" s="19" t="s">
        <v>142</v>
      </c>
      <c r="BM340" s="209" t="s">
        <v>546</v>
      </c>
    </row>
    <row r="341" spans="1:47" s="2" customFormat="1" ht="12">
      <c r="A341" s="40"/>
      <c r="B341" s="41"/>
      <c r="C341" s="42"/>
      <c r="D341" s="211" t="s">
        <v>144</v>
      </c>
      <c r="E341" s="42"/>
      <c r="F341" s="212" t="s">
        <v>545</v>
      </c>
      <c r="G341" s="42"/>
      <c r="H341" s="42"/>
      <c r="I341" s="213"/>
      <c r="J341" s="42"/>
      <c r="K341" s="42"/>
      <c r="L341" s="46"/>
      <c r="M341" s="214"/>
      <c r="N341" s="215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144</v>
      </c>
      <c r="AU341" s="19" t="s">
        <v>88</v>
      </c>
    </row>
    <row r="342" spans="1:47" s="2" customFormat="1" ht="12">
      <c r="A342" s="40"/>
      <c r="B342" s="41"/>
      <c r="C342" s="42"/>
      <c r="D342" s="211" t="s">
        <v>145</v>
      </c>
      <c r="E342" s="42"/>
      <c r="F342" s="216" t="s">
        <v>547</v>
      </c>
      <c r="G342" s="42"/>
      <c r="H342" s="42"/>
      <c r="I342" s="213"/>
      <c r="J342" s="42"/>
      <c r="K342" s="42"/>
      <c r="L342" s="46"/>
      <c r="M342" s="214"/>
      <c r="N342" s="215"/>
      <c r="O342" s="86"/>
      <c r="P342" s="86"/>
      <c r="Q342" s="86"/>
      <c r="R342" s="86"/>
      <c r="S342" s="86"/>
      <c r="T342" s="87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9" t="s">
        <v>145</v>
      </c>
      <c r="AU342" s="19" t="s">
        <v>88</v>
      </c>
    </row>
    <row r="343" spans="1:63" s="11" customFormat="1" ht="22.8" customHeight="1">
      <c r="A343" s="11"/>
      <c r="B343" s="184"/>
      <c r="C343" s="185"/>
      <c r="D343" s="186" t="s">
        <v>78</v>
      </c>
      <c r="E343" s="227" t="s">
        <v>548</v>
      </c>
      <c r="F343" s="227" t="s">
        <v>549</v>
      </c>
      <c r="G343" s="185"/>
      <c r="H343" s="185"/>
      <c r="I343" s="188"/>
      <c r="J343" s="228">
        <f>BK343</f>
        <v>0</v>
      </c>
      <c r="K343" s="185"/>
      <c r="L343" s="190"/>
      <c r="M343" s="191"/>
      <c r="N343" s="192"/>
      <c r="O343" s="192"/>
      <c r="P343" s="193">
        <f>SUM(P344:P346)</f>
        <v>0</v>
      </c>
      <c r="Q343" s="192"/>
      <c r="R343" s="193">
        <f>SUM(R344:R346)</f>
        <v>0</v>
      </c>
      <c r="S343" s="192"/>
      <c r="T343" s="194">
        <f>SUM(T344:T346)</f>
        <v>0</v>
      </c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R343" s="195" t="s">
        <v>22</v>
      </c>
      <c r="AT343" s="196" t="s">
        <v>78</v>
      </c>
      <c r="AU343" s="196" t="s">
        <v>22</v>
      </c>
      <c r="AY343" s="195" t="s">
        <v>137</v>
      </c>
      <c r="BK343" s="197">
        <f>SUM(BK344:BK346)</f>
        <v>0</v>
      </c>
    </row>
    <row r="344" spans="1:65" s="2" customFormat="1" ht="16.5" customHeight="1">
      <c r="A344" s="40"/>
      <c r="B344" s="41"/>
      <c r="C344" s="198" t="s">
        <v>550</v>
      </c>
      <c r="D344" s="198" t="s">
        <v>138</v>
      </c>
      <c r="E344" s="199" t="s">
        <v>551</v>
      </c>
      <c r="F344" s="200" t="s">
        <v>552</v>
      </c>
      <c r="G344" s="201" t="s">
        <v>293</v>
      </c>
      <c r="H344" s="202">
        <v>2300.744</v>
      </c>
      <c r="I344" s="203"/>
      <c r="J344" s="204">
        <f>ROUND(I344*H344,2)</f>
        <v>0</v>
      </c>
      <c r="K344" s="200" t="s">
        <v>237</v>
      </c>
      <c r="L344" s="46"/>
      <c r="M344" s="205" t="s">
        <v>20</v>
      </c>
      <c r="N344" s="206" t="s">
        <v>50</v>
      </c>
      <c r="O344" s="86"/>
      <c r="P344" s="207">
        <f>O344*H344</f>
        <v>0</v>
      </c>
      <c r="Q344" s="207">
        <v>0</v>
      </c>
      <c r="R344" s="207">
        <f>Q344*H344</f>
        <v>0</v>
      </c>
      <c r="S344" s="207">
        <v>0</v>
      </c>
      <c r="T344" s="208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09" t="s">
        <v>142</v>
      </c>
      <c r="AT344" s="209" t="s">
        <v>138</v>
      </c>
      <c r="AU344" s="209" t="s">
        <v>88</v>
      </c>
      <c r="AY344" s="19" t="s">
        <v>137</v>
      </c>
      <c r="BE344" s="210">
        <f>IF(N344="základní",J344,0)</f>
        <v>0</v>
      </c>
      <c r="BF344" s="210">
        <f>IF(N344="snížená",J344,0)</f>
        <v>0</v>
      </c>
      <c r="BG344" s="210">
        <f>IF(N344="zákl. přenesená",J344,0)</f>
        <v>0</v>
      </c>
      <c r="BH344" s="210">
        <f>IF(N344="sníž. přenesená",J344,0)</f>
        <v>0</v>
      </c>
      <c r="BI344" s="210">
        <f>IF(N344="nulová",J344,0)</f>
        <v>0</v>
      </c>
      <c r="BJ344" s="19" t="s">
        <v>22</v>
      </c>
      <c r="BK344" s="210">
        <f>ROUND(I344*H344,2)</f>
        <v>0</v>
      </c>
      <c r="BL344" s="19" t="s">
        <v>142</v>
      </c>
      <c r="BM344" s="209" t="s">
        <v>553</v>
      </c>
    </row>
    <row r="345" spans="1:47" s="2" customFormat="1" ht="12">
      <c r="A345" s="40"/>
      <c r="B345" s="41"/>
      <c r="C345" s="42"/>
      <c r="D345" s="211" t="s">
        <v>144</v>
      </c>
      <c r="E345" s="42"/>
      <c r="F345" s="212" t="s">
        <v>554</v>
      </c>
      <c r="G345" s="42"/>
      <c r="H345" s="42"/>
      <c r="I345" s="213"/>
      <c r="J345" s="42"/>
      <c r="K345" s="42"/>
      <c r="L345" s="46"/>
      <c r="M345" s="214"/>
      <c r="N345" s="215"/>
      <c r="O345" s="86"/>
      <c r="P345" s="86"/>
      <c r="Q345" s="86"/>
      <c r="R345" s="86"/>
      <c r="S345" s="86"/>
      <c r="T345" s="87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9" t="s">
        <v>144</v>
      </c>
      <c r="AU345" s="19" t="s">
        <v>88</v>
      </c>
    </row>
    <row r="346" spans="1:47" s="2" customFormat="1" ht="12">
      <c r="A346" s="40"/>
      <c r="B346" s="41"/>
      <c r="C346" s="42"/>
      <c r="D346" s="229" t="s">
        <v>240</v>
      </c>
      <c r="E346" s="42"/>
      <c r="F346" s="230" t="s">
        <v>555</v>
      </c>
      <c r="G346" s="42"/>
      <c r="H346" s="42"/>
      <c r="I346" s="213"/>
      <c r="J346" s="42"/>
      <c r="K346" s="42"/>
      <c r="L346" s="46"/>
      <c r="M346" s="214"/>
      <c r="N346" s="215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240</v>
      </c>
      <c r="AU346" s="19" t="s">
        <v>88</v>
      </c>
    </row>
    <row r="347" spans="1:63" s="11" customFormat="1" ht="25.9" customHeight="1">
      <c r="A347" s="11"/>
      <c r="B347" s="184"/>
      <c r="C347" s="185"/>
      <c r="D347" s="186" t="s">
        <v>78</v>
      </c>
      <c r="E347" s="187" t="s">
        <v>556</v>
      </c>
      <c r="F347" s="187" t="s">
        <v>557</v>
      </c>
      <c r="G347" s="185"/>
      <c r="H347" s="185"/>
      <c r="I347" s="188"/>
      <c r="J347" s="189">
        <f>BK347</f>
        <v>0</v>
      </c>
      <c r="K347" s="185"/>
      <c r="L347" s="190"/>
      <c r="M347" s="191"/>
      <c r="N347" s="192"/>
      <c r="O347" s="192"/>
      <c r="P347" s="193">
        <f>P348</f>
        <v>0</v>
      </c>
      <c r="Q347" s="192"/>
      <c r="R347" s="193">
        <f>R348</f>
        <v>0.06</v>
      </c>
      <c r="S347" s="192"/>
      <c r="T347" s="194">
        <f>T348</f>
        <v>0</v>
      </c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R347" s="195" t="s">
        <v>88</v>
      </c>
      <c r="AT347" s="196" t="s">
        <v>78</v>
      </c>
      <c r="AU347" s="196" t="s">
        <v>79</v>
      </c>
      <c r="AY347" s="195" t="s">
        <v>137</v>
      </c>
      <c r="BK347" s="197">
        <f>BK348</f>
        <v>0</v>
      </c>
    </row>
    <row r="348" spans="1:63" s="11" customFormat="1" ht="22.8" customHeight="1">
      <c r="A348" s="11"/>
      <c r="B348" s="184"/>
      <c r="C348" s="185"/>
      <c r="D348" s="186" t="s">
        <v>78</v>
      </c>
      <c r="E348" s="227" t="s">
        <v>558</v>
      </c>
      <c r="F348" s="227" t="s">
        <v>559</v>
      </c>
      <c r="G348" s="185"/>
      <c r="H348" s="185"/>
      <c r="I348" s="188"/>
      <c r="J348" s="228">
        <f>BK348</f>
        <v>0</v>
      </c>
      <c r="K348" s="185"/>
      <c r="L348" s="190"/>
      <c r="M348" s="191"/>
      <c r="N348" s="192"/>
      <c r="O348" s="192"/>
      <c r="P348" s="193">
        <f>SUM(P349:P354)</f>
        <v>0</v>
      </c>
      <c r="Q348" s="192"/>
      <c r="R348" s="193">
        <f>SUM(R349:R354)</f>
        <v>0.06</v>
      </c>
      <c r="S348" s="192"/>
      <c r="T348" s="194">
        <f>SUM(T349:T354)</f>
        <v>0</v>
      </c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R348" s="195" t="s">
        <v>88</v>
      </c>
      <c r="AT348" s="196" t="s">
        <v>78</v>
      </c>
      <c r="AU348" s="196" t="s">
        <v>22</v>
      </c>
      <c r="AY348" s="195" t="s">
        <v>137</v>
      </c>
      <c r="BK348" s="197">
        <f>SUM(BK349:BK354)</f>
        <v>0</v>
      </c>
    </row>
    <row r="349" spans="1:65" s="2" customFormat="1" ht="24.15" customHeight="1">
      <c r="A349" s="40"/>
      <c r="B349" s="41"/>
      <c r="C349" s="198" t="s">
        <v>560</v>
      </c>
      <c r="D349" s="198" t="s">
        <v>138</v>
      </c>
      <c r="E349" s="199" t="s">
        <v>561</v>
      </c>
      <c r="F349" s="200" t="s">
        <v>562</v>
      </c>
      <c r="G349" s="201" t="s">
        <v>563</v>
      </c>
      <c r="H349" s="202">
        <v>1</v>
      </c>
      <c r="I349" s="203"/>
      <c r="J349" s="204">
        <f>ROUND(I349*H349,2)</f>
        <v>0</v>
      </c>
      <c r="K349" s="200" t="s">
        <v>20</v>
      </c>
      <c r="L349" s="46"/>
      <c r="M349" s="205" t="s">
        <v>20</v>
      </c>
      <c r="N349" s="206" t="s">
        <v>50</v>
      </c>
      <c r="O349" s="86"/>
      <c r="P349" s="207">
        <f>O349*H349</f>
        <v>0</v>
      </c>
      <c r="Q349" s="207">
        <v>0.06</v>
      </c>
      <c r="R349" s="207">
        <f>Q349*H349</f>
        <v>0.06</v>
      </c>
      <c r="S349" s="207">
        <v>0</v>
      </c>
      <c r="T349" s="208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09" t="s">
        <v>201</v>
      </c>
      <c r="AT349" s="209" t="s">
        <v>138</v>
      </c>
      <c r="AU349" s="209" t="s">
        <v>88</v>
      </c>
      <c r="AY349" s="19" t="s">
        <v>137</v>
      </c>
      <c r="BE349" s="210">
        <f>IF(N349="základní",J349,0)</f>
        <v>0</v>
      </c>
      <c r="BF349" s="210">
        <f>IF(N349="snížená",J349,0)</f>
        <v>0</v>
      </c>
      <c r="BG349" s="210">
        <f>IF(N349="zákl. přenesená",J349,0)</f>
        <v>0</v>
      </c>
      <c r="BH349" s="210">
        <f>IF(N349="sníž. přenesená",J349,0)</f>
        <v>0</v>
      </c>
      <c r="BI349" s="210">
        <f>IF(N349="nulová",J349,0)</f>
        <v>0</v>
      </c>
      <c r="BJ349" s="19" t="s">
        <v>22</v>
      </c>
      <c r="BK349" s="210">
        <f>ROUND(I349*H349,2)</f>
        <v>0</v>
      </c>
      <c r="BL349" s="19" t="s">
        <v>201</v>
      </c>
      <c r="BM349" s="209" t="s">
        <v>564</v>
      </c>
    </row>
    <row r="350" spans="1:47" s="2" customFormat="1" ht="12">
      <c r="A350" s="40"/>
      <c r="B350" s="41"/>
      <c r="C350" s="42"/>
      <c r="D350" s="211" t="s">
        <v>144</v>
      </c>
      <c r="E350" s="42"/>
      <c r="F350" s="212" t="s">
        <v>565</v>
      </c>
      <c r="G350" s="42"/>
      <c r="H350" s="42"/>
      <c r="I350" s="213"/>
      <c r="J350" s="42"/>
      <c r="K350" s="42"/>
      <c r="L350" s="46"/>
      <c r="M350" s="214"/>
      <c r="N350" s="215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144</v>
      </c>
      <c r="AU350" s="19" t="s">
        <v>88</v>
      </c>
    </row>
    <row r="351" spans="1:47" s="2" customFormat="1" ht="12">
      <c r="A351" s="40"/>
      <c r="B351" s="41"/>
      <c r="C351" s="42"/>
      <c r="D351" s="211" t="s">
        <v>145</v>
      </c>
      <c r="E351" s="42"/>
      <c r="F351" s="216" t="s">
        <v>566</v>
      </c>
      <c r="G351" s="42"/>
      <c r="H351" s="42"/>
      <c r="I351" s="213"/>
      <c r="J351" s="42"/>
      <c r="K351" s="42"/>
      <c r="L351" s="46"/>
      <c r="M351" s="214"/>
      <c r="N351" s="215"/>
      <c r="O351" s="86"/>
      <c r="P351" s="86"/>
      <c r="Q351" s="86"/>
      <c r="R351" s="86"/>
      <c r="S351" s="86"/>
      <c r="T351" s="87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9" t="s">
        <v>145</v>
      </c>
      <c r="AU351" s="19" t="s">
        <v>88</v>
      </c>
    </row>
    <row r="352" spans="1:65" s="2" customFormat="1" ht="16.5" customHeight="1">
      <c r="A352" s="40"/>
      <c r="B352" s="41"/>
      <c r="C352" s="198" t="s">
        <v>567</v>
      </c>
      <c r="D352" s="198" t="s">
        <v>138</v>
      </c>
      <c r="E352" s="199" t="s">
        <v>568</v>
      </c>
      <c r="F352" s="200" t="s">
        <v>569</v>
      </c>
      <c r="G352" s="201" t="s">
        <v>293</v>
      </c>
      <c r="H352" s="202">
        <v>0.06</v>
      </c>
      <c r="I352" s="203"/>
      <c r="J352" s="204">
        <f>ROUND(I352*H352,2)</f>
        <v>0</v>
      </c>
      <c r="K352" s="200" t="s">
        <v>237</v>
      </c>
      <c r="L352" s="46"/>
      <c r="M352" s="205" t="s">
        <v>20</v>
      </c>
      <c r="N352" s="206" t="s">
        <v>50</v>
      </c>
      <c r="O352" s="86"/>
      <c r="P352" s="207">
        <f>O352*H352</f>
        <v>0</v>
      </c>
      <c r="Q352" s="207">
        <v>0</v>
      </c>
      <c r="R352" s="207">
        <f>Q352*H352</f>
        <v>0</v>
      </c>
      <c r="S352" s="207">
        <v>0</v>
      </c>
      <c r="T352" s="208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09" t="s">
        <v>201</v>
      </c>
      <c r="AT352" s="209" t="s">
        <v>138</v>
      </c>
      <c r="AU352" s="209" t="s">
        <v>88</v>
      </c>
      <c r="AY352" s="19" t="s">
        <v>137</v>
      </c>
      <c r="BE352" s="210">
        <f>IF(N352="základní",J352,0)</f>
        <v>0</v>
      </c>
      <c r="BF352" s="210">
        <f>IF(N352="snížená",J352,0)</f>
        <v>0</v>
      </c>
      <c r="BG352" s="210">
        <f>IF(N352="zákl. přenesená",J352,0)</f>
        <v>0</v>
      </c>
      <c r="BH352" s="210">
        <f>IF(N352="sníž. přenesená",J352,0)</f>
        <v>0</v>
      </c>
      <c r="BI352" s="210">
        <f>IF(N352="nulová",J352,0)</f>
        <v>0</v>
      </c>
      <c r="BJ352" s="19" t="s">
        <v>22</v>
      </c>
      <c r="BK352" s="210">
        <f>ROUND(I352*H352,2)</f>
        <v>0</v>
      </c>
      <c r="BL352" s="19" t="s">
        <v>201</v>
      </c>
      <c r="BM352" s="209" t="s">
        <v>570</v>
      </c>
    </row>
    <row r="353" spans="1:47" s="2" customFormat="1" ht="12">
      <c r="A353" s="40"/>
      <c r="B353" s="41"/>
      <c r="C353" s="42"/>
      <c r="D353" s="211" t="s">
        <v>144</v>
      </c>
      <c r="E353" s="42"/>
      <c r="F353" s="212" t="s">
        <v>571</v>
      </c>
      <c r="G353" s="42"/>
      <c r="H353" s="42"/>
      <c r="I353" s="213"/>
      <c r="J353" s="42"/>
      <c r="K353" s="42"/>
      <c r="L353" s="46"/>
      <c r="M353" s="214"/>
      <c r="N353" s="215"/>
      <c r="O353" s="86"/>
      <c r="P353" s="86"/>
      <c r="Q353" s="86"/>
      <c r="R353" s="86"/>
      <c r="S353" s="86"/>
      <c r="T353" s="87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T353" s="19" t="s">
        <v>144</v>
      </c>
      <c r="AU353" s="19" t="s">
        <v>88</v>
      </c>
    </row>
    <row r="354" spans="1:47" s="2" customFormat="1" ht="12">
      <c r="A354" s="40"/>
      <c r="B354" s="41"/>
      <c r="C354" s="42"/>
      <c r="D354" s="229" t="s">
        <v>240</v>
      </c>
      <c r="E354" s="42"/>
      <c r="F354" s="230" t="s">
        <v>572</v>
      </c>
      <c r="G354" s="42"/>
      <c r="H354" s="42"/>
      <c r="I354" s="213"/>
      <c r="J354" s="42"/>
      <c r="K354" s="42"/>
      <c r="L354" s="46"/>
      <c r="M354" s="217"/>
      <c r="N354" s="218"/>
      <c r="O354" s="219"/>
      <c r="P354" s="219"/>
      <c r="Q354" s="219"/>
      <c r="R354" s="219"/>
      <c r="S354" s="219"/>
      <c r="T354" s="22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240</v>
      </c>
      <c r="AU354" s="19" t="s">
        <v>88</v>
      </c>
    </row>
    <row r="355" spans="1:31" s="2" customFormat="1" ht="6.95" customHeight="1">
      <c r="A355" s="40"/>
      <c r="B355" s="61"/>
      <c r="C355" s="62"/>
      <c r="D355" s="62"/>
      <c r="E355" s="62"/>
      <c r="F355" s="62"/>
      <c r="G355" s="62"/>
      <c r="H355" s="62"/>
      <c r="I355" s="62"/>
      <c r="J355" s="62"/>
      <c r="K355" s="62"/>
      <c r="L355" s="46"/>
      <c r="M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</row>
  </sheetData>
  <sheetProtection password="CC35" sheet="1" objects="1" scenarios="1" formatColumns="0" formatRows="0" autoFilter="0"/>
  <autoFilter ref="C88:K354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4" r:id="rId1" display="https://podminky.urs.cz/item/CS_URS_2022_01/111251103"/>
    <hyperlink ref="F102" r:id="rId2" display="https://podminky.urs.cz/item/CS_URS_2022_01/112101104"/>
    <hyperlink ref="F108" r:id="rId3" display="https://podminky.urs.cz/item/CS_URS_2022_01/112251104"/>
    <hyperlink ref="F118" r:id="rId4" display="https://podminky.urs.cz/item/CS_URS_2022_01/115001102"/>
    <hyperlink ref="F123" r:id="rId5" display="https://podminky.urs.cz/item/CS_URS_2022_01/115101201"/>
    <hyperlink ref="F127" r:id="rId6" display="https://podminky.urs.cz/item/CS_URS_2022_01/116951201"/>
    <hyperlink ref="F135" r:id="rId7" display="https://podminky.urs.cz/item/CS_URS_2022_01/121151123"/>
    <hyperlink ref="F141" r:id="rId8" display="https://podminky.urs.cz/item/CS_URS_2022_01/122251107"/>
    <hyperlink ref="F152" r:id="rId9" display="https://podminky.urs.cz/item/CS_URS_2022_01/131351105"/>
    <hyperlink ref="F157" r:id="rId10" display="https://podminky.urs.cz/item/CS_URS_2022_01/132251256"/>
    <hyperlink ref="F169" r:id="rId11" display="https://podminky.urs.cz/item/CS_URS_2022_01/162351103"/>
    <hyperlink ref="F192" r:id="rId12" display="https://podminky.urs.cz/item/CS_URS_2022_01/167151111"/>
    <hyperlink ref="F203" r:id="rId13" display="https://podminky.urs.cz/item/CS_URS_2022_01/171153101"/>
    <hyperlink ref="F213" r:id="rId14" display="https://podminky.urs.cz/item/CS_URS_2022_01/171103202"/>
    <hyperlink ref="F218" r:id="rId15" display="https://podminky.urs.cz/item/CS_URS_2022_01/171251101"/>
    <hyperlink ref="F232" r:id="rId16" display="https://podminky.urs.cz/item/CS_URS_2022_01/174151101"/>
    <hyperlink ref="F241" r:id="rId17" display="https://podminky.urs.cz/item/CS_URS_2022_01/175111101"/>
    <hyperlink ref="F256" r:id="rId18" display="https://podminky.urs.cz/item/CS_URS_2022_01/181451121"/>
    <hyperlink ref="F264" r:id="rId19" display="https://podminky.urs.cz/item/CS_URS_2022_01/181951112"/>
    <hyperlink ref="F269" r:id="rId20" display="https://podminky.urs.cz/item/CS_URS_2022_01/182251101"/>
    <hyperlink ref="F273" r:id="rId21" display="https://podminky.urs.cz/item/CS_URS_2022_01/182351133"/>
    <hyperlink ref="F279" r:id="rId22" display="https://podminky.urs.cz/item/CS_URS_2022_01/183405291.R."/>
    <hyperlink ref="F284" r:id="rId23" display="https://podminky.urs.cz/item/CS_URS_2022_01/185804312"/>
    <hyperlink ref="F290" r:id="rId24" display="https://podminky.urs.cz/item/CS_URS_2022_01/212755218"/>
    <hyperlink ref="F294" r:id="rId25" display="https://podminky.urs.cz/item/CS_URS_2022_01/213141111"/>
    <hyperlink ref="F304" r:id="rId26" display="https://podminky.urs.cz/item/CS_URS_2022_01/275313811"/>
    <hyperlink ref="F310" r:id="rId27" display="https://podminky.urs.cz/item/CS_URS_2022_01/463211132"/>
    <hyperlink ref="F316" r:id="rId28" display="https://podminky.urs.cz/item/CS_URS_2022_01/464541111"/>
    <hyperlink ref="F323" r:id="rId29" display="https://podminky.urs.cz/item/CS_URS_2022_01/469521211"/>
    <hyperlink ref="F329" r:id="rId30" display="https://podminky.urs.cz/item/CS_URS_2022_01/564861111"/>
    <hyperlink ref="F336" r:id="rId31" display="https://podminky.urs.cz/item/CS_URS_2022_01/962052211"/>
    <hyperlink ref="F346" r:id="rId32" display="https://podminky.urs.cz/item/CS_URS_2022_01/998321011"/>
    <hyperlink ref="F354" r:id="rId33" display="https://podminky.urs.cz/item/CS_URS_2022_01/998767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88</v>
      </c>
    </row>
    <row r="4" spans="2:46" s="1" customFormat="1" ht="24.95" customHeight="1">
      <c r="B4" s="22"/>
      <c r="D4" s="132" t="s">
        <v>113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Librantický potok, Bukovina, výstavba suché retenční nádrže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114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573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19</v>
      </c>
      <c r="E11" s="40"/>
      <c r="F11" s="138" t="s">
        <v>20</v>
      </c>
      <c r="G11" s="40"/>
      <c r="H11" s="40"/>
      <c r="I11" s="134" t="s">
        <v>21</v>
      </c>
      <c r="J11" s="138" t="s">
        <v>20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23</v>
      </c>
      <c r="E12" s="40"/>
      <c r="F12" s="138" t="s">
        <v>24</v>
      </c>
      <c r="G12" s="40"/>
      <c r="H12" s="40"/>
      <c r="I12" s="134" t="s">
        <v>25</v>
      </c>
      <c r="J12" s="139" t="str">
        <f>'Rekapitulace stavby'!AN8</f>
        <v>4. 4. 2022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29</v>
      </c>
      <c r="E14" s="40"/>
      <c r="F14" s="40"/>
      <c r="G14" s="40"/>
      <c r="H14" s="40"/>
      <c r="I14" s="134" t="s">
        <v>30</v>
      </c>
      <c r="J14" s="138" t="s">
        <v>31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32</v>
      </c>
      <c r="F15" s="40"/>
      <c r="G15" s="40"/>
      <c r="H15" s="40"/>
      <c r="I15" s="134" t="s">
        <v>33</v>
      </c>
      <c r="J15" s="138" t="s">
        <v>20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34</v>
      </c>
      <c r="E17" s="40"/>
      <c r="F17" s="40"/>
      <c r="G17" s="40"/>
      <c r="H17" s="40"/>
      <c r="I17" s="134" t="s">
        <v>30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33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36</v>
      </c>
      <c r="E20" s="40"/>
      <c r="F20" s="40"/>
      <c r="G20" s="40"/>
      <c r="H20" s="40"/>
      <c r="I20" s="134" t="s">
        <v>30</v>
      </c>
      <c r="J20" s="138" t="s">
        <v>37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38</v>
      </c>
      <c r="F21" s="40"/>
      <c r="G21" s="40"/>
      <c r="H21" s="40"/>
      <c r="I21" s="134" t="s">
        <v>33</v>
      </c>
      <c r="J21" s="138" t="s">
        <v>39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41</v>
      </c>
      <c r="E23" s="40"/>
      <c r="F23" s="40"/>
      <c r="G23" s="40"/>
      <c r="H23" s="40"/>
      <c r="I23" s="134" t="s">
        <v>30</v>
      </c>
      <c r="J23" s="138" t="s">
        <v>20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42</v>
      </c>
      <c r="F24" s="40"/>
      <c r="G24" s="40"/>
      <c r="H24" s="40"/>
      <c r="I24" s="134" t="s">
        <v>33</v>
      </c>
      <c r="J24" s="138" t="s">
        <v>20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43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20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45</v>
      </c>
      <c r="E30" s="40"/>
      <c r="F30" s="40"/>
      <c r="G30" s="40"/>
      <c r="H30" s="40"/>
      <c r="I30" s="40"/>
      <c r="J30" s="146">
        <f>ROUND(J90,2)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47</v>
      </c>
      <c r="G32" s="40"/>
      <c r="H32" s="40"/>
      <c r="I32" s="147" t="s">
        <v>46</v>
      </c>
      <c r="J32" s="147" t="s">
        <v>48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49</v>
      </c>
      <c r="E33" s="134" t="s">
        <v>50</v>
      </c>
      <c r="F33" s="149">
        <f>ROUND((SUM(BE90:BE408)),2)</f>
        <v>0</v>
      </c>
      <c r="G33" s="40"/>
      <c r="H33" s="40"/>
      <c r="I33" s="150">
        <v>0.21</v>
      </c>
      <c r="J33" s="149">
        <f>ROUND(((SUM(BE90:BE408))*I33),2)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51</v>
      </c>
      <c r="F34" s="149">
        <f>ROUND((SUM(BF90:BF408)),2)</f>
        <v>0</v>
      </c>
      <c r="G34" s="40"/>
      <c r="H34" s="40"/>
      <c r="I34" s="150">
        <v>0.15</v>
      </c>
      <c r="J34" s="149">
        <f>ROUND(((SUM(BF90:BF408))*I34),2)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52</v>
      </c>
      <c r="F35" s="149">
        <f>ROUND((SUM(BG90:BG408)),2)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53</v>
      </c>
      <c r="F36" s="149">
        <f>ROUND((SUM(BH90:BH408)),2)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54</v>
      </c>
      <c r="F37" s="149">
        <f>ROUND((SUM(BI90:BI408)),2)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55</v>
      </c>
      <c r="E39" s="153"/>
      <c r="F39" s="153"/>
      <c r="G39" s="154" t="s">
        <v>56</v>
      </c>
      <c r="H39" s="155" t="s">
        <v>57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116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Librantický potok, Bukovina, výstavba suché retenční nádrže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114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02 - Bezpečnostní přeliv, skluz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23</v>
      </c>
      <c r="D52" s="42"/>
      <c r="E52" s="42"/>
      <c r="F52" s="29" t="str">
        <f>F12</f>
        <v>Bukovina u Hradce Králové</v>
      </c>
      <c r="G52" s="42"/>
      <c r="H52" s="42"/>
      <c r="I52" s="34" t="s">
        <v>25</v>
      </c>
      <c r="J52" s="74" t="str">
        <f>IF(J12="","",J12)</f>
        <v>4. 4. 2022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29</v>
      </c>
      <c r="D54" s="42"/>
      <c r="E54" s="42"/>
      <c r="F54" s="29" t="str">
        <f>E15</f>
        <v>Povodí Labe, s.p.</v>
      </c>
      <c r="G54" s="42"/>
      <c r="H54" s="42"/>
      <c r="I54" s="34" t="s">
        <v>36</v>
      </c>
      <c r="J54" s="38" t="str">
        <f>E21</f>
        <v>Valbek, spol. s r.o., středisko Plzeň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34</v>
      </c>
      <c r="D55" s="42"/>
      <c r="E55" s="42"/>
      <c r="F55" s="29" t="str">
        <f>IF(E18="","",E18)</f>
        <v>Vyplň údaj</v>
      </c>
      <c r="G55" s="42"/>
      <c r="H55" s="42"/>
      <c r="I55" s="34" t="s">
        <v>41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117</v>
      </c>
      <c r="D57" s="164"/>
      <c r="E57" s="164"/>
      <c r="F57" s="164"/>
      <c r="G57" s="164"/>
      <c r="H57" s="164"/>
      <c r="I57" s="164"/>
      <c r="J57" s="165" t="s">
        <v>118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77</v>
      </c>
      <c r="D59" s="42"/>
      <c r="E59" s="42"/>
      <c r="F59" s="42"/>
      <c r="G59" s="42"/>
      <c r="H59" s="42"/>
      <c r="I59" s="42"/>
      <c r="J59" s="104">
        <f>J90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119</v>
      </c>
    </row>
    <row r="60" spans="1:31" s="9" customFormat="1" ht="24.95" customHeight="1">
      <c r="A60" s="9"/>
      <c r="B60" s="167"/>
      <c r="C60" s="168"/>
      <c r="D60" s="169" t="s">
        <v>221</v>
      </c>
      <c r="E60" s="170"/>
      <c r="F60" s="170"/>
      <c r="G60" s="170"/>
      <c r="H60" s="170"/>
      <c r="I60" s="170"/>
      <c r="J60" s="171">
        <f>J91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2" customFormat="1" ht="19.9" customHeight="1">
      <c r="A61" s="12"/>
      <c r="B61" s="221"/>
      <c r="C61" s="222"/>
      <c r="D61" s="223" t="s">
        <v>222</v>
      </c>
      <c r="E61" s="224"/>
      <c r="F61" s="224"/>
      <c r="G61" s="224"/>
      <c r="H61" s="224"/>
      <c r="I61" s="224"/>
      <c r="J61" s="225">
        <f>J92</f>
        <v>0</v>
      </c>
      <c r="K61" s="222"/>
      <c r="L61" s="226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12" customFormat="1" ht="19.9" customHeight="1">
      <c r="A62" s="12"/>
      <c r="B62" s="221"/>
      <c r="C62" s="222"/>
      <c r="D62" s="223" t="s">
        <v>223</v>
      </c>
      <c r="E62" s="224"/>
      <c r="F62" s="224"/>
      <c r="G62" s="224"/>
      <c r="H62" s="224"/>
      <c r="I62" s="224"/>
      <c r="J62" s="225">
        <f>J219</f>
        <v>0</v>
      </c>
      <c r="K62" s="222"/>
      <c r="L62" s="226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s="12" customFormat="1" ht="19.9" customHeight="1">
      <c r="A63" s="12"/>
      <c r="B63" s="221"/>
      <c r="C63" s="222"/>
      <c r="D63" s="223" t="s">
        <v>574</v>
      </c>
      <c r="E63" s="224"/>
      <c r="F63" s="224"/>
      <c r="G63" s="224"/>
      <c r="H63" s="224"/>
      <c r="I63" s="224"/>
      <c r="J63" s="225">
        <f>J236</f>
        <v>0</v>
      </c>
      <c r="K63" s="222"/>
      <c r="L63" s="22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s="12" customFormat="1" ht="19.9" customHeight="1">
      <c r="A64" s="12"/>
      <c r="B64" s="221"/>
      <c r="C64" s="222"/>
      <c r="D64" s="223" t="s">
        <v>224</v>
      </c>
      <c r="E64" s="224"/>
      <c r="F64" s="224"/>
      <c r="G64" s="224"/>
      <c r="H64" s="224"/>
      <c r="I64" s="224"/>
      <c r="J64" s="225">
        <f>J305</f>
        <v>0</v>
      </c>
      <c r="K64" s="222"/>
      <c r="L64" s="226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s="12" customFormat="1" ht="19.9" customHeight="1">
      <c r="A65" s="12"/>
      <c r="B65" s="221"/>
      <c r="C65" s="222"/>
      <c r="D65" s="223" t="s">
        <v>575</v>
      </c>
      <c r="E65" s="224"/>
      <c r="F65" s="224"/>
      <c r="G65" s="224"/>
      <c r="H65" s="224"/>
      <c r="I65" s="224"/>
      <c r="J65" s="225">
        <f>J343</f>
        <v>0</v>
      </c>
      <c r="K65" s="222"/>
      <c r="L65" s="22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12" customFormat="1" ht="19.9" customHeight="1">
      <c r="A66" s="12"/>
      <c r="B66" s="221"/>
      <c r="C66" s="222"/>
      <c r="D66" s="223" t="s">
        <v>226</v>
      </c>
      <c r="E66" s="224"/>
      <c r="F66" s="224"/>
      <c r="G66" s="224"/>
      <c r="H66" s="224"/>
      <c r="I66" s="224"/>
      <c r="J66" s="225">
        <f>J362</f>
        <v>0</v>
      </c>
      <c r="K66" s="222"/>
      <c r="L66" s="226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s="12" customFormat="1" ht="19.9" customHeight="1">
      <c r="A67" s="12"/>
      <c r="B67" s="221"/>
      <c r="C67" s="222"/>
      <c r="D67" s="223" t="s">
        <v>228</v>
      </c>
      <c r="E67" s="224"/>
      <c r="F67" s="224"/>
      <c r="G67" s="224"/>
      <c r="H67" s="224"/>
      <c r="I67" s="224"/>
      <c r="J67" s="225">
        <f>J380</f>
        <v>0</v>
      </c>
      <c r="K67" s="222"/>
      <c r="L67" s="226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s="9" customFormat="1" ht="24.95" customHeight="1">
      <c r="A68" s="9"/>
      <c r="B68" s="167"/>
      <c r="C68" s="168"/>
      <c r="D68" s="169" t="s">
        <v>229</v>
      </c>
      <c r="E68" s="170"/>
      <c r="F68" s="170"/>
      <c r="G68" s="170"/>
      <c r="H68" s="170"/>
      <c r="I68" s="170"/>
      <c r="J68" s="171">
        <f>J384</f>
        <v>0</v>
      </c>
      <c r="K68" s="168"/>
      <c r="L68" s="17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2" customFormat="1" ht="19.9" customHeight="1">
      <c r="A69" s="12"/>
      <c r="B69" s="221"/>
      <c r="C69" s="222"/>
      <c r="D69" s="223" t="s">
        <v>230</v>
      </c>
      <c r="E69" s="224"/>
      <c r="F69" s="224"/>
      <c r="G69" s="224"/>
      <c r="H69" s="224"/>
      <c r="I69" s="224"/>
      <c r="J69" s="225">
        <f>J385</f>
        <v>0</v>
      </c>
      <c r="K69" s="222"/>
      <c r="L69" s="226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s="12" customFormat="1" ht="19.9" customHeight="1">
      <c r="A70" s="12"/>
      <c r="B70" s="221"/>
      <c r="C70" s="222"/>
      <c r="D70" s="223" t="s">
        <v>576</v>
      </c>
      <c r="E70" s="224"/>
      <c r="F70" s="224"/>
      <c r="G70" s="224"/>
      <c r="H70" s="224"/>
      <c r="I70" s="224"/>
      <c r="J70" s="225">
        <f>J402</f>
        <v>0</v>
      </c>
      <c r="K70" s="222"/>
      <c r="L70" s="22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121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62" t="str">
        <f>E7</f>
        <v>Librantický potok, Bukovina, výstavba suché retenční nádrže</v>
      </c>
      <c r="F80" s="34"/>
      <c r="G80" s="34"/>
      <c r="H80" s="34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114</v>
      </c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71" t="str">
        <f>E9</f>
        <v>SO 02 - Bezpečnostní přeliv, skluz</v>
      </c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23</v>
      </c>
      <c r="D84" s="42"/>
      <c r="E84" s="42"/>
      <c r="F84" s="29" t="str">
        <f>F12</f>
        <v>Bukovina u Hradce Králové</v>
      </c>
      <c r="G84" s="42"/>
      <c r="H84" s="42"/>
      <c r="I84" s="34" t="s">
        <v>25</v>
      </c>
      <c r="J84" s="74" t="str">
        <f>IF(J12="","",J12)</f>
        <v>4. 4. 2022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25.65" customHeight="1">
      <c r="A86" s="40"/>
      <c r="B86" s="41"/>
      <c r="C86" s="34" t="s">
        <v>29</v>
      </c>
      <c r="D86" s="42"/>
      <c r="E86" s="42"/>
      <c r="F86" s="29" t="str">
        <f>E15</f>
        <v>Povodí Labe, s.p.</v>
      </c>
      <c r="G86" s="42"/>
      <c r="H86" s="42"/>
      <c r="I86" s="34" t="s">
        <v>36</v>
      </c>
      <c r="J86" s="38" t="str">
        <f>E21</f>
        <v>Valbek, spol. s r.o., středisko Plzeň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15" customHeight="1">
      <c r="A87" s="40"/>
      <c r="B87" s="41"/>
      <c r="C87" s="34" t="s">
        <v>34</v>
      </c>
      <c r="D87" s="42"/>
      <c r="E87" s="42"/>
      <c r="F87" s="29" t="str">
        <f>IF(E18="","",E18)</f>
        <v>Vyplň údaj</v>
      </c>
      <c r="G87" s="42"/>
      <c r="H87" s="42"/>
      <c r="I87" s="34" t="s">
        <v>41</v>
      </c>
      <c r="J87" s="38" t="str">
        <f>E24</f>
        <v xml:space="preserve"> 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0.3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10" customFormat="1" ht="29.25" customHeight="1">
      <c r="A89" s="173"/>
      <c r="B89" s="174"/>
      <c r="C89" s="175" t="s">
        <v>122</v>
      </c>
      <c r="D89" s="176" t="s">
        <v>64</v>
      </c>
      <c r="E89" s="176" t="s">
        <v>60</v>
      </c>
      <c r="F89" s="176" t="s">
        <v>61</v>
      </c>
      <c r="G89" s="176" t="s">
        <v>123</v>
      </c>
      <c r="H89" s="176" t="s">
        <v>124</v>
      </c>
      <c r="I89" s="176" t="s">
        <v>125</v>
      </c>
      <c r="J89" s="176" t="s">
        <v>118</v>
      </c>
      <c r="K89" s="177" t="s">
        <v>126</v>
      </c>
      <c r="L89" s="178"/>
      <c r="M89" s="94" t="s">
        <v>20</v>
      </c>
      <c r="N89" s="95" t="s">
        <v>49</v>
      </c>
      <c r="O89" s="95" t="s">
        <v>127</v>
      </c>
      <c r="P89" s="95" t="s">
        <v>128</v>
      </c>
      <c r="Q89" s="95" t="s">
        <v>129</v>
      </c>
      <c r="R89" s="95" t="s">
        <v>130</v>
      </c>
      <c r="S89" s="95" t="s">
        <v>131</v>
      </c>
      <c r="T89" s="96" t="s">
        <v>132</v>
      </c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</row>
    <row r="90" spans="1:63" s="2" customFormat="1" ht="22.8" customHeight="1">
      <c r="A90" s="40"/>
      <c r="B90" s="41"/>
      <c r="C90" s="101" t="s">
        <v>133</v>
      </c>
      <c r="D90" s="42"/>
      <c r="E90" s="42"/>
      <c r="F90" s="42"/>
      <c r="G90" s="42"/>
      <c r="H90" s="42"/>
      <c r="I90" s="42"/>
      <c r="J90" s="179">
        <f>BK90</f>
        <v>0</v>
      </c>
      <c r="K90" s="42"/>
      <c r="L90" s="46"/>
      <c r="M90" s="97"/>
      <c r="N90" s="180"/>
      <c r="O90" s="98"/>
      <c r="P90" s="181">
        <f>P91+P384</f>
        <v>0</v>
      </c>
      <c r="Q90" s="98"/>
      <c r="R90" s="181">
        <f>R91+R384</f>
        <v>2019.90622592</v>
      </c>
      <c r="S90" s="98"/>
      <c r="T90" s="182">
        <f>T91+T384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78</v>
      </c>
      <c r="AU90" s="19" t="s">
        <v>119</v>
      </c>
      <c r="BK90" s="183">
        <f>BK91+BK384</f>
        <v>0</v>
      </c>
    </row>
    <row r="91" spans="1:63" s="11" customFormat="1" ht="25.9" customHeight="1">
      <c r="A91" s="11"/>
      <c r="B91" s="184"/>
      <c r="C91" s="185"/>
      <c r="D91" s="186" t="s">
        <v>78</v>
      </c>
      <c r="E91" s="187" t="s">
        <v>231</v>
      </c>
      <c r="F91" s="187" t="s">
        <v>232</v>
      </c>
      <c r="G91" s="185"/>
      <c r="H91" s="185"/>
      <c r="I91" s="188"/>
      <c r="J91" s="189">
        <f>BK91</f>
        <v>0</v>
      </c>
      <c r="K91" s="185"/>
      <c r="L91" s="190"/>
      <c r="M91" s="191"/>
      <c r="N91" s="192"/>
      <c r="O91" s="192"/>
      <c r="P91" s="193">
        <f>P92+P219+P236+P305+P343+P362+P380</f>
        <v>0</v>
      </c>
      <c r="Q91" s="192"/>
      <c r="R91" s="193">
        <f>R92+R219+R236+R305+R343+R362+R380</f>
        <v>2019.50512982</v>
      </c>
      <c r="S91" s="192"/>
      <c r="T91" s="194">
        <f>T92+T219+T236+T305+T343+T362+T380</f>
        <v>0</v>
      </c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R91" s="195" t="s">
        <v>22</v>
      </c>
      <c r="AT91" s="196" t="s">
        <v>78</v>
      </c>
      <c r="AU91" s="196" t="s">
        <v>79</v>
      </c>
      <c r="AY91" s="195" t="s">
        <v>137</v>
      </c>
      <c r="BK91" s="197">
        <f>BK92+BK219+BK236+BK305+BK343+BK362+BK380</f>
        <v>0</v>
      </c>
    </row>
    <row r="92" spans="1:63" s="11" customFormat="1" ht="22.8" customHeight="1">
      <c r="A92" s="11"/>
      <c r="B92" s="184"/>
      <c r="C92" s="185"/>
      <c r="D92" s="186" t="s">
        <v>78</v>
      </c>
      <c r="E92" s="227" t="s">
        <v>22</v>
      </c>
      <c r="F92" s="227" t="s">
        <v>233</v>
      </c>
      <c r="G92" s="185"/>
      <c r="H92" s="185"/>
      <c r="I92" s="188"/>
      <c r="J92" s="228">
        <f>BK92</f>
        <v>0</v>
      </c>
      <c r="K92" s="185"/>
      <c r="L92" s="190"/>
      <c r="M92" s="191"/>
      <c r="N92" s="192"/>
      <c r="O92" s="192"/>
      <c r="P92" s="193">
        <f>SUM(P93:P218)</f>
        <v>0</v>
      </c>
      <c r="Q92" s="192"/>
      <c r="R92" s="193">
        <f>SUM(R93:R218)</f>
        <v>9.406829</v>
      </c>
      <c r="S92" s="192"/>
      <c r="T92" s="194">
        <f>SUM(T93:T218)</f>
        <v>0</v>
      </c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R92" s="195" t="s">
        <v>22</v>
      </c>
      <c r="AT92" s="196" t="s">
        <v>78</v>
      </c>
      <c r="AU92" s="196" t="s">
        <v>22</v>
      </c>
      <c r="AY92" s="195" t="s">
        <v>137</v>
      </c>
      <c r="BK92" s="197">
        <f>SUM(BK93:BK218)</f>
        <v>0</v>
      </c>
    </row>
    <row r="93" spans="1:65" s="2" customFormat="1" ht="16.5" customHeight="1">
      <c r="A93" s="40"/>
      <c r="B93" s="41"/>
      <c r="C93" s="198" t="s">
        <v>22</v>
      </c>
      <c r="D93" s="198" t="s">
        <v>138</v>
      </c>
      <c r="E93" s="199" t="s">
        <v>276</v>
      </c>
      <c r="F93" s="200" t="s">
        <v>277</v>
      </c>
      <c r="G93" s="201" t="s">
        <v>278</v>
      </c>
      <c r="H93" s="202">
        <v>61</v>
      </c>
      <c r="I93" s="203"/>
      <c r="J93" s="204">
        <f>ROUND(I93*H93,2)</f>
        <v>0</v>
      </c>
      <c r="K93" s="200" t="s">
        <v>237</v>
      </c>
      <c r="L93" s="46"/>
      <c r="M93" s="205" t="s">
        <v>20</v>
      </c>
      <c r="N93" s="206" t="s">
        <v>50</v>
      </c>
      <c r="O93" s="86"/>
      <c r="P93" s="207">
        <f>O93*H93</f>
        <v>0</v>
      </c>
      <c r="Q93" s="207">
        <v>3E-05</v>
      </c>
      <c r="R93" s="207">
        <f>Q93*H93</f>
        <v>0.00183</v>
      </c>
      <c r="S93" s="207">
        <v>0</v>
      </c>
      <c r="T93" s="208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09" t="s">
        <v>142</v>
      </c>
      <c r="AT93" s="209" t="s">
        <v>138</v>
      </c>
      <c r="AU93" s="209" t="s">
        <v>88</v>
      </c>
      <c r="AY93" s="19" t="s">
        <v>137</v>
      </c>
      <c r="BE93" s="210">
        <f>IF(N93="základní",J93,0)</f>
        <v>0</v>
      </c>
      <c r="BF93" s="210">
        <f>IF(N93="snížená",J93,0)</f>
        <v>0</v>
      </c>
      <c r="BG93" s="210">
        <f>IF(N93="zákl. přenesená",J93,0)</f>
        <v>0</v>
      </c>
      <c r="BH93" s="210">
        <f>IF(N93="sníž. přenesená",J93,0)</f>
        <v>0</v>
      </c>
      <c r="BI93" s="210">
        <f>IF(N93="nulová",J93,0)</f>
        <v>0</v>
      </c>
      <c r="BJ93" s="19" t="s">
        <v>22</v>
      </c>
      <c r="BK93" s="210">
        <f>ROUND(I93*H93,2)</f>
        <v>0</v>
      </c>
      <c r="BL93" s="19" t="s">
        <v>142</v>
      </c>
      <c r="BM93" s="209" t="s">
        <v>577</v>
      </c>
    </row>
    <row r="94" spans="1:47" s="2" customFormat="1" ht="12">
      <c r="A94" s="40"/>
      <c r="B94" s="41"/>
      <c r="C94" s="42"/>
      <c r="D94" s="211" t="s">
        <v>144</v>
      </c>
      <c r="E94" s="42"/>
      <c r="F94" s="212" t="s">
        <v>280</v>
      </c>
      <c r="G94" s="42"/>
      <c r="H94" s="42"/>
      <c r="I94" s="213"/>
      <c r="J94" s="42"/>
      <c r="K94" s="42"/>
      <c r="L94" s="46"/>
      <c r="M94" s="214"/>
      <c r="N94" s="215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144</v>
      </c>
      <c r="AU94" s="19" t="s">
        <v>88</v>
      </c>
    </row>
    <row r="95" spans="1:47" s="2" customFormat="1" ht="12">
      <c r="A95" s="40"/>
      <c r="B95" s="41"/>
      <c r="C95" s="42"/>
      <c r="D95" s="229" t="s">
        <v>240</v>
      </c>
      <c r="E95" s="42"/>
      <c r="F95" s="230" t="s">
        <v>281</v>
      </c>
      <c r="G95" s="42"/>
      <c r="H95" s="42"/>
      <c r="I95" s="213"/>
      <c r="J95" s="42"/>
      <c r="K95" s="42"/>
      <c r="L95" s="46"/>
      <c r="M95" s="214"/>
      <c r="N95" s="215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240</v>
      </c>
      <c r="AU95" s="19" t="s">
        <v>88</v>
      </c>
    </row>
    <row r="96" spans="1:51" s="13" customFormat="1" ht="12">
      <c r="A96" s="13"/>
      <c r="B96" s="231"/>
      <c r="C96" s="232"/>
      <c r="D96" s="211" t="s">
        <v>242</v>
      </c>
      <c r="E96" s="233" t="s">
        <v>20</v>
      </c>
      <c r="F96" s="234" t="s">
        <v>578</v>
      </c>
      <c r="G96" s="232"/>
      <c r="H96" s="235">
        <v>61</v>
      </c>
      <c r="I96" s="236"/>
      <c r="J96" s="232"/>
      <c r="K96" s="232"/>
      <c r="L96" s="237"/>
      <c r="M96" s="238"/>
      <c r="N96" s="239"/>
      <c r="O96" s="239"/>
      <c r="P96" s="239"/>
      <c r="Q96" s="239"/>
      <c r="R96" s="239"/>
      <c r="S96" s="239"/>
      <c r="T96" s="24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1" t="s">
        <v>242</v>
      </c>
      <c r="AU96" s="241" t="s">
        <v>88</v>
      </c>
      <c r="AV96" s="13" t="s">
        <v>88</v>
      </c>
      <c r="AW96" s="13" t="s">
        <v>40</v>
      </c>
      <c r="AX96" s="13" t="s">
        <v>22</v>
      </c>
      <c r="AY96" s="241" t="s">
        <v>137</v>
      </c>
    </row>
    <row r="97" spans="1:65" s="2" customFormat="1" ht="16.5" customHeight="1">
      <c r="A97" s="40"/>
      <c r="B97" s="41"/>
      <c r="C97" s="198" t="s">
        <v>88</v>
      </c>
      <c r="D97" s="198" t="s">
        <v>138</v>
      </c>
      <c r="E97" s="199" t="s">
        <v>297</v>
      </c>
      <c r="F97" s="200" t="s">
        <v>298</v>
      </c>
      <c r="G97" s="201" t="s">
        <v>236</v>
      </c>
      <c r="H97" s="202">
        <v>2164.085</v>
      </c>
      <c r="I97" s="203"/>
      <c r="J97" s="204">
        <f>ROUND(I97*H97,2)</f>
        <v>0</v>
      </c>
      <c r="K97" s="200" t="s">
        <v>237</v>
      </c>
      <c r="L97" s="46"/>
      <c r="M97" s="205" t="s">
        <v>20</v>
      </c>
      <c r="N97" s="206" t="s">
        <v>50</v>
      </c>
      <c r="O97" s="86"/>
      <c r="P97" s="207">
        <f>O97*H97</f>
        <v>0</v>
      </c>
      <c r="Q97" s="207">
        <v>0</v>
      </c>
      <c r="R97" s="207">
        <f>Q97*H97</f>
        <v>0</v>
      </c>
      <c r="S97" s="207">
        <v>0</v>
      </c>
      <c r="T97" s="208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09" t="s">
        <v>142</v>
      </c>
      <c r="AT97" s="209" t="s">
        <v>138</v>
      </c>
      <c r="AU97" s="209" t="s">
        <v>88</v>
      </c>
      <c r="AY97" s="19" t="s">
        <v>137</v>
      </c>
      <c r="BE97" s="210">
        <f>IF(N97="základní",J97,0)</f>
        <v>0</v>
      </c>
      <c r="BF97" s="210">
        <f>IF(N97="snížená",J97,0)</f>
        <v>0</v>
      </c>
      <c r="BG97" s="210">
        <f>IF(N97="zákl. přenesená",J97,0)</f>
        <v>0</v>
      </c>
      <c r="BH97" s="210">
        <f>IF(N97="sníž. přenesená",J97,0)</f>
        <v>0</v>
      </c>
      <c r="BI97" s="210">
        <f>IF(N97="nulová",J97,0)</f>
        <v>0</v>
      </c>
      <c r="BJ97" s="19" t="s">
        <v>22</v>
      </c>
      <c r="BK97" s="210">
        <f>ROUND(I97*H97,2)</f>
        <v>0</v>
      </c>
      <c r="BL97" s="19" t="s">
        <v>142</v>
      </c>
      <c r="BM97" s="209" t="s">
        <v>579</v>
      </c>
    </row>
    <row r="98" spans="1:47" s="2" customFormat="1" ht="12">
      <c r="A98" s="40"/>
      <c r="B98" s="41"/>
      <c r="C98" s="42"/>
      <c r="D98" s="211" t="s">
        <v>144</v>
      </c>
      <c r="E98" s="42"/>
      <c r="F98" s="212" t="s">
        <v>300</v>
      </c>
      <c r="G98" s="42"/>
      <c r="H98" s="42"/>
      <c r="I98" s="213"/>
      <c r="J98" s="42"/>
      <c r="K98" s="42"/>
      <c r="L98" s="46"/>
      <c r="M98" s="214"/>
      <c r="N98" s="215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144</v>
      </c>
      <c r="AU98" s="19" t="s">
        <v>88</v>
      </c>
    </row>
    <row r="99" spans="1:47" s="2" customFormat="1" ht="12">
      <c r="A99" s="40"/>
      <c r="B99" s="41"/>
      <c r="C99" s="42"/>
      <c r="D99" s="229" t="s">
        <v>240</v>
      </c>
      <c r="E99" s="42"/>
      <c r="F99" s="230" t="s">
        <v>301</v>
      </c>
      <c r="G99" s="42"/>
      <c r="H99" s="42"/>
      <c r="I99" s="213"/>
      <c r="J99" s="42"/>
      <c r="K99" s="42"/>
      <c r="L99" s="46"/>
      <c r="M99" s="214"/>
      <c r="N99" s="215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240</v>
      </c>
      <c r="AU99" s="19" t="s">
        <v>88</v>
      </c>
    </row>
    <row r="100" spans="1:47" s="2" customFormat="1" ht="12">
      <c r="A100" s="40"/>
      <c r="B100" s="41"/>
      <c r="C100" s="42"/>
      <c r="D100" s="211" t="s">
        <v>145</v>
      </c>
      <c r="E100" s="42"/>
      <c r="F100" s="216" t="s">
        <v>302</v>
      </c>
      <c r="G100" s="42"/>
      <c r="H100" s="42"/>
      <c r="I100" s="213"/>
      <c r="J100" s="42"/>
      <c r="K100" s="42"/>
      <c r="L100" s="46"/>
      <c r="M100" s="214"/>
      <c r="N100" s="215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145</v>
      </c>
      <c r="AU100" s="19" t="s">
        <v>88</v>
      </c>
    </row>
    <row r="101" spans="1:51" s="15" customFormat="1" ht="12">
      <c r="A101" s="15"/>
      <c r="B101" s="253"/>
      <c r="C101" s="254"/>
      <c r="D101" s="211" t="s">
        <v>242</v>
      </c>
      <c r="E101" s="255" t="s">
        <v>20</v>
      </c>
      <c r="F101" s="256" t="s">
        <v>580</v>
      </c>
      <c r="G101" s="254"/>
      <c r="H101" s="255" t="s">
        <v>20</v>
      </c>
      <c r="I101" s="257"/>
      <c r="J101" s="254"/>
      <c r="K101" s="254"/>
      <c r="L101" s="258"/>
      <c r="M101" s="259"/>
      <c r="N101" s="260"/>
      <c r="O101" s="260"/>
      <c r="P101" s="260"/>
      <c r="Q101" s="260"/>
      <c r="R101" s="260"/>
      <c r="S101" s="260"/>
      <c r="T101" s="261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62" t="s">
        <v>242</v>
      </c>
      <c r="AU101" s="262" t="s">
        <v>88</v>
      </c>
      <c r="AV101" s="15" t="s">
        <v>22</v>
      </c>
      <c r="AW101" s="15" t="s">
        <v>40</v>
      </c>
      <c r="AX101" s="15" t="s">
        <v>79</v>
      </c>
      <c r="AY101" s="262" t="s">
        <v>137</v>
      </c>
    </row>
    <row r="102" spans="1:51" s="15" customFormat="1" ht="12">
      <c r="A102" s="15"/>
      <c r="B102" s="253"/>
      <c r="C102" s="254"/>
      <c r="D102" s="211" t="s">
        <v>242</v>
      </c>
      <c r="E102" s="255" t="s">
        <v>20</v>
      </c>
      <c r="F102" s="256" t="s">
        <v>581</v>
      </c>
      <c r="G102" s="254"/>
      <c r="H102" s="255" t="s">
        <v>20</v>
      </c>
      <c r="I102" s="257"/>
      <c r="J102" s="254"/>
      <c r="K102" s="254"/>
      <c r="L102" s="258"/>
      <c r="M102" s="259"/>
      <c r="N102" s="260"/>
      <c r="O102" s="260"/>
      <c r="P102" s="260"/>
      <c r="Q102" s="260"/>
      <c r="R102" s="260"/>
      <c r="S102" s="260"/>
      <c r="T102" s="261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62" t="s">
        <v>242</v>
      </c>
      <c r="AU102" s="262" t="s">
        <v>88</v>
      </c>
      <c r="AV102" s="15" t="s">
        <v>22</v>
      </c>
      <c r="AW102" s="15" t="s">
        <v>40</v>
      </c>
      <c r="AX102" s="15" t="s">
        <v>79</v>
      </c>
      <c r="AY102" s="262" t="s">
        <v>137</v>
      </c>
    </row>
    <row r="103" spans="1:51" s="13" customFormat="1" ht="12">
      <c r="A103" s="13"/>
      <c r="B103" s="231"/>
      <c r="C103" s="232"/>
      <c r="D103" s="211" t="s">
        <v>242</v>
      </c>
      <c r="E103" s="233" t="s">
        <v>20</v>
      </c>
      <c r="F103" s="234" t="s">
        <v>582</v>
      </c>
      <c r="G103" s="232"/>
      <c r="H103" s="235">
        <v>1086.545</v>
      </c>
      <c r="I103" s="236"/>
      <c r="J103" s="232"/>
      <c r="K103" s="232"/>
      <c r="L103" s="237"/>
      <c r="M103" s="238"/>
      <c r="N103" s="239"/>
      <c r="O103" s="239"/>
      <c r="P103" s="239"/>
      <c r="Q103" s="239"/>
      <c r="R103" s="239"/>
      <c r="S103" s="239"/>
      <c r="T103" s="24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1" t="s">
        <v>242</v>
      </c>
      <c r="AU103" s="241" t="s">
        <v>88</v>
      </c>
      <c r="AV103" s="13" t="s">
        <v>88</v>
      </c>
      <c r="AW103" s="13" t="s">
        <v>40</v>
      </c>
      <c r="AX103" s="13" t="s">
        <v>79</v>
      </c>
      <c r="AY103" s="241" t="s">
        <v>137</v>
      </c>
    </row>
    <row r="104" spans="1:51" s="13" customFormat="1" ht="12">
      <c r="A104" s="13"/>
      <c r="B104" s="231"/>
      <c r="C104" s="232"/>
      <c r="D104" s="211" t="s">
        <v>242</v>
      </c>
      <c r="E104" s="233" t="s">
        <v>20</v>
      </c>
      <c r="F104" s="234" t="s">
        <v>583</v>
      </c>
      <c r="G104" s="232"/>
      <c r="H104" s="235">
        <v>157.54</v>
      </c>
      <c r="I104" s="236"/>
      <c r="J104" s="232"/>
      <c r="K104" s="232"/>
      <c r="L104" s="237"/>
      <c r="M104" s="238"/>
      <c r="N104" s="239"/>
      <c r="O104" s="239"/>
      <c r="P104" s="239"/>
      <c r="Q104" s="239"/>
      <c r="R104" s="239"/>
      <c r="S104" s="239"/>
      <c r="T104" s="24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1" t="s">
        <v>242</v>
      </c>
      <c r="AU104" s="241" t="s">
        <v>88</v>
      </c>
      <c r="AV104" s="13" t="s">
        <v>88</v>
      </c>
      <c r="AW104" s="13" t="s">
        <v>40</v>
      </c>
      <c r="AX104" s="13" t="s">
        <v>79</v>
      </c>
      <c r="AY104" s="241" t="s">
        <v>137</v>
      </c>
    </row>
    <row r="105" spans="1:51" s="13" customFormat="1" ht="12">
      <c r="A105" s="13"/>
      <c r="B105" s="231"/>
      <c r="C105" s="232"/>
      <c r="D105" s="211" t="s">
        <v>242</v>
      </c>
      <c r="E105" s="233" t="s">
        <v>20</v>
      </c>
      <c r="F105" s="234" t="s">
        <v>584</v>
      </c>
      <c r="G105" s="232"/>
      <c r="H105" s="235">
        <v>920</v>
      </c>
      <c r="I105" s="236"/>
      <c r="J105" s="232"/>
      <c r="K105" s="232"/>
      <c r="L105" s="237"/>
      <c r="M105" s="238"/>
      <c r="N105" s="239"/>
      <c r="O105" s="239"/>
      <c r="P105" s="239"/>
      <c r="Q105" s="239"/>
      <c r="R105" s="239"/>
      <c r="S105" s="239"/>
      <c r="T105" s="24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1" t="s">
        <v>242</v>
      </c>
      <c r="AU105" s="241" t="s">
        <v>88</v>
      </c>
      <c r="AV105" s="13" t="s">
        <v>88</v>
      </c>
      <c r="AW105" s="13" t="s">
        <v>40</v>
      </c>
      <c r="AX105" s="13" t="s">
        <v>79</v>
      </c>
      <c r="AY105" s="241" t="s">
        <v>137</v>
      </c>
    </row>
    <row r="106" spans="1:51" s="14" customFormat="1" ht="12">
      <c r="A106" s="14"/>
      <c r="B106" s="242"/>
      <c r="C106" s="243"/>
      <c r="D106" s="211" t="s">
        <v>242</v>
      </c>
      <c r="E106" s="244" t="s">
        <v>20</v>
      </c>
      <c r="F106" s="245" t="s">
        <v>256</v>
      </c>
      <c r="G106" s="243"/>
      <c r="H106" s="246">
        <v>2164.085</v>
      </c>
      <c r="I106" s="247"/>
      <c r="J106" s="243"/>
      <c r="K106" s="243"/>
      <c r="L106" s="248"/>
      <c r="M106" s="249"/>
      <c r="N106" s="250"/>
      <c r="O106" s="250"/>
      <c r="P106" s="250"/>
      <c r="Q106" s="250"/>
      <c r="R106" s="250"/>
      <c r="S106" s="250"/>
      <c r="T106" s="251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2" t="s">
        <v>242</v>
      </c>
      <c r="AU106" s="252" t="s">
        <v>88</v>
      </c>
      <c r="AV106" s="14" t="s">
        <v>142</v>
      </c>
      <c r="AW106" s="14" t="s">
        <v>40</v>
      </c>
      <c r="AX106" s="14" t="s">
        <v>22</v>
      </c>
      <c r="AY106" s="252" t="s">
        <v>137</v>
      </c>
    </row>
    <row r="107" spans="1:65" s="2" customFormat="1" ht="21.75" customHeight="1">
      <c r="A107" s="40"/>
      <c r="B107" s="41"/>
      <c r="C107" s="198" t="s">
        <v>151</v>
      </c>
      <c r="D107" s="198" t="s">
        <v>138</v>
      </c>
      <c r="E107" s="199" t="s">
        <v>585</v>
      </c>
      <c r="F107" s="200" t="s">
        <v>586</v>
      </c>
      <c r="G107" s="201" t="s">
        <v>285</v>
      </c>
      <c r="H107" s="202">
        <v>807.1</v>
      </c>
      <c r="I107" s="203"/>
      <c r="J107" s="204">
        <f>ROUND(I107*H107,2)</f>
        <v>0</v>
      </c>
      <c r="K107" s="200" t="s">
        <v>237</v>
      </c>
      <c r="L107" s="46"/>
      <c r="M107" s="205" t="s">
        <v>20</v>
      </c>
      <c r="N107" s="206" t="s">
        <v>50</v>
      </c>
      <c r="O107" s="86"/>
      <c r="P107" s="207">
        <f>O107*H107</f>
        <v>0</v>
      </c>
      <c r="Q107" s="207">
        <v>0</v>
      </c>
      <c r="R107" s="207">
        <f>Q107*H107</f>
        <v>0</v>
      </c>
      <c r="S107" s="207">
        <v>0</v>
      </c>
      <c r="T107" s="208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09" t="s">
        <v>142</v>
      </c>
      <c r="AT107" s="209" t="s">
        <v>138</v>
      </c>
      <c r="AU107" s="209" t="s">
        <v>88</v>
      </c>
      <c r="AY107" s="19" t="s">
        <v>137</v>
      </c>
      <c r="BE107" s="210">
        <f>IF(N107="základní",J107,0)</f>
        <v>0</v>
      </c>
      <c r="BF107" s="210">
        <f>IF(N107="snížená",J107,0)</f>
        <v>0</v>
      </c>
      <c r="BG107" s="210">
        <f>IF(N107="zákl. přenesená",J107,0)</f>
        <v>0</v>
      </c>
      <c r="BH107" s="210">
        <f>IF(N107="sníž. přenesená",J107,0)</f>
        <v>0</v>
      </c>
      <c r="BI107" s="210">
        <f>IF(N107="nulová",J107,0)</f>
        <v>0</v>
      </c>
      <c r="BJ107" s="19" t="s">
        <v>22</v>
      </c>
      <c r="BK107" s="210">
        <f>ROUND(I107*H107,2)</f>
        <v>0</v>
      </c>
      <c r="BL107" s="19" t="s">
        <v>142</v>
      </c>
      <c r="BM107" s="209" t="s">
        <v>587</v>
      </c>
    </row>
    <row r="108" spans="1:47" s="2" customFormat="1" ht="12">
      <c r="A108" s="40"/>
      <c r="B108" s="41"/>
      <c r="C108" s="42"/>
      <c r="D108" s="211" t="s">
        <v>144</v>
      </c>
      <c r="E108" s="42"/>
      <c r="F108" s="212" t="s">
        <v>588</v>
      </c>
      <c r="G108" s="42"/>
      <c r="H108" s="42"/>
      <c r="I108" s="213"/>
      <c r="J108" s="42"/>
      <c r="K108" s="42"/>
      <c r="L108" s="46"/>
      <c r="M108" s="214"/>
      <c r="N108" s="215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144</v>
      </c>
      <c r="AU108" s="19" t="s">
        <v>88</v>
      </c>
    </row>
    <row r="109" spans="1:47" s="2" customFormat="1" ht="12">
      <c r="A109" s="40"/>
      <c r="B109" s="41"/>
      <c r="C109" s="42"/>
      <c r="D109" s="229" t="s">
        <v>240</v>
      </c>
      <c r="E109" s="42"/>
      <c r="F109" s="230" t="s">
        <v>589</v>
      </c>
      <c r="G109" s="42"/>
      <c r="H109" s="42"/>
      <c r="I109" s="213"/>
      <c r="J109" s="42"/>
      <c r="K109" s="42"/>
      <c r="L109" s="46"/>
      <c r="M109" s="214"/>
      <c r="N109" s="215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240</v>
      </c>
      <c r="AU109" s="19" t="s">
        <v>88</v>
      </c>
    </row>
    <row r="110" spans="1:51" s="13" customFormat="1" ht="12">
      <c r="A110" s="13"/>
      <c r="B110" s="231"/>
      <c r="C110" s="232"/>
      <c r="D110" s="211" t="s">
        <v>242</v>
      </c>
      <c r="E110" s="233" t="s">
        <v>20</v>
      </c>
      <c r="F110" s="234" t="s">
        <v>590</v>
      </c>
      <c r="G110" s="232"/>
      <c r="H110" s="235">
        <v>807.1</v>
      </c>
      <c r="I110" s="236"/>
      <c r="J110" s="232"/>
      <c r="K110" s="232"/>
      <c r="L110" s="237"/>
      <c r="M110" s="238"/>
      <c r="N110" s="239"/>
      <c r="O110" s="239"/>
      <c r="P110" s="239"/>
      <c r="Q110" s="239"/>
      <c r="R110" s="239"/>
      <c r="S110" s="239"/>
      <c r="T110" s="24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1" t="s">
        <v>242</v>
      </c>
      <c r="AU110" s="241" t="s">
        <v>88</v>
      </c>
      <c r="AV110" s="13" t="s">
        <v>88</v>
      </c>
      <c r="AW110" s="13" t="s">
        <v>40</v>
      </c>
      <c r="AX110" s="13" t="s">
        <v>22</v>
      </c>
      <c r="AY110" s="241" t="s">
        <v>137</v>
      </c>
    </row>
    <row r="111" spans="1:65" s="2" customFormat="1" ht="21.75" customHeight="1">
      <c r="A111" s="40"/>
      <c r="B111" s="41"/>
      <c r="C111" s="198" t="s">
        <v>142</v>
      </c>
      <c r="D111" s="198" t="s">
        <v>138</v>
      </c>
      <c r="E111" s="199" t="s">
        <v>591</v>
      </c>
      <c r="F111" s="200" t="s">
        <v>592</v>
      </c>
      <c r="G111" s="201" t="s">
        <v>285</v>
      </c>
      <c r="H111" s="202">
        <v>617.514</v>
      </c>
      <c r="I111" s="203"/>
      <c r="J111" s="204">
        <f>ROUND(I111*H111,2)</f>
        <v>0</v>
      </c>
      <c r="K111" s="200" t="s">
        <v>237</v>
      </c>
      <c r="L111" s="46"/>
      <c r="M111" s="205" t="s">
        <v>20</v>
      </c>
      <c r="N111" s="206" t="s">
        <v>50</v>
      </c>
      <c r="O111" s="86"/>
      <c r="P111" s="207">
        <f>O111*H111</f>
        <v>0</v>
      </c>
      <c r="Q111" s="207">
        <v>0</v>
      </c>
      <c r="R111" s="207">
        <f>Q111*H111</f>
        <v>0</v>
      </c>
      <c r="S111" s="207">
        <v>0</v>
      </c>
      <c r="T111" s="208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09" t="s">
        <v>142</v>
      </c>
      <c r="AT111" s="209" t="s">
        <v>138</v>
      </c>
      <c r="AU111" s="209" t="s">
        <v>88</v>
      </c>
      <c r="AY111" s="19" t="s">
        <v>137</v>
      </c>
      <c r="BE111" s="210">
        <f>IF(N111="základní",J111,0)</f>
        <v>0</v>
      </c>
      <c r="BF111" s="210">
        <f>IF(N111="snížená",J111,0)</f>
        <v>0</v>
      </c>
      <c r="BG111" s="210">
        <f>IF(N111="zákl. přenesená",J111,0)</f>
        <v>0</v>
      </c>
      <c r="BH111" s="210">
        <f>IF(N111="sníž. přenesená",J111,0)</f>
        <v>0</v>
      </c>
      <c r="BI111" s="210">
        <f>IF(N111="nulová",J111,0)</f>
        <v>0</v>
      </c>
      <c r="BJ111" s="19" t="s">
        <v>22</v>
      </c>
      <c r="BK111" s="210">
        <f>ROUND(I111*H111,2)</f>
        <v>0</v>
      </c>
      <c r="BL111" s="19" t="s">
        <v>142</v>
      </c>
      <c r="BM111" s="209" t="s">
        <v>593</v>
      </c>
    </row>
    <row r="112" spans="1:47" s="2" customFormat="1" ht="12">
      <c r="A112" s="40"/>
      <c r="B112" s="41"/>
      <c r="C112" s="42"/>
      <c r="D112" s="211" t="s">
        <v>144</v>
      </c>
      <c r="E112" s="42"/>
      <c r="F112" s="212" t="s">
        <v>594</v>
      </c>
      <c r="G112" s="42"/>
      <c r="H112" s="42"/>
      <c r="I112" s="213"/>
      <c r="J112" s="42"/>
      <c r="K112" s="42"/>
      <c r="L112" s="46"/>
      <c r="M112" s="214"/>
      <c r="N112" s="215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144</v>
      </c>
      <c r="AU112" s="19" t="s">
        <v>88</v>
      </c>
    </row>
    <row r="113" spans="1:47" s="2" customFormat="1" ht="12">
      <c r="A113" s="40"/>
      <c r="B113" s="41"/>
      <c r="C113" s="42"/>
      <c r="D113" s="229" t="s">
        <v>240</v>
      </c>
      <c r="E113" s="42"/>
      <c r="F113" s="230" t="s">
        <v>595</v>
      </c>
      <c r="G113" s="42"/>
      <c r="H113" s="42"/>
      <c r="I113" s="213"/>
      <c r="J113" s="42"/>
      <c r="K113" s="42"/>
      <c r="L113" s="46"/>
      <c r="M113" s="214"/>
      <c r="N113" s="215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240</v>
      </c>
      <c r="AU113" s="19" t="s">
        <v>88</v>
      </c>
    </row>
    <row r="114" spans="1:51" s="15" customFormat="1" ht="12">
      <c r="A114" s="15"/>
      <c r="B114" s="253"/>
      <c r="C114" s="254"/>
      <c r="D114" s="211" t="s">
        <v>242</v>
      </c>
      <c r="E114" s="255" t="s">
        <v>20</v>
      </c>
      <c r="F114" s="256" t="s">
        <v>596</v>
      </c>
      <c r="G114" s="254"/>
      <c r="H114" s="255" t="s">
        <v>20</v>
      </c>
      <c r="I114" s="257"/>
      <c r="J114" s="254"/>
      <c r="K114" s="254"/>
      <c r="L114" s="258"/>
      <c r="M114" s="259"/>
      <c r="N114" s="260"/>
      <c r="O114" s="260"/>
      <c r="P114" s="260"/>
      <c r="Q114" s="260"/>
      <c r="R114" s="260"/>
      <c r="S114" s="260"/>
      <c r="T114" s="261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62" t="s">
        <v>242</v>
      </c>
      <c r="AU114" s="262" t="s">
        <v>88</v>
      </c>
      <c r="AV114" s="15" t="s">
        <v>22</v>
      </c>
      <c r="AW114" s="15" t="s">
        <v>40</v>
      </c>
      <c r="AX114" s="15" t="s">
        <v>79</v>
      </c>
      <c r="AY114" s="262" t="s">
        <v>137</v>
      </c>
    </row>
    <row r="115" spans="1:51" s="13" customFormat="1" ht="12">
      <c r="A115" s="13"/>
      <c r="B115" s="231"/>
      <c r="C115" s="232"/>
      <c r="D115" s="211" t="s">
        <v>242</v>
      </c>
      <c r="E115" s="233" t="s">
        <v>20</v>
      </c>
      <c r="F115" s="234" t="s">
        <v>597</v>
      </c>
      <c r="G115" s="232"/>
      <c r="H115" s="235">
        <v>454.72</v>
      </c>
      <c r="I115" s="236"/>
      <c r="J115" s="232"/>
      <c r="K115" s="232"/>
      <c r="L115" s="237"/>
      <c r="M115" s="238"/>
      <c r="N115" s="239"/>
      <c r="O115" s="239"/>
      <c r="P115" s="239"/>
      <c r="Q115" s="239"/>
      <c r="R115" s="239"/>
      <c r="S115" s="239"/>
      <c r="T115" s="24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1" t="s">
        <v>242</v>
      </c>
      <c r="AU115" s="241" t="s">
        <v>88</v>
      </c>
      <c r="AV115" s="13" t="s">
        <v>88</v>
      </c>
      <c r="AW115" s="13" t="s">
        <v>40</v>
      </c>
      <c r="AX115" s="13" t="s">
        <v>79</v>
      </c>
      <c r="AY115" s="241" t="s">
        <v>137</v>
      </c>
    </row>
    <row r="116" spans="1:51" s="15" customFormat="1" ht="12">
      <c r="A116" s="15"/>
      <c r="B116" s="253"/>
      <c r="C116" s="254"/>
      <c r="D116" s="211" t="s">
        <v>242</v>
      </c>
      <c r="E116" s="255" t="s">
        <v>20</v>
      </c>
      <c r="F116" s="256" t="s">
        <v>598</v>
      </c>
      <c r="G116" s="254"/>
      <c r="H116" s="255" t="s">
        <v>20</v>
      </c>
      <c r="I116" s="257"/>
      <c r="J116" s="254"/>
      <c r="K116" s="254"/>
      <c r="L116" s="258"/>
      <c r="M116" s="259"/>
      <c r="N116" s="260"/>
      <c r="O116" s="260"/>
      <c r="P116" s="260"/>
      <c r="Q116" s="260"/>
      <c r="R116" s="260"/>
      <c r="S116" s="260"/>
      <c r="T116" s="261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62" t="s">
        <v>242</v>
      </c>
      <c r="AU116" s="262" t="s">
        <v>88</v>
      </c>
      <c r="AV116" s="15" t="s">
        <v>22</v>
      </c>
      <c r="AW116" s="15" t="s">
        <v>40</v>
      </c>
      <c r="AX116" s="15" t="s">
        <v>79</v>
      </c>
      <c r="AY116" s="262" t="s">
        <v>137</v>
      </c>
    </row>
    <row r="117" spans="1:51" s="13" customFormat="1" ht="12">
      <c r="A117" s="13"/>
      <c r="B117" s="231"/>
      <c r="C117" s="232"/>
      <c r="D117" s="211" t="s">
        <v>242</v>
      </c>
      <c r="E117" s="233" t="s">
        <v>20</v>
      </c>
      <c r="F117" s="234" t="s">
        <v>599</v>
      </c>
      <c r="G117" s="232"/>
      <c r="H117" s="235">
        <v>157.844</v>
      </c>
      <c r="I117" s="236"/>
      <c r="J117" s="232"/>
      <c r="K117" s="232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242</v>
      </c>
      <c r="AU117" s="241" t="s">
        <v>88</v>
      </c>
      <c r="AV117" s="13" t="s">
        <v>88</v>
      </c>
      <c r="AW117" s="13" t="s">
        <v>40</v>
      </c>
      <c r="AX117" s="13" t="s">
        <v>79</v>
      </c>
      <c r="AY117" s="241" t="s">
        <v>137</v>
      </c>
    </row>
    <row r="118" spans="1:51" s="15" customFormat="1" ht="12">
      <c r="A118" s="15"/>
      <c r="B118" s="253"/>
      <c r="C118" s="254"/>
      <c r="D118" s="211" t="s">
        <v>242</v>
      </c>
      <c r="E118" s="255" t="s">
        <v>20</v>
      </c>
      <c r="F118" s="256" t="s">
        <v>600</v>
      </c>
      <c r="G118" s="254"/>
      <c r="H118" s="255" t="s">
        <v>20</v>
      </c>
      <c r="I118" s="257"/>
      <c r="J118" s="254"/>
      <c r="K118" s="254"/>
      <c r="L118" s="258"/>
      <c r="M118" s="259"/>
      <c r="N118" s="260"/>
      <c r="O118" s="260"/>
      <c r="P118" s="260"/>
      <c r="Q118" s="260"/>
      <c r="R118" s="260"/>
      <c r="S118" s="260"/>
      <c r="T118" s="261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62" t="s">
        <v>242</v>
      </c>
      <c r="AU118" s="262" t="s">
        <v>88</v>
      </c>
      <c r="AV118" s="15" t="s">
        <v>22</v>
      </c>
      <c r="AW118" s="15" t="s">
        <v>40</v>
      </c>
      <c r="AX118" s="15" t="s">
        <v>79</v>
      </c>
      <c r="AY118" s="262" t="s">
        <v>137</v>
      </c>
    </row>
    <row r="119" spans="1:51" s="13" customFormat="1" ht="12">
      <c r="A119" s="13"/>
      <c r="B119" s="231"/>
      <c r="C119" s="232"/>
      <c r="D119" s="211" t="s">
        <v>242</v>
      </c>
      <c r="E119" s="233" t="s">
        <v>20</v>
      </c>
      <c r="F119" s="234" t="s">
        <v>330</v>
      </c>
      <c r="G119" s="232"/>
      <c r="H119" s="235">
        <v>4.95</v>
      </c>
      <c r="I119" s="236"/>
      <c r="J119" s="232"/>
      <c r="K119" s="232"/>
      <c r="L119" s="237"/>
      <c r="M119" s="238"/>
      <c r="N119" s="239"/>
      <c r="O119" s="239"/>
      <c r="P119" s="239"/>
      <c r="Q119" s="239"/>
      <c r="R119" s="239"/>
      <c r="S119" s="239"/>
      <c r="T119" s="24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1" t="s">
        <v>242</v>
      </c>
      <c r="AU119" s="241" t="s">
        <v>88</v>
      </c>
      <c r="AV119" s="13" t="s">
        <v>88</v>
      </c>
      <c r="AW119" s="13" t="s">
        <v>40</v>
      </c>
      <c r="AX119" s="13" t="s">
        <v>79</v>
      </c>
      <c r="AY119" s="241" t="s">
        <v>137</v>
      </c>
    </row>
    <row r="120" spans="1:51" s="14" customFormat="1" ht="12">
      <c r="A120" s="14"/>
      <c r="B120" s="242"/>
      <c r="C120" s="243"/>
      <c r="D120" s="211" t="s">
        <v>242</v>
      </c>
      <c r="E120" s="244" t="s">
        <v>20</v>
      </c>
      <c r="F120" s="245" t="s">
        <v>256</v>
      </c>
      <c r="G120" s="243"/>
      <c r="H120" s="246">
        <v>617.514</v>
      </c>
      <c r="I120" s="247"/>
      <c r="J120" s="243"/>
      <c r="K120" s="243"/>
      <c r="L120" s="248"/>
      <c r="M120" s="249"/>
      <c r="N120" s="250"/>
      <c r="O120" s="250"/>
      <c r="P120" s="250"/>
      <c r="Q120" s="250"/>
      <c r="R120" s="250"/>
      <c r="S120" s="250"/>
      <c r="T120" s="251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2" t="s">
        <v>242</v>
      </c>
      <c r="AU120" s="252" t="s">
        <v>88</v>
      </c>
      <c r="AV120" s="14" t="s">
        <v>142</v>
      </c>
      <c r="AW120" s="14" t="s">
        <v>40</v>
      </c>
      <c r="AX120" s="14" t="s">
        <v>22</v>
      </c>
      <c r="AY120" s="252" t="s">
        <v>137</v>
      </c>
    </row>
    <row r="121" spans="1:65" s="2" customFormat="1" ht="16.5" customHeight="1">
      <c r="A121" s="40"/>
      <c r="B121" s="41"/>
      <c r="C121" s="198" t="s">
        <v>136</v>
      </c>
      <c r="D121" s="198" t="s">
        <v>138</v>
      </c>
      <c r="E121" s="199" t="s">
        <v>601</v>
      </c>
      <c r="F121" s="200" t="s">
        <v>602</v>
      </c>
      <c r="G121" s="201" t="s">
        <v>236</v>
      </c>
      <c r="H121" s="202">
        <v>535.92</v>
      </c>
      <c r="I121" s="203"/>
      <c r="J121" s="204">
        <f>ROUND(I121*H121,2)</f>
        <v>0</v>
      </c>
      <c r="K121" s="200" t="s">
        <v>237</v>
      </c>
      <c r="L121" s="46"/>
      <c r="M121" s="205" t="s">
        <v>20</v>
      </c>
      <c r="N121" s="206" t="s">
        <v>50</v>
      </c>
      <c r="O121" s="86"/>
      <c r="P121" s="207">
        <f>O121*H121</f>
        <v>0</v>
      </c>
      <c r="Q121" s="207">
        <v>0.0007</v>
      </c>
      <c r="R121" s="207">
        <f>Q121*H121</f>
        <v>0.375144</v>
      </c>
      <c r="S121" s="207">
        <v>0</v>
      </c>
      <c r="T121" s="208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09" t="s">
        <v>142</v>
      </c>
      <c r="AT121" s="209" t="s">
        <v>138</v>
      </c>
      <c r="AU121" s="209" t="s">
        <v>88</v>
      </c>
      <c r="AY121" s="19" t="s">
        <v>137</v>
      </c>
      <c r="BE121" s="210">
        <f>IF(N121="základní",J121,0)</f>
        <v>0</v>
      </c>
      <c r="BF121" s="210">
        <f>IF(N121="snížená",J121,0)</f>
        <v>0</v>
      </c>
      <c r="BG121" s="210">
        <f>IF(N121="zákl. přenesená",J121,0)</f>
        <v>0</v>
      </c>
      <c r="BH121" s="210">
        <f>IF(N121="sníž. přenesená",J121,0)</f>
        <v>0</v>
      </c>
      <c r="BI121" s="210">
        <f>IF(N121="nulová",J121,0)</f>
        <v>0</v>
      </c>
      <c r="BJ121" s="19" t="s">
        <v>22</v>
      </c>
      <c r="BK121" s="210">
        <f>ROUND(I121*H121,2)</f>
        <v>0</v>
      </c>
      <c r="BL121" s="19" t="s">
        <v>142</v>
      </c>
      <c r="BM121" s="209" t="s">
        <v>603</v>
      </c>
    </row>
    <row r="122" spans="1:47" s="2" customFormat="1" ht="12">
      <c r="A122" s="40"/>
      <c r="B122" s="41"/>
      <c r="C122" s="42"/>
      <c r="D122" s="211" t="s">
        <v>144</v>
      </c>
      <c r="E122" s="42"/>
      <c r="F122" s="212" t="s">
        <v>604</v>
      </c>
      <c r="G122" s="42"/>
      <c r="H122" s="42"/>
      <c r="I122" s="213"/>
      <c r="J122" s="42"/>
      <c r="K122" s="42"/>
      <c r="L122" s="46"/>
      <c r="M122" s="214"/>
      <c r="N122" s="215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144</v>
      </c>
      <c r="AU122" s="19" t="s">
        <v>88</v>
      </c>
    </row>
    <row r="123" spans="1:47" s="2" customFormat="1" ht="12">
      <c r="A123" s="40"/>
      <c r="B123" s="41"/>
      <c r="C123" s="42"/>
      <c r="D123" s="229" t="s">
        <v>240</v>
      </c>
      <c r="E123" s="42"/>
      <c r="F123" s="230" t="s">
        <v>605</v>
      </c>
      <c r="G123" s="42"/>
      <c r="H123" s="42"/>
      <c r="I123" s="213"/>
      <c r="J123" s="42"/>
      <c r="K123" s="42"/>
      <c r="L123" s="46"/>
      <c r="M123" s="214"/>
      <c r="N123" s="215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240</v>
      </c>
      <c r="AU123" s="19" t="s">
        <v>88</v>
      </c>
    </row>
    <row r="124" spans="1:51" s="15" customFormat="1" ht="12">
      <c r="A124" s="15"/>
      <c r="B124" s="253"/>
      <c r="C124" s="254"/>
      <c r="D124" s="211" t="s">
        <v>242</v>
      </c>
      <c r="E124" s="255" t="s">
        <v>20</v>
      </c>
      <c r="F124" s="256" t="s">
        <v>596</v>
      </c>
      <c r="G124" s="254"/>
      <c r="H124" s="255" t="s">
        <v>20</v>
      </c>
      <c r="I124" s="257"/>
      <c r="J124" s="254"/>
      <c r="K124" s="254"/>
      <c r="L124" s="258"/>
      <c r="M124" s="259"/>
      <c r="N124" s="260"/>
      <c r="O124" s="260"/>
      <c r="P124" s="260"/>
      <c r="Q124" s="260"/>
      <c r="R124" s="260"/>
      <c r="S124" s="260"/>
      <c r="T124" s="261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62" t="s">
        <v>242</v>
      </c>
      <c r="AU124" s="262" t="s">
        <v>88</v>
      </c>
      <c r="AV124" s="15" t="s">
        <v>22</v>
      </c>
      <c r="AW124" s="15" t="s">
        <v>40</v>
      </c>
      <c r="AX124" s="15" t="s">
        <v>79</v>
      </c>
      <c r="AY124" s="262" t="s">
        <v>137</v>
      </c>
    </row>
    <row r="125" spans="1:51" s="13" customFormat="1" ht="12">
      <c r="A125" s="13"/>
      <c r="B125" s="231"/>
      <c r="C125" s="232"/>
      <c r="D125" s="211" t="s">
        <v>242</v>
      </c>
      <c r="E125" s="233" t="s">
        <v>20</v>
      </c>
      <c r="F125" s="234" t="s">
        <v>606</v>
      </c>
      <c r="G125" s="232"/>
      <c r="H125" s="235">
        <v>535.92</v>
      </c>
      <c r="I125" s="236"/>
      <c r="J125" s="232"/>
      <c r="K125" s="232"/>
      <c r="L125" s="237"/>
      <c r="M125" s="238"/>
      <c r="N125" s="239"/>
      <c r="O125" s="239"/>
      <c r="P125" s="239"/>
      <c r="Q125" s="239"/>
      <c r="R125" s="239"/>
      <c r="S125" s="239"/>
      <c r="T125" s="24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1" t="s">
        <v>242</v>
      </c>
      <c r="AU125" s="241" t="s">
        <v>88</v>
      </c>
      <c r="AV125" s="13" t="s">
        <v>88</v>
      </c>
      <c r="AW125" s="13" t="s">
        <v>40</v>
      </c>
      <c r="AX125" s="13" t="s">
        <v>22</v>
      </c>
      <c r="AY125" s="241" t="s">
        <v>137</v>
      </c>
    </row>
    <row r="126" spans="1:65" s="2" customFormat="1" ht="16.5" customHeight="1">
      <c r="A126" s="40"/>
      <c r="B126" s="41"/>
      <c r="C126" s="198" t="s">
        <v>162</v>
      </c>
      <c r="D126" s="198" t="s">
        <v>138</v>
      </c>
      <c r="E126" s="199" t="s">
        <v>607</v>
      </c>
      <c r="F126" s="200" t="s">
        <v>608</v>
      </c>
      <c r="G126" s="201" t="s">
        <v>236</v>
      </c>
      <c r="H126" s="202">
        <v>535.92</v>
      </c>
      <c r="I126" s="203"/>
      <c r="J126" s="204">
        <f>ROUND(I126*H126,2)</f>
        <v>0</v>
      </c>
      <c r="K126" s="200" t="s">
        <v>237</v>
      </c>
      <c r="L126" s="46"/>
      <c r="M126" s="205" t="s">
        <v>20</v>
      </c>
      <c r="N126" s="206" t="s">
        <v>50</v>
      </c>
      <c r="O126" s="86"/>
      <c r="P126" s="207">
        <f>O126*H126</f>
        <v>0</v>
      </c>
      <c r="Q126" s="207">
        <v>0</v>
      </c>
      <c r="R126" s="207">
        <f>Q126*H126</f>
        <v>0</v>
      </c>
      <c r="S126" s="207">
        <v>0</v>
      </c>
      <c r="T126" s="208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09" t="s">
        <v>142</v>
      </c>
      <c r="AT126" s="209" t="s">
        <v>138</v>
      </c>
      <c r="AU126" s="209" t="s">
        <v>88</v>
      </c>
      <c r="AY126" s="19" t="s">
        <v>137</v>
      </c>
      <c r="BE126" s="210">
        <f>IF(N126="základní",J126,0)</f>
        <v>0</v>
      </c>
      <c r="BF126" s="210">
        <f>IF(N126="snížená",J126,0)</f>
        <v>0</v>
      </c>
      <c r="BG126" s="210">
        <f>IF(N126="zákl. přenesená",J126,0)</f>
        <v>0</v>
      </c>
      <c r="BH126" s="210">
        <f>IF(N126="sníž. přenesená",J126,0)</f>
        <v>0</v>
      </c>
      <c r="BI126" s="210">
        <f>IF(N126="nulová",J126,0)</f>
        <v>0</v>
      </c>
      <c r="BJ126" s="19" t="s">
        <v>22</v>
      </c>
      <c r="BK126" s="210">
        <f>ROUND(I126*H126,2)</f>
        <v>0</v>
      </c>
      <c r="BL126" s="19" t="s">
        <v>142</v>
      </c>
      <c r="BM126" s="209" t="s">
        <v>609</v>
      </c>
    </row>
    <row r="127" spans="1:47" s="2" customFormat="1" ht="12">
      <c r="A127" s="40"/>
      <c r="B127" s="41"/>
      <c r="C127" s="42"/>
      <c r="D127" s="211" t="s">
        <v>144</v>
      </c>
      <c r="E127" s="42"/>
      <c r="F127" s="212" t="s">
        <v>610</v>
      </c>
      <c r="G127" s="42"/>
      <c r="H127" s="42"/>
      <c r="I127" s="213"/>
      <c r="J127" s="42"/>
      <c r="K127" s="42"/>
      <c r="L127" s="46"/>
      <c r="M127" s="214"/>
      <c r="N127" s="215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144</v>
      </c>
      <c r="AU127" s="19" t="s">
        <v>88</v>
      </c>
    </row>
    <row r="128" spans="1:47" s="2" customFormat="1" ht="12">
      <c r="A128" s="40"/>
      <c r="B128" s="41"/>
      <c r="C128" s="42"/>
      <c r="D128" s="229" t="s">
        <v>240</v>
      </c>
      <c r="E128" s="42"/>
      <c r="F128" s="230" t="s">
        <v>611</v>
      </c>
      <c r="G128" s="42"/>
      <c r="H128" s="42"/>
      <c r="I128" s="213"/>
      <c r="J128" s="42"/>
      <c r="K128" s="42"/>
      <c r="L128" s="46"/>
      <c r="M128" s="214"/>
      <c r="N128" s="215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240</v>
      </c>
      <c r="AU128" s="19" t="s">
        <v>88</v>
      </c>
    </row>
    <row r="129" spans="1:51" s="15" customFormat="1" ht="12">
      <c r="A129" s="15"/>
      <c r="B129" s="253"/>
      <c r="C129" s="254"/>
      <c r="D129" s="211" t="s">
        <v>242</v>
      </c>
      <c r="E129" s="255" t="s">
        <v>20</v>
      </c>
      <c r="F129" s="256" t="s">
        <v>596</v>
      </c>
      <c r="G129" s="254"/>
      <c r="H129" s="255" t="s">
        <v>20</v>
      </c>
      <c r="I129" s="257"/>
      <c r="J129" s="254"/>
      <c r="K129" s="254"/>
      <c r="L129" s="258"/>
      <c r="M129" s="259"/>
      <c r="N129" s="260"/>
      <c r="O129" s="260"/>
      <c r="P129" s="260"/>
      <c r="Q129" s="260"/>
      <c r="R129" s="260"/>
      <c r="S129" s="260"/>
      <c r="T129" s="261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62" t="s">
        <v>242</v>
      </c>
      <c r="AU129" s="262" t="s">
        <v>88</v>
      </c>
      <c r="AV129" s="15" t="s">
        <v>22</v>
      </c>
      <c r="AW129" s="15" t="s">
        <v>40</v>
      </c>
      <c r="AX129" s="15" t="s">
        <v>79</v>
      </c>
      <c r="AY129" s="262" t="s">
        <v>137</v>
      </c>
    </row>
    <row r="130" spans="1:51" s="13" customFormat="1" ht="12">
      <c r="A130" s="13"/>
      <c r="B130" s="231"/>
      <c r="C130" s="232"/>
      <c r="D130" s="211" t="s">
        <v>242</v>
      </c>
      <c r="E130" s="233" t="s">
        <v>20</v>
      </c>
      <c r="F130" s="234" t="s">
        <v>606</v>
      </c>
      <c r="G130" s="232"/>
      <c r="H130" s="235">
        <v>535.92</v>
      </c>
      <c r="I130" s="236"/>
      <c r="J130" s="232"/>
      <c r="K130" s="232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242</v>
      </c>
      <c r="AU130" s="241" t="s">
        <v>88</v>
      </c>
      <c r="AV130" s="13" t="s">
        <v>88</v>
      </c>
      <c r="AW130" s="13" t="s">
        <v>40</v>
      </c>
      <c r="AX130" s="13" t="s">
        <v>22</v>
      </c>
      <c r="AY130" s="241" t="s">
        <v>137</v>
      </c>
    </row>
    <row r="131" spans="1:65" s="2" customFormat="1" ht="21.75" customHeight="1">
      <c r="A131" s="40"/>
      <c r="B131" s="41"/>
      <c r="C131" s="198" t="s">
        <v>166</v>
      </c>
      <c r="D131" s="198" t="s">
        <v>138</v>
      </c>
      <c r="E131" s="199" t="s">
        <v>612</v>
      </c>
      <c r="F131" s="200" t="s">
        <v>613</v>
      </c>
      <c r="G131" s="201" t="s">
        <v>285</v>
      </c>
      <c r="H131" s="202">
        <v>2509.384</v>
      </c>
      <c r="I131" s="203"/>
      <c r="J131" s="204">
        <f>ROUND(I131*H131,2)</f>
        <v>0</v>
      </c>
      <c r="K131" s="200" t="s">
        <v>237</v>
      </c>
      <c r="L131" s="46"/>
      <c r="M131" s="205" t="s">
        <v>20</v>
      </c>
      <c r="N131" s="206" t="s">
        <v>50</v>
      </c>
      <c r="O131" s="86"/>
      <c r="P131" s="207">
        <f>O131*H131</f>
        <v>0</v>
      </c>
      <c r="Q131" s="207">
        <v>0</v>
      </c>
      <c r="R131" s="207">
        <f>Q131*H131</f>
        <v>0</v>
      </c>
      <c r="S131" s="207">
        <v>0</v>
      </c>
      <c r="T131" s="208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09" t="s">
        <v>142</v>
      </c>
      <c r="AT131" s="209" t="s">
        <v>138</v>
      </c>
      <c r="AU131" s="209" t="s">
        <v>88</v>
      </c>
      <c r="AY131" s="19" t="s">
        <v>137</v>
      </c>
      <c r="BE131" s="210">
        <f>IF(N131="základní",J131,0)</f>
        <v>0</v>
      </c>
      <c r="BF131" s="210">
        <f>IF(N131="snížená",J131,0)</f>
        <v>0</v>
      </c>
      <c r="BG131" s="210">
        <f>IF(N131="zákl. přenesená",J131,0)</f>
        <v>0</v>
      </c>
      <c r="BH131" s="210">
        <f>IF(N131="sníž. přenesená",J131,0)</f>
        <v>0</v>
      </c>
      <c r="BI131" s="210">
        <f>IF(N131="nulová",J131,0)</f>
        <v>0</v>
      </c>
      <c r="BJ131" s="19" t="s">
        <v>22</v>
      </c>
      <c r="BK131" s="210">
        <f>ROUND(I131*H131,2)</f>
        <v>0</v>
      </c>
      <c r="BL131" s="19" t="s">
        <v>142</v>
      </c>
      <c r="BM131" s="209" t="s">
        <v>614</v>
      </c>
    </row>
    <row r="132" spans="1:47" s="2" customFormat="1" ht="12">
      <c r="A132" s="40"/>
      <c r="B132" s="41"/>
      <c r="C132" s="42"/>
      <c r="D132" s="211" t="s">
        <v>144</v>
      </c>
      <c r="E132" s="42"/>
      <c r="F132" s="212" t="s">
        <v>615</v>
      </c>
      <c r="G132" s="42"/>
      <c r="H132" s="42"/>
      <c r="I132" s="213"/>
      <c r="J132" s="42"/>
      <c r="K132" s="42"/>
      <c r="L132" s="46"/>
      <c r="M132" s="214"/>
      <c r="N132" s="215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144</v>
      </c>
      <c r="AU132" s="19" t="s">
        <v>88</v>
      </c>
    </row>
    <row r="133" spans="1:47" s="2" customFormat="1" ht="12">
      <c r="A133" s="40"/>
      <c r="B133" s="41"/>
      <c r="C133" s="42"/>
      <c r="D133" s="229" t="s">
        <v>240</v>
      </c>
      <c r="E133" s="42"/>
      <c r="F133" s="230" t="s">
        <v>616</v>
      </c>
      <c r="G133" s="42"/>
      <c r="H133" s="42"/>
      <c r="I133" s="213"/>
      <c r="J133" s="42"/>
      <c r="K133" s="42"/>
      <c r="L133" s="46"/>
      <c r="M133" s="214"/>
      <c r="N133" s="215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240</v>
      </c>
      <c r="AU133" s="19" t="s">
        <v>88</v>
      </c>
    </row>
    <row r="134" spans="1:51" s="15" customFormat="1" ht="12">
      <c r="A134" s="15"/>
      <c r="B134" s="253"/>
      <c r="C134" s="254"/>
      <c r="D134" s="211" t="s">
        <v>242</v>
      </c>
      <c r="E134" s="255" t="s">
        <v>20</v>
      </c>
      <c r="F134" s="256" t="s">
        <v>617</v>
      </c>
      <c r="G134" s="254"/>
      <c r="H134" s="255" t="s">
        <v>20</v>
      </c>
      <c r="I134" s="257"/>
      <c r="J134" s="254"/>
      <c r="K134" s="254"/>
      <c r="L134" s="258"/>
      <c r="M134" s="259"/>
      <c r="N134" s="260"/>
      <c r="O134" s="260"/>
      <c r="P134" s="260"/>
      <c r="Q134" s="260"/>
      <c r="R134" s="260"/>
      <c r="S134" s="260"/>
      <c r="T134" s="261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2" t="s">
        <v>242</v>
      </c>
      <c r="AU134" s="262" t="s">
        <v>88</v>
      </c>
      <c r="AV134" s="15" t="s">
        <v>22</v>
      </c>
      <c r="AW134" s="15" t="s">
        <v>40</v>
      </c>
      <c r="AX134" s="15" t="s">
        <v>79</v>
      </c>
      <c r="AY134" s="262" t="s">
        <v>137</v>
      </c>
    </row>
    <row r="135" spans="1:51" s="13" customFormat="1" ht="12">
      <c r="A135" s="13"/>
      <c r="B135" s="231"/>
      <c r="C135" s="232"/>
      <c r="D135" s="211" t="s">
        <v>242</v>
      </c>
      <c r="E135" s="233" t="s">
        <v>20</v>
      </c>
      <c r="F135" s="234" t="s">
        <v>618</v>
      </c>
      <c r="G135" s="232"/>
      <c r="H135" s="235">
        <v>807.1</v>
      </c>
      <c r="I135" s="236"/>
      <c r="J135" s="232"/>
      <c r="K135" s="232"/>
      <c r="L135" s="237"/>
      <c r="M135" s="238"/>
      <c r="N135" s="239"/>
      <c r="O135" s="239"/>
      <c r="P135" s="239"/>
      <c r="Q135" s="239"/>
      <c r="R135" s="239"/>
      <c r="S135" s="239"/>
      <c r="T135" s="24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1" t="s">
        <v>242</v>
      </c>
      <c r="AU135" s="241" t="s">
        <v>88</v>
      </c>
      <c r="AV135" s="13" t="s">
        <v>88</v>
      </c>
      <c r="AW135" s="13" t="s">
        <v>40</v>
      </c>
      <c r="AX135" s="13" t="s">
        <v>79</v>
      </c>
      <c r="AY135" s="241" t="s">
        <v>137</v>
      </c>
    </row>
    <row r="136" spans="1:51" s="13" customFormat="1" ht="12">
      <c r="A136" s="13"/>
      <c r="B136" s="231"/>
      <c r="C136" s="232"/>
      <c r="D136" s="211" t="s">
        <v>242</v>
      </c>
      <c r="E136" s="233" t="s">
        <v>20</v>
      </c>
      <c r="F136" s="234" t="s">
        <v>619</v>
      </c>
      <c r="G136" s="232"/>
      <c r="H136" s="235">
        <v>617.514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242</v>
      </c>
      <c r="AU136" s="241" t="s">
        <v>88</v>
      </c>
      <c r="AV136" s="13" t="s">
        <v>88</v>
      </c>
      <c r="AW136" s="13" t="s">
        <v>40</v>
      </c>
      <c r="AX136" s="13" t="s">
        <v>79</v>
      </c>
      <c r="AY136" s="241" t="s">
        <v>137</v>
      </c>
    </row>
    <row r="137" spans="1:51" s="16" customFormat="1" ht="12">
      <c r="A137" s="16"/>
      <c r="B137" s="273"/>
      <c r="C137" s="274"/>
      <c r="D137" s="211" t="s">
        <v>242</v>
      </c>
      <c r="E137" s="275" t="s">
        <v>20</v>
      </c>
      <c r="F137" s="276" t="s">
        <v>345</v>
      </c>
      <c r="G137" s="274"/>
      <c r="H137" s="277">
        <v>1424.614</v>
      </c>
      <c r="I137" s="278"/>
      <c r="J137" s="274"/>
      <c r="K137" s="274"/>
      <c r="L137" s="279"/>
      <c r="M137" s="280"/>
      <c r="N137" s="281"/>
      <c r="O137" s="281"/>
      <c r="P137" s="281"/>
      <c r="Q137" s="281"/>
      <c r="R137" s="281"/>
      <c r="S137" s="281"/>
      <c r="T137" s="282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T137" s="283" t="s">
        <v>242</v>
      </c>
      <c r="AU137" s="283" t="s">
        <v>88</v>
      </c>
      <c r="AV137" s="16" t="s">
        <v>151</v>
      </c>
      <c r="AW137" s="16" t="s">
        <v>40</v>
      </c>
      <c r="AX137" s="16" t="s">
        <v>79</v>
      </c>
      <c r="AY137" s="283" t="s">
        <v>137</v>
      </c>
    </row>
    <row r="138" spans="1:51" s="15" customFormat="1" ht="12">
      <c r="A138" s="15"/>
      <c r="B138" s="253"/>
      <c r="C138" s="254"/>
      <c r="D138" s="211" t="s">
        <v>242</v>
      </c>
      <c r="E138" s="255" t="s">
        <v>20</v>
      </c>
      <c r="F138" s="256" t="s">
        <v>620</v>
      </c>
      <c r="G138" s="254"/>
      <c r="H138" s="255" t="s">
        <v>20</v>
      </c>
      <c r="I138" s="257"/>
      <c r="J138" s="254"/>
      <c r="K138" s="254"/>
      <c r="L138" s="258"/>
      <c r="M138" s="259"/>
      <c r="N138" s="260"/>
      <c r="O138" s="260"/>
      <c r="P138" s="260"/>
      <c r="Q138" s="260"/>
      <c r="R138" s="260"/>
      <c r="S138" s="260"/>
      <c r="T138" s="261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2" t="s">
        <v>242</v>
      </c>
      <c r="AU138" s="262" t="s">
        <v>88</v>
      </c>
      <c r="AV138" s="15" t="s">
        <v>22</v>
      </c>
      <c r="AW138" s="15" t="s">
        <v>40</v>
      </c>
      <c r="AX138" s="15" t="s">
        <v>79</v>
      </c>
      <c r="AY138" s="262" t="s">
        <v>137</v>
      </c>
    </row>
    <row r="139" spans="1:51" s="13" customFormat="1" ht="12">
      <c r="A139" s="13"/>
      <c r="B139" s="231"/>
      <c r="C139" s="232"/>
      <c r="D139" s="211" t="s">
        <v>242</v>
      </c>
      <c r="E139" s="233" t="s">
        <v>20</v>
      </c>
      <c r="F139" s="234" t="s">
        <v>621</v>
      </c>
      <c r="G139" s="232"/>
      <c r="H139" s="235">
        <v>300</v>
      </c>
      <c r="I139" s="236"/>
      <c r="J139" s="232"/>
      <c r="K139" s="232"/>
      <c r="L139" s="237"/>
      <c r="M139" s="238"/>
      <c r="N139" s="239"/>
      <c r="O139" s="239"/>
      <c r="P139" s="239"/>
      <c r="Q139" s="239"/>
      <c r="R139" s="239"/>
      <c r="S139" s="239"/>
      <c r="T139" s="24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1" t="s">
        <v>242</v>
      </c>
      <c r="AU139" s="241" t="s">
        <v>88</v>
      </c>
      <c r="AV139" s="13" t="s">
        <v>88</v>
      </c>
      <c r="AW139" s="13" t="s">
        <v>40</v>
      </c>
      <c r="AX139" s="13" t="s">
        <v>79</v>
      </c>
      <c r="AY139" s="241" t="s">
        <v>137</v>
      </c>
    </row>
    <row r="140" spans="1:51" s="13" customFormat="1" ht="12">
      <c r="A140" s="13"/>
      <c r="B140" s="231"/>
      <c r="C140" s="232"/>
      <c r="D140" s="211" t="s">
        <v>242</v>
      </c>
      <c r="E140" s="233" t="s">
        <v>20</v>
      </c>
      <c r="F140" s="234" t="s">
        <v>622</v>
      </c>
      <c r="G140" s="232"/>
      <c r="H140" s="235">
        <v>386.702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1" t="s">
        <v>242</v>
      </c>
      <c r="AU140" s="241" t="s">
        <v>88</v>
      </c>
      <c r="AV140" s="13" t="s">
        <v>88</v>
      </c>
      <c r="AW140" s="13" t="s">
        <v>40</v>
      </c>
      <c r="AX140" s="13" t="s">
        <v>79</v>
      </c>
      <c r="AY140" s="241" t="s">
        <v>137</v>
      </c>
    </row>
    <row r="141" spans="1:51" s="16" customFormat="1" ht="12">
      <c r="A141" s="16"/>
      <c r="B141" s="273"/>
      <c r="C141" s="274"/>
      <c r="D141" s="211" t="s">
        <v>242</v>
      </c>
      <c r="E141" s="275" t="s">
        <v>20</v>
      </c>
      <c r="F141" s="276" t="s">
        <v>345</v>
      </c>
      <c r="G141" s="274"/>
      <c r="H141" s="277">
        <v>686.702</v>
      </c>
      <c r="I141" s="278"/>
      <c r="J141" s="274"/>
      <c r="K141" s="274"/>
      <c r="L141" s="279"/>
      <c r="M141" s="280"/>
      <c r="N141" s="281"/>
      <c r="O141" s="281"/>
      <c r="P141" s="281"/>
      <c r="Q141" s="281"/>
      <c r="R141" s="281"/>
      <c r="S141" s="281"/>
      <c r="T141" s="282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T141" s="283" t="s">
        <v>242</v>
      </c>
      <c r="AU141" s="283" t="s">
        <v>88</v>
      </c>
      <c r="AV141" s="16" t="s">
        <v>151</v>
      </c>
      <c r="AW141" s="16" t="s">
        <v>40</v>
      </c>
      <c r="AX141" s="16" t="s">
        <v>79</v>
      </c>
      <c r="AY141" s="283" t="s">
        <v>137</v>
      </c>
    </row>
    <row r="142" spans="1:51" s="15" customFormat="1" ht="12">
      <c r="A142" s="15"/>
      <c r="B142" s="253"/>
      <c r="C142" s="254"/>
      <c r="D142" s="211" t="s">
        <v>242</v>
      </c>
      <c r="E142" s="255" t="s">
        <v>20</v>
      </c>
      <c r="F142" s="256" t="s">
        <v>623</v>
      </c>
      <c r="G142" s="254"/>
      <c r="H142" s="255" t="s">
        <v>20</v>
      </c>
      <c r="I142" s="257"/>
      <c r="J142" s="254"/>
      <c r="K142" s="254"/>
      <c r="L142" s="258"/>
      <c r="M142" s="259"/>
      <c r="N142" s="260"/>
      <c r="O142" s="260"/>
      <c r="P142" s="260"/>
      <c r="Q142" s="260"/>
      <c r="R142" s="260"/>
      <c r="S142" s="260"/>
      <c r="T142" s="261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2" t="s">
        <v>242</v>
      </c>
      <c r="AU142" s="262" t="s">
        <v>88</v>
      </c>
      <c r="AV142" s="15" t="s">
        <v>22</v>
      </c>
      <c r="AW142" s="15" t="s">
        <v>40</v>
      </c>
      <c r="AX142" s="15" t="s">
        <v>79</v>
      </c>
      <c r="AY142" s="262" t="s">
        <v>137</v>
      </c>
    </row>
    <row r="143" spans="1:51" s="13" customFormat="1" ht="12">
      <c r="A143" s="13"/>
      <c r="B143" s="231"/>
      <c r="C143" s="232"/>
      <c r="D143" s="211" t="s">
        <v>242</v>
      </c>
      <c r="E143" s="233" t="s">
        <v>20</v>
      </c>
      <c r="F143" s="234" t="s">
        <v>624</v>
      </c>
      <c r="G143" s="232"/>
      <c r="H143" s="235">
        <v>398.068</v>
      </c>
      <c r="I143" s="236"/>
      <c r="J143" s="232"/>
      <c r="K143" s="232"/>
      <c r="L143" s="237"/>
      <c r="M143" s="238"/>
      <c r="N143" s="239"/>
      <c r="O143" s="239"/>
      <c r="P143" s="239"/>
      <c r="Q143" s="239"/>
      <c r="R143" s="239"/>
      <c r="S143" s="239"/>
      <c r="T143" s="24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1" t="s">
        <v>242</v>
      </c>
      <c r="AU143" s="241" t="s">
        <v>88</v>
      </c>
      <c r="AV143" s="13" t="s">
        <v>88</v>
      </c>
      <c r="AW143" s="13" t="s">
        <v>40</v>
      </c>
      <c r="AX143" s="13" t="s">
        <v>79</v>
      </c>
      <c r="AY143" s="241" t="s">
        <v>137</v>
      </c>
    </row>
    <row r="144" spans="1:51" s="16" customFormat="1" ht="12">
      <c r="A144" s="16"/>
      <c r="B144" s="273"/>
      <c r="C144" s="274"/>
      <c r="D144" s="211" t="s">
        <v>242</v>
      </c>
      <c r="E144" s="275" t="s">
        <v>20</v>
      </c>
      <c r="F144" s="276" t="s">
        <v>345</v>
      </c>
      <c r="G144" s="274"/>
      <c r="H144" s="277">
        <v>398.068</v>
      </c>
      <c r="I144" s="278"/>
      <c r="J144" s="274"/>
      <c r="K144" s="274"/>
      <c r="L144" s="279"/>
      <c r="M144" s="280"/>
      <c r="N144" s="281"/>
      <c r="O144" s="281"/>
      <c r="P144" s="281"/>
      <c r="Q144" s="281"/>
      <c r="R144" s="281"/>
      <c r="S144" s="281"/>
      <c r="T144" s="282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T144" s="283" t="s">
        <v>242</v>
      </c>
      <c r="AU144" s="283" t="s">
        <v>88</v>
      </c>
      <c r="AV144" s="16" t="s">
        <v>151</v>
      </c>
      <c r="AW144" s="16" t="s">
        <v>40</v>
      </c>
      <c r="AX144" s="16" t="s">
        <v>79</v>
      </c>
      <c r="AY144" s="283" t="s">
        <v>137</v>
      </c>
    </row>
    <row r="145" spans="1:51" s="14" customFormat="1" ht="12">
      <c r="A145" s="14"/>
      <c r="B145" s="242"/>
      <c r="C145" s="243"/>
      <c r="D145" s="211" t="s">
        <v>242</v>
      </c>
      <c r="E145" s="244" t="s">
        <v>20</v>
      </c>
      <c r="F145" s="245" t="s">
        <v>256</v>
      </c>
      <c r="G145" s="243"/>
      <c r="H145" s="246">
        <v>2509.384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2" t="s">
        <v>242</v>
      </c>
      <c r="AU145" s="252" t="s">
        <v>88</v>
      </c>
      <c r="AV145" s="14" t="s">
        <v>142</v>
      </c>
      <c r="AW145" s="14" t="s">
        <v>40</v>
      </c>
      <c r="AX145" s="14" t="s">
        <v>22</v>
      </c>
      <c r="AY145" s="252" t="s">
        <v>137</v>
      </c>
    </row>
    <row r="146" spans="1:65" s="2" customFormat="1" ht="16.5" customHeight="1">
      <c r="A146" s="40"/>
      <c r="B146" s="41"/>
      <c r="C146" s="198" t="s">
        <v>170</v>
      </c>
      <c r="D146" s="198" t="s">
        <v>138</v>
      </c>
      <c r="E146" s="199" t="s">
        <v>357</v>
      </c>
      <c r="F146" s="200" t="s">
        <v>358</v>
      </c>
      <c r="G146" s="201" t="s">
        <v>285</v>
      </c>
      <c r="H146" s="202">
        <v>1084.77</v>
      </c>
      <c r="I146" s="203"/>
      <c r="J146" s="204">
        <f>ROUND(I146*H146,2)</f>
        <v>0</v>
      </c>
      <c r="K146" s="200" t="s">
        <v>237</v>
      </c>
      <c r="L146" s="46"/>
      <c r="M146" s="205" t="s">
        <v>20</v>
      </c>
      <c r="N146" s="206" t="s">
        <v>50</v>
      </c>
      <c r="O146" s="86"/>
      <c r="P146" s="207">
        <f>O146*H146</f>
        <v>0</v>
      </c>
      <c r="Q146" s="207">
        <v>0</v>
      </c>
      <c r="R146" s="207">
        <f>Q146*H146</f>
        <v>0</v>
      </c>
      <c r="S146" s="207">
        <v>0</v>
      </c>
      <c r="T146" s="208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09" t="s">
        <v>142</v>
      </c>
      <c r="AT146" s="209" t="s">
        <v>138</v>
      </c>
      <c r="AU146" s="209" t="s">
        <v>88</v>
      </c>
      <c r="AY146" s="19" t="s">
        <v>137</v>
      </c>
      <c r="BE146" s="210">
        <f>IF(N146="základní",J146,0)</f>
        <v>0</v>
      </c>
      <c r="BF146" s="210">
        <f>IF(N146="snížená",J146,0)</f>
        <v>0</v>
      </c>
      <c r="BG146" s="210">
        <f>IF(N146="zákl. přenesená",J146,0)</f>
        <v>0</v>
      </c>
      <c r="BH146" s="210">
        <f>IF(N146="sníž. přenesená",J146,0)</f>
        <v>0</v>
      </c>
      <c r="BI146" s="210">
        <f>IF(N146="nulová",J146,0)</f>
        <v>0</v>
      </c>
      <c r="BJ146" s="19" t="s">
        <v>22</v>
      </c>
      <c r="BK146" s="210">
        <f>ROUND(I146*H146,2)</f>
        <v>0</v>
      </c>
      <c r="BL146" s="19" t="s">
        <v>142</v>
      </c>
      <c r="BM146" s="209" t="s">
        <v>625</v>
      </c>
    </row>
    <row r="147" spans="1:47" s="2" customFormat="1" ht="12">
      <c r="A147" s="40"/>
      <c r="B147" s="41"/>
      <c r="C147" s="42"/>
      <c r="D147" s="211" t="s">
        <v>144</v>
      </c>
      <c r="E147" s="42"/>
      <c r="F147" s="212" t="s">
        <v>360</v>
      </c>
      <c r="G147" s="42"/>
      <c r="H147" s="42"/>
      <c r="I147" s="213"/>
      <c r="J147" s="42"/>
      <c r="K147" s="42"/>
      <c r="L147" s="46"/>
      <c r="M147" s="214"/>
      <c r="N147" s="215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144</v>
      </c>
      <c r="AU147" s="19" t="s">
        <v>88</v>
      </c>
    </row>
    <row r="148" spans="1:47" s="2" customFormat="1" ht="12">
      <c r="A148" s="40"/>
      <c r="B148" s="41"/>
      <c r="C148" s="42"/>
      <c r="D148" s="229" t="s">
        <v>240</v>
      </c>
      <c r="E148" s="42"/>
      <c r="F148" s="230" t="s">
        <v>361</v>
      </c>
      <c r="G148" s="42"/>
      <c r="H148" s="42"/>
      <c r="I148" s="213"/>
      <c r="J148" s="42"/>
      <c r="K148" s="42"/>
      <c r="L148" s="46"/>
      <c r="M148" s="214"/>
      <c r="N148" s="215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240</v>
      </c>
      <c r="AU148" s="19" t="s">
        <v>88</v>
      </c>
    </row>
    <row r="149" spans="1:51" s="15" customFormat="1" ht="12">
      <c r="A149" s="15"/>
      <c r="B149" s="253"/>
      <c r="C149" s="254"/>
      <c r="D149" s="211" t="s">
        <v>242</v>
      </c>
      <c r="E149" s="255" t="s">
        <v>20</v>
      </c>
      <c r="F149" s="256" t="s">
        <v>620</v>
      </c>
      <c r="G149" s="254"/>
      <c r="H149" s="255" t="s">
        <v>20</v>
      </c>
      <c r="I149" s="257"/>
      <c r="J149" s="254"/>
      <c r="K149" s="254"/>
      <c r="L149" s="258"/>
      <c r="M149" s="259"/>
      <c r="N149" s="260"/>
      <c r="O149" s="260"/>
      <c r="P149" s="260"/>
      <c r="Q149" s="260"/>
      <c r="R149" s="260"/>
      <c r="S149" s="260"/>
      <c r="T149" s="261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2" t="s">
        <v>242</v>
      </c>
      <c r="AU149" s="262" t="s">
        <v>88</v>
      </c>
      <c r="AV149" s="15" t="s">
        <v>22</v>
      </c>
      <c r="AW149" s="15" t="s">
        <v>40</v>
      </c>
      <c r="AX149" s="15" t="s">
        <v>79</v>
      </c>
      <c r="AY149" s="262" t="s">
        <v>137</v>
      </c>
    </row>
    <row r="150" spans="1:51" s="13" customFormat="1" ht="12">
      <c r="A150" s="13"/>
      <c r="B150" s="231"/>
      <c r="C150" s="232"/>
      <c r="D150" s="211" t="s">
        <v>242</v>
      </c>
      <c r="E150" s="233" t="s">
        <v>20</v>
      </c>
      <c r="F150" s="234" t="s">
        <v>621</v>
      </c>
      <c r="G150" s="232"/>
      <c r="H150" s="235">
        <v>300</v>
      </c>
      <c r="I150" s="236"/>
      <c r="J150" s="232"/>
      <c r="K150" s="232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242</v>
      </c>
      <c r="AU150" s="241" t="s">
        <v>88</v>
      </c>
      <c r="AV150" s="13" t="s">
        <v>88</v>
      </c>
      <c r="AW150" s="13" t="s">
        <v>40</v>
      </c>
      <c r="AX150" s="13" t="s">
        <v>79</v>
      </c>
      <c r="AY150" s="241" t="s">
        <v>137</v>
      </c>
    </row>
    <row r="151" spans="1:51" s="13" customFormat="1" ht="12">
      <c r="A151" s="13"/>
      <c r="B151" s="231"/>
      <c r="C151" s="232"/>
      <c r="D151" s="211" t="s">
        <v>242</v>
      </c>
      <c r="E151" s="233" t="s">
        <v>20</v>
      </c>
      <c r="F151" s="234" t="s">
        <v>622</v>
      </c>
      <c r="G151" s="232"/>
      <c r="H151" s="235">
        <v>386.702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1" t="s">
        <v>242</v>
      </c>
      <c r="AU151" s="241" t="s">
        <v>88</v>
      </c>
      <c r="AV151" s="13" t="s">
        <v>88</v>
      </c>
      <c r="AW151" s="13" t="s">
        <v>40</v>
      </c>
      <c r="AX151" s="13" t="s">
        <v>79</v>
      </c>
      <c r="AY151" s="241" t="s">
        <v>137</v>
      </c>
    </row>
    <row r="152" spans="1:51" s="16" customFormat="1" ht="12">
      <c r="A152" s="16"/>
      <c r="B152" s="273"/>
      <c r="C152" s="274"/>
      <c r="D152" s="211" t="s">
        <v>242</v>
      </c>
      <c r="E152" s="275" t="s">
        <v>20</v>
      </c>
      <c r="F152" s="276" t="s">
        <v>345</v>
      </c>
      <c r="G152" s="274"/>
      <c r="H152" s="277">
        <v>686.702</v>
      </c>
      <c r="I152" s="278"/>
      <c r="J152" s="274"/>
      <c r="K152" s="274"/>
      <c r="L152" s="279"/>
      <c r="M152" s="280"/>
      <c r="N152" s="281"/>
      <c r="O152" s="281"/>
      <c r="P152" s="281"/>
      <c r="Q152" s="281"/>
      <c r="R152" s="281"/>
      <c r="S152" s="281"/>
      <c r="T152" s="282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T152" s="283" t="s">
        <v>242</v>
      </c>
      <c r="AU152" s="283" t="s">
        <v>88</v>
      </c>
      <c r="AV152" s="16" t="s">
        <v>151</v>
      </c>
      <c r="AW152" s="16" t="s">
        <v>40</v>
      </c>
      <c r="AX152" s="16" t="s">
        <v>79</v>
      </c>
      <c r="AY152" s="283" t="s">
        <v>137</v>
      </c>
    </row>
    <row r="153" spans="1:51" s="15" customFormat="1" ht="12">
      <c r="A153" s="15"/>
      <c r="B153" s="253"/>
      <c r="C153" s="254"/>
      <c r="D153" s="211" t="s">
        <v>242</v>
      </c>
      <c r="E153" s="255" t="s">
        <v>20</v>
      </c>
      <c r="F153" s="256" t="s">
        <v>623</v>
      </c>
      <c r="G153" s="254"/>
      <c r="H153" s="255" t="s">
        <v>20</v>
      </c>
      <c r="I153" s="257"/>
      <c r="J153" s="254"/>
      <c r="K153" s="254"/>
      <c r="L153" s="258"/>
      <c r="M153" s="259"/>
      <c r="N153" s="260"/>
      <c r="O153" s="260"/>
      <c r="P153" s="260"/>
      <c r="Q153" s="260"/>
      <c r="R153" s="260"/>
      <c r="S153" s="260"/>
      <c r="T153" s="261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62" t="s">
        <v>242</v>
      </c>
      <c r="AU153" s="262" t="s">
        <v>88</v>
      </c>
      <c r="AV153" s="15" t="s">
        <v>22</v>
      </c>
      <c r="AW153" s="15" t="s">
        <v>40</v>
      </c>
      <c r="AX153" s="15" t="s">
        <v>79</v>
      </c>
      <c r="AY153" s="262" t="s">
        <v>137</v>
      </c>
    </row>
    <row r="154" spans="1:51" s="13" customFormat="1" ht="12">
      <c r="A154" s="13"/>
      <c r="B154" s="231"/>
      <c r="C154" s="232"/>
      <c r="D154" s="211" t="s">
        <v>242</v>
      </c>
      <c r="E154" s="233" t="s">
        <v>20</v>
      </c>
      <c r="F154" s="234" t="s">
        <v>624</v>
      </c>
      <c r="G154" s="232"/>
      <c r="H154" s="235">
        <v>398.068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1" t="s">
        <v>242</v>
      </c>
      <c r="AU154" s="241" t="s">
        <v>88</v>
      </c>
      <c r="AV154" s="13" t="s">
        <v>88</v>
      </c>
      <c r="AW154" s="13" t="s">
        <v>40</v>
      </c>
      <c r="AX154" s="13" t="s">
        <v>79</v>
      </c>
      <c r="AY154" s="241" t="s">
        <v>137</v>
      </c>
    </row>
    <row r="155" spans="1:51" s="14" customFormat="1" ht="12">
      <c r="A155" s="14"/>
      <c r="B155" s="242"/>
      <c r="C155" s="243"/>
      <c r="D155" s="211" t="s">
        <v>242</v>
      </c>
      <c r="E155" s="244" t="s">
        <v>20</v>
      </c>
      <c r="F155" s="245" t="s">
        <v>256</v>
      </c>
      <c r="G155" s="243"/>
      <c r="H155" s="246">
        <v>1084.77</v>
      </c>
      <c r="I155" s="247"/>
      <c r="J155" s="243"/>
      <c r="K155" s="243"/>
      <c r="L155" s="248"/>
      <c r="M155" s="249"/>
      <c r="N155" s="250"/>
      <c r="O155" s="250"/>
      <c r="P155" s="250"/>
      <c r="Q155" s="250"/>
      <c r="R155" s="250"/>
      <c r="S155" s="250"/>
      <c r="T155" s="25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2" t="s">
        <v>242</v>
      </c>
      <c r="AU155" s="252" t="s">
        <v>88</v>
      </c>
      <c r="AV155" s="14" t="s">
        <v>142</v>
      </c>
      <c r="AW155" s="14" t="s">
        <v>40</v>
      </c>
      <c r="AX155" s="14" t="s">
        <v>22</v>
      </c>
      <c r="AY155" s="252" t="s">
        <v>137</v>
      </c>
    </row>
    <row r="156" spans="1:65" s="2" customFormat="1" ht="16.5" customHeight="1">
      <c r="A156" s="40"/>
      <c r="B156" s="41"/>
      <c r="C156" s="198" t="s">
        <v>174</v>
      </c>
      <c r="D156" s="198" t="s">
        <v>138</v>
      </c>
      <c r="E156" s="199" t="s">
        <v>626</v>
      </c>
      <c r="F156" s="200" t="s">
        <v>627</v>
      </c>
      <c r="G156" s="201" t="s">
        <v>285</v>
      </c>
      <c r="H156" s="202">
        <v>300</v>
      </c>
      <c r="I156" s="203"/>
      <c r="J156" s="204">
        <f>ROUND(I156*H156,2)</f>
        <v>0</v>
      </c>
      <c r="K156" s="200" t="s">
        <v>237</v>
      </c>
      <c r="L156" s="46"/>
      <c r="M156" s="205" t="s">
        <v>20</v>
      </c>
      <c r="N156" s="206" t="s">
        <v>50</v>
      </c>
      <c r="O156" s="86"/>
      <c r="P156" s="207">
        <f>O156*H156</f>
        <v>0</v>
      </c>
      <c r="Q156" s="207">
        <v>0</v>
      </c>
      <c r="R156" s="207">
        <f>Q156*H156</f>
        <v>0</v>
      </c>
      <c r="S156" s="207">
        <v>0</v>
      </c>
      <c r="T156" s="208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09" t="s">
        <v>142</v>
      </c>
      <c r="AT156" s="209" t="s">
        <v>138</v>
      </c>
      <c r="AU156" s="209" t="s">
        <v>88</v>
      </c>
      <c r="AY156" s="19" t="s">
        <v>137</v>
      </c>
      <c r="BE156" s="210">
        <f>IF(N156="základní",J156,0)</f>
        <v>0</v>
      </c>
      <c r="BF156" s="210">
        <f>IF(N156="snížená",J156,0)</f>
        <v>0</v>
      </c>
      <c r="BG156" s="210">
        <f>IF(N156="zákl. přenesená",J156,0)</f>
        <v>0</v>
      </c>
      <c r="BH156" s="210">
        <f>IF(N156="sníž. přenesená",J156,0)</f>
        <v>0</v>
      </c>
      <c r="BI156" s="210">
        <f>IF(N156="nulová",J156,0)</f>
        <v>0</v>
      </c>
      <c r="BJ156" s="19" t="s">
        <v>22</v>
      </c>
      <c r="BK156" s="210">
        <f>ROUND(I156*H156,2)</f>
        <v>0</v>
      </c>
      <c r="BL156" s="19" t="s">
        <v>142</v>
      </c>
      <c r="BM156" s="209" t="s">
        <v>628</v>
      </c>
    </row>
    <row r="157" spans="1:47" s="2" customFormat="1" ht="12">
      <c r="A157" s="40"/>
      <c r="B157" s="41"/>
      <c r="C157" s="42"/>
      <c r="D157" s="211" t="s">
        <v>144</v>
      </c>
      <c r="E157" s="42"/>
      <c r="F157" s="212" t="s">
        <v>629</v>
      </c>
      <c r="G157" s="42"/>
      <c r="H157" s="42"/>
      <c r="I157" s="213"/>
      <c r="J157" s="42"/>
      <c r="K157" s="42"/>
      <c r="L157" s="46"/>
      <c r="M157" s="214"/>
      <c r="N157" s="215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144</v>
      </c>
      <c r="AU157" s="19" t="s">
        <v>88</v>
      </c>
    </row>
    <row r="158" spans="1:47" s="2" customFormat="1" ht="12">
      <c r="A158" s="40"/>
      <c r="B158" s="41"/>
      <c r="C158" s="42"/>
      <c r="D158" s="229" t="s">
        <v>240</v>
      </c>
      <c r="E158" s="42"/>
      <c r="F158" s="230" t="s">
        <v>630</v>
      </c>
      <c r="G158" s="42"/>
      <c r="H158" s="42"/>
      <c r="I158" s="213"/>
      <c r="J158" s="42"/>
      <c r="K158" s="42"/>
      <c r="L158" s="46"/>
      <c r="M158" s="214"/>
      <c r="N158" s="215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240</v>
      </c>
      <c r="AU158" s="19" t="s">
        <v>88</v>
      </c>
    </row>
    <row r="159" spans="1:47" s="2" customFormat="1" ht="12">
      <c r="A159" s="40"/>
      <c r="B159" s="41"/>
      <c r="C159" s="42"/>
      <c r="D159" s="211" t="s">
        <v>145</v>
      </c>
      <c r="E159" s="42"/>
      <c r="F159" s="216" t="s">
        <v>631</v>
      </c>
      <c r="G159" s="42"/>
      <c r="H159" s="42"/>
      <c r="I159" s="213"/>
      <c r="J159" s="42"/>
      <c r="K159" s="42"/>
      <c r="L159" s="46"/>
      <c r="M159" s="214"/>
      <c r="N159" s="215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145</v>
      </c>
      <c r="AU159" s="19" t="s">
        <v>88</v>
      </c>
    </row>
    <row r="160" spans="1:51" s="15" customFormat="1" ht="12">
      <c r="A160" s="15"/>
      <c r="B160" s="253"/>
      <c r="C160" s="254"/>
      <c r="D160" s="211" t="s">
        <v>242</v>
      </c>
      <c r="E160" s="255" t="s">
        <v>20</v>
      </c>
      <c r="F160" s="256" t="s">
        <v>632</v>
      </c>
      <c r="G160" s="254"/>
      <c r="H160" s="255" t="s">
        <v>20</v>
      </c>
      <c r="I160" s="257"/>
      <c r="J160" s="254"/>
      <c r="K160" s="254"/>
      <c r="L160" s="258"/>
      <c r="M160" s="259"/>
      <c r="N160" s="260"/>
      <c r="O160" s="260"/>
      <c r="P160" s="260"/>
      <c r="Q160" s="260"/>
      <c r="R160" s="260"/>
      <c r="S160" s="260"/>
      <c r="T160" s="261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2" t="s">
        <v>242</v>
      </c>
      <c r="AU160" s="262" t="s">
        <v>88</v>
      </c>
      <c r="AV160" s="15" t="s">
        <v>22</v>
      </c>
      <c r="AW160" s="15" t="s">
        <v>40</v>
      </c>
      <c r="AX160" s="15" t="s">
        <v>79</v>
      </c>
      <c r="AY160" s="262" t="s">
        <v>137</v>
      </c>
    </row>
    <row r="161" spans="1:51" s="13" customFormat="1" ht="12">
      <c r="A161" s="13"/>
      <c r="B161" s="231"/>
      <c r="C161" s="232"/>
      <c r="D161" s="211" t="s">
        <v>242</v>
      </c>
      <c r="E161" s="233" t="s">
        <v>20</v>
      </c>
      <c r="F161" s="234" t="s">
        <v>633</v>
      </c>
      <c r="G161" s="232"/>
      <c r="H161" s="235">
        <v>300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1" t="s">
        <v>242</v>
      </c>
      <c r="AU161" s="241" t="s">
        <v>88</v>
      </c>
      <c r="AV161" s="13" t="s">
        <v>88</v>
      </c>
      <c r="AW161" s="13" t="s">
        <v>40</v>
      </c>
      <c r="AX161" s="13" t="s">
        <v>22</v>
      </c>
      <c r="AY161" s="241" t="s">
        <v>137</v>
      </c>
    </row>
    <row r="162" spans="1:65" s="2" customFormat="1" ht="16.5" customHeight="1">
      <c r="A162" s="40"/>
      <c r="B162" s="41"/>
      <c r="C162" s="198" t="s">
        <v>27</v>
      </c>
      <c r="D162" s="198" t="s">
        <v>138</v>
      </c>
      <c r="E162" s="199" t="s">
        <v>381</v>
      </c>
      <c r="F162" s="200" t="s">
        <v>382</v>
      </c>
      <c r="G162" s="201" t="s">
        <v>285</v>
      </c>
      <c r="H162" s="202">
        <v>1424.614</v>
      </c>
      <c r="I162" s="203"/>
      <c r="J162" s="204">
        <f>ROUND(I162*H162,2)</f>
        <v>0</v>
      </c>
      <c r="K162" s="200" t="s">
        <v>237</v>
      </c>
      <c r="L162" s="46"/>
      <c r="M162" s="205" t="s">
        <v>20</v>
      </c>
      <c r="N162" s="206" t="s">
        <v>50</v>
      </c>
      <c r="O162" s="86"/>
      <c r="P162" s="207">
        <f>O162*H162</f>
        <v>0</v>
      </c>
      <c r="Q162" s="207">
        <v>0</v>
      </c>
      <c r="R162" s="207">
        <f>Q162*H162</f>
        <v>0</v>
      </c>
      <c r="S162" s="207">
        <v>0</v>
      </c>
      <c r="T162" s="208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09" t="s">
        <v>142</v>
      </c>
      <c r="AT162" s="209" t="s">
        <v>138</v>
      </c>
      <c r="AU162" s="209" t="s">
        <v>88</v>
      </c>
      <c r="AY162" s="19" t="s">
        <v>137</v>
      </c>
      <c r="BE162" s="210">
        <f>IF(N162="základní",J162,0)</f>
        <v>0</v>
      </c>
      <c r="BF162" s="210">
        <f>IF(N162="snížená",J162,0)</f>
        <v>0</v>
      </c>
      <c r="BG162" s="210">
        <f>IF(N162="zákl. přenesená",J162,0)</f>
        <v>0</v>
      </c>
      <c r="BH162" s="210">
        <f>IF(N162="sníž. přenesená",J162,0)</f>
        <v>0</v>
      </c>
      <c r="BI162" s="210">
        <f>IF(N162="nulová",J162,0)</f>
        <v>0</v>
      </c>
      <c r="BJ162" s="19" t="s">
        <v>22</v>
      </c>
      <c r="BK162" s="210">
        <f>ROUND(I162*H162,2)</f>
        <v>0</v>
      </c>
      <c r="BL162" s="19" t="s">
        <v>142</v>
      </c>
      <c r="BM162" s="209" t="s">
        <v>634</v>
      </c>
    </row>
    <row r="163" spans="1:47" s="2" customFormat="1" ht="12">
      <c r="A163" s="40"/>
      <c r="B163" s="41"/>
      <c r="C163" s="42"/>
      <c r="D163" s="211" t="s">
        <v>144</v>
      </c>
      <c r="E163" s="42"/>
      <c r="F163" s="212" t="s">
        <v>384</v>
      </c>
      <c r="G163" s="42"/>
      <c r="H163" s="42"/>
      <c r="I163" s="213"/>
      <c r="J163" s="42"/>
      <c r="K163" s="42"/>
      <c r="L163" s="46"/>
      <c r="M163" s="214"/>
      <c r="N163" s="215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144</v>
      </c>
      <c r="AU163" s="19" t="s">
        <v>88</v>
      </c>
    </row>
    <row r="164" spans="1:47" s="2" customFormat="1" ht="12">
      <c r="A164" s="40"/>
      <c r="B164" s="41"/>
      <c r="C164" s="42"/>
      <c r="D164" s="229" t="s">
        <v>240</v>
      </c>
      <c r="E164" s="42"/>
      <c r="F164" s="230" t="s">
        <v>385</v>
      </c>
      <c r="G164" s="42"/>
      <c r="H164" s="42"/>
      <c r="I164" s="213"/>
      <c r="J164" s="42"/>
      <c r="K164" s="42"/>
      <c r="L164" s="46"/>
      <c r="M164" s="214"/>
      <c r="N164" s="215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240</v>
      </c>
      <c r="AU164" s="19" t="s">
        <v>88</v>
      </c>
    </row>
    <row r="165" spans="1:51" s="15" customFormat="1" ht="12">
      <c r="A165" s="15"/>
      <c r="B165" s="253"/>
      <c r="C165" s="254"/>
      <c r="D165" s="211" t="s">
        <v>242</v>
      </c>
      <c r="E165" s="255" t="s">
        <v>20</v>
      </c>
      <c r="F165" s="256" t="s">
        <v>635</v>
      </c>
      <c r="G165" s="254"/>
      <c r="H165" s="255" t="s">
        <v>20</v>
      </c>
      <c r="I165" s="257"/>
      <c r="J165" s="254"/>
      <c r="K165" s="254"/>
      <c r="L165" s="258"/>
      <c r="M165" s="259"/>
      <c r="N165" s="260"/>
      <c r="O165" s="260"/>
      <c r="P165" s="260"/>
      <c r="Q165" s="260"/>
      <c r="R165" s="260"/>
      <c r="S165" s="260"/>
      <c r="T165" s="261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62" t="s">
        <v>242</v>
      </c>
      <c r="AU165" s="262" t="s">
        <v>88</v>
      </c>
      <c r="AV165" s="15" t="s">
        <v>22</v>
      </c>
      <c r="AW165" s="15" t="s">
        <v>40</v>
      </c>
      <c r="AX165" s="15" t="s">
        <v>79</v>
      </c>
      <c r="AY165" s="262" t="s">
        <v>137</v>
      </c>
    </row>
    <row r="166" spans="1:51" s="13" customFormat="1" ht="12">
      <c r="A166" s="13"/>
      <c r="B166" s="231"/>
      <c r="C166" s="232"/>
      <c r="D166" s="211" t="s">
        <v>242</v>
      </c>
      <c r="E166" s="233" t="s">
        <v>20</v>
      </c>
      <c r="F166" s="234" t="s">
        <v>618</v>
      </c>
      <c r="G166" s="232"/>
      <c r="H166" s="235">
        <v>807.1</v>
      </c>
      <c r="I166" s="236"/>
      <c r="J166" s="232"/>
      <c r="K166" s="232"/>
      <c r="L166" s="237"/>
      <c r="M166" s="238"/>
      <c r="N166" s="239"/>
      <c r="O166" s="239"/>
      <c r="P166" s="239"/>
      <c r="Q166" s="239"/>
      <c r="R166" s="239"/>
      <c r="S166" s="239"/>
      <c r="T166" s="24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1" t="s">
        <v>242</v>
      </c>
      <c r="AU166" s="241" t="s">
        <v>88</v>
      </c>
      <c r="AV166" s="13" t="s">
        <v>88</v>
      </c>
      <c r="AW166" s="13" t="s">
        <v>40</v>
      </c>
      <c r="AX166" s="13" t="s">
        <v>79</v>
      </c>
      <c r="AY166" s="241" t="s">
        <v>137</v>
      </c>
    </row>
    <row r="167" spans="1:51" s="13" customFormat="1" ht="12">
      <c r="A167" s="13"/>
      <c r="B167" s="231"/>
      <c r="C167" s="232"/>
      <c r="D167" s="211" t="s">
        <v>242</v>
      </c>
      <c r="E167" s="233" t="s">
        <v>20</v>
      </c>
      <c r="F167" s="234" t="s">
        <v>636</v>
      </c>
      <c r="G167" s="232"/>
      <c r="H167" s="235">
        <v>617.514</v>
      </c>
      <c r="I167" s="236"/>
      <c r="J167" s="232"/>
      <c r="K167" s="232"/>
      <c r="L167" s="237"/>
      <c r="M167" s="238"/>
      <c r="N167" s="239"/>
      <c r="O167" s="239"/>
      <c r="P167" s="239"/>
      <c r="Q167" s="239"/>
      <c r="R167" s="239"/>
      <c r="S167" s="239"/>
      <c r="T167" s="24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1" t="s">
        <v>242</v>
      </c>
      <c r="AU167" s="241" t="s">
        <v>88</v>
      </c>
      <c r="AV167" s="13" t="s">
        <v>88</v>
      </c>
      <c r="AW167" s="13" t="s">
        <v>40</v>
      </c>
      <c r="AX167" s="13" t="s">
        <v>79</v>
      </c>
      <c r="AY167" s="241" t="s">
        <v>137</v>
      </c>
    </row>
    <row r="168" spans="1:51" s="14" customFormat="1" ht="12">
      <c r="A168" s="14"/>
      <c r="B168" s="242"/>
      <c r="C168" s="243"/>
      <c r="D168" s="211" t="s">
        <v>242</v>
      </c>
      <c r="E168" s="244" t="s">
        <v>20</v>
      </c>
      <c r="F168" s="245" t="s">
        <v>256</v>
      </c>
      <c r="G168" s="243"/>
      <c r="H168" s="246">
        <v>1424.614</v>
      </c>
      <c r="I168" s="247"/>
      <c r="J168" s="243"/>
      <c r="K168" s="243"/>
      <c r="L168" s="248"/>
      <c r="M168" s="249"/>
      <c r="N168" s="250"/>
      <c r="O168" s="250"/>
      <c r="P168" s="250"/>
      <c r="Q168" s="250"/>
      <c r="R168" s="250"/>
      <c r="S168" s="250"/>
      <c r="T168" s="25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2" t="s">
        <v>242</v>
      </c>
      <c r="AU168" s="252" t="s">
        <v>88</v>
      </c>
      <c r="AV168" s="14" t="s">
        <v>142</v>
      </c>
      <c r="AW168" s="14" t="s">
        <v>40</v>
      </c>
      <c r="AX168" s="14" t="s">
        <v>22</v>
      </c>
      <c r="AY168" s="252" t="s">
        <v>137</v>
      </c>
    </row>
    <row r="169" spans="1:65" s="2" customFormat="1" ht="16.5" customHeight="1">
      <c r="A169" s="40"/>
      <c r="B169" s="41"/>
      <c r="C169" s="198" t="s">
        <v>181</v>
      </c>
      <c r="D169" s="198" t="s">
        <v>138</v>
      </c>
      <c r="E169" s="199" t="s">
        <v>391</v>
      </c>
      <c r="F169" s="200" t="s">
        <v>392</v>
      </c>
      <c r="G169" s="201" t="s">
        <v>285</v>
      </c>
      <c r="H169" s="202">
        <v>386.702</v>
      </c>
      <c r="I169" s="203"/>
      <c r="J169" s="204">
        <f>ROUND(I169*H169,2)</f>
        <v>0</v>
      </c>
      <c r="K169" s="200" t="s">
        <v>237</v>
      </c>
      <c r="L169" s="46"/>
      <c r="M169" s="205" t="s">
        <v>20</v>
      </c>
      <c r="N169" s="206" t="s">
        <v>50</v>
      </c>
      <c r="O169" s="86"/>
      <c r="P169" s="207">
        <f>O169*H169</f>
        <v>0</v>
      </c>
      <c r="Q169" s="207">
        <v>0</v>
      </c>
      <c r="R169" s="207">
        <f>Q169*H169</f>
        <v>0</v>
      </c>
      <c r="S169" s="207">
        <v>0</v>
      </c>
      <c r="T169" s="208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09" t="s">
        <v>142</v>
      </c>
      <c r="AT169" s="209" t="s">
        <v>138</v>
      </c>
      <c r="AU169" s="209" t="s">
        <v>88</v>
      </c>
      <c r="AY169" s="19" t="s">
        <v>137</v>
      </c>
      <c r="BE169" s="210">
        <f>IF(N169="základní",J169,0)</f>
        <v>0</v>
      </c>
      <c r="BF169" s="210">
        <f>IF(N169="snížená",J169,0)</f>
        <v>0</v>
      </c>
      <c r="BG169" s="210">
        <f>IF(N169="zákl. přenesená",J169,0)</f>
        <v>0</v>
      </c>
      <c r="BH169" s="210">
        <f>IF(N169="sníž. přenesená",J169,0)</f>
        <v>0</v>
      </c>
      <c r="BI169" s="210">
        <f>IF(N169="nulová",J169,0)</f>
        <v>0</v>
      </c>
      <c r="BJ169" s="19" t="s">
        <v>22</v>
      </c>
      <c r="BK169" s="210">
        <f>ROUND(I169*H169,2)</f>
        <v>0</v>
      </c>
      <c r="BL169" s="19" t="s">
        <v>142</v>
      </c>
      <c r="BM169" s="209" t="s">
        <v>637</v>
      </c>
    </row>
    <row r="170" spans="1:47" s="2" customFormat="1" ht="12">
      <c r="A170" s="40"/>
      <c r="B170" s="41"/>
      <c r="C170" s="42"/>
      <c r="D170" s="211" t="s">
        <v>144</v>
      </c>
      <c r="E170" s="42"/>
      <c r="F170" s="212" t="s">
        <v>394</v>
      </c>
      <c r="G170" s="42"/>
      <c r="H170" s="42"/>
      <c r="I170" s="213"/>
      <c r="J170" s="42"/>
      <c r="K170" s="42"/>
      <c r="L170" s="46"/>
      <c r="M170" s="214"/>
      <c r="N170" s="215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144</v>
      </c>
      <c r="AU170" s="19" t="s">
        <v>88</v>
      </c>
    </row>
    <row r="171" spans="1:47" s="2" customFormat="1" ht="12">
      <c r="A171" s="40"/>
      <c r="B171" s="41"/>
      <c r="C171" s="42"/>
      <c r="D171" s="229" t="s">
        <v>240</v>
      </c>
      <c r="E171" s="42"/>
      <c r="F171" s="230" t="s">
        <v>395</v>
      </c>
      <c r="G171" s="42"/>
      <c r="H171" s="42"/>
      <c r="I171" s="213"/>
      <c r="J171" s="42"/>
      <c r="K171" s="42"/>
      <c r="L171" s="46"/>
      <c r="M171" s="214"/>
      <c r="N171" s="215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240</v>
      </c>
      <c r="AU171" s="19" t="s">
        <v>88</v>
      </c>
    </row>
    <row r="172" spans="1:51" s="15" customFormat="1" ht="12">
      <c r="A172" s="15"/>
      <c r="B172" s="253"/>
      <c r="C172" s="254"/>
      <c r="D172" s="211" t="s">
        <v>242</v>
      </c>
      <c r="E172" s="255" t="s">
        <v>20</v>
      </c>
      <c r="F172" s="256" t="s">
        <v>396</v>
      </c>
      <c r="G172" s="254"/>
      <c r="H172" s="255" t="s">
        <v>20</v>
      </c>
      <c r="I172" s="257"/>
      <c r="J172" s="254"/>
      <c r="K172" s="254"/>
      <c r="L172" s="258"/>
      <c r="M172" s="259"/>
      <c r="N172" s="260"/>
      <c r="O172" s="260"/>
      <c r="P172" s="260"/>
      <c r="Q172" s="260"/>
      <c r="R172" s="260"/>
      <c r="S172" s="260"/>
      <c r="T172" s="261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2" t="s">
        <v>242</v>
      </c>
      <c r="AU172" s="262" t="s">
        <v>88</v>
      </c>
      <c r="AV172" s="15" t="s">
        <v>22</v>
      </c>
      <c r="AW172" s="15" t="s">
        <v>40</v>
      </c>
      <c r="AX172" s="15" t="s">
        <v>79</v>
      </c>
      <c r="AY172" s="262" t="s">
        <v>137</v>
      </c>
    </row>
    <row r="173" spans="1:51" s="13" customFormat="1" ht="12">
      <c r="A173" s="13"/>
      <c r="B173" s="231"/>
      <c r="C173" s="232"/>
      <c r="D173" s="211" t="s">
        <v>242</v>
      </c>
      <c r="E173" s="233" t="s">
        <v>20</v>
      </c>
      <c r="F173" s="234" t="s">
        <v>397</v>
      </c>
      <c r="G173" s="232"/>
      <c r="H173" s="235">
        <v>4.95</v>
      </c>
      <c r="I173" s="236"/>
      <c r="J173" s="232"/>
      <c r="K173" s="232"/>
      <c r="L173" s="237"/>
      <c r="M173" s="238"/>
      <c r="N173" s="239"/>
      <c r="O173" s="239"/>
      <c r="P173" s="239"/>
      <c r="Q173" s="239"/>
      <c r="R173" s="239"/>
      <c r="S173" s="239"/>
      <c r="T173" s="24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1" t="s">
        <v>242</v>
      </c>
      <c r="AU173" s="241" t="s">
        <v>88</v>
      </c>
      <c r="AV173" s="13" t="s">
        <v>88</v>
      </c>
      <c r="AW173" s="13" t="s">
        <v>40</v>
      </c>
      <c r="AX173" s="13" t="s">
        <v>79</v>
      </c>
      <c r="AY173" s="241" t="s">
        <v>137</v>
      </c>
    </row>
    <row r="174" spans="1:51" s="15" customFormat="1" ht="12">
      <c r="A174" s="15"/>
      <c r="B174" s="253"/>
      <c r="C174" s="254"/>
      <c r="D174" s="211" t="s">
        <v>242</v>
      </c>
      <c r="E174" s="255" t="s">
        <v>20</v>
      </c>
      <c r="F174" s="256" t="s">
        <v>638</v>
      </c>
      <c r="G174" s="254"/>
      <c r="H174" s="255" t="s">
        <v>20</v>
      </c>
      <c r="I174" s="257"/>
      <c r="J174" s="254"/>
      <c r="K174" s="254"/>
      <c r="L174" s="258"/>
      <c r="M174" s="259"/>
      <c r="N174" s="260"/>
      <c r="O174" s="260"/>
      <c r="P174" s="260"/>
      <c r="Q174" s="260"/>
      <c r="R174" s="260"/>
      <c r="S174" s="260"/>
      <c r="T174" s="261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2" t="s">
        <v>242</v>
      </c>
      <c r="AU174" s="262" t="s">
        <v>88</v>
      </c>
      <c r="AV174" s="15" t="s">
        <v>22</v>
      </c>
      <c r="AW174" s="15" t="s">
        <v>40</v>
      </c>
      <c r="AX174" s="15" t="s">
        <v>79</v>
      </c>
      <c r="AY174" s="262" t="s">
        <v>137</v>
      </c>
    </row>
    <row r="175" spans="1:51" s="13" customFormat="1" ht="12">
      <c r="A175" s="13"/>
      <c r="B175" s="231"/>
      <c r="C175" s="232"/>
      <c r="D175" s="211" t="s">
        <v>242</v>
      </c>
      <c r="E175" s="233" t="s">
        <v>20</v>
      </c>
      <c r="F175" s="234" t="s">
        <v>639</v>
      </c>
      <c r="G175" s="232"/>
      <c r="H175" s="235">
        <v>378.672</v>
      </c>
      <c r="I175" s="236"/>
      <c r="J175" s="232"/>
      <c r="K175" s="232"/>
      <c r="L175" s="237"/>
      <c r="M175" s="238"/>
      <c r="N175" s="239"/>
      <c r="O175" s="239"/>
      <c r="P175" s="239"/>
      <c r="Q175" s="239"/>
      <c r="R175" s="239"/>
      <c r="S175" s="239"/>
      <c r="T175" s="24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1" t="s">
        <v>242</v>
      </c>
      <c r="AU175" s="241" t="s">
        <v>88</v>
      </c>
      <c r="AV175" s="13" t="s">
        <v>88</v>
      </c>
      <c r="AW175" s="13" t="s">
        <v>40</v>
      </c>
      <c r="AX175" s="13" t="s">
        <v>79</v>
      </c>
      <c r="AY175" s="241" t="s">
        <v>137</v>
      </c>
    </row>
    <row r="176" spans="1:51" s="13" customFormat="1" ht="12">
      <c r="A176" s="13"/>
      <c r="B176" s="231"/>
      <c r="C176" s="232"/>
      <c r="D176" s="211" t="s">
        <v>242</v>
      </c>
      <c r="E176" s="233" t="s">
        <v>20</v>
      </c>
      <c r="F176" s="234" t="s">
        <v>640</v>
      </c>
      <c r="G176" s="232"/>
      <c r="H176" s="235">
        <v>3.08</v>
      </c>
      <c r="I176" s="236"/>
      <c r="J176" s="232"/>
      <c r="K176" s="232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242</v>
      </c>
      <c r="AU176" s="241" t="s">
        <v>88</v>
      </c>
      <c r="AV176" s="13" t="s">
        <v>88</v>
      </c>
      <c r="AW176" s="13" t="s">
        <v>40</v>
      </c>
      <c r="AX176" s="13" t="s">
        <v>79</v>
      </c>
      <c r="AY176" s="241" t="s">
        <v>137</v>
      </c>
    </row>
    <row r="177" spans="1:51" s="14" customFormat="1" ht="12">
      <c r="A177" s="14"/>
      <c r="B177" s="242"/>
      <c r="C177" s="243"/>
      <c r="D177" s="211" t="s">
        <v>242</v>
      </c>
      <c r="E177" s="244" t="s">
        <v>20</v>
      </c>
      <c r="F177" s="245" t="s">
        <v>256</v>
      </c>
      <c r="G177" s="243"/>
      <c r="H177" s="246">
        <v>386.702</v>
      </c>
      <c r="I177" s="247"/>
      <c r="J177" s="243"/>
      <c r="K177" s="243"/>
      <c r="L177" s="248"/>
      <c r="M177" s="249"/>
      <c r="N177" s="250"/>
      <c r="O177" s="250"/>
      <c r="P177" s="250"/>
      <c r="Q177" s="250"/>
      <c r="R177" s="250"/>
      <c r="S177" s="250"/>
      <c r="T177" s="25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2" t="s">
        <v>242</v>
      </c>
      <c r="AU177" s="252" t="s">
        <v>88</v>
      </c>
      <c r="AV177" s="14" t="s">
        <v>142</v>
      </c>
      <c r="AW177" s="14" t="s">
        <v>40</v>
      </c>
      <c r="AX177" s="14" t="s">
        <v>22</v>
      </c>
      <c r="AY177" s="252" t="s">
        <v>137</v>
      </c>
    </row>
    <row r="178" spans="1:65" s="2" customFormat="1" ht="16.5" customHeight="1">
      <c r="A178" s="40"/>
      <c r="B178" s="41"/>
      <c r="C178" s="198" t="s">
        <v>185</v>
      </c>
      <c r="D178" s="198" t="s">
        <v>138</v>
      </c>
      <c r="E178" s="199" t="s">
        <v>401</v>
      </c>
      <c r="F178" s="200" t="s">
        <v>402</v>
      </c>
      <c r="G178" s="201" t="s">
        <v>285</v>
      </c>
      <c r="H178" s="202">
        <v>4.5</v>
      </c>
      <c r="I178" s="203"/>
      <c r="J178" s="204">
        <f>ROUND(I178*H178,2)</f>
        <v>0</v>
      </c>
      <c r="K178" s="200" t="s">
        <v>237</v>
      </c>
      <c r="L178" s="46"/>
      <c r="M178" s="205" t="s">
        <v>20</v>
      </c>
      <c r="N178" s="206" t="s">
        <v>50</v>
      </c>
      <c r="O178" s="86"/>
      <c r="P178" s="207">
        <f>O178*H178</f>
        <v>0</v>
      </c>
      <c r="Q178" s="207">
        <v>0</v>
      </c>
      <c r="R178" s="207">
        <f>Q178*H178</f>
        <v>0</v>
      </c>
      <c r="S178" s="207">
        <v>0</v>
      </c>
      <c r="T178" s="208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09" t="s">
        <v>142</v>
      </c>
      <c r="AT178" s="209" t="s">
        <v>138</v>
      </c>
      <c r="AU178" s="209" t="s">
        <v>88</v>
      </c>
      <c r="AY178" s="19" t="s">
        <v>137</v>
      </c>
      <c r="BE178" s="210">
        <f>IF(N178="základní",J178,0)</f>
        <v>0</v>
      </c>
      <c r="BF178" s="210">
        <f>IF(N178="snížená",J178,0)</f>
        <v>0</v>
      </c>
      <c r="BG178" s="210">
        <f>IF(N178="zákl. přenesená",J178,0)</f>
        <v>0</v>
      </c>
      <c r="BH178" s="210">
        <f>IF(N178="sníž. přenesená",J178,0)</f>
        <v>0</v>
      </c>
      <c r="BI178" s="210">
        <f>IF(N178="nulová",J178,0)</f>
        <v>0</v>
      </c>
      <c r="BJ178" s="19" t="s">
        <v>22</v>
      </c>
      <c r="BK178" s="210">
        <f>ROUND(I178*H178,2)</f>
        <v>0</v>
      </c>
      <c r="BL178" s="19" t="s">
        <v>142</v>
      </c>
      <c r="BM178" s="209" t="s">
        <v>641</v>
      </c>
    </row>
    <row r="179" spans="1:47" s="2" customFormat="1" ht="12">
      <c r="A179" s="40"/>
      <c r="B179" s="41"/>
      <c r="C179" s="42"/>
      <c r="D179" s="211" t="s">
        <v>144</v>
      </c>
      <c r="E179" s="42"/>
      <c r="F179" s="212" t="s">
        <v>404</v>
      </c>
      <c r="G179" s="42"/>
      <c r="H179" s="42"/>
      <c r="I179" s="213"/>
      <c r="J179" s="42"/>
      <c r="K179" s="42"/>
      <c r="L179" s="46"/>
      <c r="M179" s="214"/>
      <c r="N179" s="215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144</v>
      </c>
      <c r="AU179" s="19" t="s">
        <v>88</v>
      </c>
    </row>
    <row r="180" spans="1:47" s="2" customFormat="1" ht="12">
      <c r="A180" s="40"/>
      <c r="B180" s="41"/>
      <c r="C180" s="42"/>
      <c r="D180" s="229" t="s">
        <v>240</v>
      </c>
      <c r="E180" s="42"/>
      <c r="F180" s="230" t="s">
        <v>405</v>
      </c>
      <c r="G180" s="42"/>
      <c r="H180" s="42"/>
      <c r="I180" s="213"/>
      <c r="J180" s="42"/>
      <c r="K180" s="42"/>
      <c r="L180" s="46"/>
      <c r="M180" s="214"/>
      <c r="N180" s="215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240</v>
      </c>
      <c r="AU180" s="19" t="s">
        <v>88</v>
      </c>
    </row>
    <row r="181" spans="1:47" s="2" customFormat="1" ht="12">
      <c r="A181" s="40"/>
      <c r="B181" s="41"/>
      <c r="C181" s="42"/>
      <c r="D181" s="211" t="s">
        <v>145</v>
      </c>
      <c r="E181" s="42"/>
      <c r="F181" s="216" t="s">
        <v>642</v>
      </c>
      <c r="G181" s="42"/>
      <c r="H181" s="42"/>
      <c r="I181" s="213"/>
      <c r="J181" s="42"/>
      <c r="K181" s="42"/>
      <c r="L181" s="46"/>
      <c r="M181" s="214"/>
      <c r="N181" s="215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145</v>
      </c>
      <c r="AU181" s="19" t="s">
        <v>88</v>
      </c>
    </row>
    <row r="182" spans="1:51" s="15" customFormat="1" ht="12">
      <c r="A182" s="15"/>
      <c r="B182" s="253"/>
      <c r="C182" s="254"/>
      <c r="D182" s="211" t="s">
        <v>242</v>
      </c>
      <c r="E182" s="255" t="s">
        <v>20</v>
      </c>
      <c r="F182" s="256" t="s">
        <v>643</v>
      </c>
      <c r="G182" s="254"/>
      <c r="H182" s="255" t="s">
        <v>20</v>
      </c>
      <c r="I182" s="257"/>
      <c r="J182" s="254"/>
      <c r="K182" s="254"/>
      <c r="L182" s="258"/>
      <c r="M182" s="259"/>
      <c r="N182" s="260"/>
      <c r="O182" s="260"/>
      <c r="P182" s="260"/>
      <c r="Q182" s="260"/>
      <c r="R182" s="260"/>
      <c r="S182" s="260"/>
      <c r="T182" s="261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62" t="s">
        <v>242</v>
      </c>
      <c r="AU182" s="262" t="s">
        <v>88</v>
      </c>
      <c r="AV182" s="15" t="s">
        <v>22</v>
      </c>
      <c r="AW182" s="15" t="s">
        <v>40</v>
      </c>
      <c r="AX182" s="15" t="s">
        <v>79</v>
      </c>
      <c r="AY182" s="262" t="s">
        <v>137</v>
      </c>
    </row>
    <row r="183" spans="1:51" s="13" customFormat="1" ht="12">
      <c r="A183" s="13"/>
      <c r="B183" s="231"/>
      <c r="C183" s="232"/>
      <c r="D183" s="211" t="s">
        <v>242</v>
      </c>
      <c r="E183" s="233" t="s">
        <v>20</v>
      </c>
      <c r="F183" s="234" t="s">
        <v>644</v>
      </c>
      <c r="G183" s="232"/>
      <c r="H183" s="235">
        <v>4.5</v>
      </c>
      <c r="I183" s="236"/>
      <c r="J183" s="232"/>
      <c r="K183" s="232"/>
      <c r="L183" s="237"/>
      <c r="M183" s="238"/>
      <c r="N183" s="239"/>
      <c r="O183" s="239"/>
      <c r="P183" s="239"/>
      <c r="Q183" s="239"/>
      <c r="R183" s="239"/>
      <c r="S183" s="239"/>
      <c r="T183" s="24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1" t="s">
        <v>242</v>
      </c>
      <c r="AU183" s="241" t="s">
        <v>88</v>
      </c>
      <c r="AV183" s="13" t="s">
        <v>88</v>
      </c>
      <c r="AW183" s="13" t="s">
        <v>40</v>
      </c>
      <c r="AX183" s="13" t="s">
        <v>79</v>
      </c>
      <c r="AY183" s="241" t="s">
        <v>137</v>
      </c>
    </row>
    <row r="184" spans="1:51" s="14" customFormat="1" ht="12">
      <c r="A184" s="14"/>
      <c r="B184" s="242"/>
      <c r="C184" s="243"/>
      <c r="D184" s="211" t="s">
        <v>242</v>
      </c>
      <c r="E184" s="244" t="s">
        <v>20</v>
      </c>
      <c r="F184" s="245" t="s">
        <v>256</v>
      </c>
      <c r="G184" s="243"/>
      <c r="H184" s="246">
        <v>4.5</v>
      </c>
      <c r="I184" s="247"/>
      <c r="J184" s="243"/>
      <c r="K184" s="243"/>
      <c r="L184" s="248"/>
      <c r="M184" s="249"/>
      <c r="N184" s="250"/>
      <c r="O184" s="250"/>
      <c r="P184" s="250"/>
      <c r="Q184" s="250"/>
      <c r="R184" s="250"/>
      <c r="S184" s="250"/>
      <c r="T184" s="25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2" t="s">
        <v>242</v>
      </c>
      <c r="AU184" s="252" t="s">
        <v>88</v>
      </c>
      <c r="AV184" s="14" t="s">
        <v>142</v>
      </c>
      <c r="AW184" s="14" t="s">
        <v>40</v>
      </c>
      <c r="AX184" s="14" t="s">
        <v>22</v>
      </c>
      <c r="AY184" s="252" t="s">
        <v>137</v>
      </c>
    </row>
    <row r="185" spans="1:65" s="2" customFormat="1" ht="16.5" customHeight="1">
      <c r="A185" s="40"/>
      <c r="B185" s="41"/>
      <c r="C185" s="263" t="s">
        <v>189</v>
      </c>
      <c r="D185" s="263" t="s">
        <v>290</v>
      </c>
      <c r="E185" s="264" t="s">
        <v>416</v>
      </c>
      <c r="F185" s="265" t="s">
        <v>417</v>
      </c>
      <c r="G185" s="266" t="s">
        <v>293</v>
      </c>
      <c r="H185" s="267">
        <v>9</v>
      </c>
      <c r="I185" s="268"/>
      <c r="J185" s="269">
        <f>ROUND(I185*H185,2)</f>
        <v>0</v>
      </c>
      <c r="K185" s="265" t="s">
        <v>237</v>
      </c>
      <c r="L185" s="270"/>
      <c r="M185" s="271" t="s">
        <v>20</v>
      </c>
      <c r="N185" s="272" t="s">
        <v>50</v>
      </c>
      <c r="O185" s="86"/>
      <c r="P185" s="207">
        <f>O185*H185</f>
        <v>0</v>
      </c>
      <c r="Q185" s="207">
        <v>1</v>
      </c>
      <c r="R185" s="207">
        <f>Q185*H185</f>
        <v>9</v>
      </c>
      <c r="S185" s="207">
        <v>0</v>
      </c>
      <c r="T185" s="208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09" t="s">
        <v>170</v>
      </c>
      <c r="AT185" s="209" t="s">
        <v>290</v>
      </c>
      <c r="AU185" s="209" t="s">
        <v>88</v>
      </c>
      <c r="AY185" s="19" t="s">
        <v>137</v>
      </c>
      <c r="BE185" s="210">
        <f>IF(N185="základní",J185,0)</f>
        <v>0</v>
      </c>
      <c r="BF185" s="210">
        <f>IF(N185="snížená",J185,0)</f>
        <v>0</v>
      </c>
      <c r="BG185" s="210">
        <f>IF(N185="zákl. přenesená",J185,0)</f>
        <v>0</v>
      </c>
      <c r="BH185" s="210">
        <f>IF(N185="sníž. přenesená",J185,0)</f>
        <v>0</v>
      </c>
      <c r="BI185" s="210">
        <f>IF(N185="nulová",J185,0)</f>
        <v>0</v>
      </c>
      <c r="BJ185" s="19" t="s">
        <v>22</v>
      </c>
      <c r="BK185" s="210">
        <f>ROUND(I185*H185,2)</f>
        <v>0</v>
      </c>
      <c r="BL185" s="19" t="s">
        <v>142</v>
      </c>
      <c r="BM185" s="209" t="s">
        <v>645</v>
      </c>
    </row>
    <row r="186" spans="1:47" s="2" customFormat="1" ht="12">
      <c r="A186" s="40"/>
      <c r="B186" s="41"/>
      <c r="C186" s="42"/>
      <c r="D186" s="211" t="s">
        <v>144</v>
      </c>
      <c r="E186" s="42"/>
      <c r="F186" s="212" t="s">
        <v>417</v>
      </c>
      <c r="G186" s="42"/>
      <c r="H186" s="42"/>
      <c r="I186" s="213"/>
      <c r="J186" s="42"/>
      <c r="K186" s="42"/>
      <c r="L186" s="46"/>
      <c r="M186" s="214"/>
      <c r="N186" s="215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144</v>
      </c>
      <c r="AU186" s="19" t="s">
        <v>88</v>
      </c>
    </row>
    <row r="187" spans="1:51" s="15" customFormat="1" ht="12">
      <c r="A187" s="15"/>
      <c r="B187" s="253"/>
      <c r="C187" s="254"/>
      <c r="D187" s="211" t="s">
        <v>242</v>
      </c>
      <c r="E187" s="255" t="s">
        <v>20</v>
      </c>
      <c r="F187" s="256" t="s">
        <v>643</v>
      </c>
      <c r="G187" s="254"/>
      <c r="H187" s="255" t="s">
        <v>20</v>
      </c>
      <c r="I187" s="257"/>
      <c r="J187" s="254"/>
      <c r="K187" s="254"/>
      <c r="L187" s="258"/>
      <c r="M187" s="259"/>
      <c r="N187" s="260"/>
      <c r="O187" s="260"/>
      <c r="P187" s="260"/>
      <c r="Q187" s="260"/>
      <c r="R187" s="260"/>
      <c r="S187" s="260"/>
      <c r="T187" s="261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62" t="s">
        <v>242</v>
      </c>
      <c r="AU187" s="262" t="s">
        <v>88</v>
      </c>
      <c r="AV187" s="15" t="s">
        <v>22</v>
      </c>
      <c r="AW187" s="15" t="s">
        <v>40</v>
      </c>
      <c r="AX187" s="15" t="s">
        <v>79</v>
      </c>
      <c r="AY187" s="262" t="s">
        <v>137</v>
      </c>
    </row>
    <row r="188" spans="1:51" s="13" customFormat="1" ht="12">
      <c r="A188" s="13"/>
      <c r="B188" s="231"/>
      <c r="C188" s="232"/>
      <c r="D188" s="211" t="s">
        <v>242</v>
      </c>
      <c r="E188" s="233" t="s">
        <v>20</v>
      </c>
      <c r="F188" s="234" t="s">
        <v>644</v>
      </c>
      <c r="G188" s="232"/>
      <c r="H188" s="235">
        <v>4.5</v>
      </c>
      <c r="I188" s="236"/>
      <c r="J188" s="232"/>
      <c r="K188" s="232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242</v>
      </c>
      <c r="AU188" s="241" t="s">
        <v>88</v>
      </c>
      <c r="AV188" s="13" t="s">
        <v>88</v>
      </c>
      <c r="AW188" s="13" t="s">
        <v>40</v>
      </c>
      <c r="AX188" s="13" t="s">
        <v>79</v>
      </c>
      <c r="AY188" s="241" t="s">
        <v>137</v>
      </c>
    </row>
    <row r="189" spans="1:51" s="14" customFormat="1" ht="12">
      <c r="A189" s="14"/>
      <c r="B189" s="242"/>
      <c r="C189" s="243"/>
      <c r="D189" s="211" t="s">
        <v>242</v>
      </c>
      <c r="E189" s="244" t="s">
        <v>20</v>
      </c>
      <c r="F189" s="245" t="s">
        <v>256</v>
      </c>
      <c r="G189" s="243"/>
      <c r="H189" s="246">
        <v>4.5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242</v>
      </c>
      <c r="AU189" s="252" t="s">
        <v>88</v>
      </c>
      <c r="AV189" s="14" t="s">
        <v>142</v>
      </c>
      <c r="AW189" s="14" t="s">
        <v>40</v>
      </c>
      <c r="AX189" s="14" t="s">
        <v>79</v>
      </c>
      <c r="AY189" s="252" t="s">
        <v>137</v>
      </c>
    </row>
    <row r="190" spans="1:51" s="13" customFormat="1" ht="12">
      <c r="A190" s="13"/>
      <c r="B190" s="231"/>
      <c r="C190" s="232"/>
      <c r="D190" s="211" t="s">
        <v>242</v>
      </c>
      <c r="E190" s="233" t="s">
        <v>20</v>
      </c>
      <c r="F190" s="234" t="s">
        <v>646</v>
      </c>
      <c r="G190" s="232"/>
      <c r="H190" s="235">
        <v>9</v>
      </c>
      <c r="I190" s="236"/>
      <c r="J190" s="232"/>
      <c r="K190" s="232"/>
      <c r="L190" s="237"/>
      <c r="M190" s="238"/>
      <c r="N190" s="239"/>
      <c r="O190" s="239"/>
      <c r="P190" s="239"/>
      <c r="Q190" s="239"/>
      <c r="R190" s="239"/>
      <c r="S190" s="239"/>
      <c r="T190" s="24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1" t="s">
        <v>242</v>
      </c>
      <c r="AU190" s="241" t="s">
        <v>88</v>
      </c>
      <c r="AV190" s="13" t="s">
        <v>88</v>
      </c>
      <c r="AW190" s="13" t="s">
        <v>40</v>
      </c>
      <c r="AX190" s="13" t="s">
        <v>22</v>
      </c>
      <c r="AY190" s="241" t="s">
        <v>137</v>
      </c>
    </row>
    <row r="191" spans="1:65" s="2" customFormat="1" ht="16.5" customHeight="1">
      <c r="A191" s="40"/>
      <c r="B191" s="41"/>
      <c r="C191" s="198" t="s">
        <v>193</v>
      </c>
      <c r="D191" s="198" t="s">
        <v>138</v>
      </c>
      <c r="E191" s="199" t="s">
        <v>422</v>
      </c>
      <c r="F191" s="200" t="s">
        <v>423</v>
      </c>
      <c r="G191" s="201" t="s">
        <v>236</v>
      </c>
      <c r="H191" s="202">
        <v>1990.34</v>
      </c>
      <c r="I191" s="203"/>
      <c r="J191" s="204">
        <f>ROUND(I191*H191,2)</f>
        <v>0</v>
      </c>
      <c r="K191" s="200" t="s">
        <v>237</v>
      </c>
      <c r="L191" s="46"/>
      <c r="M191" s="205" t="s">
        <v>20</v>
      </c>
      <c r="N191" s="206" t="s">
        <v>50</v>
      </c>
      <c r="O191" s="86"/>
      <c r="P191" s="207">
        <f>O191*H191</f>
        <v>0</v>
      </c>
      <c r="Q191" s="207">
        <v>0</v>
      </c>
      <c r="R191" s="207">
        <f>Q191*H191</f>
        <v>0</v>
      </c>
      <c r="S191" s="207">
        <v>0</v>
      </c>
      <c r="T191" s="208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09" t="s">
        <v>142</v>
      </c>
      <c r="AT191" s="209" t="s">
        <v>138</v>
      </c>
      <c r="AU191" s="209" t="s">
        <v>88</v>
      </c>
      <c r="AY191" s="19" t="s">
        <v>137</v>
      </c>
      <c r="BE191" s="210">
        <f>IF(N191="základní",J191,0)</f>
        <v>0</v>
      </c>
      <c r="BF191" s="210">
        <f>IF(N191="snížená",J191,0)</f>
        <v>0</v>
      </c>
      <c r="BG191" s="210">
        <f>IF(N191="zákl. přenesená",J191,0)</f>
        <v>0</v>
      </c>
      <c r="BH191" s="210">
        <f>IF(N191="sníž. přenesená",J191,0)</f>
        <v>0</v>
      </c>
      <c r="BI191" s="210">
        <f>IF(N191="nulová",J191,0)</f>
        <v>0</v>
      </c>
      <c r="BJ191" s="19" t="s">
        <v>22</v>
      </c>
      <c r="BK191" s="210">
        <f>ROUND(I191*H191,2)</f>
        <v>0</v>
      </c>
      <c r="BL191" s="19" t="s">
        <v>142</v>
      </c>
      <c r="BM191" s="209" t="s">
        <v>647</v>
      </c>
    </row>
    <row r="192" spans="1:47" s="2" customFormat="1" ht="12">
      <c r="A192" s="40"/>
      <c r="B192" s="41"/>
      <c r="C192" s="42"/>
      <c r="D192" s="211" t="s">
        <v>144</v>
      </c>
      <c r="E192" s="42"/>
      <c r="F192" s="212" t="s">
        <v>425</v>
      </c>
      <c r="G192" s="42"/>
      <c r="H192" s="42"/>
      <c r="I192" s="213"/>
      <c r="J192" s="42"/>
      <c r="K192" s="42"/>
      <c r="L192" s="46"/>
      <c r="M192" s="214"/>
      <c r="N192" s="215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144</v>
      </c>
      <c r="AU192" s="19" t="s">
        <v>88</v>
      </c>
    </row>
    <row r="193" spans="1:47" s="2" customFormat="1" ht="12">
      <c r="A193" s="40"/>
      <c r="B193" s="41"/>
      <c r="C193" s="42"/>
      <c r="D193" s="229" t="s">
        <v>240</v>
      </c>
      <c r="E193" s="42"/>
      <c r="F193" s="230" t="s">
        <v>426</v>
      </c>
      <c r="G193" s="42"/>
      <c r="H193" s="42"/>
      <c r="I193" s="213"/>
      <c r="J193" s="42"/>
      <c r="K193" s="42"/>
      <c r="L193" s="46"/>
      <c r="M193" s="214"/>
      <c r="N193" s="215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240</v>
      </c>
      <c r="AU193" s="19" t="s">
        <v>88</v>
      </c>
    </row>
    <row r="194" spans="1:51" s="15" customFormat="1" ht="12">
      <c r="A194" s="15"/>
      <c r="B194" s="253"/>
      <c r="C194" s="254"/>
      <c r="D194" s="211" t="s">
        <v>242</v>
      </c>
      <c r="E194" s="255" t="s">
        <v>20</v>
      </c>
      <c r="F194" s="256" t="s">
        <v>648</v>
      </c>
      <c r="G194" s="254"/>
      <c r="H194" s="255" t="s">
        <v>20</v>
      </c>
      <c r="I194" s="257"/>
      <c r="J194" s="254"/>
      <c r="K194" s="254"/>
      <c r="L194" s="258"/>
      <c r="M194" s="259"/>
      <c r="N194" s="260"/>
      <c r="O194" s="260"/>
      <c r="P194" s="260"/>
      <c r="Q194" s="260"/>
      <c r="R194" s="260"/>
      <c r="S194" s="260"/>
      <c r="T194" s="261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62" t="s">
        <v>242</v>
      </c>
      <c r="AU194" s="262" t="s">
        <v>88</v>
      </c>
      <c r="AV194" s="15" t="s">
        <v>22</v>
      </c>
      <c r="AW194" s="15" t="s">
        <v>40</v>
      </c>
      <c r="AX194" s="15" t="s">
        <v>79</v>
      </c>
      <c r="AY194" s="262" t="s">
        <v>137</v>
      </c>
    </row>
    <row r="195" spans="1:51" s="13" customFormat="1" ht="12">
      <c r="A195" s="13"/>
      <c r="B195" s="231"/>
      <c r="C195" s="232"/>
      <c r="D195" s="211" t="s">
        <v>242</v>
      </c>
      <c r="E195" s="233" t="s">
        <v>20</v>
      </c>
      <c r="F195" s="234" t="s">
        <v>649</v>
      </c>
      <c r="G195" s="232"/>
      <c r="H195" s="235">
        <v>1070.34</v>
      </c>
      <c r="I195" s="236"/>
      <c r="J195" s="232"/>
      <c r="K195" s="232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242</v>
      </c>
      <c r="AU195" s="241" t="s">
        <v>88</v>
      </c>
      <c r="AV195" s="13" t="s">
        <v>88</v>
      </c>
      <c r="AW195" s="13" t="s">
        <v>40</v>
      </c>
      <c r="AX195" s="13" t="s">
        <v>79</v>
      </c>
      <c r="AY195" s="241" t="s">
        <v>137</v>
      </c>
    </row>
    <row r="196" spans="1:51" s="13" customFormat="1" ht="12">
      <c r="A196" s="13"/>
      <c r="B196" s="231"/>
      <c r="C196" s="232"/>
      <c r="D196" s="211" t="s">
        <v>242</v>
      </c>
      <c r="E196" s="233" t="s">
        <v>20</v>
      </c>
      <c r="F196" s="234" t="s">
        <v>650</v>
      </c>
      <c r="G196" s="232"/>
      <c r="H196" s="235">
        <v>920</v>
      </c>
      <c r="I196" s="236"/>
      <c r="J196" s="232"/>
      <c r="K196" s="232"/>
      <c r="L196" s="237"/>
      <c r="M196" s="238"/>
      <c r="N196" s="239"/>
      <c r="O196" s="239"/>
      <c r="P196" s="239"/>
      <c r="Q196" s="239"/>
      <c r="R196" s="239"/>
      <c r="S196" s="239"/>
      <c r="T196" s="24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1" t="s">
        <v>242</v>
      </c>
      <c r="AU196" s="241" t="s">
        <v>88</v>
      </c>
      <c r="AV196" s="13" t="s">
        <v>88</v>
      </c>
      <c r="AW196" s="13" t="s">
        <v>40</v>
      </c>
      <c r="AX196" s="13" t="s">
        <v>79</v>
      </c>
      <c r="AY196" s="241" t="s">
        <v>137</v>
      </c>
    </row>
    <row r="197" spans="1:51" s="14" customFormat="1" ht="12">
      <c r="A197" s="14"/>
      <c r="B197" s="242"/>
      <c r="C197" s="243"/>
      <c r="D197" s="211" t="s">
        <v>242</v>
      </c>
      <c r="E197" s="244" t="s">
        <v>20</v>
      </c>
      <c r="F197" s="245" t="s">
        <v>256</v>
      </c>
      <c r="G197" s="243"/>
      <c r="H197" s="246">
        <v>1990.34</v>
      </c>
      <c r="I197" s="247"/>
      <c r="J197" s="243"/>
      <c r="K197" s="243"/>
      <c r="L197" s="248"/>
      <c r="M197" s="249"/>
      <c r="N197" s="250"/>
      <c r="O197" s="250"/>
      <c r="P197" s="250"/>
      <c r="Q197" s="250"/>
      <c r="R197" s="250"/>
      <c r="S197" s="250"/>
      <c r="T197" s="251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2" t="s">
        <v>242</v>
      </c>
      <c r="AU197" s="252" t="s">
        <v>88</v>
      </c>
      <c r="AV197" s="14" t="s">
        <v>142</v>
      </c>
      <c r="AW197" s="14" t="s">
        <v>40</v>
      </c>
      <c r="AX197" s="14" t="s">
        <v>22</v>
      </c>
      <c r="AY197" s="252" t="s">
        <v>137</v>
      </c>
    </row>
    <row r="198" spans="1:65" s="2" customFormat="1" ht="16.5" customHeight="1">
      <c r="A198" s="40"/>
      <c r="B198" s="41"/>
      <c r="C198" s="263" t="s">
        <v>8</v>
      </c>
      <c r="D198" s="263" t="s">
        <v>290</v>
      </c>
      <c r="E198" s="264" t="s">
        <v>430</v>
      </c>
      <c r="F198" s="265" t="s">
        <v>431</v>
      </c>
      <c r="G198" s="266" t="s">
        <v>432</v>
      </c>
      <c r="H198" s="267">
        <v>29.855</v>
      </c>
      <c r="I198" s="268"/>
      <c r="J198" s="269">
        <f>ROUND(I198*H198,2)</f>
        <v>0</v>
      </c>
      <c r="K198" s="265" t="s">
        <v>237</v>
      </c>
      <c r="L198" s="270"/>
      <c r="M198" s="271" t="s">
        <v>20</v>
      </c>
      <c r="N198" s="272" t="s">
        <v>50</v>
      </c>
      <c r="O198" s="86"/>
      <c r="P198" s="207">
        <f>O198*H198</f>
        <v>0</v>
      </c>
      <c r="Q198" s="207">
        <v>0.001</v>
      </c>
      <c r="R198" s="207">
        <f>Q198*H198</f>
        <v>0.029855</v>
      </c>
      <c r="S198" s="207">
        <v>0</v>
      </c>
      <c r="T198" s="208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09" t="s">
        <v>170</v>
      </c>
      <c r="AT198" s="209" t="s">
        <v>290</v>
      </c>
      <c r="AU198" s="209" t="s">
        <v>88</v>
      </c>
      <c r="AY198" s="19" t="s">
        <v>137</v>
      </c>
      <c r="BE198" s="210">
        <f>IF(N198="základní",J198,0)</f>
        <v>0</v>
      </c>
      <c r="BF198" s="210">
        <f>IF(N198="snížená",J198,0)</f>
        <v>0</v>
      </c>
      <c r="BG198" s="210">
        <f>IF(N198="zákl. přenesená",J198,0)</f>
        <v>0</v>
      </c>
      <c r="BH198" s="210">
        <f>IF(N198="sníž. přenesená",J198,0)</f>
        <v>0</v>
      </c>
      <c r="BI198" s="210">
        <f>IF(N198="nulová",J198,0)</f>
        <v>0</v>
      </c>
      <c r="BJ198" s="19" t="s">
        <v>22</v>
      </c>
      <c r="BK198" s="210">
        <f>ROUND(I198*H198,2)</f>
        <v>0</v>
      </c>
      <c r="BL198" s="19" t="s">
        <v>142</v>
      </c>
      <c r="BM198" s="209" t="s">
        <v>651</v>
      </c>
    </row>
    <row r="199" spans="1:47" s="2" customFormat="1" ht="12">
      <c r="A199" s="40"/>
      <c r="B199" s="41"/>
      <c r="C199" s="42"/>
      <c r="D199" s="211" t="s">
        <v>144</v>
      </c>
      <c r="E199" s="42"/>
      <c r="F199" s="212" t="s">
        <v>431</v>
      </c>
      <c r="G199" s="42"/>
      <c r="H199" s="42"/>
      <c r="I199" s="213"/>
      <c r="J199" s="42"/>
      <c r="K199" s="42"/>
      <c r="L199" s="46"/>
      <c r="M199" s="214"/>
      <c r="N199" s="215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144</v>
      </c>
      <c r="AU199" s="19" t="s">
        <v>88</v>
      </c>
    </row>
    <row r="200" spans="1:51" s="13" customFormat="1" ht="12">
      <c r="A200" s="13"/>
      <c r="B200" s="231"/>
      <c r="C200" s="232"/>
      <c r="D200" s="211" t="s">
        <v>242</v>
      </c>
      <c r="E200" s="233" t="s">
        <v>20</v>
      </c>
      <c r="F200" s="234" t="s">
        <v>652</v>
      </c>
      <c r="G200" s="232"/>
      <c r="H200" s="235">
        <v>1990.34</v>
      </c>
      <c r="I200" s="236"/>
      <c r="J200" s="232"/>
      <c r="K200" s="232"/>
      <c r="L200" s="237"/>
      <c r="M200" s="238"/>
      <c r="N200" s="239"/>
      <c r="O200" s="239"/>
      <c r="P200" s="239"/>
      <c r="Q200" s="239"/>
      <c r="R200" s="239"/>
      <c r="S200" s="239"/>
      <c r="T200" s="24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1" t="s">
        <v>242</v>
      </c>
      <c r="AU200" s="241" t="s">
        <v>88</v>
      </c>
      <c r="AV200" s="13" t="s">
        <v>88</v>
      </c>
      <c r="AW200" s="13" t="s">
        <v>40</v>
      </c>
      <c r="AX200" s="13" t="s">
        <v>79</v>
      </c>
      <c r="AY200" s="241" t="s">
        <v>137</v>
      </c>
    </row>
    <row r="201" spans="1:51" s="13" customFormat="1" ht="12">
      <c r="A201" s="13"/>
      <c r="B201" s="231"/>
      <c r="C201" s="232"/>
      <c r="D201" s="211" t="s">
        <v>242</v>
      </c>
      <c r="E201" s="233" t="s">
        <v>20</v>
      </c>
      <c r="F201" s="234" t="s">
        <v>653</v>
      </c>
      <c r="G201" s="232"/>
      <c r="H201" s="235">
        <v>29.855</v>
      </c>
      <c r="I201" s="236"/>
      <c r="J201" s="232"/>
      <c r="K201" s="232"/>
      <c r="L201" s="237"/>
      <c r="M201" s="238"/>
      <c r="N201" s="239"/>
      <c r="O201" s="239"/>
      <c r="P201" s="239"/>
      <c r="Q201" s="239"/>
      <c r="R201" s="239"/>
      <c r="S201" s="239"/>
      <c r="T201" s="240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1" t="s">
        <v>242</v>
      </c>
      <c r="AU201" s="241" t="s">
        <v>88</v>
      </c>
      <c r="AV201" s="13" t="s">
        <v>88</v>
      </c>
      <c r="AW201" s="13" t="s">
        <v>40</v>
      </c>
      <c r="AX201" s="13" t="s">
        <v>22</v>
      </c>
      <c r="AY201" s="241" t="s">
        <v>137</v>
      </c>
    </row>
    <row r="202" spans="1:65" s="2" customFormat="1" ht="16.5" customHeight="1">
      <c r="A202" s="40"/>
      <c r="B202" s="41"/>
      <c r="C202" s="198" t="s">
        <v>201</v>
      </c>
      <c r="D202" s="198" t="s">
        <v>138</v>
      </c>
      <c r="E202" s="199" t="s">
        <v>436</v>
      </c>
      <c r="F202" s="200" t="s">
        <v>437</v>
      </c>
      <c r="G202" s="201" t="s">
        <v>236</v>
      </c>
      <c r="H202" s="202">
        <v>910</v>
      </c>
      <c r="I202" s="203"/>
      <c r="J202" s="204">
        <f>ROUND(I202*H202,2)</f>
        <v>0</v>
      </c>
      <c r="K202" s="200" t="s">
        <v>237</v>
      </c>
      <c r="L202" s="46"/>
      <c r="M202" s="205" t="s">
        <v>20</v>
      </c>
      <c r="N202" s="206" t="s">
        <v>50</v>
      </c>
      <c r="O202" s="86"/>
      <c r="P202" s="207">
        <f>O202*H202</f>
        <v>0</v>
      </c>
      <c r="Q202" s="207">
        <v>0</v>
      </c>
      <c r="R202" s="207">
        <f>Q202*H202</f>
        <v>0</v>
      </c>
      <c r="S202" s="207">
        <v>0</v>
      </c>
      <c r="T202" s="208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09" t="s">
        <v>142</v>
      </c>
      <c r="AT202" s="209" t="s">
        <v>138</v>
      </c>
      <c r="AU202" s="209" t="s">
        <v>88</v>
      </c>
      <c r="AY202" s="19" t="s">
        <v>137</v>
      </c>
      <c r="BE202" s="210">
        <f>IF(N202="základní",J202,0)</f>
        <v>0</v>
      </c>
      <c r="BF202" s="210">
        <f>IF(N202="snížená",J202,0)</f>
        <v>0</v>
      </c>
      <c r="BG202" s="210">
        <f>IF(N202="zákl. přenesená",J202,0)</f>
        <v>0</v>
      </c>
      <c r="BH202" s="210">
        <f>IF(N202="sníž. přenesená",J202,0)</f>
        <v>0</v>
      </c>
      <c r="BI202" s="210">
        <f>IF(N202="nulová",J202,0)</f>
        <v>0</v>
      </c>
      <c r="BJ202" s="19" t="s">
        <v>22</v>
      </c>
      <c r="BK202" s="210">
        <f>ROUND(I202*H202,2)</f>
        <v>0</v>
      </c>
      <c r="BL202" s="19" t="s">
        <v>142</v>
      </c>
      <c r="BM202" s="209" t="s">
        <v>654</v>
      </c>
    </row>
    <row r="203" spans="1:47" s="2" customFormat="1" ht="12">
      <c r="A203" s="40"/>
      <c r="B203" s="41"/>
      <c r="C203" s="42"/>
      <c r="D203" s="211" t="s">
        <v>144</v>
      </c>
      <c r="E203" s="42"/>
      <c r="F203" s="212" t="s">
        <v>439</v>
      </c>
      <c r="G203" s="42"/>
      <c r="H203" s="42"/>
      <c r="I203" s="213"/>
      <c r="J203" s="42"/>
      <c r="K203" s="42"/>
      <c r="L203" s="46"/>
      <c r="M203" s="214"/>
      <c r="N203" s="215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144</v>
      </c>
      <c r="AU203" s="19" t="s">
        <v>88</v>
      </c>
    </row>
    <row r="204" spans="1:47" s="2" customFormat="1" ht="12">
      <c r="A204" s="40"/>
      <c r="B204" s="41"/>
      <c r="C204" s="42"/>
      <c r="D204" s="229" t="s">
        <v>240</v>
      </c>
      <c r="E204" s="42"/>
      <c r="F204" s="230" t="s">
        <v>440</v>
      </c>
      <c r="G204" s="42"/>
      <c r="H204" s="42"/>
      <c r="I204" s="213"/>
      <c r="J204" s="42"/>
      <c r="K204" s="42"/>
      <c r="L204" s="46"/>
      <c r="M204" s="214"/>
      <c r="N204" s="215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240</v>
      </c>
      <c r="AU204" s="19" t="s">
        <v>88</v>
      </c>
    </row>
    <row r="205" spans="1:51" s="13" customFormat="1" ht="12">
      <c r="A205" s="13"/>
      <c r="B205" s="231"/>
      <c r="C205" s="232"/>
      <c r="D205" s="211" t="s">
        <v>242</v>
      </c>
      <c r="E205" s="233" t="s">
        <v>20</v>
      </c>
      <c r="F205" s="234" t="s">
        <v>655</v>
      </c>
      <c r="G205" s="232"/>
      <c r="H205" s="235">
        <v>910</v>
      </c>
      <c r="I205" s="236"/>
      <c r="J205" s="232"/>
      <c r="K205" s="232"/>
      <c r="L205" s="237"/>
      <c r="M205" s="238"/>
      <c r="N205" s="239"/>
      <c r="O205" s="239"/>
      <c r="P205" s="239"/>
      <c r="Q205" s="239"/>
      <c r="R205" s="239"/>
      <c r="S205" s="239"/>
      <c r="T205" s="24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1" t="s">
        <v>242</v>
      </c>
      <c r="AU205" s="241" t="s">
        <v>88</v>
      </c>
      <c r="AV205" s="13" t="s">
        <v>88</v>
      </c>
      <c r="AW205" s="13" t="s">
        <v>40</v>
      </c>
      <c r="AX205" s="13" t="s">
        <v>22</v>
      </c>
      <c r="AY205" s="241" t="s">
        <v>137</v>
      </c>
    </row>
    <row r="206" spans="1:65" s="2" customFormat="1" ht="16.5" customHeight="1">
      <c r="A206" s="40"/>
      <c r="B206" s="41"/>
      <c r="C206" s="198" t="s">
        <v>206</v>
      </c>
      <c r="D206" s="198" t="s">
        <v>138</v>
      </c>
      <c r="E206" s="199" t="s">
        <v>451</v>
      </c>
      <c r="F206" s="200" t="s">
        <v>452</v>
      </c>
      <c r="G206" s="201" t="s">
        <v>236</v>
      </c>
      <c r="H206" s="202">
        <v>1990.34</v>
      </c>
      <c r="I206" s="203"/>
      <c r="J206" s="204">
        <f>ROUND(I206*H206,2)</f>
        <v>0</v>
      </c>
      <c r="K206" s="200" t="s">
        <v>237</v>
      </c>
      <c r="L206" s="46"/>
      <c r="M206" s="205" t="s">
        <v>20</v>
      </c>
      <c r="N206" s="206" t="s">
        <v>50</v>
      </c>
      <c r="O206" s="86"/>
      <c r="P206" s="207">
        <f>O206*H206</f>
        <v>0</v>
      </c>
      <c r="Q206" s="207">
        <v>0</v>
      </c>
      <c r="R206" s="207">
        <f>Q206*H206</f>
        <v>0</v>
      </c>
      <c r="S206" s="207">
        <v>0</v>
      </c>
      <c r="T206" s="208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09" t="s">
        <v>142</v>
      </c>
      <c r="AT206" s="209" t="s">
        <v>138</v>
      </c>
      <c r="AU206" s="209" t="s">
        <v>88</v>
      </c>
      <c r="AY206" s="19" t="s">
        <v>137</v>
      </c>
      <c r="BE206" s="210">
        <f>IF(N206="základní",J206,0)</f>
        <v>0</v>
      </c>
      <c r="BF206" s="210">
        <f>IF(N206="snížená",J206,0)</f>
        <v>0</v>
      </c>
      <c r="BG206" s="210">
        <f>IF(N206="zákl. přenesená",J206,0)</f>
        <v>0</v>
      </c>
      <c r="BH206" s="210">
        <f>IF(N206="sníž. přenesená",J206,0)</f>
        <v>0</v>
      </c>
      <c r="BI206" s="210">
        <f>IF(N206="nulová",J206,0)</f>
        <v>0</v>
      </c>
      <c r="BJ206" s="19" t="s">
        <v>22</v>
      </c>
      <c r="BK206" s="210">
        <f>ROUND(I206*H206,2)</f>
        <v>0</v>
      </c>
      <c r="BL206" s="19" t="s">
        <v>142</v>
      </c>
      <c r="BM206" s="209" t="s">
        <v>656</v>
      </c>
    </row>
    <row r="207" spans="1:47" s="2" customFormat="1" ht="12">
      <c r="A207" s="40"/>
      <c r="B207" s="41"/>
      <c r="C207" s="42"/>
      <c r="D207" s="211" t="s">
        <v>144</v>
      </c>
      <c r="E207" s="42"/>
      <c r="F207" s="212" t="s">
        <v>454</v>
      </c>
      <c r="G207" s="42"/>
      <c r="H207" s="42"/>
      <c r="I207" s="213"/>
      <c r="J207" s="42"/>
      <c r="K207" s="42"/>
      <c r="L207" s="46"/>
      <c r="M207" s="214"/>
      <c r="N207" s="215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144</v>
      </c>
      <c r="AU207" s="19" t="s">
        <v>88</v>
      </c>
    </row>
    <row r="208" spans="1:47" s="2" customFormat="1" ht="12">
      <c r="A208" s="40"/>
      <c r="B208" s="41"/>
      <c r="C208" s="42"/>
      <c r="D208" s="229" t="s">
        <v>240</v>
      </c>
      <c r="E208" s="42"/>
      <c r="F208" s="230" t="s">
        <v>455</v>
      </c>
      <c r="G208" s="42"/>
      <c r="H208" s="42"/>
      <c r="I208" s="213"/>
      <c r="J208" s="42"/>
      <c r="K208" s="42"/>
      <c r="L208" s="46"/>
      <c r="M208" s="214"/>
      <c r="N208" s="215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240</v>
      </c>
      <c r="AU208" s="19" t="s">
        <v>88</v>
      </c>
    </row>
    <row r="209" spans="1:47" s="2" customFormat="1" ht="12">
      <c r="A209" s="40"/>
      <c r="B209" s="41"/>
      <c r="C209" s="42"/>
      <c r="D209" s="211" t="s">
        <v>145</v>
      </c>
      <c r="E209" s="42"/>
      <c r="F209" s="216" t="s">
        <v>657</v>
      </c>
      <c r="G209" s="42"/>
      <c r="H209" s="42"/>
      <c r="I209" s="213"/>
      <c r="J209" s="42"/>
      <c r="K209" s="42"/>
      <c r="L209" s="46"/>
      <c r="M209" s="214"/>
      <c r="N209" s="215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145</v>
      </c>
      <c r="AU209" s="19" t="s">
        <v>88</v>
      </c>
    </row>
    <row r="210" spans="1:51" s="15" customFormat="1" ht="12">
      <c r="A210" s="15"/>
      <c r="B210" s="253"/>
      <c r="C210" s="254"/>
      <c r="D210" s="211" t="s">
        <v>242</v>
      </c>
      <c r="E210" s="255" t="s">
        <v>20</v>
      </c>
      <c r="F210" s="256" t="s">
        <v>648</v>
      </c>
      <c r="G210" s="254"/>
      <c r="H210" s="255" t="s">
        <v>20</v>
      </c>
      <c r="I210" s="257"/>
      <c r="J210" s="254"/>
      <c r="K210" s="254"/>
      <c r="L210" s="258"/>
      <c r="M210" s="259"/>
      <c r="N210" s="260"/>
      <c r="O210" s="260"/>
      <c r="P210" s="260"/>
      <c r="Q210" s="260"/>
      <c r="R210" s="260"/>
      <c r="S210" s="260"/>
      <c r="T210" s="261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62" t="s">
        <v>242</v>
      </c>
      <c r="AU210" s="262" t="s">
        <v>88</v>
      </c>
      <c r="AV210" s="15" t="s">
        <v>22</v>
      </c>
      <c r="AW210" s="15" t="s">
        <v>40</v>
      </c>
      <c r="AX210" s="15" t="s">
        <v>79</v>
      </c>
      <c r="AY210" s="262" t="s">
        <v>137</v>
      </c>
    </row>
    <row r="211" spans="1:51" s="13" customFormat="1" ht="12">
      <c r="A211" s="13"/>
      <c r="B211" s="231"/>
      <c r="C211" s="232"/>
      <c r="D211" s="211" t="s">
        <v>242</v>
      </c>
      <c r="E211" s="233" t="s">
        <v>20</v>
      </c>
      <c r="F211" s="234" t="s">
        <v>649</v>
      </c>
      <c r="G211" s="232"/>
      <c r="H211" s="235">
        <v>1070.34</v>
      </c>
      <c r="I211" s="236"/>
      <c r="J211" s="232"/>
      <c r="K211" s="232"/>
      <c r="L211" s="237"/>
      <c r="M211" s="238"/>
      <c r="N211" s="239"/>
      <c r="O211" s="239"/>
      <c r="P211" s="239"/>
      <c r="Q211" s="239"/>
      <c r="R211" s="239"/>
      <c r="S211" s="239"/>
      <c r="T211" s="24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1" t="s">
        <v>242</v>
      </c>
      <c r="AU211" s="241" t="s">
        <v>88</v>
      </c>
      <c r="AV211" s="13" t="s">
        <v>88</v>
      </c>
      <c r="AW211" s="13" t="s">
        <v>40</v>
      </c>
      <c r="AX211" s="13" t="s">
        <v>79</v>
      </c>
      <c r="AY211" s="241" t="s">
        <v>137</v>
      </c>
    </row>
    <row r="212" spans="1:51" s="13" customFormat="1" ht="12">
      <c r="A212" s="13"/>
      <c r="B212" s="231"/>
      <c r="C212" s="232"/>
      <c r="D212" s="211" t="s">
        <v>242</v>
      </c>
      <c r="E212" s="233" t="s">
        <v>20</v>
      </c>
      <c r="F212" s="234" t="s">
        <v>650</v>
      </c>
      <c r="G212" s="232"/>
      <c r="H212" s="235">
        <v>920</v>
      </c>
      <c r="I212" s="236"/>
      <c r="J212" s="232"/>
      <c r="K212" s="232"/>
      <c r="L212" s="237"/>
      <c r="M212" s="238"/>
      <c r="N212" s="239"/>
      <c r="O212" s="239"/>
      <c r="P212" s="239"/>
      <c r="Q212" s="239"/>
      <c r="R212" s="239"/>
      <c r="S212" s="239"/>
      <c r="T212" s="24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1" t="s">
        <v>242</v>
      </c>
      <c r="AU212" s="241" t="s">
        <v>88</v>
      </c>
      <c r="AV212" s="13" t="s">
        <v>88</v>
      </c>
      <c r="AW212" s="13" t="s">
        <v>40</v>
      </c>
      <c r="AX212" s="13" t="s">
        <v>79</v>
      </c>
      <c r="AY212" s="241" t="s">
        <v>137</v>
      </c>
    </row>
    <row r="213" spans="1:51" s="14" customFormat="1" ht="12">
      <c r="A213" s="14"/>
      <c r="B213" s="242"/>
      <c r="C213" s="243"/>
      <c r="D213" s="211" t="s">
        <v>242</v>
      </c>
      <c r="E213" s="244" t="s">
        <v>20</v>
      </c>
      <c r="F213" s="245" t="s">
        <v>256</v>
      </c>
      <c r="G213" s="243"/>
      <c r="H213" s="246">
        <v>1990.34</v>
      </c>
      <c r="I213" s="247"/>
      <c r="J213" s="243"/>
      <c r="K213" s="243"/>
      <c r="L213" s="248"/>
      <c r="M213" s="249"/>
      <c r="N213" s="250"/>
      <c r="O213" s="250"/>
      <c r="P213" s="250"/>
      <c r="Q213" s="250"/>
      <c r="R213" s="250"/>
      <c r="S213" s="250"/>
      <c r="T213" s="25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2" t="s">
        <v>242</v>
      </c>
      <c r="AU213" s="252" t="s">
        <v>88</v>
      </c>
      <c r="AV213" s="14" t="s">
        <v>142</v>
      </c>
      <c r="AW213" s="14" t="s">
        <v>40</v>
      </c>
      <c r="AX213" s="14" t="s">
        <v>22</v>
      </c>
      <c r="AY213" s="252" t="s">
        <v>137</v>
      </c>
    </row>
    <row r="214" spans="1:65" s="2" customFormat="1" ht="16.5" customHeight="1">
      <c r="A214" s="40"/>
      <c r="B214" s="41"/>
      <c r="C214" s="198" t="s">
        <v>210</v>
      </c>
      <c r="D214" s="198" t="s">
        <v>138</v>
      </c>
      <c r="E214" s="199" t="s">
        <v>465</v>
      </c>
      <c r="F214" s="200" t="s">
        <v>466</v>
      </c>
      <c r="G214" s="201" t="s">
        <v>285</v>
      </c>
      <c r="H214" s="202">
        <v>29.855</v>
      </c>
      <c r="I214" s="203"/>
      <c r="J214" s="204">
        <f>ROUND(I214*H214,2)</f>
        <v>0</v>
      </c>
      <c r="K214" s="200" t="s">
        <v>237</v>
      </c>
      <c r="L214" s="46"/>
      <c r="M214" s="205" t="s">
        <v>20</v>
      </c>
      <c r="N214" s="206" t="s">
        <v>50</v>
      </c>
      <c r="O214" s="86"/>
      <c r="P214" s="207">
        <f>O214*H214</f>
        <v>0</v>
      </c>
      <c r="Q214" s="207">
        <v>0</v>
      </c>
      <c r="R214" s="207">
        <f>Q214*H214</f>
        <v>0</v>
      </c>
      <c r="S214" s="207">
        <v>0</v>
      </c>
      <c r="T214" s="208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09" t="s">
        <v>142</v>
      </c>
      <c r="AT214" s="209" t="s">
        <v>138</v>
      </c>
      <c r="AU214" s="209" t="s">
        <v>88</v>
      </c>
      <c r="AY214" s="19" t="s">
        <v>137</v>
      </c>
      <c r="BE214" s="210">
        <f>IF(N214="základní",J214,0)</f>
        <v>0</v>
      </c>
      <c r="BF214" s="210">
        <f>IF(N214="snížená",J214,0)</f>
        <v>0</v>
      </c>
      <c r="BG214" s="210">
        <f>IF(N214="zákl. přenesená",J214,0)</f>
        <v>0</v>
      </c>
      <c r="BH214" s="210">
        <f>IF(N214="sníž. přenesená",J214,0)</f>
        <v>0</v>
      </c>
      <c r="BI214" s="210">
        <f>IF(N214="nulová",J214,0)</f>
        <v>0</v>
      </c>
      <c r="BJ214" s="19" t="s">
        <v>22</v>
      </c>
      <c r="BK214" s="210">
        <f>ROUND(I214*H214,2)</f>
        <v>0</v>
      </c>
      <c r="BL214" s="19" t="s">
        <v>142</v>
      </c>
      <c r="BM214" s="209" t="s">
        <v>658</v>
      </c>
    </row>
    <row r="215" spans="1:47" s="2" customFormat="1" ht="12">
      <c r="A215" s="40"/>
      <c r="B215" s="41"/>
      <c r="C215" s="42"/>
      <c r="D215" s="211" t="s">
        <v>144</v>
      </c>
      <c r="E215" s="42"/>
      <c r="F215" s="212" t="s">
        <v>468</v>
      </c>
      <c r="G215" s="42"/>
      <c r="H215" s="42"/>
      <c r="I215" s="213"/>
      <c r="J215" s="42"/>
      <c r="K215" s="42"/>
      <c r="L215" s="46"/>
      <c r="M215" s="214"/>
      <c r="N215" s="215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144</v>
      </c>
      <c r="AU215" s="19" t="s">
        <v>88</v>
      </c>
    </row>
    <row r="216" spans="1:47" s="2" customFormat="1" ht="12">
      <c r="A216" s="40"/>
      <c r="B216" s="41"/>
      <c r="C216" s="42"/>
      <c r="D216" s="229" t="s">
        <v>240</v>
      </c>
      <c r="E216" s="42"/>
      <c r="F216" s="230" t="s">
        <v>469</v>
      </c>
      <c r="G216" s="42"/>
      <c r="H216" s="42"/>
      <c r="I216" s="213"/>
      <c r="J216" s="42"/>
      <c r="K216" s="42"/>
      <c r="L216" s="46"/>
      <c r="M216" s="214"/>
      <c r="N216" s="215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240</v>
      </c>
      <c r="AU216" s="19" t="s">
        <v>88</v>
      </c>
    </row>
    <row r="217" spans="1:51" s="15" customFormat="1" ht="12">
      <c r="A217" s="15"/>
      <c r="B217" s="253"/>
      <c r="C217" s="254"/>
      <c r="D217" s="211" t="s">
        <v>242</v>
      </c>
      <c r="E217" s="255" t="s">
        <v>20</v>
      </c>
      <c r="F217" s="256" t="s">
        <v>470</v>
      </c>
      <c r="G217" s="254"/>
      <c r="H217" s="255" t="s">
        <v>20</v>
      </c>
      <c r="I217" s="257"/>
      <c r="J217" s="254"/>
      <c r="K217" s="254"/>
      <c r="L217" s="258"/>
      <c r="M217" s="259"/>
      <c r="N217" s="260"/>
      <c r="O217" s="260"/>
      <c r="P217" s="260"/>
      <c r="Q217" s="260"/>
      <c r="R217" s="260"/>
      <c r="S217" s="260"/>
      <c r="T217" s="261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62" t="s">
        <v>242</v>
      </c>
      <c r="AU217" s="262" t="s">
        <v>88</v>
      </c>
      <c r="AV217" s="15" t="s">
        <v>22</v>
      </c>
      <c r="AW217" s="15" t="s">
        <v>40</v>
      </c>
      <c r="AX217" s="15" t="s">
        <v>79</v>
      </c>
      <c r="AY217" s="262" t="s">
        <v>137</v>
      </c>
    </row>
    <row r="218" spans="1:51" s="13" customFormat="1" ht="12">
      <c r="A218" s="13"/>
      <c r="B218" s="231"/>
      <c r="C218" s="232"/>
      <c r="D218" s="211" t="s">
        <v>242</v>
      </c>
      <c r="E218" s="233" t="s">
        <v>20</v>
      </c>
      <c r="F218" s="234" t="s">
        <v>659</v>
      </c>
      <c r="G218" s="232"/>
      <c r="H218" s="235">
        <v>29.855</v>
      </c>
      <c r="I218" s="236"/>
      <c r="J218" s="232"/>
      <c r="K218" s="232"/>
      <c r="L218" s="237"/>
      <c r="M218" s="238"/>
      <c r="N218" s="239"/>
      <c r="O218" s="239"/>
      <c r="P218" s="239"/>
      <c r="Q218" s="239"/>
      <c r="R218" s="239"/>
      <c r="S218" s="239"/>
      <c r="T218" s="24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1" t="s">
        <v>242</v>
      </c>
      <c r="AU218" s="241" t="s">
        <v>88</v>
      </c>
      <c r="AV218" s="13" t="s">
        <v>88</v>
      </c>
      <c r="AW218" s="13" t="s">
        <v>40</v>
      </c>
      <c r="AX218" s="13" t="s">
        <v>22</v>
      </c>
      <c r="AY218" s="241" t="s">
        <v>137</v>
      </c>
    </row>
    <row r="219" spans="1:63" s="11" customFormat="1" ht="22.8" customHeight="1">
      <c r="A219" s="11"/>
      <c r="B219" s="184"/>
      <c r="C219" s="185"/>
      <c r="D219" s="186" t="s">
        <v>78</v>
      </c>
      <c r="E219" s="227" t="s">
        <v>88</v>
      </c>
      <c r="F219" s="227" t="s">
        <v>472</v>
      </c>
      <c r="G219" s="185"/>
      <c r="H219" s="185"/>
      <c r="I219" s="188"/>
      <c r="J219" s="228">
        <f>BK219</f>
        <v>0</v>
      </c>
      <c r="K219" s="185"/>
      <c r="L219" s="190"/>
      <c r="M219" s="191"/>
      <c r="N219" s="192"/>
      <c r="O219" s="192"/>
      <c r="P219" s="193">
        <f>SUM(P220:P235)</f>
        <v>0</v>
      </c>
      <c r="Q219" s="192"/>
      <c r="R219" s="193">
        <f>SUM(R220:R235)</f>
        <v>173.71633896</v>
      </c>
      <c r="S219" s="192"/>
      <c r="T219" s="194">
        <f>SUM(T220:T235)</f>
        <v>0</v>
      </c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R219" s="195" t="s">
        <v>22</v>
      </c>
      <c r="AT219" s="196" t="s">
        <v>78</v>
      </c>
      <c r="AU219" s="196" t="s">
        <v>22</v>
      </c>
      <c r="AY219" s="195" t="s">
        <v>137</v>
      </c>
      <c r="BK219" s="197">
        <f>SUM(BK220:BK235)</f>
        <v>0</v>
      </c>
    </row>
    <row r="220" spans="1:65" s="2" customFormat="1" ht="16.5" customHeight="1">
      <c r="A220" s="40"/>
      <c r="B220" s="41"/>
      <c r="C220" s="198" t="s">
        <v>214</v>
      </c>
      <c r="D220" s="198" t="s">
        <v>138</v>
      </c>
      <c r="E220" s="199" t="s">
        <v>660</v>
      </c>
      <c r="F220" s="200" t="s">
        <v>661</v>
      </c>
      <c r="G220" s="201" t="s">
        <v>285</v>
      </c>
      <c r="H220" s="202">
        <v>59.6</v>
      </c>
      <c r="I220" s="203"/>
      <c r="J220" s="204">
        <f>ROUND(I220*H220,2)</f>
        <v>0</v>
      </c>
      <c r="K220" s="200" t="s">
        <v>237</v>
      </c>
      <c r="L220" s="46"/>
      <c r="M220" s="205" t="s">
        <v>20</v>
      </c>
      <c r="N220" s="206" t="s">
        <v>50</v>
      </c>
      <c r="O220" s="86"/>
      <c r="P220" s="207">
        <f>O220*H220</f>
        <v>0</v>
      </c>
      <c r="Q220" s="207">
        <v>2.16</v>
      </c>
      <c r="R220" s="207">
        <f>Q220*H220</f>
        <v>128.73600000000002</v>
      </c>
      <c r="S220" s="207">
        <v>0</v>
      </c>
      <c r="T220" s="208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09" t="s">
        <v>142</v>
      </c>
      <c r="AT220" s="209" t="s">
        <v>138</v>
      </c>
      <c r="AU220" s="209" t="s">
        <v>88</v>
      </c>
      <c r="AY220" s="19" t="s">
        <v>137</v>
      </c>
      <c r="BE220" s="210">
        <f>IF(N220="základní",J220,0)</f>
        <v>0</v>
      </c>
      <c r="BF220" s="210">
        <f>IF(N220="snížená",J220,0)</f>
        <v>0</v>
      </c>
      <c r="BG220" s="210">
        <f>IF(N220="zákl. přenesená",J220,0)</f>
        <v>0</v>
      </c>
      <c r="BH220" s="210">
        <f>IF(N220="sníž. přenesená",J220,0)</f>
        <v>0</v>
      </c>
      <c r="BI220" s="210">
        <f>IF(N220="nulová",J220,0)</f>
        <v>0</v>
      </c>
      <c r="BJ220" s="19" t="s">
        <v>22</v>
      </c>
      <c r="BK220" s="210">
        <f>ROUND(I220*H220,2)</f>
        <v>0</v>
      </c>
      <c r="BL220" s="19" t="s">
        <v>142</v>
      </c>
      <c r="BM220" s="209" t="s">
        <v>662</v>
      </c>
    </row>
    <row r="221" spans="1:47" s="2" customFormat="1" ht="12">
      <c r="A221" s="40"/>
      <c r="B221" s="41"/>
      <c r="C221" s="42"/>
      <c r="D221" s="211" t="s">
        <v>144</v>
      </c>
      <c r="E221" s="42"/>
      <c r="F221" s="212" t="s">
        <v>663</v>
      </c>
      <c r="G221" s="42"/>
      <c r="H221" s="42"/>
      <c r="I221" s="213"/>
      <c r="J221" s="42"/>
      <c r="K221" s="42"/>
      <c r="L221" s="46"/>
      <c r="M221" s="214"/>
      <c r="N221" s="215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144</v>
      </c>
      <c r="AU221" s="19" t="s">
        <v>88</v>
      </c>
    </row>
    <row r="222" spans="1:47" s="2" customFormat="1" ht="12">
      <c r="A222" s="40"/>
      <c r="B222" s="41"/>
      <c r="C222" s="42"/>
      <c r="D222" s="229" t="s">
        <v>240</v>
      </c>
      <c r="E222" s="42"/>
      <c r="F222" s="230" t="s">
        <v>664</v>
      </c>
      <c r="G222" s="42"/>
      <c r="H222" s="42"/>
      <c r="I222" s="213"/>
      <c r="J222" s="42"/>
      <c r="K222" s="42"/>
      <c r="L222" s="46"/>
      <c r="M222" s="214"/>
      <c r="N222" s="215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240</v>
      </c>
      <c r="AU222" s="19" t="s">
        <v>88</v>
      </c>
    </row>
    <row r="223" spans="1:47" s="2" customFormat="1" ht="12">
      <c r="A223" s="40"/>
      <c r="B223" s="41"/>
      <c r="C223" s="42"/>
      <c r="D223" s="211" t="s">
        <v>145</v>
      </c>
      <c r="E223" s="42"/>
      <c r="F223" s="216" t="s">
        <v>642</v>
      </c>
      <c r="G223" s="42"/>
      <c r="H223" s="42"/>
      <c r="I223" s="213"/>
      <c r="J223" s="42"/>
      <c r="K223" s="42"/>
      <c r="L223" s="46"/>
      <c r="M223" s="214"/>
      <c r="N223" s="215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145</v>
      </c>
      <c r="AU223" s="19" t="s">
        <v>88</v>
      </c>
    </row>
    <row r="224" spans="1:51" s="15" customFormat="1" ht="12">
      <c r="A224" s="15"/>
      <c r="B224" s="253"/>
      <c r="C224" s="254"/>
      <c r="D224" s="211" t="s">
        <v>242</v>
      </c>
      <c r="E224" s="255" t="s">
        <v>20</v>
      </c>
      <c r="F224" s="256" t="s">
        <v>665</v>
      </c>
      <c r="G224" s="254"/>
      <c r="H224" s="255" t="s">
        <v>20</v>
      </c>
      <c r="I224" s="257"/>
      <c r="J224" s="254"/>
      <c r="K224" s="254"/>
      <c r="L224" s="258"/>
      <c r="M224" s="259"/>
      <c r="N224" s="260"/>
      <c r="O224" s="260"/>
      <c r="P224" s="260"/>
      <c r="Q224" s="260"/>
      <c r="R224" s="260"/>
      <c r="S224" s="260"/>
      <c r="T224" s="261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62" t="s">
        <v>242</v>
      </c>
      <c r="AU224" s="262" t="s">
        <v>88</v>
      </c>
      <c r="AV224" s="15" t="s">
        <v>22</v>
      </c>
      <c r="AW224" s="15" t="s">
        <v>40</v>
      </c>
      <c r="AX224" s="15" t="s">
        <v>79</v>
      </c>
      <c r="AY224" s="262" t="s">
        <v>137</v>
      </c>
    </row>
    <row r="225" spans="1:51" s="13" customFormat="1" ht="12">
      <c r="A225" s="13"/>
      <c r="B225" s="231"/>
      <c r="C225" s="232"/>
      <c r="D225" s="211" t="s">
        <v>242</v>
      </c>
      <c r="E225" s="233" t="s">
        <v>20</v>
      </c>
      <c r="F225" s="234" t="s">
        <v>666</v>
      </c>
      <c r="G225" s="232"/>
      <c r="H225" s="235">
        <v>59.6</v>
      </c>
      <c r="I225" s="236"/>
      <c r="J225" s="232"/>
      <c r="K225" s="232"/>
      <c r="L225" s="237"/>
      <c r="M225" s="238"/>
      <c r="N225" s="239"/>
      <c r="O225" s="239"/>
      <c r="P225" s="239"/>
      <c r="Q225" s="239"/>
      <c r="R225" s="239"/>
      <c r="S225" s="239"/>
      <c r="T225" s="24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1" t="s">
        <v>242</v>
      </c>
      <c r="AU225" s="241" t="s">
        <v>88</v>
      </c>
      <c r="AV225" s="13" t="s">
        <v>88</v>
      </c>
      <c r="AW225" s="13" t="s">
        <v>40</v>
      </c>
      <c r="AX225" s="13" t="s">
        <v>79</v>
      </c>
      <c r="AY225" s="241" t="s">
        <v>137</v>
      </c>
    </row>
    <row r="226" spans="1:51" s="14" customFormat="1" ht="12">
      <c r="A226" s="14"/>
      <c r="B226" s="242"/>
      <c r="C226" s="243"/>
      <c r="D226" s="211" t="s">
        <v>242</v>
      </c>
      <c r="E226" s="244" t="s">
        <v>20</v>
      </c>
      <c r="F226" s="245" t="s">
        <v>256</v>
      </c>
      <c r="G226" s="243"/>
      <c r="H226" s="246">
        <v>59.6</v>
      </c>
      <c r="I226" s="247"/>
      <c r="J226" s="243"/>
      <c r="K226" s="243"/>
      <c r="L226" s="248"/>
      <c r="M226" s="249"/>
      <c r="N226" s="250"/>
      <c r="O226" s="250"/>
      <c r="P226" s="250"/>
      <c r="Q226" s="250"/>
      <c r="R226" s="250"/>
      <c r="S226" s="250"/>
      <c r="T226" s="251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2" t="s">
        <v>242</v>
      </c>
      <c r="AU226" s="252" t="s">
        <v>88</v>
      </c>
      <c r="AV226" s="14" t="s">
        <v>142</v>
      </c>
      <c r="AW226" s="14" t="s">
        <v>40</v>
      </c>
      <c r="AX226" s="14" t="s">
        <v>22</v>
      </c>
      <c r="AY226" s="252" t="s">
        <v>137</v>
      </c>
    </row>
    <row r="227" spans="1:65" s="2" customFormat="1" ht="16.5" customHeight="1">
      <c r="A227" s="40"/>
      <c r="B227" s="41"/>
      <c r="C227" s="198" t="s">
        <v>400</v>
      </c>
      <c r="D227" s="198" t="s">
        <v>138</v>
      </c>
      <c r="E227" s="199" t="s">
        <v>667</v>
      </c>
      <c r="F227" s="200" t="s">
        <v>668</v>
      </c>
      <c r="G227" s="201" t="s">
        <v>285</v>
      </c>
      <c r="H227" s="202">
        <v>19.548</v>
      </c>
      <c r="I227" s="203"/>
      <c r="J227" s="204">
        <f>ROUND(I227*H227,2)</f>
        <v>0</v>
      </c>
      <c r="K227" s="200" t="s">
        <v>237</v>
      </c>
      <c r="L227" s="46"/>
      <c r="M227" s="205" t="s">
        <v>20</v>
      </c>
      <c r="N227" s="206" t="s">
        <v>50</v>
      </c>
      <c r="O227" s="86"/>
      <c r="P227" s="207">
        <f>O227*H227</f>
        <v>0</v>
      </c>
      <c r="Q227" s="207">
        <v>2.30102</v>
      </c>
      <c r="R227" s="207">
        <f>Q227*H227</f>
        <v>44.98033895999999</v>
      </c>
      <c r="S227" s="207">
        <v>0</v>
      </c>
      <c r="T227" s="208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09" t="s">
        <v>142</v>
      </c>
      <c r="AT227" s="209" t="s">
        <v>138</v>
      </c>
      <c r="AU227" s="209" t="s">
        <v>88</v>
      </c>
      <c r="AY227" s="19" t="s">
        <v>137</v>
      </c>
      <c r="BE227" s="210">
        <f>IF(N227="základní",J227,0)</f>
        <v>0</v>
      </c>
      <c r="BF227" s="210">
        <f>IF(N227="snížená",J227,0)</f>
        <v>0</v>
      </c>
      <c r="BG227" s="210">
        <f>IF(N227="zákl. přenesená",J227,0)</f>
        <v>0</v>
      </c>
      <c r="BH227" s="210">
        <f>IF(N227="sníž. přenesená",J227,0)</f>
        <v>0</v>
      </c>
      <c r="BI227" s="210">
        <f>IF(N227="nulová",J227,0)</f>
        <v>0</v>
      </c>
      <c r="BJ227" s="19" t="s">
        <v>22</v>
      </c>
      <c r="BK227" s="210">
        <f>ROUND(I227*H227,2)</f>
        <v>0</v>
      </c>
      <c r="BL227" s="19" t="s">
        <v>142</v>
      </c>
      <c r="BM227" s="209" t="s">
        <v>669</v>
      </c>
    </row>
    <row r="228" spans="1:47" s="2" customFormat="1" ht="12">
      <c r="A228" s="40"/>
      <c r="B228" s="41"/>
      <c r="C228" s="42"/>
      <c r="D228" s="211" t="s">
        <v>144</v>
      </c>
      <c r="E228" s="42"/>
      <c r="F228" s="212" t="s">
        <v>670</v>
      </c>
      <c r="G228" s="42"/>
      <c r="H228" s="42"/>
      <c r="I228" s="213"/>
      <c r="J228" s="42"/>
      <c r="K228" s="42"/>
      <c r="L228" s="46"/>
      <c r="M228" s="214"/>
      <c r="N228" s="215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144</v>
      </c>
      <c r="AU228" s="19" t="s">
        <v>88</v>
      </c>
    </row>
    <row r="229" spans="1:47" s="2" customFormat="1" ht="12">
      <c r="A229" s="40"/>
      <c r="B229" s="41"/>
      <c r="C229" s="42"/>
      <c r="D229" s="229" t="s">
        <v>240</v>
      </c>
      <c r="E229" s="42"/>
      <c r="F229" s="230" t="s">
        <v>671</v>
      </c>
      <c r="G229" s="42"/>
      <c r="H229" s="42"/>
      <c r="I229" s="213"/>
      <c r="J229" s="42"/>
      <c r="K229" s="42"/>
      <c r="L229" s="46"/>
      <c r="M229" s="214"/>
      <c r="N229" s="215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240</v>
      </c>
      <c r="AU229" s="19" t="s">
        <v>88</v>
      </c>
    </row>
    <row r="230" spans="1:47" s="2" customFormat="1" ht="12">
      <c r="A230" s="40"/>
      <c r="B230" s="41"/>
      <c r="C230" s="42"/>
      <c r="D230" s="211" t="s">
        <v>145</v>
      </c>
      <c r="E230" s="42"/>
      <c r="F230" s="216" t="s">
        <v>642</v>
      </c>
      <c r="G230" s="42"/>
      <c r="H230" s="42"/>
      <c r="I230" s="213"/>
      <c r="J230" s="42"/>
      <c r="K230" s="42"/>
      <c r="L230" s="46"/>
      <c r="M230" s="214"/>
      <c r="N230" s="215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145</v>
      </c>
      <c r="AU230" s="19" t="s">
        <v>88</v>
      </c>
    </row>
    <row r="231" spans="1:51" s="15" customFormat="1" ht="12">
      <c r="A231" s="15"/>
      <c r="B231" s="253"/>
      <c r="C231" s="254"/>
      <c r="D231" s="211" t="s">
        <v>242</v>
      </c>
      <c r="E231" s="255" t="s">
        <v>20</v>
      </c>
      <c r="F231" s="256" t="s">
        <v>672</v>
      </c>
      <c r="G231" s="254"/>
      <c r="H231" s="255" t="s">
        <v>20</v>
      </c>
      <c r="I231" s="257"/>
      <c r="J231" s="254"/>
      <c r="K231" s="254"/>
      <c r="L231" s="258"/>
      <c r="M231" s="259"/>
      <c r="N231" s="260"/>
      <c r="O231" s="260"/>
      <c r="P231" s="260"/>
      <c r="Q231" s="260"/>
      <c r="R231" s="260"/>
      <c r="S231" s="260"/>
      <c r="T231" s="261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62" t="s">
        <v>242</v>
      </c>
      <c r="AU231" s="262" t="s">
        <v>88</v>
      </c>
      <c r="AV231" s="15" t="s">
        <v>22</v>
      </c>
      <c r="AW231" s="15" t="s">
        <v>40</v>
      </c>
      <c r="AX231" s="15" t="s">
        <v>79</v>
      </c>
      <c r="AY231" s="262" t="s">
        <v>137</v>
      </c>
    </row>
    <row r="232" spans="1:51" s="13" customFormat="1" ht="12">
      <c r="A232" s="13"/>
      <c r="B232" s="231"/>
      <c r="C232" s="232"/>
      <c r="D232" s="211" t="s">
        <v>242</v>
      </c>
      <c r="E232" s="233" t="s">
        <v>20</v>
      </c>
      <c r="F232" s="234" t="s">
        <v>673</v>
      </c>
      <c r="G232" s="232"/>
      <c r="H232" s="235">
        <v>15.6</v>
      </c>
      <c r="I232" s="236"/>
      <c r="J232" s="232"/>
      <c r="K232" s="232"/>
      <c r="L232" s="237"/>
      <c r="M232" s="238"/>
      <c r="N232" s="239"/>
      <c r="O232" s="239"/>
      <c r="P232" s="239"/>
      <c r="Q232" s="239"/>
      <c r="R232" s="239"/>
      <c r="S232" s="239"/>
      <c r="T232" s="24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1" t="s">
        <v>242</v>
      </c>
      <c r="AU232" s="241" t="s">
        <v>88</v>
      </c>
      <c r="AV232" s="13" t="s">
        <v>88</v>
      </c>
      <c r="AW232" s="13" t="s">
        <v>40</v>
      </c>
      <c r="AX232" s="13" t="s">
        <v>79</v>
      </c>
      <c r="AY232" s="241" t="s">
        <v>137</v>
      </c>
    </row>
    <row r="233" spans="1:51" s="15" customFormat="1" ht="12">
      <c r="A233" s="15"/>
      <c r="B233" s="253"/>
      <c r="C233" s="254"/>
      <c r="D233" s="211" t="s">
        <v>242</v>
      </c>
      <c r="E233" s="255" t="s">
        <v>20</v>
      </c>
      <c r="F233" s="256" t="s">
        <v>674</v>
      </c>
      <c r="G233" s="254"/>
      <c r="H233" s="255" t="s">
        <v>20</v>
      </c>
      <c r="I233" s="257"/>
      <c r="J233" s="254"/>
      <c r="K233" s="254"/>
      <c r="L233" s="258"/>
      <c r="M233" s="259"/>
      <c r="N233" s="260"/>
      <c r="O233" s="260"/>
      <c r="P233" s="260"/>
      <c r="Q233" s="260"/>
      <c r="R233" s="260"/>
      <c r="S233" s="260"/>
      <c r="T233" s="261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62" t="s">
        <v>242</v>
      </c>
      <c r="AU233" s="262" t="s">
        <v>88</v>
      </c>
      <c r="AV233" s="15" t="s">
        <v>22</v>
      </c>
      <c r="AW233" s="15" t="s">
        <v>40</v>
      </c>
      <c r="AX233" s="15" t="s">
        <v>79</v>
      </c>
      <c r="AY233" s="262" t="s">
        <v>137</v>
      </c>
    </row>
    <row r="234" spans="1:51" s="13" customFormat="1" ht="12">
      <c r="A234" s="13"/>
      <c r="B234" s="231"/>
      <c r="C234" s="232"/>
      <c r="D234" s="211" t="s">
        <v>242</v>
      </c>
      <c r="E234" s="233" t="s">
        <v>20</v>
      </c>
      <c r="F234" s="234" t="s">
        <v>675</v>
      </c>
      <c r="G234" s="232"/>
      <c r="H234" s="235">
        <v>3.948</v>
      </c>
      <c r="I234" s="236"/>
      <c r="J234" s="232"/>
      <c r="K234" s="232"/>
      <c r="L234" s="237"/>
      <c r="M234" s="238"/>
      <c r="N234" s="239"/>
      <c r="O234" s="239"/>
      <c r="P234" s="239"/>
      <c r="Q234" s="239"/>
      <c r="R234" s="239"/>
      <c r="S234" s="239"/>
      <c r="T234" s="24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1" t="s">
        <v>242</v>
      </c>
      <c r="AU234" s="241" t="s">
        <v>88</v>
      </c>
      <c r="AV234" s="13" t="s">
        <v>88</v>
      </c>
      <c r="AW234" s="13" t="s">
        <v>40</v>
      </c>
      <c r="AX234" s="13" t="s">
        <v>79</v>
      </c>
      <c r="AY234" s="241" t="s">
        <v>137</v>
      </c>
    </row>
    <row r="235" spans="1:51" s="14" customFormat="1" ht="12">
      <c r="A235" s="14"/>
      <c r="B235" s="242"/>
      <c r="C235" s="243"/>
      <c r="D235" s="211" t="s">
        <v>242</v>
      </c>
      <c r="E235" s="244" t="s">
        <v>20</v>
      </c>
      <c r="F235" s="245" t="s">
        <v>256</v>
      </c>
      <c r="G235" s="243"/>
      <c r="H235" s="246">
        <v>19.548</v>
      </c>
      <c r="I235" s="247"/>
      <c r="J235" s="243"/>
      <c r="K235" s="243"/>
      <c r="L235" s="248"/>
      <c r="M235" s="249"/>
      <c r="N235" s="250"/>
      <c r="O235" s="250"/>
      <c r="P235" s="250"/>
      <c r="Q235" s="250"/>
      <c r="R235" s="250"/>
      <c r="S235" s="250"/>
      <c r="T235" s="251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2" t="s">
        <v>242</v>
      </c>
      <c r="AU235" s="252" t="s">
        <v>88</v>
      </c>
      <c r="AV235" s="14" t="s">
        <v>142</v>
      </c>
      <c r="AW235" s="14" t="s">
        <v>40</v>
      </c>
      <c r="AX235" s="14" t="s">
        <v>22</v>
      </c>
      <c r="AY235" s="252" t="s">
        <v>137</v>
      </c>
    </row>
    <row r="236" spans="1:63" s="11" customFormat="1" ht="22.8" customHeight="1">
      <c r="A236" s="11"/>
      <c r="B236" s="184"/>
      <c r="C236" s="185"/>
      <c r="D236" s="186" t="s">
        <v>78</v>
      </c>
      <c r="E236" s="227" t="s">
        <v>151</v>
      </c>
      <c r="F236" s="227" t="s">
        <v>676</v>
      </c>
      <c r="G236" s="185"/>
      <c r="H236" s="185"/>
      <c r="I236" s="188"/>
      <c r="J236" s="228">
        <f>BK236</f>
        <v>0</v>
      </c>
      <c r="K236" s="185"/>
      <c r="L236" s="190"/>
      <c r="M236" s="191"/>
      <c r="N236" s="192"/>
      <c r="O236" s="192"/>
      <c r="P236" s="193">
        <f>SUM(P237:P304)</f>
        <v>0</v>
      </c>
      <c r="Q236" s="192"/>
      <c r="R236" s="193">
        <f>SUM(R237:R304)</f>
        <v>883.39730052</v>
      </c>
      <c r="S236" s="192"/>
      <c r="T236" s="194">
        <f>SUM(T237:T304)</f>
        <v>0</v>
      </c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R236" s="195" t="s">
        <v>22</v>
      </c>
      <c r="AT236" s="196" t="s">
        <v>78</v>
      </c>
      <c r="AU236" s="196" t="s">
        <v>22</v>
      </c>
      <c r="AY236" s="195" t="s">
        <v>137</v>
      </c>
      <c r="BK236" s="197">
        <f>SUM(BK237:BK304)</f>
        <v>0</v>
      </c>
    </row>
    <row r="237" spans="1:65" s="2" customFormat="1" ht="16.5" customHeight="1">
      <c r="A237" s="40"/>
      <c r="B237" s="41"/>
      <c r="C237" s="198" t="s">
        <v>7</v>
      </c>
      <c r="D237" s="198" t="s">
        <v>138</v>
      </c>
      <c r="E237" s="199" t="s">
        <v>677</v>
      </c>
      <c r="F237" s="200" t="s">
        <v>678</v>
      </c>
      <c r="G237" s="201" t="s">
        <v>285</v>
      </c>
      <c r="H237" s="202">
        <v>299.596</v>
      </c>
      <c r="I237" s="203"/>
      <c r="J237" s="204">
        <f>ROUND(I237*H237,2)</f>
        <v>0</v>
      </c>
      <c r="K237" s="200" t="s">
        <v>237</v>
      </c>
      <c r="L237" s="46"/>
      <c r="M237" s="205" t="s">
        <v>20</v>
      </c>
      <c r="N237" s="206" t="s">
        <v>50</v>
      </c>
      <c r="O237" s="86"/>
      <c r="P237" s="207">
        <f>O237*H237</f>
        <v>0</v>
      </c>
      <c r="Q237" s="207">
        <v>2.83323</v>
      </c>
      <c r="R237" s="207">
        <f>Q237*H237</f>
        <v>848.82437508</v>
      </c>
      <c r="S237" s="207">
        <v>0</v>
      </c>
      <c r="T237" s="208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09" t="s">
        <v>142</v>
      </c>
      <c r="AT237" s="209" t="s">
        <v>138</v>
      </c>
      <c r="AU237" s="209" t="s">
        <v>88</v>
      </c>
      <c r="AY237" s="19" t="s">
        <v>137</v>
      </c>
      <c r="BE237" s="210">
        <f>IF(N237="základní",J237,0)</f>
        <v>0</v>
      </c>
      <c r="BF237" s="210">
        <f>IF(N237="snížená",J237,0)</f>
        <v>0</v>
      </c>
      <c r="BG237" s="210">
        <f>IF(N237="zákl. přenesená",J237,0)</f>
        <v>0</v>
      </c>
      <c r="BH237" s="210">
        <f>IF(N237="sníž. přenesená",J237,0)</f>
        <v>0</v>
      </c>
      <c r="BI237" s="210">
        <f>IF(N237="nulová",J237,0)</f>
        <v>0</v>
      </c>
      <c r="BJ237" s="19" t="s">
        <v>22</v>
      </c>
      <c r="BK237" s="210">
        <f>ROUND(I237*H237,2)</f>
        <v>0</v>
      </c>
      <c r="BL237" s="19" t="s">
        <v>142</v>
      </c>
      <c r="BM237" s="209" t="s">
        <v>679</v>
      </c>
    </row>
    <row r="238" spans="1:47" s="2" customFormat="1" ht="12">
      <c r="A238" s="40"/>
      <c r="B238" s="41"/>
      <c r="C238" s="42"/>
      <c r="D238" s="211" t="s">
        <v>144</v>
      </c>
      <c r="E238" s="42"/>
      <c r="F238" s="212" t="s">
        <v>680</v>
      </c>
      <c r="G238" s="42"/>
      <c r="H238" s="42"/>
      <c r="I238" s="213"/>
      <c r="J238" s="42"/>
      <c r="K238" s="42"/>
      <c r="L238" s="46"/>
      <c r="M238" s="214"/>
      <c r="N238" s="215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144</v>
      </c>
      <c r="AU238" s="19" t="s">
        <v>88</v>
      </c>
    </row>
    <row r="239" spans="1:47" s="2" customFormat="1" ht="12">
      <c r="A239" s="40"/>
      <c r="B239" s="41"/>
      <c r="C239" s="42"/>
      <c r="D239" s="229" t="s">
        <v>240</v>
      </c>
      <c r="E239" s="42"/>
      <c r="F239" s="230" t="s">
        <v>681</v>
      </c>
      <c r="G239" s="42"/>
      <c r="H239" s="42"/>
      <c r="I239" s="213"/>
      <c r="J239" s="42"/>
      <c r="K239" s="42"/>
      <c r="L239" s="46"/>
      <c r="M239" s="214"/>
      <c r="N239" s="215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240</v>
      </c>
      <c r="AU239" s="19" t="s">
        <v>88</v>
      </c>
    </row>
    <row r="240" spans="1:47" s="2" customFormat="1" ht="12">
      <c r="A240" s="40"/>
      <c r="B240" s="41"/>
      <c r="C240" s="42"/>
      <c r="D240" s="211" t="s">
        <v>145</v>
      </c>
      <c r="E240" s="42"/>
      <c r="F240" s="216" t="s">
        <v>682</v>
      </c>
      <c r="G240" s="42"/>
      <c r="H240" s="42"/>
      <c r="I240" s="213"/>
      <c r="J240" s="42"/>
      <c r="K240" s="42"/>
      <c r="L240" s="46"/>
      <c r="M240" s="214"/>
      <c r="N240" s="215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145</v>
      </c>
      <c r="AU240" s="19" t="s">
        <v>88</v>
      </c>
    </row>
    <row r="241" spans="1:51" s="15" customFormat="1" ht="12">
      <c r="A241" s="15"/>
      <c r="B241" s="253"/>
      <c r="C241" s="254"/>
      <c r="D241" s="211" t="s">
        <v>242</v>
      </c>
      <c r="E241" s="255" t="s">
        <v>20</v>
      </c>
      <c r="F241" s="256" t="s">
        <v>683</v>
      </c>
      <c r="G241" s="254"/>
      <c r="H241" s="255" t="s">
        <v>20</v>
      </c>
      <c r="I241" s="257"/>
      <c r="J241" s="254"/>
      <c r="K241" s="254"/>
      <c r="L241" s="258"/>
      <c r="M241" s="259"/>
      <c r="N241" s="260"/>
      <c r="O241" s="260"/>
      <c r="P241" s="260"/>
      <c r="Q241" s="260"/>
      <c r="R241" s="260"/>
      <c r="S241" s="260"/>
      <c r="T241" s="261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62" t="s">
        <v>242</v>
      </c>
      <c r="AU241" s="262" t="s">
        <v>88</v>
      </c>
      <c r="AV241" s="15" t="s">
        <v>22</v>
      </c>
      <c r="AW241" s="15" t="s">
        <v>40</v>
      </c>
      <c r="AX241" s="15" t="s">
        <v>79</v>
      </c>
      <c r="AY241" s="262" t="s">
        <v>137</v>
      </c>
    </row>
    <row r="242" spans="1:51" s="13" customFormat="1" ht="12">
      <c r="A242" s="13"/>
      <c r="B242" s="231"/>
      <c r="C242" s="232"/>
      <c r="D242" s="211" t="s">
        <v>242</v>
      </c>
      <c r="E242" s="233" t="s">
        <v>20</v>
      </c>
      <c r="F242" s="234" t="s">
        <v>684</v>
      </c>
      <c r="G242" s="232"/>
      <c r="H242" s="235">
        <v>118.87</v>
      </c>
      <c r="I242" s="236"/>
      <c r="J242" s="232"/>
      <c r="K242" s="232"/>
      <c r="L242" s="237"/>
      <c r="M242" s="238"/>
      <c r="N242" s="239"/>
      <c r="O242" s="239"/>
      <c r="P242" s="239"/>
      <c r="Q242" s="239"/>
      <c r="R242" s="239"/>
      <c r="S242" s="239"/>
      <c r="T242" s="24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1" t="s">
        <v>242</v>
      </c>
      <c r="AU242" s="241" t="s">
        <v>88</v>
      </c>
      <c r="AV242" s="13" t="s">
        <v>88</v>
      </c>
      <c r="AW242" s="13" t="s">
        <v>40</v>
      </c>
      <c r="AX242" s="13" t="s">
        <v>79</v>
      </c>
      <c r="AY242" s="241" t="s">
        <v>137</v>
      </c>
    </row>
    <row r="243" spans="1:51" s="16" customFormat="1" ht="12">
      <c r="A243" s="16"/>
      <c r="B243" s="273"/>
      <c r="C243" s="274"/>
      <c r="D243" s="211" t="s">
        <v>242</v>
      </c>
      <c r="E243" s="275" t="s">
        <v>20</v>
      </c>
      <c r="F243" s="276" t="s">
        <v>345</v>
      </c>
      <c r="G243" s="274"/>
      <c r="H243" s="277">
        <v>118.87</v>
      </c>
      <c r="I243" s="278"/>
      <c r="J243" s="274"/>
      <c r="K243" s="274"/>
      <c r="L243" s="279"/>
      <c r="M243" s="280"/>
      <c r="N243" s="281"/>
      <c r="O243" s="281"/>
      <c r="P243" s="281"/>
      <c r="Q243" s="281"/>
      <c r="R243" s="281"/>
      <c r="S243" s="281"/>
      <c r="T243" s="282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T243" s="283" t="s">
        <v>242</v>
      </c>
      <c r="AU243" s="283" t="s">
        <v>88</v>
      </c>
      <c r="AV243" s="16" t="s">
        <v>151</v>
      </c>
      <c r="AW243" s="16" t="s">
        <v>40</v>
      </c>
      <c r="AX243" s="16" t="s">
        <v>79</v>
      </c>
      <c r="AY243" s="283" t="s">
        <v>137</v>
      </c>
    </row>
    <row r="244" spans="1:51" s="15" customFormat="1" ht="12">
      <c r="A244" s="15"/>
      <c r="B244" s="253"/>
      <c r="C244" s="254"/>
      <c r="D244" s="211" t="s">
        <v>242</v>
      </c>
      <c r="E244" s="255" t="s">
        <v>20</v>
      </c>
      <c r="F244" s="256" t="s">
        <v>685</v>
      </c>
      <c r="G244" s="254"/>
      <c r="H244" s="255" t="s">
        <v>20</v>
      </c>
      <c r="I244" s="257"/>
      <c r="J244" s="254"/>
      <c r="K244" s="254"/>
      <c r="L244" s="258"/>
      <c r="M244" s="259"/>
      <c r="N244" s="260"/>
      <c r="O244" s="260"/>
      <c r="P244" s="260"/>
      <c r="Q244" s="260"/>
      <c r="R244" s="260"/>
      <c r="S244" s="260"/>
      <c r="T244" s="261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62" t="s">
        <v>242</v>
      </c>
      <c r="AU244" s="262" t="s">
        <v>88</v>
      </c>
      <c r="AV244" s="15" t="s">
        <v>22</v>
      </c>
      <c r="AW244" s="15" t="s">
        <v>40</v>
      </c>
      <c r="AX244" s="15" t="s">
        <v>79</v>
      </c>
      <c r="AY244" s="262" t="s">
        <v>137</v>
      </c>
    </row>
    <row r="245" spans="1:51" s="13" customFormat="1" ht="12">
      <c r="A245" s="13"/>
      <c r="B245" s="231"/>
      <c r="C245" s="232"/>
      <c r="D245" s="211" t="s">
        <v>242</v>
      </c>
      <c r="E245" s="233" t="s">
        <v>20</v>
      </c>
      <c r="F245" s="234" t="s">
        <v>686</v>
      </c>
      <c r="G245" s="232"/>
      <c r="H245" s="235">
        <v>16.024</v>
      </c>
      <c r="I245" s="236"/>
      <c r="J245" s="232"/>
      <c r="K245" s="232"/>
      <c r="L245" s="237"/>
      <c r="M245" s="238"/>
      <c r="N245" s="239"/>
      <c r="O245" s="239"/>
      <c r="P245" s="239"/>
      <c r="Q245" s="239"/>
      <c r="R245" s="239"/>
      <c r="S245" s="239"/>
      <c r="T245" s="240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1" t="s">
        <v>242</v>
      </c>
      <c r="AU245" s="241" t="s">
        <v>88</v>
      </c>
      <c r="AV245" s="13" t="s">
        <v>88</v>
      </c>
      <c r="AW245" s="13" t="s">
        <v>40</v>
      </c>
      <c r="AX245" s="13" t="s">
        <v>79</v>
      </c>
      <c r="AY245" s="241" t="s">
        <v>137</v>
      </c>
    </row>
    <row r="246" spans="1:51" s="13" customFormat="1" ht="12">
      <c r="A246" s="13"/>
      <c r="B246" s="231"/>
      <c r="C246" s="232"/>
      <c r="D246" s="211" t="s">
        <v>242</v>
      </c>
      <c r="E246" s="233" t="s">
        <v>20</v>
      </c>
      <c r="F246" s="234" t="s">
        <v>687</v>
      </c>
      <c r="G246" s="232"/>
      <c r="H246" s="235">
        <v>16.581</v>
      </c>
      <c r="I246" s="236"/>
      <c r="J246" s="232"/>
      <c r="K246" s="232"/>
      <c r="L246" s="237"/>
      <c r="M246" s="238"/>
      <c r="N246" s="239"/>
      <c r="O246" s="239"/>
      <c r="P246" s="239"/>
      <c r="Q246" s="239"/>
      <c r="R246" s="239"/>
      <c r="S246" s="239"/>
      <c r="T246" s="24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1" t="s">
        <v>242</v>
      </c>
      <c r="AU246" s="241" t="s">
        <v>88</v>
      </c>
      <c r="AV246" s="13" t="s">
        <v>88</v>
      </c>
      <c r="AW246" s="13" t="s">
        <v>40</v>
      </c>
      <c r="AX246" s="13" t="s">
        <v>79</v>
      </c>
      <c r="AY246" s="241" t="s">
        <v>137</v>
      </c>
    </row>
    <row r="247" spans="1:51" s="13" customFormat="1" ht="12">
      <c r="A247" s="13"/>
      <c r="B247" s="231"/>
      <c r="C247" s="232"/>
      <c r="D247" s="211" t="s">
        <v>242</v>
      </c>
      <c r="E247" s="233" t="s">
        <v>20</v>
      </c>
      <c r="F247" s="234" t="s">
        <v>688</v>
      </c>
      <c r="G247" s="232"/>
      <c r="H247" s="235">
        <v>3.896</v>
      </c>
      <c r="I247" s="236"/>
      <c r="J247" s="232"/>
      <c r="K247" s="232"/>
      <c r="L247" s="237"/>
      <c r="M247" s="238"/>
      <c r="N247" s="239"/>
      <c r="O247" s="239"/>
      <c r="P247" s="239"/>
      <c r="Q247" s="239"/>
      <c r="R247" s="239"/>
      <c r="S247" s="239"/>
      <c r="T247" s="24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1" t="s">
        <v>242</v>
      </c>
      <c r="AU247" s="241" t="s">
        <v>88</v>
      </c>
      <c r="AV247" s="13" t="s">
        <v>88</v>
      </c>
      <c r="AW247" s="13" t="s">
        <v>40</v>
      </c>
      <c r="AX247" s="13" t="s">
        <v>79</v>
      </c>
      <c r="AY247" s="241" t="s">
        <v>137</v>
      </c>
    </row>
    <row r="248" spans="1:51" s="13" customFormat="1" ht="12">
      <c r="A248" s="13"/>
      <c r="B248" s="231"/>
      <c r="C248" s="232"/>
      <c r="D248" s="211" t="s">
        <v>242</v>
      </c>
      <c r="E248" s="233" t="s">
        <v>20</v>
      </c>
      <c r="F248" s="234" t="s">
        <v>689</v>
      </c>
      <c r="G248" s="232"/>
      <c r="H248" s="235">
        <v>13.44</v>
      </c>
      <c r="I248" s="236"/>
      <c r="J248" s="232"/>
      <c r="K248" s="232"/>
      <c r="L248" s="237"/>
      <c r="M248" s="238"/>
      <c r="N248" s="239"/>
      <c r="O248" s="239"/>
      <c r="P248" s="239"/>
      <c r="Q248" s="239"/>
      <c r="R248" s="239"/>
      <c r="S248" s="239"/>
      <c r="T248" s="24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1" t="s">
        <v>242</v>
      </c>
      <c r="AU248" s="241" t="s">
        <v>88</v>
      </c>
      <c r="AV248" s="13" t="s">
        <v>88</v>
      </c>
      <c r="AW248" s="13" t="s">
        <v>40</v>
      </c>
      <c r="AX248" s="13" t="s">
        <v>79</v>
      </c>
      <c r="AY248" s="241" t="s">
        <v>137</v>
      </c>
    </row>
    <row r="249" spans="1:51" s="13" customFormat="1" ht="12">
      <c r="A249" s="13"/>
      <c r="B249" s="231"/>
      <c r="C249" s="232"/>
      <c r="D249" s="211" t="s">
        <v>242</v>
      </c>
      <c r="E249" s="233" t="s">
        <v>20</v>
      </c>
      <c r="F249" s="234" t="s">
        <v>690</v>
      </c>
      <c r="G249" s="232"/>
      <c r="H249" s="235">
        <v>2.934</v>
      </c>
      <c r="I249" s="236"/>
      <c r="J249" s="232"/>
      <c r="K249" s="232"/>
      <c r="L249" s="237"/>
      <c r="M249" s="238"/>
      <c r="N249" s="239"/>
      <c r="O249" s="239"/>
      <c r="P249" s="239"/>
      <c r="Q249" s="239"/>
      <c r="R249" s="239"/>
      <c r="S249" s="239"/>
      <c r="T249" s="240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1" t="s">
        <v>242</v>
      </c>
      <c r="AU249" s="241" t="s">
        <v>88</v>
      </c>
      <c r="AV249" s="13" t="s">
        <v>88</v>
      </c>
      <c r="AW249" s="13" t="s">
        <v>40</v>
      </c>
      <c r="AX249" s="13" t="s">
        <v>79</v>
      </c>
      <c r="AY249" s="241" t="s">
        <v>137</v>
      </c>
    </row>
    <row r="250" spans="1:51" s="13" customFormat="1" ht="12">
      <c r="A250" s="13"/>
      <c r="B250" s="231"/>
      <c r="C250" s="232"/>
      <c r="D250" s="211" t="s">
        <v>242</v>
      </c>
      <c r="E250" s="233" t="s">
        <v>20</v>
      </c>
      <c r="F250" s="234" t="s">
        <v>691</v>
      </c>
      <c r="G250" s="232"/>
      <c r="H250" s="235">
        <v>22.391</v>
      </c>
      <c r="I250" s="236"/>
      <c r="J250" s="232"/>
      <c r="K250" s="232"/>
      <c r="L250" s="237"/>
      <c r="M250" s="238"/>
      <c r="N250" s="239"/>
      <c r="O250" s="239"/>
      <c r="P250" s="239"/>
      <c r="Q250" s="239"/>
      <c r="R250" s="239"/>
      <c r="S250" s="239"/>
      <c r="T250" s="24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1" t="s">
        <v>242</v>
      </c>
      <c r="AU250" s="241" t="s">
        <v>88</v>
      </c>
      <c r="AV250" s="13" t="s">
        <v>88</v>
      </c>
      <c r="AW250" s="13" t="s">
        <v>40</v>
      </c>
      <c r="AX250" s="13" t="s">
        <v>79</v>
      </c>
      <c r="AY250" s="241" t="s">
        <v>137</v>
      </c>
    </row>
    <row r="251" spans="1:51" s="13" customFormat="1" ht="12">
      <c r="A251" s="13"/>
      <c r="B251" s="231"/>
      <c r="C251" s="232"/>
      <c r="D251" s="211" t="s">
        <v>242</v>
      </c>
      <c r="E251" s="233" t="s">
        <v>20</v>
      </c>
      <c r="F251" s="234" t="s">
        <v>692</v>
      </c>
      <c r="G251" s="232"/>
      <c r="H251" s="235">
        <v>19.953</v>
      </c>
      <c r="I251" s="236"/>
      <c r="J251" s="232"/>
      <c r="K251" s="232"/>
      <c r="L251" s="237"/>
      <c r="M251" s="238"/>
      <c r="N251" s="239"/>
      <c r="O251" s="239"/>
      <c r="P251" s="239"/>
      <c r="Q251" s="239"/>
      <c r="R251" s="239"/>
      <c r="S251" s="239"/>
      <c r="T251" s="24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1" t="s">
        <v>242</v>
      </c>
      <c r="AU251" s="241" t="s">
        <v>88</v>
      </c>
      <c r="AV251" s="13" t="s">
        <v>88</v>
      </c>
      <c r="AW251" s="13" t="s">
        <v>40</v>
      </c>
      <c r="AX251" s="13" t="s">
        <v>79</v>
      </c>
      <c r="AY251" s="241" t="s">
        <v>137</v>
      </c>
    </row>
    <row r="252" spans="1:51" s="13" customFormat="1" ht="12">
      <c r="A252" s="13"/>
      <c r="B252" s="231"/>
      <c r="C252" s="232"/>
      <c r="D252" s="211" t="s">
        <v>242</v>
      </c>
      <c r="E252" s="233" t="s">
        <v>20</v>
      </c>
      <c r="F252" s="234" t="s">
        <v>693</v>
      </c>
      <c r="G252" s="232"/>
      <c r="H252" s="235">
        <v>1.604</v>
      </c>
      <c r="I252" s="236"/>
      <c r="J252" s="232"/>
      <c r="K252" s="232"/>
      <c r="L252" s="237"/>
      <c r="M252" s="238"/>
      <c r="N252" s="239"/>
      <c r="O252" s="239"/>
      <c r="P252" s="239"/>
      <c r="Q252" s="239"/>
      <c r="R252" s="239"/>
      <c r="S252" s="239"/>
      <c r="T252" s="24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1" t="s">
        <v>242</v>
      </c>
      <c r="AU252" s="241" t="s">
        <v>88</v>
      </c>
      <c r="AV252" s="13" t="s">
        <v>88</v>
      </c>
      <c r="AW252" s="13" t="s">
        <v>40</v>
      </c>
      <c r="AX252" s="13" t="s">
        <v>79</v>
      </c>
      <c r="AY252" s="241" t="s">
        <v>137</v>
      </c>
    </row>
    <row r="253" spans="1:51" s="13" customFormat="1" ht="12">
      <c r="A253" s="13"/>
      <c r="B253" s="231"/>
      <c r="C253" s="232"/>
      <c r="D253" s="211" t="s">
        <v>242</v>
      </c>
      <c r="E253" s="233" t="s">
        <v>20</v>
      </c>
      <c r="F253" s="234" t="s">
        <v>694</v>
      </c>
      <c r="G253" s="232"/>
      <c r="H253" s="235">
        <v>10.027</v>
      </c>
      <c r="I253" s="236"/>
      <c r="J253" s="232"/>
      <c r="K253" s="232"/>
      <c r="L253" s="237"/>
      <c r="M253" s="238"/>
      <c r="N253" s="239"/>
      <c r="O253" s="239"/>
      <c r="P253" s="239"/>
      <c r="Q253" s="239"/>
      <c r="R253" s="239"/>
      <c r="S253" s="239"/>
      <c r="T253" s="24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1" t="s">
        <v>242</v>
      </c>
      <c r="AU253" s="241" t="s">
        <v>88</v>
      </c>
      <c r="AV253" s="13" t="s">
        <v>88</v>
      </c>
      <c r="AW253" s="13" t="s">
        <v>40</v>
      </c>
      <c r="AX253" s="13" t="s">
        <v>79</v>
      </c>
      <c r="AY253" s="241" t="s">
        <v>137</v>
      </c>
    </row>
    <row r="254" spans="1:51" s="16" customFormat="1" ht="12">
      <c r="A254" s="16"/>
      <c r="B254" s="273"/>
      <c r="C254" s="274"/>
      <c r="D254" s="211" t="s">
        <v>242</v>
      </c>
      <c r="E254" s="275" t="s">
        <v>20</v>
      </c>
      <c r="F254" s="276" t="s">
        <v>345</v>
      </c>
      <c r="G254" s="274"/>
      <c r="H254" s="277">
        <v>106.85</v>
      </c>
      <c r="I254" s="278"/>
      <c r="J254" s="274"/>
      <c r="K254" s="274"/>
      <c r="L254" s="279"/>
      <c r="M254" s="280"/>
      <c r="N254" s="281"/>
      <c r="O254" s="281"/>
      <c r="P254" s="281"/>
      <c r="Q254" s="281"/>
      <c r="R254" s="281"/>
      <c r="S254" s="281"/>
      <c r="T254" s="282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T254" s="283" t="s">
        <v>242</v>
      </c>
      <c r="AU254" s="283" t="s">
        <v>88</v>
      </c>
      <c r="AV254" s="16" t="s">
        <v>151</v>
      </c>
      <c r="AW254" s="16" t="s">
        <v>40</v>
      </c>
      <c r="AX254" s="16" t="s">
        <v>79</v>
      </c>
      <c r="AY254" s="283" t="s">
        <v>137</v>
      </c>
    </row>
    <row r="255" spans="1:51" s="13" customFormat="1" ht="12">
      <c r="A255" s="13"/>
      <c r="B255" s="231"/>
      <c r="C255" s="232"/>
      <c r="D255" s="211" t="s">
        <v>242</v>
      </c>
      <c r="E255" s="233" t="s">
        <v>20</v>
      </c>
      <c r="F255" s="234" t="s">
        <v>695</v>
      </c>
      <c r="G255" s="232"/>
      <c r="H255" s="235">
        <v>16.028</v>
      </c>
      <c r="I255" s="236"/>
      <c r="J255" s="232"/>
      <c r="K255" s="232"/>
      <c r="L255" s="237"/>
      <c r="M255" s="238"/>
      <c r="N255" s="239"/>
      <c r="O255" s="239"/>
      <c r="P255" s="239"/>
      <c r="Q255" s="239"/>
      <c r="R255" s="239"/>
      <c r="S255" s="239"/>
      <c r="T255" s="240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1" t="s">
        <v>242</v>
      </c>
      <c r="AU255" s="241" t="s">
        <v>88</v>
      </c>
      <c r="AV255" s="13" t="s">
        <v>88</v>
      </c>
      <c r="AW255" s="13" t="s">
        <v>40</v>
      </c>
      <c r="AX255" s="13" t="s">
        <v>79</v>
      </c>
      <c r="AY255" s="241" t="s">
        <v>137</v>
      </c>
    </row>
    <row r="256" spans="1:51" s="15" customFormat="1" ht="12">
      <c r="A256" s="15"/>
      <c r="B256" s="253"/>
      <c r="C256" s="254"/>
      <c r="D256" s="211" t="s">
        <v>242</v>
      </c>
      <c r="E256" s="255" t="s">
        <v>20</v>
      </c>
      <c r="F256" s="256" t="s">
        <v>696</v>
      </c>
      <c r="G256" s="254"/>
      <c r="H256" s="255" t="s">
        <v>20</v>
      </c>
      <c r="I256" s="257"/>
      <c r="J256" s="254"/>
      <c r="K256" s="254"/>
      <c r="L256" s="258"/>
      <c r="M256" s="259"/>
      <c r="N256" s="260"/>
      <c r="O256" s="260"/>
      <c r="P256" s="260"/>
      <c r="Q256" s="260"/>
      <c r="R256" s="260"/>
      <c r="S256" s="260"/>
      <c r="T256" s="261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62" t="s">
        <v>242</v>
      </c>
      <c r="AU256" s="262" t="s">
        <v>88</v>
      </c>
      <c r="AV256" s="15" t="s">
        <v>22</v>
      </c>
      <c r="AW256" s="15" t="s">
        <v>40</v>
      </c>
      <c r="AX256" s="15" t="s">
        <v>79</v>
      </c>
      <c r="AY256" s="262" t="s">
        <v>137</v>
      </c>
    </row>
    <row r="257" spans="1:51" s="13" customFormat="1" ht="12">
      <c r="A257" s="13"/>
      <c r="B257" s="231"/>
      <c r="C257" s="232"/>
      <c r="D257" s="211" t="s">
        <v>242</v>
      </c>
      <c r="E257" s="233" t="s">
        <v>20</v>
      </c>
      <c r="F257" s="234" t="s">
        <v>697</v>
      </c>
      <c r="G257" s="232"/>
      <c r="H257" s="235">
        <v>57.848</v>
      </c>
      <c r="I257" s="236"/>
      <c r="J257" s="232"/>
      <c r="K257" s="232"/>
      <c r="L257" s="237"/>
      <c r="M257" s="238"/>
      <c r="N257" s="239"/>
      <c r="O257" s="239"/>
      <c r="P257" s="239"/>
      <c r="Q257" s="239"/>
      <c r="R257" s="239"/>
      <c r="S257" s="239"/>
      <c r="T257" s="24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1" t="s">
        <v>242</v>
      </c>
      <c r="AU257" s="241" t="s">
        <v>88</v>
      </c>
      <c r="AV257" s="13" t="s">
        <v>88</v>
      </c>
      <c r="AW257" s="13" t="s">
        <v>40</v>
      </c>
      <c r="AX257" s="13" t="s">
        <v>79</v>
      </c>
      <c r="AY257" s="241" t="s">
        <v>137</v>
      </c>
    </row>
    <row r="258" spans="1:51" s="14" customFormat="1" ht="12">
      <c r="A258" s="14"/>
      <c r="B258" s="242"/>
      <c r="C258" s="243"/>
      <c r="D258" s="211" t="s">
        <v>242</v>
      </c>
      <c r="E258" s="244" t="s">
        <v>20</v>
      </c>
      <c r="F258" s="245" t="s">
        <v>256</v>
      </c>
      <c r="G258" s="243"/>
      <c r="H258" s="246">
        <v>299.596</v>
      </c>
      <c r="I258" s="247"/>
      <c r="J258" s="243"/>
      <c r="K258" s="243"/>
      <c r="L258" s="248"/>
      <c r="M258" s="249"/>
      <c r="N258" s="250"/>
      <c r="O258" s="250"/>
      <c r="P258" s="250"/>
      <c r="Q258" s="250"/>
      <c r="R258" s="250"/>
      <c r="S258" s="250"/>
      <c r="T258" s="251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2" t="s">
        <v>242</v>
      </c>
      <c r="AU258" s="252" t="s">
        <v>88</v>
      </c>
      <c r="AV258" s="14" t="s">
        <v>142</v>
      </c>
      <c r="AW258" s="14" t="s">
        <v>40</v>
      </c>
      <c r="AX258" s="14" t="s">
        <v>22</v>
      </c>
      <c r="AY258" s="252" t="s">
        <v>137</v>
      </c>
    </row>
    <row r="259" spans="1:65" s="2" customFormat="1" ht="16.5" customHeight="1">
      <c r="A259" s="40"/>
      <c r="B259" s="41"/>
      <c r="C259" s="198" t="s">
        <v>415</v>
      </c>
      <c r="D259" s="198" t="s">
        <v>138</v>
      </c>
      <c r="E259" s="199" t="s">
        <v>698</v>
      </c>
      <c r="F259" s="200" t="s">
        <v>699</v>
      </c>
      <c r="G259" s="201" t="s">
        <v>236</v>
      </c>
      <c r="H259" s="202">
        <v>892.72</v>
      </c>
      <c r="I259" s="203"/>
      <c r="J259" s="204">
        <f>ROUND(I259*H259,2)</f>
        <v>0</v>
      </c>
      <c r="K259" s="200" t="s">
        <v>237</v>
      </c>
      <c r="L259" s="46"/>
      <c r="M259" s="205" t="s">
        <v>20</v>
      </c>
      <c r="N259" s="206" t="s">
        <v>50</v>
      </c>
      <c r="O259" s="86"/>
      <c r="P259" s="207">
        <f>O259*H259</f>
        <v>0</v>
      </c>
      <c r="Q259" s="207">
        <v>0.00726</v>
      </c>
      <c r="R259" s="207">
        <f>Q259*H259</f>
        <v>6.4811472000000006</v>
      </c>
      <c r="S259" s="207">
        <v>0</v>
      </c>
      <c r="T259" s="208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09" t="s">
        <v>142</v>
      </c>
      <c r="AT259" s="209" t="s">
        <v>138</v>
      </c>
      <c r="AU259" s="209" t="s">
        <v>88</v>
      </c>
      <c r="AY259" s="19" t="s">
        <v>137</v>
      </c>
      <c r="BE259" s="210">
        <f>IF(N259="základní",J259,0)</f>
        <v>0</v>
      </c>
      <c r="BF259" s="210">
        <f>IF(N259="snížená",J259,0)</f>
        <v>0</v>
      </c>
      <c r="BG259" s="210">
        <f>IF(N259="zákl. přenesená",J259,0)</f>
        <v>0</v>
      </c>
      <c r="BH259" s="210">
        <f>IF(N259="sníž. přenesená",J259,0)</f>
        <v>0</v>
      </c>
      <c r="BI259" s="210">
        <f>IF(N259="nulová",J259,0)</f>
        <v>0</v>
      </c>
      <c r="BJ259" s="19" t="s">
        <v>22</v>
      </c>
      <c r="BK259" s="210">
        <f>ROUND(I259*H259,2)</f>
        <v>0</v>
      </c>
      <c r="BL259" s="19" t="s">
        <v>142</v>
      </c>
      <c r="BM259" s="209" t="s">
        <v>700</v>
      </c>
    </row>
    <row r="260" spans="1:47" s="2" customFormat="1" ht="12">
      <c r="A260" s="40"/>
      <c r="B260" s="41"/>
      <c r="C260" s="42"/>
      <c r="D260" s="211" t="s">
        <v>144</v>
      </c>
      <c r="E260" s="42"/>
      <c r="F260" s="212" t="s">
        <v>701</v>
      </c>
      <c r="G260" s="42"/>
      <c r="H260" s="42"/>
      <c r="I260" s="213"/>
      <c r="J260" s="42"/>
      <c r="K260" s="42"/>
      <c r="L260" s="46"/>
      <c r="M260" s="214"/>
      <c r="N260" s="215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144</v>
      </c>
      <c r="AU260" s="19" t="s">
        <v>88</v>
      </c>
    </row>
    <row r="261" spans="1:47" s="2" customFormat="1" ht="12">
      <c r="A261" s="40"/>
      <c r="B261" s="41"/>
      <c r="C261" s="42"/>
      <c r="D261" s="229" t="s">
        <v>240</v>
      </c>
      <c r="E261" s="42"/>
      <c r="F261" s="230" t="s">
        <v>702</v>
      </c>
      <c r="G261" s="42"/>
      <c r="H261" s="42"/>
      <c r="I261" s="213"/>
      <c r="J261" s="42"/>
      <c r="K261" s="42"/>
      <c r="L261" s="46"/>
      <c r="M261" s="214"/>
      <c r="N261" s="215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240</v>
      </c>
      <c r="AU261" s="19" t="s">
        <v>88</v>
      </c>
    </row>
    <row r="262" spans="1:51" s="15" customFormat="1" ht="12">
      <c r="A262" s="15"/>
      <c r="B262" s="253"/>
      <c r="C262" s="254"/>
      <c r="D262" s="211" t="s">
        <v>242</v>
      </c>
      <c r="E262" s="255" t="s">
        <v>20</v>
      </c>
      <c r="F262" s="256" t="s">
        <v>703</v>
      </c>
      <c r="G262" s="254"/>
      <c r="H262" s="255" t="s">
        <v>20</v>
      </c>
      <c r="I262" s="257"/>
      <c r="J262" s="254"/>
      <c r="K262" s="254"/>
      <c r="L262" s="258"/>
      <c r="M262" s="259"/>
      <c r="N262" s="260"/>
      <c r="O262" s="260"/>
      <c r="P262" s="260"/>
      <c r="Q262" s="260"/>
      <c r="R262" s="260"/>
      <c r="S262" s="260"/>
      <c r="T262" s="261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62" t="s">
        <v>242</v>
      </c>
      <c r="AU262" s="262" t="s">
        <v>88</v>
      </c>
      <c r="AV262" s="15" t="s">
        <v>22</v>
      </c>
      <c r="AW262" s="15" t="s">
        <v>40</v>
      </c>
      <c r="AX262" s="15" t="s">
        <v>79</v>
      </c>
      <c r="AY262" s="262" t="s">
        <v>137</v>
      </c>
    </row>
    <row r="263" spans="1:51" s="13" customFormat="1" ht="12">
      <c r="A263" s="13"/>
      <c r="B263" s="231"/>
      <c r="C263" s="232"/>
      <c r="D263" s="211" t="s">
        <v>242</v>
      </c>
      <c r="E263" s="233" t="s">
        <v>20</v>
      </c>
      <c r="F263" s="234" t="s">
        <v>704</v>
      </c>
      <c r="G263" s="232"/>
      <c r="H263" s="235">
        <v>146.71</v>
      </c>
      <c r="I263" s="236"/>
      <c r="J263" s="232"/>
      <c r="K263" s="232"/>
      <c r="L263" s="237"/>
      <c r="M263" s="238"/>
      <c r="N263" s="239"/>
      <c r="O263" s="239"/>
      <c r="P263" s="239"/>
      <c r="Q263" s="239"/>
      <c r="R263" s="239"/>
      <c r="S263" s="239"/>
      <c r="T263" s="240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1" t="s">
        <v>242</v>
      </c>
      <c r="AU263" s="241" t="s">
        <v>88</v>
      </c>
      <c r="AV263" s="13" t="s">
        <v>88</v>
      </c>
      <c r="AW263" s="13" t="s">
        <v>40</v>
      </c>
      <c r="AX263" s="13" t="s">
        <v>79</v>
      </c>
      <c r="AY263" s="241" t="s">
        <v>137</v>
      </c>
    </row>
    <row r="264" spans="1:51" s="13" customFormat="1" ht="12">
      <c r="A264" s="13"/>
      <c r="B264" s="231"/>
      <c r="C264" s="232"/>
      <c r="D264" s="211" t="s">
        <v>242</v>
      </c>
      <c r="E264" s="233" t="s">
        <v>20</v>
      </c>
      <c r="F264" s="234" t="s">
        <v>705</v>
      </c>
      <c r="G264" s="232"/>
      <c r="H264" s="235">
        <v>9</v>
      </c>
      <c r="I264" s="236"/>
      <c r="J264" s="232"/>
      <c r="K264" s="232"/>
      <c r="L264" s="237"/>
      <c r="M264" s="238"/>
      <c r="N264" s="239"/>
      <c r="O264" s="239"/>
      <c r="P264" s="239"/>
      <c r="Q264" s="239"/>
      <c r="R264" s="239"/>
      <c r="S264" s="239"/>
      <c r="T264" s="240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1" t="s">
        <v>242</v>
      </c>
      <c r="AU264" s="241" t="s">
        <v>88</v>
      </c>
      <c r="AV264" s="13" t="s">
        <v>88</v>
      </c>
      <c r="AW264" s="13" t="s">
        <v>40</v>
      </c>
      <c r="AX264" s="13" t="s">
        <v>79</v>
      </c>
      <c r="AY264" s="241" t="s">
        <v>137</v>
      </c>
    </row>
    <row r="265" spans="1:51" s="13" customFormat="1" ht="12">
      <c r="A265" s="13"/>
      <c r="B265" s="231"/>
      <c r="C265" s="232"/>
      <c r="D265" s="211" t="s">
        <v>242</v>
      </c>
      <c r="E265" s="233" t="s">
        <v>20</v>
      </c>
      <c r="F265" s="234" t="s">
        <v>706</v>
      </c>
      <c r="G265" s="232"/>
      <c r="H265" s="235">
        <v>55.65</v>
      </c>
      <c r="I265" s="236"/>
      <c r="J265" s="232"/>
      <c r="K265" s="232"/>
      <c r="L265" s="237"/>
      <c r="M265" s="238"/>
      <c r="N265" s="239"/>
      <c r="O265" s="239"/>
      <c r="P265" s="239"/>
      <c r="Q265" s="239"/>
      <c r="R265" s="239"/>
      <c r="S265" s="239"/>
      <c r="T265" s="240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1" t="s">
        <v>242</v>
      </c>
      <c r="AU265" s="241" t="s">
        <v>88</v>
      </c>
      <c r="AV265" s="13" t="s">
        <v>88</v>
      </c>
      <c r="AW265" s="13" t="s">
        <v>40</v>
      </c>
      <c r="AX265" s="13" t="s">
        <v>79</v>
      </c>
      <c r="AY265" s="241" t="s">
        <v>137</v>
      </c>
    </row>
    <row r="266" spans="1:51" s="15" customFormat="1" ht="12">
      <c r="A266" s="15"/>
      <c r="B266" s="253"/>
      <c r="C266" s="254"/>
      <c r="D266" s="211" t="s">
        <v>242</v>
      </c>
      <c r="E266" s="255" t="s">
        <v>20</v>
      </c>
      <c r="F266" s="256" t="s">
        <v>707</v>
      </c>
      <c r="G266" s="254"/>
      <c r="H266" s="255" t="s">
        <v>20</v>
      </c>
      <c r="I266" s="257"/>
      <c r="J266" s="254"/>
      <c r="K266" s="254"/>
      <c r="L266" s="258"/>
      <c r="M266" s="259"/>
      <c r="N266" s="260"/>
      <c r="O266" s="260"/>
      <c r="P266" s="260"/>
      <c r="Q266" s="260"/>
      <c r="R266" s="260"/>
      <c r="S266" s="260"/>
      <c r="T266" s="261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62" t="s">
        <v>242</v>
      </c>
      <c r="AU266" s="262" t="s">
        <v>88</v>
      </c>
      <c r="AV266" s="15" t="s">
        <v>22</v>
      </c>
      <c r="AW266" s="15" t="s">
        <v>40</v>
      </c>
      <c r="AX266" s="15" t="s">
        <v>79</v>
      </c>
      <c r="AY266" s="262" t="s">
        <v>137</v>
      </c>
    </row>
    <row r="267" spans="1:51" s="13" customFormat="1" ht="12">
      <c r="A267" s="13"/>
      <c r="B267" s="231"/>
      <c r="C267" s="232"/>
      <c r="D267" s="211" t="s">
        <v>242</v>
      </c>
      <c r="E267" s="233" t="s">
        <v>20</v>
      </c>
      <c r="F267" s="234" t="s">
        <v>708</v>
      </c>
      <c r="G267" s="232"/>
      <c r="H267" s="235">
        <v>48</v>
      </c>
      <c r="I267" s="236"/>
      <c r="J267" s="232"/>
      <c r="K267" s="232"/>
      <c r="L267" s="237"/>
      <c r="M267" s="238"/>
      <c r="N267" s="239"/>
      <c r="O267" s="239"/>
      <c r="P267" s="239"/>
      <c r="Q267" s="239"/>
      <c r="R267" s="239"/>
      <c r="S267" s="239"/>
      <c r="T267" s="240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1" t="s">
        <v>242</v>
      </c>
      <c r="AU267" s="241" t="s">
        <v>88</v>
      </c>
      <c r="AV267" s="13" t="s">
        <v>88</v>
      </c>
      <c r="AW267" s="13" t="s">
        <v>40</v>
      </c>
      <c r="AX267" s="13" t="s">
        <v>79</v>
      </c>
      <c r="AY267" s="241" t="s">
        <v>137</v>
      </c>
    </row>
    <row r="268" spans="1:51" s="13" customFormat="1" ht="12">
      <c r="A268" s="13"/>
      <c r="B268" s="231"/>
      <c r="C268" s="232"/>
      <c r="D268" s="211" t="s">
        <v>242</v>
      </c>
      <c r="E268" s="233" t="s">
        <v>20</v>
      </c>
      <c r="F268" s="234" t="s">
        <v>709</v>
      </c>
      <c r="G268" s="232"/>
      <c r="H268" s="235">
        <v>57.6</v>
      </c>
      <c r="I268" s="236"/>
      <c r="J268" s="232"/>
      <c r="K268" s="232"/>
      <c r="L268" s="237"/>
      <c r="M268" s="238"/>
      <c r="N268" s="239"/>
      <c r="O268" s="239"/>
      <c r="P268" s="239"/>
      <c r="Q268" s="239"/>
      <c r="R268" s="239"/>
      <c r="S268" s="239"/>
      <c r="T268" s="24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1" t="s">
        <v>242</v>
      </c>
      <c r="AU268" s="241" t="s">
        <v>88</v>
      </c>
      <c r="AV268" s="13" t="s">
        <v>88</v>
      </c>
      <c r="AW268" s="13" t="s">
        <v>40</v>
      </c>
      <c r="AX268" s="13" t="s">
        <v>79</v>
      </c>
      <c r="AY268" s="241" t="s">
        <v>137</v>
      </c>
    </row>
    <row r="269" spans="1:51" s="15" customFormat="1" ht="12">
      <c r="A269" s="15"/>
      <c r="B269" s="253"/>
      <c r="C269" s="254"/>
      <c r="D269" s="211" t="s">
        <v>242</v>
      </c>
      <c r="E269" s="255" t="s">
        <v>20</v>
      </c>
      <c r="F269" s="256" t="s">
        <v>710</v>
      </c>
      <c r="G269" s="254"/>
      <c r="H269" s="255" t="s">
        <v>20</v>
      </c>
      <c r="I269" s="257"/>
      <c r="J269" s="254"/>
      <c r="K269" s="254"/>
      <c r="L269" s="258"/>
      <c r="M269" s="259"/>
      <c r="N269" s="260"/>
      <c r="O269" s="260"/>
      <c r="P269" s="260"/>
      <c r="Q269" s="260"/>
      <c r="R269" s="260"/>
      <c r="S269" s="260"/>
      <c r="T269" s="261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62" t="s">
        <v>242</v>
      </c>
      <c r="AU269" s="262" t="s">
        <v>88</v>
      </c>
      <c r="AV269" s="15" t="s">
        <v>22</v>
      </c>
      <c r="AW269" s="15" t="s">
        <v>40</v>
      </c>
      <c r="AX269" s="15" t="s">
        <v>79</v>
      </c>
      <c r="AY269" s="262" t="s">
        <v>137</v>
      </c>
    </row>
    <row r="270" spans="1:51" s="13" customFormat="1" ht="12">
      <c r="A270" s="13"/>
      <c r="B270" s="231"/>
      <c r="C270" s="232"/>
      <c r="D270" s="211" t="s">
        <v>242</v>
      </c>
      <c r="E270" s="233" t="s">
        <v>20</v>
      </c>
      <c r="F270" s="234" t="s">
        <v>711</v>
      </c>
      <c r="G270" s="232"/>
      <c r="H270" s="235">
        <v>147</v>
      </c>
      <c r="I270" s="236"/>
      <c r="J270" s="232"/>
      <c r="K270" s="232"/>
      <c r="L270" s="237"/>
      <c r="M270" s="238"/>
      <c r="N270" s="239"/>
      <c r="O270" s="239"/>
      <c r="P270" s="239"/>
      <c r="Q270" s="239"/>
      <c r="R270" s="239"/>
      <c r="S270" s="239"/>
      <c r="T270" s="240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1" t="s">
        <v>242</v>
      </c>
      <c r="AU270" s="241" t="s">
        <v>88</v>
      </c>
      <c r="AV270" s="13" t="s">
        <v>88</v>
      </c>
      <c r="AW270" s="13" t="s">
        <v>40</v>
      </c>
      <c r="AX270" s="13" t="s">
        <v>79</v>
      </c>
      <c r="AY270" s="241" t="s">
        <v>137</v>
      </c>
    </row>
    <row r="271" spans="1:51" s="13" customFormat="1" ht="12">
      <c r="A271" s="13"/>
      <c r="B271" s="231"/>
      <c r="C271" s="232"/>
      <c r="D271" s="211" t="s">
        <v>242</v>
      </c>
      <c r="E271" s="233" t="s">
        <v>20</v>
      </c>
      <c r="F271" s="234" t="s">
        <v>712</v>
      </c>
      <c r="G271" s="232"/>
      <c r="H271" s="235">
        <v>11</v>
      </c>
      <c r="I271" s="236"/>
      <c r="J271" s="232"/>
      <c r="K271" s="232"/>
      <c r="L271" s="237"/>
      <c r="M271" s="238"/>
      <c r="N271" s="239"/>
      <c r="O271" s="239"/>
      <c r="P271" s="239"/>
      <c r="Q271" s="239"/>
      <c r="R271" s="239"/>
      <c r="S271" s="239"/>
      <c r="T271" s="240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1" t="s">
        <v>242</v>
      </c>
      <c r="AU271" s="241" t="s">
        <v>88</v>
      </c>
      <c r="AV271" s="13" t="s">
        <v>88</v>
      </c>
      <c r="AW271" s="13" t="s">
        <v>40</v>
      </c>
      <c r="AX271" s="13" t="s">
        <v>79</v>
      </c>
      <c r="AY271" s="241" t="s">
        <v>137</v>
      </c>
    </row>
    <row r="272" spans="1:51" s="15" customFormat="1" ht="12">
      <c r="A272" s="15"/>
      <c r="B272" s="253"/>
      <c r="C272" s="254"/>
      <c r="D272" s="211" t="s">
        <v>242</v>
      </c>
      <c r="E272" s="255" t="s">
        <v>20</v>
      </c>
      <c r="F272" s="256" t="s">
        <v>696</v>
      </c>
      <c r="G272" s="254"/>
      <c r="H272" s="255" t="s">
        <v>20</v>
      </c>
      <c r="I272" s="257"/>
      <c r="J272" s="254"/>
      <c r="K272" s="254"/>
      <c r="L272" s="258"/>
      <c r="M272" s="259"/>
      <c r="N272" s="260"/>
      <c r="O272" s="260"/>
      <c r="P272" s="260"/>
      <c r="Q272" s="260"/>
      <c r="R272" s="260"/>
      <c r="S272" s="260"/>
      <c r="T272" s="261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62" t="s">
        <v>242</v>
      </c>
      <c r="AU272" s="262" t="s">
        <v>88</v>
      </c>
      <c r="AV272" s="15" t="s">
        <v>22</v>
      </c>
      <c r="AW272" s="15" t="s">
        <v>40</v>
      </c>
      <c r="AX272" s="15" t="s">
        <v>79</v>
      </c>
      <c r="AY272" s="262" t="s">
        <v>137</v>
      </c>
    </row>
    <row r="273" spans="1:51" s="13" customFormat="1" ht="12">
      <c r="A273" s="13"/>
      <c r="B273" s="231"/>
      <c r="C273" s="232"/>
      <c r="D273" s="211" t="s">
        <v>242</v>
      </c>
      <c r="E273" s="233" t="s">
        <v>20</v>
      </c>
      <c r="F273" s="234" t="s">
        <v>713</v>
      </c>
      <c r="G273" s="232"/>
      <c r="H273" s="235">
        <v>403.76</v>
      </c>
      <c r="I273" s="236"/>
      <c r="J273" s="232"/>
      <c r="K273" s="232"/>
      <c r="L273" s="237"/>
      <c r="M273" s="238"/>
      <c r="N273" s="239"/>
      <c r="O273" s="239"/>
      <c r="P273" s="239"/>
      <c r="Q273" s="239"/>
      <c r="R273" s="239"/>
      <c r="S273" s="239"/>
      <c r="T273" s="240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1" t="s">
        <v>242</v>
      </c>
      <c r="AU273" s="241" t="s">
        <v>88</v>
      </c>
      <c r="AV273" s="13" t="s">
        <v>88</v>
      </c>
      <c r="AW273" s="13" t="s">
        <v>40</v>
      </c>
      <c r="AX273" s="13" t="s">
        <v>79</v>
      </c>
      <c r="AY273" s="241" t="s">
        <v>137</v>
      </c>
    </row>
    <row r="274" spans="1:51" s="15" customFormat="1" ht="12">
      <c r="A274" s="15"/>
      <c r="B274" s="253"/>
      <c r="C274" s="254"/>
      <c r="D274" s="211" t="s">
        <v>242</v>
      </c>
      <c r="E274" s="255" t="s">
        <v>20</v>
      </c>
      <c r="F274" s="256" t="s">
        <v>714</v>
      </c>
      <c r="G274" s="254"/>
      <c r="H274" s="255" t="s">
        <v>20</v>
      </c>
      <c r="I274" s="257"/>
      <c r="J274" s="254"/>
      <c r="K274" s="254"/>
      <c r="L274" s="258"/>
      <c r="M274" s="259"/>
      <c r="N274" s="260"/>
      <c r="O274" s="260"/>
      <c r="P274" s="260"/>
      <c r="Q274" s="260"/>
      <c r="R274" s="260"/>
      <c r="S274" s="260"/>
      <c r="T274" s="261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62" t="s">
        <v>242</v>
      </c>
      <c r="AU274" s="262" t="s">
        <v>88</v>
      </c>
      <c r="AV274" s="15" t="s">
        <v>22</v>
      </c>
      <c r="AW274" s="15" t="s">
        <v>40</v>
      </c>
      <c r="AX274" s="15" t="s">
        <v>79</v>
      </c>
      <c r="AY274" s="262" t="s">
        <v>137</v>
      </c>
    </row>
    <row r="275" spans="1:51" s="13" customFormat="1" ht="12">
      <c r="A275" s="13"/>
      <c r="B275" s="231"/>
      <c r="C275" s="232"/>
      <c r="D275" s="211" t="s">
        <v>242</v>
      </c>
      <c r="E275" s="233" t="s">
        <v>20</v>
      </c>
      <c r="F275" s="234" t="s">
        <v>715</v>
      </c>
      <c r="G275" s="232"/>
      <c r="H275" s="235">
        <v>14</v>
      </c>
      <c r="I275" s="236"/>
      <c r="J275" s="232"/>
      <c r="K275" s="232"/>
      <c r="L275" s="237"/>
      <c r="M275" s="238"/>
      <c r="N275" s="239"/>
      <c r="O275" s="239"/>
      <c r="P275" s="239"/>
      <c r="Q275" s="239"/>
      <c r="R275" s="239"/>
      <c r="S275" s="239"/>
      <c r="T275" s="24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1" t="s">
        <v>242</v>
      </c>
      <c r="AU275" s="241" t="s">
        <v>88</v>
      </c>
      <c r="AV275" s="13" t="s">
        <v>88</v>
      </c>
      <c r="AW275" s="13" t="s">
        <v>40</v>
      </c>
      <c r="AX275" s="13" t="s">
        <v>79</v>
      </c>
      <c r="AY275" s="241" t="s">
        <v>137</v>
      </c>
    </row>
    <row r="276" spans="1:51" s="14" customFormat="1" ht="12">
      <c r="A276" s="14"/>
      <c r="B276" s="242"/>
      <c r="C276" s="243"/>
      <c r="D276" s="211" t="s">
        <v>242</v>
      </c>
      <c r="E276" s="244" t="s">
        <v>20</v>
      </c>
      <c r="F276" s="245" t="s">
        <v>256</v>
      </c>
      <c r="G276" s="243"/>
      <c r="H276" s="246">
        <v>892.72</v>
      </c>
      <c r="I276" s="247"/>
      <c r="J276" s="243"/>
      <c r="K276" s="243"/>
      <c r="L276" s="248"/>
      <c r="M276" s="249"/>
      <c r="N276" s="250"/>
      <c r="O276" s="250"/>
      <c r="P276" s="250"/>
      <c r="Q276" s="250"/>
      <c r="R276" s="250"/>
      <c r="S276" s="250"/>
      <c r="T276" s="251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2" t="s">
        <v>242</v>
      </c>
      <c r="AU276" s="252" t="s">
        <v>88</v>
      </c>
      <c r="AV276" s="14" t="s">
        <v>142</v>
      </c>
      <c r="AW276" s="14" t="s">
        <v>40</v>
      </c>
      <c r="AX276" s="14" t="s">
        <v>22</v>
      </c>
      <c r="AY276" s="252" t="s">
        <v>137</v>
      </c>
    </row>
    <row r="277" spans="1:65" s="2" customFormat="1" ht="16.5" customHeight="1">
      <c r="A277" s="40"/>
      <c r="B277" s="41"/>
      <c r="C277" s="198" t="s">
        <v>421</v>
      </c>
      <c r="D277" s="198" t="s">
        <v>138</v>
      </c>
      <c r="E277" s="199" t="s">
        <v>716</v>
      </c>
      <c r="F277" s="200" t="s">
        <v>717</v>
      </c>
      <c r="G277" s="201" t="s">
        <v>236</v>
      </c>
      <c r="H277" s="202">
        <v>892.72</v>
      </c>
      <c r="I277" s="203"/>
      <c r="J277" s="204">
        <f>ROUND(I277*H277,2)</f>
        <v>0</v>
      </c>
      <c r="K277" s="200" t="s">
        <v>237</v>
      </c>
      <c r="L277" s="46"/>
      <c r="M277" s="205" t="s">
        <v>20</v>
      </c>
      <c r="N277" s="206" t="s">
        <v>50</v>
      </c>
      <c r="O277" s="86"/>
      <c r="P277" s="207">
        <f>O277*H277</f>
        <v>0</v>
      </c>
      <c r="Q277" s="207">
        <v>0.00086</v>
      </c>
      <c r="R277" s="207">
        <f>Q277*H277</f>
        <v>0.7677392</v>
      </c>
      <c r="S277" s="207">
        <v>0</v>
      </c>
      <c r="T277" s="208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09" t="s">
        <v>142</v>
      </c>
      <c r="AT277" s="209" t="s">
        <v>138</v>
      </c>
      <c r="AU277" s="209" t="s">
        <v>88</v>
      </c>
      <c r="AY277" s="19" t="s">
        <v>137</v>
      </c>
      <c r="BE277" s="210">
        <f>IF(N277="základní",J277,0)</f>
        <v>0</v>
      </c>
      <c r="BF277" s="210">
        <f>IF(N277="snížená",J277,0)</f>
        <v>0</v>
      </c>
      <c r="BG277" s="210">
        <f>IF(N277="zákl. přenesená",J277,0)</f>
        <v>0</v>
      </c>
      <c r="BH277" s="210">
        <f>IF(N277="sníž. přenesená",J277,0)</f>
        <v>0</v>
      </c>
      <c r="BI277" s="210">
        <f>IF(N277="nulová",J277,0)</f>
        <v>0</v>
      </c>
      <c r="BJ277" s="19" t="s">
        <v>22</v>
      </c>
      <c r="BK277" s="210">
        <f>ROUND(I277*H277,2)</f>
        <v>0</v>
      </c>
      <c r="BL277" s="19" t="s">
        <v>142</v>
      </c>
      <c r="BM277" s="209" t="s">
        <v>718</v>
      </c>
    </row>
    <row r="278" spans="1:47" s="2" customFormat="1" ht="12">
      <c r="A278" s="40"/>
      <c r="B278" s="41"/>
      <c r="C278" s="42"/>
      <c r="D278" s="211" t="s">
        <v>144</v>
      </c>
      <c r="E278" s="42"/>
      <c r="F278" s="212" t="s">
        <v>719</v>
      </c>
      <c r="G278" s="42"/>
      <c r="H278" s="42"/>
      <c r="I278" s="213"/>
      <c r="J278" s="42"/>
      <c r="K278" s="42"/>
      <c r="L278" s="46"/>
      <c r="M278" s="214"/>
      <c r="N278" s="215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144</v>
      </c>
      <c r="AU278" s="19" t="s">
        <v>88</v>
      </c>
    </row>
    <row r="279" spans="1:47" s="2" customFormat="1" ht="12">
      <c r="A279" s="40"/>
      <c r="B279" s="41"/>
      <c r="C279" s="42"/>
      <c r="D279" s="229" t="s">
        <v>240</v>
      </c>
      <c r="E279" s="42"/>
      <c r="F279" s="230" t="s">
        <v>720</v>
      </c>
      <c r="G279" s="42"/>
      <c r="H279" s="42"/>
      <c r="I279" s="213"/>
      <c r="J279" s="42"/>
      <c r="K279" s="42"/>
      <c r="L279" s="46"/>
      <c r="M279" s="214"/>
      <c r="N279" s="215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240</v>
      </c>
      <c r="AU279" s="19" t="s">
        <v>88</v>
      </c>
    </row>
    <row r="280" spans="1:51" s="15" customFormat="1" ht="12">
      <c r="A280" s="15"/>
      <c r="B280" s="253"/>
      <c r="C280" s="254"/>
      <c r="D280" s="211" t="s">
        <v>242</v>
      </c>
      <c r="E280" s="255" t="s">
        <v>20</v>
      </c>
      <c r="F280" s="256" t="s">
        <v>703</v>
      </c>
      <c r="G280" s="254"/>
      <c r="H280" s="255" t="s">
        <v>20</v>
      </c>
      <c r="I280" s="257"/>
      <c r="J280" s="254"/>
      <c r="K280" s="254"/>
      <c r="L280" s="258"/>
      <c r="M280" s="259"/>
      <c r="N280" s="260"/>
      <c r="O280" s="260"/>
      <c r="P280" s="260"/>
      <c r="Q280" s="260"/>
      <c r="R280" s="260"/>
      <c r="S280" s="260"/>
      <c r="T280" s="261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62" t="s">
        <v>242</v>
      </c>
      <c r="AU280" s="262" t="s">
        <v>88</v>
      </c>
      <c r="AV280" s="15" t="s">
        <v>22</v>
      </c>
      <c r="AW280" s="15" t="s">
        <v>40</v>
      </c>
      <c r="AX280" s="15" t="s">
        <v>79</v>
      </c>
      <c r="AY280" s="262" t="s">
        <v>137</v>
      </c>
    </row>
    <row r="281" spans="1:51" s="13" customFormat="1" ht="12">
      <c r="A281" s="13"/>
      <c r="B281" s="231"/>
      <c r="C281" s="232"/>
      <c r="D281" s="211" t="s">
        <v>242</v>
      </c>
      <c r="E281" s="233" t="s">
        <v>20</v>
      </c>
      <c r="F281" s="234" t="s">
        <v>704</v>
      </c>
      <c r="G281" s="232"/>
      <c r="H281" s="235">
        <v>146.71</v>
      </c>
      <c r="I281" s="236"/>
      <c r="J281" s="232"/>
      <c r="K281" s="232"/>
      <c r="L281" s="237"/>
      <c r="M281" s="238"/>
      <c r="N281" s="239"/>
      <c r="O281" s="239"/>
      <c r="P281" s="239"/>
      <c r="Q281" s="239"/>
      <c r="R281" s="239"/>
      <c r="S281" s="239"/>
      <c r="T281" s="240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1" t="s">
        <v>242</v>
      </c>
      <c r="AU281" s="241" t="s">
        <v>88</v>
      </c>
      <c r="AV281" s="13" t="s">
        <v>88</v>
      </c>
      <c r="AW281" s="13" t="s">
        <v>40</v>
      </c>
      <c r="AX281" s="13" t="s">
        <v>79</v>
      </c>
      <c r="AY281" s="241" t="s">
        <v>137</v>
      </c>
    </row>
    <row r="282" spans="1:51" s="13" customFormat="1" ht="12">
      <c r="A282" s="13"/>
      <c r="B282" s="231"/>
      <c r="C282" s="232"/>
      <c r="D282" s="211" t="s">
        <v>242</v>
      </c>
      <c r="E282" s="233" t="s">
        <v>20</v>
      </c>
      <c r="F282" s="234" t="s">
        <v>705</v>
      </c>
      <c r="G282" s="232"/>
      <c r="H282" s="235">
        <v>9</v>
      </c>
      <c r="I282" s="236"/>
      <c r="J282" s="232"/>
      <c r="K282" s="232"/>
      <c r="L282" s="237"/>
      <c r="M282" s="238"/>
      <c r="N282" s="239"/>
      <c r="O282" s="239"/>
      <c r="P282" s="239"/>
      <c r="Q282" s="239"/>
      <c r="R282" s="239"/>
      <c r="S282" s="239"/>
      <c r="T282" s="240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1" t="s">
        <v>242</v>
      </c>
      <c r="AU282" s="241" t="s">
        <v>88</v>
      </c>
      <c r="AV282" s="13" t="s">
        <v>88</v>
      </c>
      <c r="AW282" s="13" t="s">
        <v>40</v>
      </c>
      <c r="AX282" s="13" t="s">
        <v>79</v>
      </c>
      <c r="AY282" s="241" t="s">
        <v>137</v>
      </c>
    </row>
    <row r="283" spans="1:51" s="13" customFormat="1" ht="12">
      <c r="A283" s="13"/>
      <c r="B283" s="231"/>
      <c r="C283" s="232"/>
      <c r="D283" s="211" t="s">
        <v>242</v>
      </c>
      <c r="E283" s="233" t="s">
        <v>20</v>
      </c>
      <c r="F283" s="234" t="s">
        <v>706</v>
      </c>
      <c r="G283" s="232"/>
      <c r="H283" s="235">
        <v>55.65</v>
      </c>
      <c r="I283" s="236"/>
      <c r="J283" s="232"/>
      <c r="K283" s="232"/>
      <c r="L283" s="237"/>
      <c r="M283" s="238"/>
      <c r="N283" s="239"/>
      <c r="O283" s="239"/>
      <c r="P283" s="239"/>
      <c r="Q283" s="239"/>
      <c r="R283" s="239"/>
      <c r="S283" s="239"/>
      <c r="T283" s="240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1" t="s">
        <v>242</v>
      </c>
      <c r="AU283" s="241" t="s">
        <v>88</v>
      </c>
      <c r="AV283" s="13" t="s">
        <v>88</v>
      </c>
      <c r="AW283" s="13" t="s">
        <v>40</v>
      </c>
      <c r="AX283" s="13" t="s">
        <v>79</v>
      </c>
      <c r="AY283" s="241" t="s">
        <v>137</v>
      </c>
    </row>
    <row r="284" spans="1:51" s="15" customFormat="1" ht="12">
      <c r="A284" s="15"/>
      <c r="B284" s="253"/>
      <c r="C284" s="254"/>
      <c r="D284" s="211" t="s">
        <v>242</v>
      </c>
      <c r="E284" s="255" t="s">
        <v>20</v>
      </c>
      <c r="F284" s="256" t="s">
        <v>707</v>
      </c>
      <c r="G284" s="254"/>
      <c r="H284" s="255" t="s">
        <v>20</v>
      </c>
      <c r="I284" s="257"/>
      <c r="J284" s="254"/>
      <c r="K284" s="254"/>
      <c r="L284" s="258"/>
      <c r="M284" s="259"/>
      <c r="N284" s="260"/>
      <c r="O284" s="260"/>
      <c r="P284" s="260"/>
      <c r="Q284" s="260"/>
      <c r="R284" s="260"/>
      <c r="S284" s="260"/>
      <c r="T284" s="261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62" t="s">
        <v>242</v>
      </c>
      <c r="AU284" s="262" t="s">
        <v>88</v>
      </c>
      <c r="AV284" s="15" t="s">
        <v>22</v>
      </c>
      <c r="AW284" s="15" t="s">
        <v>40</v>
      </c>
      <c r="AX284" s="15" t="s">
        <v>79</v>
      </c>
      <c r="AY284" s="262" t="s">
        <v>137</v>
      </c>
    </row>
    <row r="285" spans="1:51" s="13" customFormat="1" ht="12">
      <c r="A285" s="13"/>
      <c r="B285" s="231"/>
      <c r="C285" s="232"/>
      <c r="D285" s="211" t="s">
        <v>242</v>
      </c>
      <c r="E285" s="233" t="s">
        <v>20</v>
      </c>
      <c r="F285" s="234" t="s">
        <v>708</v>
      </c>
      <c r="G285" s="232"/>
      <c r="H285" s="235">
        <v>48</v>
      </c>
      <c r="I285" s="236"/>
      <c r="J285" s="232"/>
      <c r="K285" s="232"/>
      <c r="L285" s="237"/>
      <c r="M285" s="238"/>
      <c r="N285" s="239"/>
      <c r="O285" s="239"/>
      <c r="P285" s="239"/>
      <c r="Q285" s="239"/>
      <c r="R285" s="239"/>
      <c r="S285" s="239"/>
      <c r="T285" s="240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1" t="s">
        <v>242</v>
      </c>
      <c r="AU285" s="241" t="s">
        <v>88</v>
      </c>
      <c r="AV285" s="13" t="s">
        <v>88</v>
      </c>
      <c r="AW285" s="13" t="s">
        <v>40</v>
      </c>
      <c r="AX285" s="13" t="s">
        <v>79</v>
      </c>
      <c r="AY285" s="241" t="s">
        <v>137</v>
      </c>
    </row>
    <row r="286" spans="1:51" s="13" customFormat="1" ht="12">
      <c r="A286" s="13"/>
      <c r="B286" s="231"/>
      <c r="C286" s="232"/>
      <c r="D286" s="211" t="s">
        <v>242</v>
      </c>
      <c r="E286" s="233" t="s">
        <v>20</v>
      </c>
      <c r="F286" s="234" t="s">
        <v>709</v>
      </c>
      <c r="G286" s="232"/>
      <c r="H286" s="235">
        <v>57.6</v>
      </c>
      <c r="I286" s="236"/>
      <c r="J286" s="232"/>
      <c r="K286" s="232"/>
      <c r="L286" s="237"/>
      <c r="M286" s="238"/>
      <c r="N286" s="239"/>
      <c r="O286" s="239"/>
      <c r="P286" s="239"/>
      <c r="Q286" s="239"/>
      <c r="R286" s="239"/>
      <c r="S286" s="239"/>
      <c r="T286" s="240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1" t="s">
        <v>242</v>
      </c>
      <c r="AU286" s="241" t="s">
        <v>88</v>
      </c>
      <c r="AV286" s="13" t="s">
        <v>88</v>
      </c>
      <c r="AW286" s="13" t="s">
        <v>40</v>
      </c>
      <c r="AX286" s="13" t="s">
        <v>79</v>
      </c>
      <c r="AY286" s="241" t="s">
        <v>137</v>
      </c>
    </row>
    <row r="287" spans="1:51" s="15" customFormat="1" ht="12">
      <c r="A287" s="15"/>
      <c r="B287" s="253"/>
      <c r="C287" s="254"/>
      <c r="D287" s="211" t="s">
        <v>242</v>
      </c>
      <c r="E287" s="255" t="s">
        <v>20</v>
      </c>
      <c r="F287" s="256" t="s">
        <v>710</v>
      </c>
      <c r="G287" s="254"/>
      <c r="H287" s="255" t="s">
        <v>20</v>
      </c>
      <c r="I287" s="257"/>
      <c r="J287" s="254"/>
      <c r="K287" s="254"/>
      <c r="L287" s="258"/>
      <c r="M287" s="259"/>
      <c r="N287" s="260"/>
      <c r="O287" s="260"/>
      <c r="P287" s="260"/>
      <c r="Q287" s="260"/>
      <c r="R287" s="260"/>
      <c r="S287" s="260"/>
      <c r="T287" s="261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62" t="s">
        <v>242</v>
      </c>
      <c r="AU287" s="262" t="s">
        <v>88</v>
      </c>
      <c r="AV287" s="15" t="s">
        <v>22</v>
      </c>
      <c r="AW287" s="15" t="s">
        <v>40</v>
      </c>
      <c r="AX287" s="15" t="s">
        <v>79</v>
      </c>
      <c r="AY287" s="262" t="s">
        <v>137</v>
      </c>
    </row>
    <row r="288" spans="1:51" s="13" customFormat="1" ht="12">
      <c r="A288" s="13"/>
      <c r="B288" s="231"/>
      <c r="C288" s="232"/>
      <c r="D288" s="211" t="s">
        <v>242</v>
      </c>
      <c r="E288" s="233" t="s">
        <v>20</v>
      </c>
      <c r="F288" s="234" t="s">
        <v>711</v>
      </c>
      <c r="G288" s="232"/>
      <c r="H288" s="235">
        <v>147</v>
      </c>
      <c r="I288" s="236"/>
      <c r="J288" s="232"/>
      <c r="K288" s="232"/>
      <c r="L288" s="237"/>
      <c r="M288" s="238"/>
      <c r="N288" s="239"/>
      <c r="O288" s="239"/>
      <c r="P288" s="239"/>
      <c r="Q288" s="239"/>
      <c r="R288" s="239"/>
      <c r="S288" s="239"/>
      <c r="T288" s="240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1" t="s">
        <v>242</v>
      </c>
      <c r="AU288" s="241" t="s">
        <v>88</v>
      </c>
      <c r="AV288" s="13" t="s">
        <v>88</v>
      </c>
      <c r="AW288" s="13" t="s">
        <v>40</v>
      </c>
      <c r="AX288" s="13" t="s">
        <v>79</v>
      </c>
      <c r="AY288" s="241" t="s">
        <v>137</v>
      </c>
    </row>
    <row r="289" spans="1:51" s="13" customFormat="1" ht="12">
      <c r="A289" s="13"/>
      <c r="B289" s="231"/>
      <c r="C289" s="232"/>
      <c r="D289" s="211" t="s">
        <v>242</v>
      </c>
      <c r="E289" s="233" t="s">
        <v>20</v>
      </c>
      <c r="F289" s="234" t="s">
        <v>712</v>
      </c>
      <c r="G289" s="232"/>
      <c r="H289" s="235">
        <v>11</v>
      </c>
      <c r="I289" s="236"/>
      <c r="J289" s="232"/>
      <c r="K289" s="232"/>
      <c r="L289" s="237"/>
      <c r="M289" s="238"/>
      <c r="N289" s="239"/>
      <c r="O289" s="239"/>
      <c r="P289" s="239"/>
      <c r="Q289" s="239"/>
      <c r="R289" s="239"/>
      <c r="S289" s="239"/>
      <c r="T289" s="240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1" t="s">
        <v>242</v>
      </c>
      <c r="AU289" s="241" t="s">
        <v>88</v>
      </c>
      <c r="AV289" s="13" t="s">
        <v>88</v>
      </c>
      <c r="AW289" s="13" t="s">
        <v>40</v>
      </c>
      <c r="AX289" s="13" t="s">
        <v>79</v>
      </c>
      <c r="AY289" s="241" t="s">
        <v>137</v>
      </c>
    </row>
    <row r="290" spans="1:51" s="15" customFormat="1" ht="12">
      <c r="A290" s="15"/>
      <c r="B290" s="253"/>
      <c r="C290" s="254"/>
      <c r="D290" s="211" t="s">
        <v>242</v>
      </c>
      <c r="E290" s="255" t="s">
        <v>20</v>
      </c>
      <c r="F290" s="256" t="s">
        <v>696</v>
      </c>
      <c r="G290" s="254"/>
      <c r="H290" s="255" t="s">
        <v>20</v>
      </c>
      <c r="I290" s="257"/>
      <c r="J290" s="254"/>
      <c r="K290" s="254"/>
      <c r="L290" s="258"/>
      <c r="M290" s="259"/>
      <c r="N290" s="260"/>
      <c r="O290" s="260"/>
      <c r="P290" s="260"/>
      <c r="Q290" s="260"/>
      <c r="R290" s="260"/>
      <c r="S290" s="260"/>
      <c r="T290" s="261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62" t="s">
        <v>242</v>
      </c>
      <c r="AU290" s="262" t="s">
        <v>88</v>
      </c>
      <c r="AV290" s="15" t="s">
        <v>22</v>
      </c>
      <c r="AW290" s="15" t="s">
        <v>40</v>
      </c>
      <c r="AX290" s="15" t="s">
        <v>79</v>
      </c>
      <c r="AY290" s="262" t="s">
        <v>137</v>
      </c>
    </row>
    <row r="291" spans="1:51" s="13" customFormat="1" ht="12">
      <c r="A291" s="13"/>
      <c r="B291" s="231"/>
      <c r="C291" s="232"/>
      <c r="D291" s="211" t="s">
        <v>242</v>
      </c>
      <c r="E291" s="233" t="s">
        <v>20</v>
      </c>
      <c r="F291" s="234" t="s">
        <v>713</v>
      </c>
      <c r="G291" s="232"/>
      <c r="H291" s="235">
        <v>403.76</v>
      </c>
      <c r="I291" s="236"/>
      <c r="J291" s="232"/>
      <c r="K291" s="232"/>
      <c r="L291" s="237"/>
      <c r="M291" s="238"/>
      <c r="N291" s="239"/>
      <c r="O291" s="239"/>
      <c r="P291" s="239"/>
      <c r="Q291" s="239"/>
      <c r="R291" s="239"/>
      <c r="S291" s="239"/>
      <c r="T291" s="240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1" t="s">
        <v>242</v>
      </c>
      <c r="AU291" s="241" t="s">
        <v>88</v>
      </c>
      <c r="AV291" s="13" t="s">
        <v>88</v>
      </c>
      <c r="AW291" s="13" t="s">
        <v>40</v>
      </c>
      <c r="AX291" s="13" t="s">
        <v>79</v>
      </c>
      <c r="AY291" s="241" t="s">
        <v>137</v>
      </c>
    </row>
    <row r="292" spans="1:51" s="15" customFormat="1" ht="12">
      <c r="A292" s="15"/>
      <c r="B292" s="253"/>
      <c r="C292" s="254"/>
      <c r="D292" s="211" t="s">
        <v>242</v>
      </c>
      <c r="E292" s="255" t="s">
        <v>20</v>
      </c>
      <c r="F292" s="256" t="s">
        <v>714</v>
      </c>
      <c r="G292" s="254"/>
      <c r="H292" s="255" t="s">
        <v>20</v>
      </c>
      <c r="I292" s="257"/>
      <c r="J292" s="254"/>
      <c r="K292" s="254"/>
      <c r="L292" s="258"/>
      <c r="M292" s="259"/>
      <c r="N292" s="260"/>
      <c r="O292" s="260"/>
      <c r="P292" s="260"/>
      <c r="Q292" s="260"/>
      <c r="R292" s="260"/>
      <c r="S292" s="260"/>
      <c r="T292" s="261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62" t="s">
        <v>242</v>
      </c>
      <c r="AU292" s="262" t="s">
        <v>88</v>
      </c>
      <c r="AV292" s="15" t="s">
        <v>22</v>
      </c>
      <c r="AW292" s="15" t="s">
        <v>40</v>
      </c>
      <c r="AX292" s="15" t="s">
        <v>79</v>
      </c>
      <c r="AY292" s="262" t="s">
        <v>137</v>
      </c>
    </row>
    <row r="293" spans="1:51" s="13" customFormat="1" ht="12">
      <c r="A293" s="13"/>
      <c r="B293" s="231"/>
      <c r="C293" s="232"/>
      <c r="D293" s="211" t="s">
        <v>242</v>
      </c>
      <c r="E293" s="233" t="s">
        <v>20</v>
      </c>
      <c r="F293" s="234" t="s">
        <v>715</v>
      </c>
      <c r="G293" s="232"/>
      <c r="H293" s="235">
        <v>14</v>
      </c>
      <c r="I293" s="236"/>
      <c r="J293" s="232"/>
      <c r="K293" s="232"/>
      <c r="L293" s="237"/>
      <c r="M293" s="238"/>
      <c r="N293" s="239"/>
      <c r="O293" s="239"/>
      <c r="P293" s="239"/>
      <c r="Q293" s="239"/>
      <c r="R293" s="239"/>
      <c r="S293" s="239"/>
      <c r="T293" s="240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1" t="s">
        <v>242</v>
      </c>
      <c r="AU293" s="241" t="s">
        <v>88</v>
      </c>
      <c r="AV293" s="13" t="s">
        <v>88</v>
      </c>
      <c r="AW293" s="13" t="s">
        <v>40</v>
      </c>
      <c r="AX293" s="13" t="s">
        <v>79</v>
      </c>
      <c r="AY293" s="241" t="s">
        <v>137</v>
      </c>
    </row>
    <row r="294" spans="1:51" s="14" customFormat="1" ht="12">
      <c r="A294" s="14"/>
      <c r="B294" s="242"/>
      <c r="C294" s="243"/>
      <c r="D294" s="211" t="s">
        <v>242</v>
      </c>
      <c r="E294" s="244" t="s">
        <v>20</v>
      </c>
      <c r="F294" s="245" t="s">
        <v>256</v>
      </c>
      <c r="G294" s="243"/>
      <c r="H294" s="246">
        <v>892.72</v>
      </c>
      <c r="I294" s="247"/>
      <c r="J294" s="243"/>
      <c r="K294" s="243"/>
      <c r="L294" s="248"/>
      <c r="M294" s="249"/>
      <c r="N294" s="250"/>
      <c r="O294" s="250"/>
      <c r="P294" s="250"/>
      <c r="Q294" s="250"/>
      <c r="R294" s="250"/>
      <c r="S294" s="250"/>
      <c r="T294" s="251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2" t="s">
        <v>242</v>
      </c>
      <c r="AU294" s="252" t="s">
        <v>88</v>
      </c>
      <c r="AV294" s="14" t="s">
        <v>142</v>
      </c>
      <c r="AW294" s="14" t="s">
        <v>40</v>
      </c>
      <c r="AX294" s="14" t="s">
        <v>22</v>
      </c>
      <c r="AY294" s="252" t="s">
        <v>137</v>
      </c>
    </row>
    <row r="295" spans="1:65" s="2" customFormat="1" ht="16.5" customHeight="1">
      <c r="A295" s="40"/>
      <c r="B295" s="41"/>
      <c r="C295" s="198" t="s">
        <v>429</v>
      </c>
      <c r="D295" s="198" t="s">
        <v>138</v>
      </c>
      <c r="E295" s="199" t="s">
        <v>721</v>
      </c>
      <c r="F295" s="200" t="s">
        <v>722</v>
      </c>
      <c r="G295" s="201" t="s">
        <v>236</v>
      </c>
      <c r="H295" s="202">
        <v>14.4</v>
      </c>
      <c r="I295" s="203"/>
      <c r="J295" s="204">
        <f>ROUND(I295*H295,2)</f>
        <v>0</v>
      </c>
      <c r="K295" s="200" t="s">
        <v>237</v>
      </c>
      <c r="L295" s="46"/>
      <c r="M295" s="205" t="s">
        <v>20</v>
      </c>
      <c r="N295" s="206" t="s">
        <v>50</v>
      </c>
      <c r="O295" s="86"/>
      <c r="P295" s="207">
        <f>O295*H295</f>
        <v>0</v>
      </c>
      <c r="Q295" s="207">
        <v>0.07447</v>
      </c>
      <c r="R295" s="207">
        <f>Q295*H295</f>
        <v>1.072368</v>
      </c>
      <c r="S295" s="207">
        <v>0</v>
      </c>
      <c r="T295" s="208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09" t="s">
        <v>142</v>
      </c>
      <c r="AT295" s="209" t="s">
        <v>138</v>
      </c>
      <c r="AU295" s="209" t="s">
        <v>88</v>
      </c>
      <c r="AY295" s="19" t="s">
        <v>137</v>
      </c>
      <c r="BE295" s="210">
        <f>IF(N295="základní",J295,0)</f>
        <v>0</v>
      </c>
      <c r="BF295" s="210">
        <f>IF(N295="snížená",J295,0)</f>
        <v>0</v>
      </c>
      <c r="BG295" s="210">
        <f>IF(N295="zákl. přenesená",J295,0)</f>
        <v>0</v>
      </c>
      <c r="BH295" s="210">
        <f>IF(N295="sníž. přenesená",J295,0)</f>
        <v>0</v>
      </c>
      <c r="BI295" s="210">
        <f>IF(N295="nulová",J295,0)</f>
        <v>0</v>
      </c>
      <c r="BJ295" s="19" t="s">
        <v>22</v>
      </c>
      <c r="BK295" s="210">
        <f>ROUND(I295*H295,2)</f>
        <v>0</v>
      </c>
      <c r="BL295" s="19" t="s">
        <v>142</v>
      </c>
      <c r="BM295" s="209" t="s">
        <v>723</v>
      </c>
    </row>
    <row r="296" spans="1:47" s="2" customFormat="1" ht="12">
      <c r="A296" s="40"/>
      <c r="B296" s="41"/>
      <c r="C296" s="42"/>
      <c r="D296" s="211" t="s">
        <v>144</v>
      </c>
      <c r="E296" s="42"/>
      <c r="F296" s="212" t="s">
        <v>724</v>
      </c>
      <c r="G296" s="42"/>
      <c r="H296" s="42"/>
      <c r="I296" s="213"/>
      <c r="J296" s="42"/>
      <c r="K296" s="42"/>
      <c r="L296" s="46"/>
      <c r="M296" s="214"/>
      <c r="N296" s="215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144</v>
      </c>
      <c r="AU296" s="19" t="s">
        <v>88</v>
      </c>
    </row>
    <row r="297" spans="1:47" s="2" customFormat="1" ht="12">
      <c r="A297" s="40"/>
      <c r="B297" s="41"/>
      <c r="C297" s="42"/>
      <c r="D297" s="229" t="s">
        <v>240</v>
      </c>
      <c r="E297" s="42"/>
      <c r="F297" s="230" t="s">
        <v>725</v>
      </c>
      <c r="G297" s="42"/>
      <c r="H297" s="42"/>
      <c r="I297" s="213"/>
      <c r="J297" s="42"/>
      <c r="K297" s="42"/>
      <c r="L297" s="46"/>
      <c r="M297" s="214"/>
      <c r="N297" s="215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240</v>
      </c>
      <c r="AU297" s="19" t="s">
        <v>88</v>
      </c>
    </row>
    <row r="298" spans="1:51" s="15" customFormat="1" ht="12">
      <c r="A298" s="15"/>
      <c r="B298" s="253"/>
      <c r="C298" s="254"/>
      <c r="D298" s="211" t="s">
        <v>242</v>
      </c>
      <c r="E298" s="255" t="s">
        <v>20</v>
      </c>
      <c r="F298" s="256" t="s">
        <v>726</v>
      </c>
      <c r="G298" s="254"/>
      <c r="H298" s="255" t="s">
        <v>20</v>
      </c>
      <c r="I298" s="257"/>
      <c r="J298" s="254"/>
      <c r="K298" s="254"/>
      <c r="L298" s="258"/>
      <c r="M298" s="259"/>
      <c r="N298" s="260"/>
      <c r="O298" s="260"/>
      <c r="P298" s="260"/>
      <c r="Q298" s="260"/>
      <c r="R298" s="260"/>
      <c r="S298" s="260"/>
      <c r="T298" s="261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62" t="s">
        <v>242</v>
      </c>
      <c r="AU298" s="262" t="s">
        <v>88</v>
      </c>
      <c r="AV298" s="15" t="s">
        <v>22</v>
      </c>
      <c r="AW298" s="15" t="s">
        <v>40</v>
      </c>
      <c r="AX298" s="15" t="s">
        <v>79</v>
      </c>
      <c r="AY298" s="262" t="s">
        <v>137</v>
      </c>
    </row>
    <row r="299" spans="1:51" s="13" customFormat="1" ht="12">
      <c r="A299" s="13"/>
      <c r="B299" s="231"/>
      <c r="C299" s="232"/>
      <c r="D299" s="211" t="s">
        <v>242</v>
      </c>
      <c r="E299" s="233" t="s">
        <v>20</v>
      </c>
      <c r="F299" s="234" t="s">
        <v>727</v>
      </c>
      <c r="G299" s="232"/>
      <c r="H299" s="235">
        <v>14.4</v>
      </c>
      <c r="I299" s="236"/>
      <c r="J299" s="232"/>
      <c r="K299" s="232"/>
      <c r="L299" s="237"/>
      <c r="M299" s="238"/>
      <c r="N299" s="239"/>
      <c r="O299" s="239"/>
      <c r="P299" s="239"/>
      <c r="Q299" s="239"/>
      <c r="R299" s="239"/>
      <c r="S299" s="239"/>
      <c r="T299" s="240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1" t="s">
        <v>242</v>
      </c>
      <c r="AU299" s="241" t="s">
        <v>88</v>
      </c>
      <c r="AV299" s="13" t="s">
        <v>88</v>
      </c>
      <c r="AW299" s="13" t="s">
        <v>40</v>
      </c>
      <c r="AX299" s="13" t="s">
        <v>22</v>
      </c>
      <c r="AY299" s="241" t="s">
        <v>137</v>
      </c>
    </row>
    <row r="300" spans="1:65" s="2" customFormat="1" ht="16.5" customHeight="1">
      <c r="A300" s="40"/>
      <c r="B300" s="41"/>
      <c r="C300" s="198" t="s">
        <v>435</v>
      </c>
      <c r="D300" s="198" t="s">
        <v>138</v>
      </c>
      <c r="E300" s="199" t="s">
        <v>728</v>
      </c>
      <c r="F300" s="200" t="s">
        <v>729</v>
      </c>
      <c r="G300" s="201" t="s">
        <v>293</v>
      </c>
      <c r="H300" s="202">
        <v>23.968</v>
      </c>
      <c r="I300" s="203"/>
      <c r="J300" s="204">
        <f>ROUND(I300*H300,2)</f>
        <v>0</v>
      </c>
      <c r="K300" s="200" t="s">
        <v>237</v>
      </c>
      <c r="L300" s="46"/>
      <c r="M300" s="205" t="s">
        <v>20</v>
      </c>
      <c r="N300" s="206" t="s">
        <v>50</v>
      </c>
      <c r="O300" s="86"/>
      <c r="P300" s="207">
        <f>O300*H300</f>
        <v>0</v>
      </c>
      <c r="Q300" s="207">
        <v>1.09528</v>
      </c>
      <c r="R300" s="207">
        <f>Q300*H300</f>
        <v>26.25167104</v>
      </c>
      <c r="S300" s="207">
        <v>0</v>
      </c>
      <c r="T300" s="208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09" t="s">
        <v>142</v>
      </c>
      <c r="AT300" s="209" t="s">
        <v>138</v>
      </c>
      <c r="AU300" s="209" t="s">
        <v>88</v>
      </c>
      <c r="AY300" s="19" t="s">
        <v>137</v>
      </c>
      <c r="BE300" s="210">
        <f>IF(N300="základní",J300,0)</f>
        <v>0</v>
      </c>
      <c r="BF300" s="210">
        <f>IF(N300="snížená",J300,0)</f>
        <v>0</v>
      </c>
      <c r="BG300" s="210">
        <f>IF(N300="zákl. přenesená",J300,0)</f>
        <v>0</v>
      </c>
      <c r="BH300" s="210">
        <f>IF(N300="sníž. přenesená",J300,0)</f>
        <v>0</v>
      </c>
      <c r="BI300" s="210">
        <f>IF(N300="nulová",J300,0)</f>
        <v>0</v>
      </c>
      <c r="BJ300" s="19" t="s">
        <v>22</v>
      </c>
      <c r="BK300" s="210">
        <f>ROUND(I300*H300,2)</f>
        <v>0</v>
      </c>
      <c r="BL300" s="19" t="s">
        <v>142</v>
      </c>
      <c r="BM300" s="209" t="s">
        <v>730</v>
      </c>
    </row>
    <row r="301" spans="1:47" s="2" customFormat="1" ht="12">
      <c r="A301" s="40"/>
      <c r="B301" s="41"/>
      <c r="C301" s="42"/>
      <c r="D301" s="211" t="s">
        <v>144</v>
      </c>
      <c r="E301" s="42"/>
      <c r="F301" s="212" t="s">
        <v>731</v>
      </c>
      <c r="G301" s="42"/>
      <c r="H301" s="42"/>
      <c r="I301" s="213"/>
      <c r="J301" s="42"/>
      <c r="K301" s="42"/>
      <c r="L301" s="46"/>
      <c r="M301" s="214"/>
      <c r="N301" s="215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144</v>
      </c>
      <c r="AU301" s="19" t="s">
        <v>88</v>
      </c>
    </row>
    <row r="302" spans="1:47" s="2" customFormat="1" ht="12">
      <c r="A302" s="40"/>
      <c r="B302" s="41"/>
      <c r="C302" s="42"/>
      <c r="D302" s="229" t="s">
        <v>240</v>
      </c>
      <c r="E302" s="42"/>
      <c r="F302" s="230" t="s">
        <v>732</v>
      </c>
      <c r="G302" s="42"/>
      <c r="H302" s="42"/>
      <c r="I302" s="213"/>
      <c r="J302" s="42"/>
      <c r="K302" s="42"/>
      <c r="L302" s="46"/>
      <c r="M302" s="214"/>
      <c r="N302" s="215"/>
      <c r="O302" s="86"/>
      <c r="P302" s="86"/>
      <c r="Q302" s="86"/>
      <c r="R302" s="86"/>
      <c r="S302" s="86"/>
      <c r="T302" s="87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9" t="s">
        <v>240</v>
      </c>
      <c r="AU302" s="19" t="s">
        <v>88</v>
      </c>
    </row>
    <row r="303" spans="1:51" s="15" customFormat="1" ht="12">
      <c r="A303" s="15"/>
      <c r="B303" s="253"/>
      <c r="C303" s="254"/>
      <c r="D303" s="211" t="s">
        <v>242</v>
      </c>
      <c r="E303" s="255" t="s">
        <v>20</v>
      </c>
      <c r="F303" s="256" t="s">
        <v>733</v>
      </c>
      <c r="G303" s="254"/>
      <c r="H303" s="255" t="s">
        <v>20</v>
      </c>
      <c r="I303" s="257"/>
      <c r="J303" s="254"/>
      <c r="K303" s="254"/>
      <c r="L303" s="258"/>
      <c r="M303" s="259"/>
      <c r="N303" s="260"/>
      <c r="O303" s="260"/>
      <c r="P303" s="260"/>
      <c r="Q303" s="260"/>
      <c r="R303" s="260"/>
      <c r="S303" s="260"/>
      <c r="T303" s="261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62" t="s">
        <v>242</v>
      </c>
      <c r="AU303" s="262" t="s">
        <v>88</v>
      </c>
      <c r="AV303" s="15" t="s">
        <v>22</v>
      </c>
      <c r="AW303" s="15" t="s">
        <v>40</v>
      </c>
      <c r="AX303" s="15" t="s">
        <v>79</v>
      </c>
      <c r="AY303" s="262" t="s">
        <v>137</v>
      </c>
    </row>
    <row r="304" spans="1:51" s="13" customFormat="1" ht="12">
      <c r="A304" s="13"/>
      <c r="B304" s="231"/>
      <c r="C304" s="232"/>
      <c r="D304" s="211" t="s">
        <v>242</v>
      </c>
      <c r="E304" s="233" t="s">
        <v>20</v>
      </c>
      <c r="F304" s="234" t="s">
        <v>734</v>
      </c>
      <c r="G304" s="232"/>
      <c r="H304" s="235">
        <v>23.968</v>
      </c>
      <c r="I304" s="236"/>
      <c r="J304" s="232"/>
      <c r="K304" s="232"/>
      <c r="L304" s="237"/>
      <c r="M304" s="238"/>
      <c r="N304" s="239"/>
      <c r="O304" s="239"/>
      <c r="P304" s="239"/>
      <c r="Q304" s="239"/>
      <c r="R304" s="239"/>
      <c r="S304" s="239"/>
      <c r="T304" s="240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1" t="s">
        <v>242</v>
      </c>
      <c r="AU304" s="241" t="s">
        <v>88</v>
      </c>
      <c r="AV304" s="13" t="s">
        <v>88</v>
      </c>
      <c r="AW304" s="13" t="s">
        <v>40</v>
      </c>
      <c r="AX304" s="13" t="s">
        <v>22</v>
      </c>
      <c r="AY304" s="241" t="s">
        <v>137</v>
      </c>
    </row>
    <row r="305" spans="1:63" s="11" customFormat="1" ht="22.8" customHeight="1">
      <c r="A305" s="11"/>
      <c r="B305" s="184"/>
      <c r="C305" s="185"/>
      <c r="D305" s="186" t="s">
        <v>78</v>
      </c>
      <c r="E305" s="227" t="s">
        <v>142</v>
      </c>
      <c r="F305" s="227" t="s">
        <v>497</v>
      </c>
      <c r="G305" s="185"/>
      <c r="H305" s="185"/>
      <c r="I305" s="188"/>
      <c r="J305" s="228">
        <f>BK305</f>
        <v>0</v>
      </c>
      <c r="K305" s="185"/>
      <c r="L305" s="190"/>
      <c r="M305" s="191"/>
      <c r="N305" s="192"/>
      <c r="O305" s="192"/>
      <c r="P305" s="193">
        <f>SUM(P306:P342)</f>
        <v>0</v>
      </c>
      <c r="Q305" s="192"/>
      <c r="R305" s="193">
        <f>SUM(R306:R342)</f>
        <v>952.10308134</v>
      </c>
      <c r="S305" s="192"/>
      <c r="T305" s="194">
        <f>SUM(T306:T342)</f>
        <v>0</v>
      </c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R305" s="195" t="s">
        <v>22</v>
      </c>
      <c r="AT305" s="196" t="s">
        <v>78</v>
      </c>
      <c r="AU305" s="196" t="s">
        <v>22</v>
      </c>
      <c r="AY305" s="195" t="s">
        <v>137</v>
      </c>
      <c r="BK305" s="197">
        <f>SUM(BK306:BK342)</f>
        <v>0</v>
      </c>
    </row>
    <row r="306" spans="1:65" s="2" customFormat="1" ht="16.5" customHeight="1">
      <c r="A306" s="40"/>
      <c r="B306" s="41"/>
      <c r="C306" s="198" t="s">
        <v>443</v>
      </c>
      <c r="D306" s="198" t="s">
        <v>138</v>
      </c>
      <c r="E306" s="199" t="s">
        <v>735</v>
      </c>
      <c r="F306" s="200" t="s">
        <v>736</v>
      </c>
      <c r="G306" s="201" t="s">
        <v>285</v>
      </c>
      <c r="H306" s="202">
        <v>41.563</v>
      </c>
      <c r="I306" s="203"/>
      <c r="J306" s="204">
        <f>ROUND(I306*H306,2)</f>
        <v>0</v>
      </c>
      <c r="K306" s="200" t="s">
        <v>237</v>
      </c>
      <c r="L306" s="46"/>
      <c r="M306" s="205" t="s">
        <v>20</v>
      </c>
      <c r="N306" s="206" t="s">
        <v>50</v>
      </c>
      <c r="O306" s="86"/>
      <c r="P306" s="207">
        <f>O306*H306</f>
        <v>0</v>
      </c>
      <c r="Q306" s="207">
        <v>2.13408</v>
      </c>
      <c r="R306" s="207">
        <f>Q306*H306</f>
        <v>88.69876704</v>
      </c>
      <c r="S306" s="207">
        <v>0</v>
      </c>
      <c r="T306" s="208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09" t="s">
        <v>142</v>
      </c>
      <c r="AT306" s="209" t="s">
        <v>138</v>
      </c>
      <c r="AU306" s="209" t="s">
        <v>88</v>
      </c>
      <c r="AY306" s="19" t="s">
        <v>137</v>
      </c>
      <c r="BE306" s="210">
        <f>IF(N306="základní",J306,0)</f>
        <v>0</v>
      </c>
      <c r="BF306" s="210">
        <f>IF(N306="snížená",J306,0)</f>
        <v>0</v>
      </c>
      <c r="BG306" s="210">
        <f>IF(N306="zákl. přenesená",J306,0)</f>
        <v>0</v>
      </c>
      <c r="BH306" s="210">
        <f>IF(N306="sníž. přenesená",J306,0)</f>
        <v>0</v>
      </c>
      <c r="BI306" s="210">
        <f>IF(N306="nulová",J306,0)</f>
        <v>0</v>
      </c>
      <c r="BJ306" s="19" t="s">
        <v>22</v>
      </c>
      <c r="BK306" s="210">
        <f>ROUND(I306*H306,2)</f>
        <v>0</v>
      </c>
      <c r="BL306" s="19" t="s">
        <v>142</v>
      </c>
      <c r="BM306" s="209" t="s">
        <v>737</v>
      </c>
    </row>
    <row r="307" spans="1:47" s="2" customFormat="1" ht="12">
      <c r="A307" s="40"/>
      <c r="B307" s="41"/>
      <c r="C307" s="42"/>
      <c r="D307" s="211" t="s">
        <v>144</v>
      </c>
      <c r="E307" s="42"/>
      <c r="F307" s="212" t="s">
        <v>738</v>
      </c>
      <c r="G307" s="42"/>
      <c r="H307" s="42"/>
      <c r="I307" s="213"/>
      <c r="J307" s="42"/>
      <c r="K307" s="42"/>
      <c r="L307" s="46"/>
      <c r="M307" s="214"/>
      <c r="N307" s="215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144</v>
      </c>
      <c r="AU307" s="19" t="s">
        <v>88</v>
      </c>
    </row>
    <row r="308" spans="1:47" s="2" customFormat="1" ht="12">
      <c r="A308" s="40"/>
      <c r="B308" s="41"/>
      <c r="C308" s="42"/>
      <c r="D308" s="229" t="s">
        <v>240</v>
      </c>
      <c r="E308" s="42"/>
      <c r="F308" s="230" t="s">
        <v>739</v>
      </c>
      <c r="G308" s="42"/>
      <c r="H308" s="42"/>
      <c r="I308" s="213"/>
      <c r="J308" s="42"/>
      <c r="K308" s="42"/>
      <c r="L308" s="46"/>
      <c r="M308" s="214"/>
      <c r="N308" s="215"/>
      <c r="O308" s="86"/>
      <c r="P308" s="86"/>
      <c r="Q308" s="86"/>
      <c r="R308" s="86"/>
      <c r="S308" s="86"/>
      <c r="T308" s="87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9" t="s">
        <v>240</v>
      </c>
      <c r="AU308" s="19" t="s">
        <v>88</v>
      </c>
    </row>
    <row r="309" spans="1:47" s="2" customFormat="1" ht="12">
      <c r="A309" s="40"/>
      <c r="B309" s="41"/>
      <c r="C309" s="42"/>
      <c r="D309" s="211" t="s">
        <v>145</v>
      </c>
      <c r="E309" s="42"/>
      <c r="F309" s="216" t="s">
        <v>642</v>
      </c>
      <c r="G309" s="42"/>
      <c r="H309" s="42"/>
      <c r="I309" s="213"/>
      <c r="J309" s="42"/>
      <c r="K309" s="42"/>
      <c r="L309" s="46"/>
      <c r="M309" s="214"/>
      <c r="N309" s="215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145</v>
      </c>
      <c r="AU309" s="19" t="s">
        <v>88</v>
      </c>
    </row>
    <row r="310" spans="1:51" s="13" customFormat="1" ht="12">
      <c r="A310" s="13"/>
      <c r="B310" s="231"/>
      <c r="C310" s="232"/>
      <c r="D310" s="211" t="s">
        <v>242</v>
      </c>
      <c r="E310" s="233" t="s">
        <v>20</v>
      </c>
      <c r="F310" s="234" t="s">
        <v>740</v>
      </c>
      <c r="G310" s="232"/>
      <c r="H310" s="235">
        <v>41.563</v>
      </c>
      <c r="I310" s="236"/>
      <c r="J310" s="232"/>
      <c r="K310" s="232"/>
      <c r="L310" s="237"/>
      <c r="M310" s="238"/>
      <c r="N310" s="239"/>
      <c r="O310" s="239"/>
      <c r="P310" s="239"/>
      <c r="Q310" s="239"/>
      <c r="R310" s="239"/>
      <c r="S310" s="239"/>
      <c r="T310" s="240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1" t="s">
        <v>242</v>
      </c>
      <c r="AU310" s="241" t="s">
        <v>88</v>
      </c>
      <c r="AV310" s="13" t="s">
        <v>88</v>
      </c>
      <c r="AW310" s="13" t="s">
        <v>40</v>
      </c>
      <c r="AX310" s="13" t="s">
        <v>22</v>
      </c>
      <c r="AY310" s="241" t="s">
        <v>137</v>
      </c>
    </row>
    <row r="311" spans="1:65" s="2" customFormat="1" ht="16.5" customHeight="1">
      <c r="A311" s="40"/>
      <c r="B311" s="41"/>
      <c r="C311" s="198" t="s">
        <v>450</v>
      </c>
      <c r="D311" s="198" t="s">
        <v>138</v>
      </c>
      <c r="E311" s="199" t="s">
        <v>741</v>
      </c>
      <c r="F311" s="200" t="s">
        <v>742</v>
      </c>
      <c r="G311" s="201" t="s">
        <v>285</v>
      </c>
      <c r="H311" s="202">
        <v>183.96</v>
      </c>
      <c r="I311" s="203"/>
      <c r="J311" s="204">
        <f>ROUND(I311*H311,2)</f>
        <v>0</v>
      </c>
      <c r="K311" s="200" t="s">
        <v>237</v>
      </c>
      <c r="L311" s="46"/>
      <c r="M311" s="205" t="s">
        <v>20</v>
      </c>
      <c r="N311" s="206" t="s">
        <v>50</v>
      </c>
      <c r="O311" s="86"/>
      <c r="P311" s="207">
        <f>O311*H311</f>
        <v>0</v>
      </c>
      <c r="Q311" s="207">
        <v>2.43408</v>
      </c>
      <c r="R311" s="207">
        <f>Q311*H311</f>
        <v>447.7733568</v>
      </c>
      <c r="S311" s="207">
        <v>0</v>
      </c>
      <c r="T311" s="208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09" t="s">
        <v>142</v>
      </c>
      <c r="AT311" s="209" t="s">
        <v>138</v>
      </c>
      <c r="AU311" s="209" t="s">
        <v>88</v>
      </c>
      <c r="AY311" s="19" t="s">
        <v>137</v>
      </c>
      <c r="BE311" s="210">
        <f>IF(N311="základní",J311,0)</f>
        <v>0</v>
      </c>
      <c r="BF311" s="210">
        <f>IF(N311="snížená",J311,0)</f>
        <v>0</v>
      </c>
      <c r="BG311" s="210">
        <f>IF(N311="zákl. přenesená",J311,0)</f>
        <v>0</v>
      </c>
      <c r="BH311" s="210">
        <f>IF(N311="sníž. přenesená",J311,0)</f>
        <v>0</v>
      </c>
      <c r="BI311" s="210">
        <f>IF(N311="nulová",J311,0)</f>
        <v>0</v>
      </c>
      <c r="BJ311" s="19" t="s">
        <v>22</v>
      </c>
      <c r="BK311" s="210">
        <f>ROUND(I311*H311,2)</f>
        <v>0</v>
      </c>
      <c r="BL311" s="19" t="s">
        <v>142</v>
      </c>
      <c r="BM311" s="209" t="s">
        <v>743</v>
      </c>
    </row>
    <row r="312" spans="1:47" s="2" customFormat="1" ht="12">
      <c r="A312" s="40"/>
      <c r="B312" s="41"/>
      <c r="C312" s="42"/>
      <c r="D312" s="211" t="s">
        <v>144</v>
      </c>
      <c r="E312" s="42"/>
      <c r="F312" s="212" t="s">
        <v>744</v>
      </c>
      <c r="G312" s="42"/>
      <c r="H312" s="42"/>
      <c r="I312" s="213"/>
      <c r="J312" s="42"/>
      <c r="K312" s="42"/>
      <c r="L312" s="46"/>
      <c r="M312" s="214"/>
      <c r="N312" s="215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144</v>
      </c>
      <c r="AU312" s="19" t="s">
        <v>88</v>
      </c>
    </row>
    <row r="313" spans="1:47" s="2" customFormat="1" ht="12">
      <c r="A313" s="40"/>
      <c r="B313" s="41"/>
      <c r="C313" s="42"/>
      <c r="D313" s="229" t="s">
        <v>240</v>
      </c>
      <c r="E313" s="42"/>
      <c r="F313" s="230" t="s">
        <v>745</v>
      </c>
      <c r="G313" s="42"/>
      <c r="H313" s="42"/>
      <c r="I313" s="213"/>
      <c r="J313" s="42"/>
      <c r="K313" s="42"/>
      <c r="L313" s="46"/>
      <c r="M313" s="214"/>
      <c r="N313" s="215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240</v>
      </c>
      <c r="AU313" s="19" t="s">
        <v>88</v>
      </c>
    </row>
    <row r="314" spans="1:47" s="2" customFormat="1" ht="12">
      <c r="A314" s="40"/>
      <c r="B314" s="41"/>
      <c r="C314" s="42"/>
      <c r="D314" s="211" t="s">
        <v>145</v>
      </c>
      <c r="E314" s="42"/>
      <c r="F314" s="216" t="s">
        <v>642</v>
      </c>
      <c r="G314" s="42"/>
      <c r="H314" s="42"/>
      <c r="I314" s="213"/>
      <c r="J314" s="42"/>
      <c r="K314" s="42"/>
      <c r="L314" s="46"/>
      <c r="M314" s="214"/>
      <c r="N314" s="215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145</v>
      </c>
      <c r="AU314" s="19" t="s">
        <v>88</v>
      </c>
    </row>
    <row r="315" spans="1:51" s="15" customFormat="1" ht="12">
      <c r="A315" s="15"/>
      <c r="B315" s="253"/>
      <c r="C315" s="254"/>
      <c r="D315" s="211" t="s">
        <v>242</v>
      </c>
      <c r="E315" s="255" t="s">
        <v>20</v>
      </c>
      <c r="F315" s="256" t="s">
        <v>746</v>
      </c>
      <c r="G315" s="254"/>
      <c r="H315" s="255" t="s">
        <v>20</v>
      </c>
      <c r="I315" s="257"/>
      <c r="J315" s="254"/>
      <c r="K315" s="254"/>
      <c r="L315" s="258"/>
      <c r="M315" s="259"/>
      <c r="N315" s="260"/>
      <c r="O315" s="260"/>
      <c r="P315" s="260"/>
      <c r="Q315" s="260"/>
      <c r="R315" s="260"/>
      <c r="S315" s="260"/>
      <c r="T315" s="261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62" t="s">
        <v>242</v>
      </c>
      <c r="AU315" s="262" t="s">
        <v>88</v>
      </c>
      <c r="AV315" s="15" t="s">
        <v>22</v>
      </c>
      <c r="AW315" s="15" t="s">
        <v>40</v>
      </c>
      <c r="AX315" s="15" t="s">
        <v>79</v>
      </c>
      <c r="AY315" s="262" t="s">
        <v>137</v>
      </c>
    </row>
    <row r="316" spans="1:51" s="13" customFormat="1" ht="12">
      <c r="A316" s="13"/>
      <c r="B316" s="231"/>
      <c r="C316" s="232"/>
      <c r="D316" s="211" t="s">
        <v>242</v>
      </c>
      <c r="E316" s="233" t="s">
        <v>20</v>
      </c>
      <c r="F316" s="234" t="s">
        <v>747</v>
      </c>
      <c r="G316" s="232"/>
      <c r="H316" s="235">
        <v>183.96</v>
      </c>
      <c r="I316" s="236"/>
      <c r="J316" s="232"/>
      <c r="K316" s="232"/>
      <c r="L316" s="237"/>
      <c r="M316" s="238"/>
      <c r="N316" s="239"/>
      <c r="O316" s="239"/>
      <c r="P316" s="239"/>
      <c r="Q316" s="239"/>
      <c r="R316" s="239"/>
      <c r="S316" s="239"/>
      <c r="T316" s="240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1" t="s">
        <v>242</v>
      </c>
      <c r="AU316" s="241" t="s">
        <v>88</v>
      </c>
      <c r="AV316" s="13" t="s">
        <v>88</v>
      </c>
      <c r="AW316" s="13" t="s">
        <v>40</v>
      </c>
      <c r="AX316" s="13" t="s">
        <v>79</v>
      </c>
      <c r="AY316" s="241" t="s">
        <v>137</v>
      </c>
    </row>
    <row r="317" spans="1:51" s="14" customFormat="1" ht="12">
      <c r="A317" s="14"/>
      <c r="B317" s="242"/>
      <c r="C317" s="243"/>
      <c r="D317" s="211" t="s">
        <v>242</v>
      </c>
      <c r="E317" s="244" t="s">
        <v>20</v>
      </c>
      <c r="F317" s="245" t="s">
        <v>256</v>
      </c>
      <c r="G317" s="243"/>
      <c r="H317" s="246">
        <v>183.96</v>
      </c>
      <c r="I317" s="247"/>
      <c r="J317" s="243"/>
      <c r="K317" s="243"/>
      <c r="L317" s="248"/>
      <c r="M317" s="249"/>
      <c r="N317" s="250"/>
      <c r="O317" s="250"/>
      <c r="P317" s="250"/>
      <c r="Q317" s="250"/>
      <c r="R317" s="250"/>
      <c r="S317" s="250"/>
      <c r="T317" s="251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2" t="s">
        <v>242</v>
      </c>
      <c r="AU317" s="252" t="s">
        <v>88</v>
      </c>
      <c r="AV317" s="14" t="s">
        <v>142</v>
      </c>
      <c r="AW317" s="14" t="s">
        <v>40</v>
      </c>
      <c r="AX317" s="14" t="s">
        <v>22</v>
      </c>
      <c r="AY317" s="252" t="s">
        <v>137</v>
      </c>
    </row>
    <row r="318" spans="1:65" s="2" customFormat="1" ht="16.5" customHeight="1">
      <c r="A318" s="40"/>
      <c r="B318" s="41"/>
      <c r="C318" s="198" t="s">
        <v>457</v>
      </c>
      <c r="D318" s="198" t="s">
        <v>138</v>
      </c>
      <c r="E318" s="199" t="s">
        <v>748</v>
      </c>
      <c r="F318" s="200" t="s">
        <v>749</v>
      </c>
      <c r="G318" s="201" t="s">
        <v>236</v>
      </c>
      <c r="H318" s="202">
        <v>328.405</v>
      </c>
      <c r="I318" s="203"/>
      <c r="J318" s="204">
        <f>ROUND(I318*H318,2)</f>
        <v>0</v>
      </c>
      <c r="K318" s="200" t="s">
        <v>237</v>
      </c>
      <c r="L318" s="46"/>
      <c r="M318" s="205" t="s">
        <v>20</v>
      </c>
      <c r="N318" s="206" t="s">
        <v>50</v>
      </c>
      <c r="O318" s="86"/>
      <c r="P318" s="207">
        <f>O318*H318</f>
        <v>0</v>
      </c>
      <c r="Q318" s="207">
        <v>0</v>
      </c>
      <c r="R318" s="207">
        <f>Q318*H318</f>
        <v>0</v>
      </c>
      <c r="S318" s="207">
        <v>0</v>
      </c>
      <c r="T318" s="208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09" t="s">
        <v>142</v>
      </c>
      <c r="AT318" s="209" t="s">
        <v>138</v>
      </c>
      <c r="AU318" s="209" t="s">
        <v>88</v>
      </c>
      <c r="AY318" s="19" t="s">
        <v>137</v>
      </c>
      <c r="BE318" s="210">
        <f>IF(N318="základní",J318,0)</f>
        <v>0</v>
      </c>
      <c r="BF318" s="210">
        <f>IF(N318="snížená",J318,0)</f>
        <v>0</v>
      </c>
      <c r="BG318" s="210">
        <f>IF(N318="zákl. přenesená",J318,0)</f>
        <v>0</v>
      </c>
      <c r="BH318" s="210">
        <f>IF(N318="sníž. přenesená",J318,0)</f>
        <v>0</v>
      </c>
      <c r="BI318" s="210">
        <f>IF(N318="nulová",J318,0)</f>
        <v>0</v>
      </c>
      <c r="BJ318" s="19" t="s">
        <v>22</v>
      </c>
      <c r="BK318" s="210">
        <f>ROUND(I318*H318,2)</f>
        <v>0</v>
      </c>
      <c r="BL318" s="19" t="s">
        <v>142</v>
      </c>
      <c r="BM318" s="209" t="s">
        <v>750</v>
      </c>
    </row>
    <row r="319" spans="1:47" s="2" customFormat="1" ht="12">
      <c r="A319" s="40"/>
      <c r="B319" s="41"/>
      <c r="C319" s="42"/>
      <c r="D319" s="211" t="s">
        <v>144</v>
      </c>
      <c r="E319" s="42"/>
      <c r="F319" s="212" t="s">
        <v>751</v>
      </c>
      <c r="G319" s="42"/>
      <c r="H319" s="42"/>
      <c r="I319" s="213"/>
      <c r="J319" s="42"/>
      <c r="K319" s="42"/>
      <c r="L319" s="46"/>
      <c r="M319" s="214"/>
      <c r="N319" s="215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144</v>
      </c>
      <c r="AU319" s="19" t="s">
        <v>88</v>
      </c>
    </row>
    <row r="320" spans="1:47" s="2" customFormat="1" ht="12">
      <c r="A320" s="40"/>
      <c r="B320" s="41"/>
      <c r="C320" s="42"/>
      <c r="D320" s="229" t="s">
        <v>240</v>
      </c>
      <c r="E320" s="42"/>
      <c r="F320" s="230" t="s">
        <v>752</v>
      </c>
      <c r="G320" s="42"/>
      <c r="H320" s="42"/>
      <c r="I320" s="213"/>
      <c r="J320" s="42"/>
      <c r="K320" s="42"/>
      <c r="L320" s="46"/>
      <c r="M320" s="214"/>
      <c r="N320" s="215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240</v>
      </c>
      <c r="AU320" s="19" t="s">
        <v>88</v>
      </c>
    </row>
    <row r="321" spans="1:51" s="13" customFormat="1" ht="12">
      <c r="A321" s="13"/>
      <c r="B321" s="231"/>
      <c r="C321" s="232"/>
      <c r="D321" s="211" t="s">
        <v>242</v>
      </c>
      <c r="E321" s="233" t="s">
        <v>20</v>
      </c>
      <c r="F321" s="234" t="s">
        <v>753</v>
      </c>
      <c r="G321" s="232"/>
      <c r="H321" s="235">
        <v>83.125</v>
      </c>
      <c r="I321" s="236"/>
      <c r="J321" s="232"/>
      <c r="K321" s="232"/>
      <c r="L321" s="237"/>
      <c r="M321" s="238"/>
      <c r="N321" s="239"/>
      <c r="O321" s="239"/>
      <c r="P321" s="239"/>
      <c r="Q321" s="239"/>
      <c r="R321" s="239"/>
      <c r="S321" s="239"/>
      <c r="T321" s="240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1" t="s">
        <v>242</v>
      </c>
      <c r="AU321" s="241" t="s">
        <v>88</v>
      </c>
      <c r="AV321" s="13" t="s">
        <v>88</v>
      </c>
      <c r="AW321" s="13" t="s">
        <v>40</v>
      </c>
      <c r="AX321" s="13" t="s">
        <v>79</v>
      </c>
      <c r="AY321" s="241" t="s">
        <v>137</v>
      </c>
    </row>
    <row r="322" spans="1:51" s="13" customFormat="1" ht="12">
      <c r="A322" s="13"/>
      <c r="B322" s="231"/>
      <c r="C322" s="232"/>
      <c r="D322" s="211" t="s">
        <v>242</v>
      </c>
      <c r="E322" s="233" t="s">
        <v>20</v>
      </c>
      <c r="F322" s="234" t="s">
        <v>754</v>
      </c>
      <c r="G322" s="232"/>
      <c r="H322" s="235">
        <v>245.28</v>
      </c>
      <c r="I322" s="236"/>
      <c r="J322" s="232"/>
      <c r="K322" s="232"/>
      <c r="L322" s="237"/>
      <c r="M322" s="238"/>
      <c r="N322" s="239"/>
      <c r="O322" s="239"/>
      <c r="P322" s="239"/>
      <c r="Q322" s="239"/>
      <c r="R322" s="239"/>
      <c r="S322" s="239"/>
      <c r="T322" s="240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1" t="s">
        <v>242</v>
      </c>
      <c r="AU322" s="241" t="s">
        <v>88</v>
      </c>
      <c r="AV322" s="13" t="s">
        <v>88</v>
      </c>
      <c r="AW322" s="13" t="s">
        <v>40</v>
      </c>
      <c r="AX322" s="13" t="s">
        <v>79</v>
      </c>
      <c r="AY322" s="241" t="s">
        <v>137</v>
      </c>
    </row>
    <row r="323" spans="1:51" s="14" customFormat="1" ht="12">
      <c r="A323" s="14"/>
      <c r="B323" s="242"/>
      <c r="C323" s="243"/>
      <c r="D323" s="211" t="s">
        <v>242</v>
      </c>
      <c r="E323" s="244" t="s">
        <v>20</v>
      </c>
      <c r="F323" s="245" t="s">
        <v>256</v>
      </c>
      <c r="G323" s="243"/>
      <c r="H323" s="246">
        <v>328.405</v>
      </c>
      <c r="I323" s="247"/>
      <c r="J323" s="243"/>
      <c r="K323" s="243"/>
      <c r="L323" s="248"/>
      <c r="M323" s="249"/>
      <c r="N323" s="250"/>
      <c r="O323" s="250"/>
      <c r="P323" s="250"/>
      <c r="Q323" s="250"/>
      <c r="R323" s="250"/>
      <c r="S323" s="250"/>
      <c r="T323" s="251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2" t="s">
        <v>242</v>
      </c>
      <c r="AU323" s="252" t="s">
        <v>88</v>
      </c>
      <c r="AV323" s="14" t="s">
        <v>142</v>
      </c>
      <c r="AW323" s="14" t="s">
        <v>40</v>
      </c>
      <c r="AX323" s="14" t="s">
        <v>22</v>
      </c>
      <c r="AY323" s="252" t="s">
        <v>137</v>
      </c>
    </row>
    <row r="324" spans="1:65" s="2" customFormat="1" ht="16.5" customHeight="1">
      <c r="A324" s="40"/>
      <c r="B324" s="41"/>
      <c r="C324" s="198" t="s">
        <v>464</v>
      </c>
      <c r="D324" s="198" t="s">
        <v>138</v>
      </c>
      <c r="E324" s="199" t="s">
        <v>755</v>
      </c>
      <c r="F324" s="200" t="s">
        <v>756</v>
      </c>
      <c r="G324" s="201" t="s">
        <v>285</v>
      </c>
      <c r="H324" s="202">
        <v>146.025</v>
      </c>
      <c r="I324" s="203"/>
      <c r="J324" s="204">
        <f>ROUND(I324*H324,2)</f>
        <v>0</v>
      </c>
      <c r="K324" s="200" t="s">
        <v>237</v>
      </c>
      <c r="L324" s="46"/>
      <c r="M324" s="205" t="s">
        <v>20</v>
      </c>
      <c r="N324" s="206" t="s">
        <v>50</v>
      </c>
      <c r="O324" s="86"/>
      <c r="P324" s="207">
        <f>O324*H324</f>
        <v>0</v>
      </c>
      <c r="Q324" s="207">
        <v>2.4143</v>
      </c>
      <c r="R324" s="207">
        <f>Q324*H324</f>
        <v>352.5481575</v>
      </c>
      <c r="S324" s="207">
        <v>0</v>
      </c>
      <c r="T324" s="208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09" t="s">
        <v>142</v>
      </c>
      <c r="AT324" s="209" t="s">
        <v>138</v>
      </c>
      <c r="AU324" s="209" t="s">
        <v>88</v>
      </c>
      <c r="AY324" s="19" t="s">
        <v>137</v>
      </c>
      <c r="BE324" s="210">
        <f>IF(N324="základní",J324,0)</f>
        <v>0</v>
      </c>
      <c r="BF324" s="210">
        <f>IF(N324="snížená",J324,0)</f>
        <v>0</v>
      </c>
      <c r="BG324" s="210">
        <f>IF(N324="zákl. přenesená",J324,0)</f>
        <v>0</v>
      </c>
      <c r="BH324" s="210">
        <f>IF(N324="sníž. přenesená",J324,0)</f>
        <v>0</v>
      </c>
      <c r="BI324" s="210">
        <f>IF(N324="nulová",J324,0)</f>
        <v>0</v>
      </c>
      <c r="BJ324" s="19" t="s">
        <v>22</v>
      </c>
      <c r="BK324" s="210">
        <f>ROUND(I324*H324,2)</f>
        <v>0</v>
      </c>
      <c r="BL324" s="19" t="s">
        <v>142</v>
      </c>
      <c r="BM324" s="209" t="s">
        <v>757</v>
      </c>
    </row>
    <row r="325" spans="1:47" s="2" customFormat="1" ht="12">
      <c r="A325" s="40"/>
      <c r="B325" s="41"/>
      <c r="C325" s="42"/>
      <c r="D325" s="211" t="s">
        <v>144</v>
      </c>
      <c r="E325" s="42"/>
      <c r="F325" s="212" t="s">
        <v>758</v>
      </c>
      <c r="G325" s="42"/>
      <c r="H325" s="42"/>
      <c r="I325" s="213"/>
      <c r="J325" s="42"/>
      <c r="K325" s="42"/>
      <c r="L325" s="46"/>
      <c r="M325" s="214"/>
      <c r="N325" s="215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144</v>
      </c>
      <c r="AU325" s="19" t="s">
        <v>88</v>
      </c>
    </row>
    <row r="326" spans="1:47" s="2" customFormat="1" ht="12">
      <c r="A326" s="40"/>
      <c r="B326" s="41"/>
      <c r="C326" s="42"/>
      <c r="D326" s="229" t="s">
        <v>240</v>
      </c>
      <c r="E326" s="42"/>
      <c r="F326" s="230" t="s">
        <v>759</v>
      </c>
      <c r="G326" s="42"/>
      <c r="H326" s="42"/>
      <c r="I326" s="213"/>
      <c r="J326" s="42"/>
      <c r="K326" s="42"/>
      <c r="L326" s="46"/>
      <c r="M326" s="214"/>
      <c r="N326" s="215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240</v>
      </c>
      <c r="AU326" s="19" t="s">
        <v>88</v>
      </c>
    </row>
    <row r="327" spans="1:47" s="2" customFormat="1" ht="12">
      <c r="A327" s="40"/>
      <c r="B327" s="41"/>
      <c r="C327" s="42"/>
      <c r="D327" s="211" t="s">
        <v>145</v>
      </c>
      <c r="E327" s="42"/>
      <c r="F327" s="216" t="s">
        <v>642</v>
      </c>
      <c r="G327" s="42"/>
      <c r="H327" s="42"/>
      <c r="I327" s="213"/>
      <c r="J327" s="42"/>
      <c r="K327" s="42"/>
      <c r="L327" s="46"/>
      <c r="M327" s="214"/>
      <c r="N327" s="215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145</v>
      </c>
      <c r="AU327" s="19" t="s">
        <v>88</v>
      </c>
    </row>
    <row r="328" spans="1:51" s="15" customFormat="1" ht="12">
      <c r="A328" s="15"/>
      <c r="B328" s="253"/>
      <c r="C328" s="254"/>
      <c r="D328" s="211" t="s">
        <v>242</v>
      </c>
      <c r="E328" s="255" t="s">
        <v>20</v>
      </c>
      <c r="F328" s="256" t="s">
        <v>760</v>
      </c>
      <c r="G328" s="254"/>
      <c r="H328" s="255" t="s">
        <v>20</v>
      </c>
      <c r="I328" s="257"/>
      <c r="J328" s="254"/>
      <c r="K328" s="254"/>
      <c r="L328" s="258"/>
      <c r="M328" s="259"/>
      <c r="N328" s="260"/>
      <c r="O328" s="260"/>
      <c r="P328" s="260"/>
      <c r="Q328" s="260"/>
      <c r="R328" s="260"/>
      <c r="S328" s="260"/>
      <c r="T328" s="261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62" t="s">
        <v>242</v>
      </c>
      <c r="AU328" s="262" t="s">
        <v>88</v>
      </c>
      <c r="AV328" s="15" t="s">
        <v>22</v>
      </c>
      <c r="AW328" s="15" t="s">
        <v>40</v>
      </c>
      <c r="AX328" s="15" t="s">
        <v>79</v>
      </c>
      <c r="AY328" s="262" t="s">
        <v>137</v>
      </c>
    </row>
    <row r="329" spans="1:51" s="13" customFormat="1" ht="12">
      <c r="A329" s="13"/>
      <c r="B329" s="231"/>
      <c r="C329" s="232"/>
      <c r="D329" s="211" t="s">
        <v>242</v>
      </c>
      <c r="E329" s="233" t="s">
        <v>20</v>
      </c>
      <c r="F329" s="234" t="s">
        <v>761</v>
      </c>
      <c r="G329" s="232"/>
      <c r="H329" s="235">
        <v>146.025</v>
      </c>
      <c r="I329" s="236"/>
      <c r="J329" s="232"/>
      <c r="K329" s="232"/>
      <c r="L329" s="237"/>
      <c r="M329" s="238"/>
      <c r="N329" s="239"/>
      <c r="O329" s="239"/>
      <c r="P329" s="239"/>
      <c r="Q329" s="239"/>
      <c r="R329" s="239"/>
      <c r="S329" s="239"/>
      <c r="T329" s="240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1" t="s">
        <v>242</v>
      </c>
      <c r="AU329" s="241" t="s">
        <v>88</v>
      </c>
      <c r="AV329" s="13" t="s">
        <v>88</v>
      </c>
      <c r="AW329" s="13" t="s">
        <v>40</v>
      </c>
      <c r="AX329" s="13" t="s">
        <v>79</v>
      </c>
      <c r="AY329" s="241" t="s">
        <v>137</v>
      </c>
    </row>
    <row r="330" spans="1:51" s="14" customFormat="1" ht="12">
      <c r="A330" s="14"/>
      <c r="B330" s="242"/>
      <c r="C330" s="243"/>
      <c r="D330" s="211" t="s">
        <v>242</v>
      </c>
      <c r="E330" s="244" t="s">
        <v>20</v>
      </c>
      <c r="F330" s="245" t="s">
        <v>256</v>
      </c>
      <c r="G330" s="243"/>
      <c r="H330" s="246">
        <v>146.025</v>
      </c>
      <c r="I330" s="247"/>
      <c r="J330" s="243"/>
      <c r="K330" s="243"/>
      <c r="L330" s="248"/>
      <c r="M330" s="249"/>
      <c r="N330" s="250"/>
      <c r="O330" s="250"/>
      <c r="P330" s="250"/>
      <c r="Q330" s="250"/>
      <c r="R330" s="250"/>
      <c r="S330" s="250"/>
      <c r="T330" s="251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2" t="s">
        <v>242</v>
      </c>
      <c r="AU330" s="252" t="s">
        <v>88</v>
      </c>
      <c r="AV330" s="14" t="s">
        <v>142</v>
      </c>
      <c r="AW330" s="14" t="s">
        <v>40</v>
      </c>
      <c r="AX330" s="14" t="s">
        <v>22</v>
      </c>
      <c r="AY330" s="252" t="s">
        <v>137</v>
      </c>
    </row>
    <row r="331" spans="1:65" s="2" customFormat="1" ht="16.5" customHeight="1">
      <c r="A331" s="40"/>
      <c r="B331" s="41"/>
      <c r="C331" s="198" t="s">
        <v>255</v>
      </c>
      <c r="D331" s="198" t="s">
        <v>138</v>
      </c>
      <c r="E331" s="199" t="s">
        <v>762</v>
      </c>
      <c r="F331" s="200" t="s">
        <v>763</v>
      </c>
      <c r="G331" s="201" t="s">
        <v>236</v>
      </c>
      <c r="H331" s="202">
        <v>194.7</v>
      </c>
      <c r="I331" s="203"/>
      <c r="J331" s="204">
        <f>ROUND(I331*H331,2)</f>
        <v>0</v>
      </c>
      <c r="K331" s="200" t="s">
        <v>237</v>
      </c>
      <c r="L331" s="46"/>
      <c r="M331" s="205" t="s">
        <v>20</v>
      </c>
      <c r="N331" s="206" t="s">
        <v>50</v>
      </c>
      <c r="O331" s="86"/>
      <c r="P331" s="207">
        <f>O331*H331</f>
        <v>0</v>
      </c>
      <c r="Q331" s="207">
        <v>0</v>
      </c>
      <c r="R331" s="207">
        <f>Q331*H331</f>
        <v>0</v>
      </c>
      <c r="S331" s="207">
        <v>0</v>
      </c>
      <c r="T331" s="208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09" t="s">
        <v>142</v>
      </c>
      <c r="AT331" s="209" t="s">
        <v>138</v>
      </c>
      <c r="AU331" s="209" t="s">
        <v>88</v>
      </c>
      <c r="AY331" s="19" t="s">
        <v>137</v>
      </c>
      <c r="BE331" s="210">
        <f>IF(N331="základní",J331,0)</f>
        <v>0</v>
      </c>
      <c r="BF331" s="210">
        <f>IF(N331="snížená",J331,0)</f>
        <v>0</v>
      </c>
      <c r="BG331" s="210">
        <f>IF(N331="zákl. přenesená",J331,0)</f>
        <v>0</v>
      </c>
      <c r="BH331" s="210">
        <f>IF(N331="sníž. přenesená",J331,0)</f>
        <v>0</v>
      </c>
      <c r="BI331" s="210">
        <f>IF(N331="nulová",J331,0)</f>
        <v>0</v>
      </c>
      <c r="BJ331" s="19" t="s">
        <v>22</v>
      </c>
      <c r="BK331" s="210">
        <f>ROUND(I331*H331,2)</f>
        <v>0</v>
      </c>
      <c r="BL331" s="19" t="s">
        <v>142</v>
      </c>
      <c r="BM331" s="209" t="s">
        <v>764</v>
      </c>
    </row>
    <row r="332" spans="1:47" s="2" customFormat="1" ht="12">
      <c r="A332" s="40"/>
      <c r="B332" s="41"/>
      <c r="C332" s="42"/>
      <c r="D332" s="211" t="s">
        <v>144</v>
      </c>
      <c r="E332" s="42"/>
      <c r="F332" s="212" t="s">
        <v>765</v>
      </c>
      <c r="G332" s="42"/>
      <c r="H332" s="42"/>
      <c r="I332" s="213"/>
      <c r="J332" s="42"/>
      <c r="K332" s="42"/>
      <c r="L332" s="46"/>
      <c r="M332" s="214"/>
      <c r="N332" s="215"/>
      <c r="O332" s="86"/>
      <c r="P332" s="86"/>
      <c r="Q332" s="86"/>
      <c r="R332" s="86"/>
      <c r="S332" s="86"/>
      <c r="T332" s="87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9" t="s">
        <v>144</v>
      </c>
      <c r="AU332" s="19" t="s">
        <v>88</v>
      </c>
    </row>
    <row r="333" spans="1:47" s="2" customFormat="1" ht="12">
      <c r="A333" s="40"/>
      <c r="B333" s="41"/>
      <c r="C333" s="42"/>
      <c r="D333" s="229" t="s">
        <v>240</v>
      </c>
      <c r="E333" s="42"/>
      <c r="F333" s="230" t="s">
        <v>766</v>
      </c>
      <c r="G333" s="42"/>
      <c r="H333" s="42"/>
      <c r="I333" s="213"/>
      <c r="J333" s="42"/>
      <c r="K333" s="42"/>
      <c r="L333" s="46"/>
      <c r="M333" s="214"/>
      <c r="N333" s="215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240</v>
      </c>
      <c r="AU333" s="19" t="s">
        <v>88</v>
      </c>
    </row>
    <row r="334" spans="1:47" s="2" customFormat="1" ht="12">
      <c r="A334" s="40"/>
      <c r="B334" s="41"/>
      <c r="C334" s="42"/>
      <c r="D334" s="211" t="s">
        <v>145</v>
      </c>
      <c r="E334" s="42"/>
      <c r="F334" s="216" t="s">
        <v>642</v>
      </c>
      <c r="G334" s="42"/>
      <c r="H334" s="42"/>
      <c r="I334" s="213"/>
      <c r="J334" s="42"/>
      <c r="K334" s="42"/>
      <c r="L334" s="46"/>
      <c r="M334" s="214"/>
      <c r="N334" s="215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145</v>
      </c>
      <c r="AU334" s="19" t="s">
        <v>88</v>
      </c>
    </row>
    <row r="335" spans="1:51" s="13" customFormat="1" ht="12">
      <c r="A335" s="13"/>
      <c r="B335" s="231"/>
      <c r="C335" s="232"/>
      <c r="D335" s="211" t="s">
        <v>242</v>
      </c>
      <c r="E335" s="233" t="s">
        <v>20</v>
      </c>
      <c r="F335" s="234" t="s">
        <v>767</v>
      </c>
      <c r="G335" s="232"/>
      <c r="H335" s="235">
        <v>194.7</v>
      </c>
      <c r="I335" s="236"/>
      <c r="J335" s="232"/>
      <c r="K335" s="232"/>
      <c r="L335" s="237"/>
      <c r="M335" s="238"/>
      <c r="N335" s="239"/>
      <c r="O335" s="239"/>
      <c r="P335" s="239"/>
      <c r="Q335" s="239"/>
      <c r="R335" s="239"/>
      <c r="S335" s="239"/>
      <c r="T335" s="240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1" t="s">
        <v>242</v>
      </c>
      <c r="AU335" s="241" t="s">
        <v>88</v>
      </c>
      <c r="AV335" s="13" t="s">
        <v>88</v>
      </c>
      <c r="AW335" s="13" t="s">
        <v>40</v>
      </c>
      <c r="AX335" s="13" t="s">
        <v>22</v>
      </c>
      <c r="AY335" s="241" t="s">
        <v>137</v>
      </c>
    </row>
    <row r="336" spans="1:65" s="2" customFormat="1" ht="16.5" customHeight="1">
      <c r="A336" s="40"/>
      <c r="B336" s="41"/>
      <c r="C336" s="198" t="s">
        <v>479</v>
      </c>
      <c r="D336" s="198" t="s">
        <v>138</v>
      </c>
      <c r="E336" s="199" t="s">
        <v>508</v>
      </c>
      <c r="F336" s="200" t="s">
        <v>509</v>
      </c>
      <c r="G336" s="201" t="s">
        <v>285</v>
      </c>
      <c r="H336" s="202">
        <v>29.205</v>
      </c>
      <c r="I336" s="203"/>
      <c r="J336" s="204">
        <f>ROUND(I336*H336,2)</f>
        <v>0</v>
      </c>
      <c r="K336" s="200" t="s">
        <v>237</v>
      </c>
      <c r="L336" s="46"/>
      <c r="M336" s="205" t="s">
        <v>20</v>
      </c>
      <c r="N336" s="206" t="s">
        <v>50</v>
      </c>
      <c r="O336" s="86"/>
      <c r="P336" s="207">
        <f>O336*H336</f>
        <v>0</v>
      </c>
      <c r="Q336" s="207">
        <v>2.16</v>
      </c>
      <c r="R336" s="207">
        <f>Q336*H336</f>
        <v>63.0828</v>
      </c>
      <c r="S336" s="207">
        <v>0</v>
      </c>
      <c r="T336" s="208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09" t="s">
        <v>142</v>
      </c>
      <c r="AT336" s="209" t="s">
        <v>138</v>
      </c>
      <c r="AU336" s="209" t="s">
        <v>88</v>
      </c>
      <c r="AY336" s="19" t="s">
        <v>137</v>
      </c>
      <c r="BE336" s="210">
        <f>IF(N336="základní",J336,0)</f>
        <v>0</v>
      </c>
      <c r="BF336" s="210">
        <f>IF(N336="snížená",J336,0)</f>
        <v>0</v>
      </c>
      <c r="BG336" s="210">
        <f>IF(N336="zákl. přenesená",J336,0)</f>
        <v>0</v>
      </c>
      <c r="BH336" s="210">
        <f>IF(N336="sníž. přenesená",J336,0)</f>
        <v>0</v>
      </c>
      <c r="BI336" s="210">
        <f>IF(N336="nulová",J336,0)</f>
        <v>0</v>
      </c>
      <c r="BJ336" s="19" t="s">
        <v>22</v>
      </c>
      <c r="BK336" s="210">
        <f>ROUND(I336*H336,2)</f>
        <v>0</v>
      </c>
      <c r="BL336" s="19" t="s">
        <v>142</v>
      </c>
      <c r="BM336" s="209" t="s">
        <v>768</v>
      </c>
    </row>
    <row r="337" spans="1:47" s="2" customFormat="1" ht="12">
      <c r="A337" s="40"/>
      <c r="B337" s="41"/>
      <c r="C337" s="42"/>
      <c r="D337" s="211" t="s">
        <v>144</v>
      </c>
      <c r="E337" s="42"/>
      <c r="F337" s="212" t="s">
        <v>511</v>
      </c>
      <c r="G337" s="42"/>
      <c r="H337" s="42"/>
      <c r="I337" s="213"/>
      <c r="J337" s="42"/>
      <c r="K337" s="42"/>
      <c r="L337" s="46"/>
      <c r="M337" s="214"/>
      <c r="N337" s="215"/>
      <c r="O337" s="86"/>
      <c r="P337" s="86"/>
      <c r="Q337" s="86"/>
      <c r="R337" s="86"/>
      <c r="S337" s="86"/>
      <c r="T337" s="87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9" t="s">
        <v>144</v>
      </c>
      <c r="AU337" s="19" t="s">
        <v>88</v>
      </c>
    </row>
    <row r="338" spans="1:47" s="2" customFormat="1" ht="12">
      <c r="A338" s="40"/>
      <c r="B338" s="41"/>
      <c r="C338" s="42"/>
      <c r="D338" s="229" t="s">
        <v>240</v>
      </c>
      <c r="E338" s="42"/>
      <c r="F338" s="230" t="s">
        <v>512</v>
      </c>
      <c r="G338" s="42"/>
      <c r="H338" s="42"/>
      <c r="I338" s="213"/>
      <c r="J338" s="42"/>
      <c r="K338" s="42"/>
      <c r="L338" s="46"/>
      <c r="M338" s="214"/>
      <c r="N338" s="215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9" t="s">
        <v>240</v>
      </c>
      <c r="AU338" s="19" t="s">
        <v>88</v>
      </c>
    </row>
    <row r="339" spans="1:47" s="2" customFormat="1" ht="12">
      <c r="A339" s="40"/>
      <c r="B339" s="41"/>
      <c r="C339" s="42"/>
      <c r="D339" s="211" t="s">
        <v>145</v>
      </c>
      <c r="E339" s="42"/>
      <c r="F339" s="216" t="s">
        <v>642</v>
      </c>
      <c r="G339" s="42"/>
      <c r="H339" s="42"/>
      <c r="I339" s="213"/>
      <c r="J339" s="42"/>
      <c r="K339" s="42"/>
      <c r="L339" s="46"/>
      <c r="M339" s="214"/>
      <c r="N339" s="215"/>
      <c r="O339" s="86"/>
      <c r="P339" s="86"/>
      <c r="Q339" s="86"/>
      <c r="R339" s="86"/>
      <c r="S339" s="86"/>
      <c r="T339" s="87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9" t="s">
        <v>145</v>
      </c>
      <c r="AU339" s="19" t="s">
        <v>88</v>
      </c>
    </row>
    <row r="340" spans="1:51" s="15" customFormat="1" ht="12">
      <c r="A340" s="15"/>
      <c r="B340" s="253"/>
      <c r="C340" s="254"/>
      <c r="D340" s="211" t="s">
        <v>242</v>
      </c>
      <c r="E340" s="255" t="s">
        <v>20</v>
      </c>
      <c r="F340" s="256" t="s">
        <v>769</v>
      </c>
      <c r="G340" s="254"/>
      <c r="H340" s="255" t="s">
        <v>20</v>
      </c>
      <c r="I340" s="257"/>
      <c r="J340" s="254"/>
      <c r="K340" s="254"/>
      <c r="L340" s="258"/>
      <c r="M340" s="259"/>
      <c r="N340" s="260"/>
      <c r="O340" s="260"/>
      <c r="P340" s="260"/>
      <c r="Q340" s="260"/>
      <c r="R340" s="260"/>
      <c r="S340" s="260"/>
      <c r="T340" s="261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62" t="s">
        <v>242</v>
      </c>
      <c r="AU340" s="262" t="s">
        <v>88</v>
      </c>
      <c r="AV340" s="15" t="s">
        <v>22</v>
      </c>
      <c r="AW340" s="15" t="s">
        <v>40</v>
      </c>
      <c r="AX340" s="15" t="s">
        <v>79</v>
      </c>
      <c r="AY340" s="262" t="s">
        <v>137</v>
      </c>
    </row>
    <row r="341" spans="1:51" s="13" customFormat="1" ht="12">
      <c r="A341" s="13"/>
      <c r="B341" s="231"/>
      <c r="C341" s="232"/>
      <c r="D341" s="211" t="s">
        <v>242</v>
      </c>
      <c r="E341" s="233" t="s">
        <v>20</v>
      </c>
      <c r="F341" s="234" t="s">
        <v>770</v>
      </c>
      <c r="G341" s="232"/>
      <c r="H341" s="235">
        <v>29.205</v>
      </c>
      <c r="I341" s="236"/>
      <c r="J341" s="232"/>
      <c r="K341" s="232"/>
      <c r="L341" s="237"/>
      <c r="M341" s="238"/>
      <c r="N341" s="239"/>
      <c r="O341" s="239"/>
      <c r="P341" s="239"/>
      <c r="Q341" s="239"/>
      <c r="R341" s="239"/>
      <c r="S341" s="239"/>
      <c r="T341" s="240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1" t="s">
        <v>242</v>
      </c>
      <c r="AU341" s="241" t="s">
        <v>88</v>
      </c>
      <c r="AV341" s="13" t="s">
        <v>88</v>
      </c>
      <c r="AW341" s="13" t="s">
        <v>40</v>
      </c>
      <c r="AX341" s="13" t="s">
        <v>79</v>
      </c>
      <c r="AY341" s="241" t="s">
        <v>137</v>
      </c>
    </row>
    <row r="342" spans="1:51" s="14" customFormat="1" ht="12">
      <c r="A342" s="14"/>
      <c r="B342" s="242"/>
      <c r="C342" s="243"/>
      <c r="D342" s="211" t="s">
        <v>242</v>
      </c>
      <c r="E342" s="244" t="s">
        <v>20</v>
      </c>
      <c r="F342" s="245" t="s">
        <v>256</v>
      </c>
      <c r="G342" s="243"/>
      <c r="H342" s="246">
        <v>29.205</v>
      </c>
      <c r="I342" s="247"/>
      <c r="J342" s="243"/>
      <c r="K342" s="243"/>
      <c r="L342" s="248"/>
      <c r="M342" s="249"/>
      <c r="N342" s="250"/>
      <c r="O342" s="250"/>
      <c r="P342" s="250"/>
      <c r="Q342" s="250"/>
      <c r="R342" s="250"/>
      <c r="S342" s="250"/>
      <c r="T342" s="251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2" t="s">
        <v>242</v>
      </c>
      <c r="AU342" s="252" t="s">
        <v>88</v>
      </c>
      <c r="AV342" s="14" t="s">
        <v>142</v>
      </c>
      <c r="AW342" s="14" t="s">
        <v>40</v>
      </c>
      <c r="AX342" s="14" t="s">
        <v>22</v>
      </c>
      <c r="AY342" s="252" t="s">
        <v>137</v>
      </c>
    </row>
    <row r="343" spans="1:63" s="11" customFormat="1" ht="22.8" customHeight="1">
      <c r="A343" s="11"/>
      <c r="B343" s="184"/>
      <c r="C343" s="185"/>
      <c r="D343" s="186" t="s">
        <v>78</v>
      </c>
      <c r="E343" s="227" t="s">
        <v>170</v>
      </c>
      <c r="F343" s="227" t="s">
        <v>771</v>
      </c>
      <c r="G343" s="185"/>
      <c r="H343" s="185"/>
      <c r="I343" s="188"/>
      <c r="J343" s="228">
        <f>BK343</f>
        <v>0</v>
      </c>
      <c r="K343" s="185"/>
      <c r="L343" s="190"/>
      <c r="M343" s="191"/>
      <c r="N343" s="192"/>
      <c r="O343" s="192"/>
      <c r="P343" s="193">
        <f>SUM(P344:P361)</f>
        <v>0</v>
      </c>
      <c r="Q343" s="192"/>
      <c r="R343" s="193">
        <f>SUM(R344:R361)</f>
        <v>0.20012999999999997</v>
      </c>
      <c r="S343" s="192"/>
      <c r="T343" s="194">
        <f>SUM(T344:T361)</f>
        <v>0</v>
      </c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R343" s="195" t="s">
        <v>22</v>
      </c>
      <c r="AT343" s="196" t="s">
        <v>78</v>
      </c>
      <c r="AU343" s="196" t="s">
        <v>22</v>
      </c>
      <c r="AY343" s="195" t="s">
        <v>137</v>
      </c>
      <c r="BK343" s="197">
        <f>SUM(BK344:BK361)</f>
        <v>0</v>
      </c>
    </row>
    <row r="344" spans="1:65" s="2" customFormat="1" ht="16.5" customHeight="1">
      <c r="A344" s="40"/>
      <c r="B344" s="41"/>
      <c r="C344" s="198" t="s">
        <v>486</v>
      </c>
      <c r="D344" s="198" t="s">
        <v>138</v>
      </c>
      <c r="E344" s="199" t="s">
        <v>772</v>
      </c>
      <c r="F344" s="200" t="s">
        <v>773</v>
      </c>
      <c r="G344" s="201" t="s">
        <v>270</v>
      </c>
      <c r="H344" s="202">
        <v>10.5</v>
      </c>
      <c r="I344" s="203"/>
      <c r="J344" s="204">
        <f>ROUND(I344*H344,2)</f>
        <v>0</v>
      </c>
      <c r="K344" s="200" t="s">
        <v>237</v>
      </c>
      <c r="L344" s="46"/>
      <c r="M344" s="205" t="s">
        <v>20</v>
      </c>
      <c r="N344" s="206" t="s">
        <v>50</v>
      </c>
      <c r="O344" s="86"/>
      <c r="P344" s="207">
        <f>O344*H344</f>
        <v>0</v>
      </c>
      <c r="Q344" s="207">
        <v>0.00144</v>
      </c>
      <c r="R344" s="207">
        <f>Q344*H344</f>
        <v>0.015120000000000001</v>
      </c>
      <c r="S344" s="207">
        <v>0</v>
      </c>
      <c r="T344" s="208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09" t="s">
        <v>142</v>
      </c>
      <c r="AT344" s="209" t="s">
        <v>138</v>
      </c>
      <c r="AU344" s="209" t="s">
        <v>88</v>
      </c>
      <c r="AY344" s="19" t="s">
        <v>137</v>
      </c>
      <c r="BE344" s="210">
        <f>IF(N344="základní",J344,0)</f>
        <v>0</v>
      </c>
      <c r="BF344" s="210">
        <f>IF(N344="snížená",J344,0)</f>
        <v>0</v>
      </c>
      <c r="BG344" s="210">
        <f>IF(N344="zákl. přenesená",J344,0)</f>
        <v>0</v>
      </c>
      <c r="BH344" s="210">
        <f>IF(N344="sníž. přenesená",J344,0)</f>
        <v>0</v>
      </c>
      <c r="BI344" s="210">
        <f>IF(N344="nulová",J344,0)</f>
        <v>0</v>
      </c>
      <c r="BJ344" s="19" t="s">
        <v>22</v>
      </c>
      <c r="BK344" s="210">
        <f>ROUND(I344*H344,2)</f>
        <v>0</v>
      </c>
      <c r="BL344" s="19" t="s">
        <v>142</v>
      </c>
      <c r="BM344" s="209" t="s">
        <v>774</v>
      </c>
    </row>
    <row r="345" spans="1:47" s="2" customFormat="1" ht="12">
      <c r="A345" s="40"/>
      <c r="B345" s="41"/>
      <c r="C345" s="42"/>
      <c r="D345" s="211" t="s">
        <v>144</v>
      </c>
      <c r="E345" s="42"/>
      <c r="F345" s="212" t="s">
        <v>775</v>
      </c>
      <c r="G345" s="42"/>
      <c r="H345" s="42"/>
      <c r="I345" s="213"/>
      <c r="J345" s="42"/>
      <c r="K345" s="42"/>
      <c r="L345" s="46"/>
      <c r="M345" s="214"/>
      <c r="N345" s="215"/>
      <c r="O345" s="86"/>
      <c r="P345" s="86"/>
      <c r="Q345" s="86"/>
      <c r="R345" s="86"/>
      <c r="S345" s="86"/>
      <c r="T345" s="87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9" t="s">
        <v>144</v>
      </c>
      <c r="AU345" s="19" t="s">
        <v>88</v>
      </c>
    </row>
    <row r="346" spans="1:47" s="2" customFormat="1" ht="12">
      <c r="A346" s="40"/>
      <c r="B346" s="41"/>
      <c r="C346" s="42"/>
      <c r="D346" s="229" t="s">
        <v>240</v>
      </c>
      <c r="E346" s="42"/>
      <c r="F346" s="230" t="s">
        <v>776</v>
      </c>
      <c r="G346" s="42"/>
      <c r="H346" s="42"/>
      <c r="I346" s="213"/>
      <c r="J346" s="42"/>
      <c r="K346" s="42"/>
      <c r="L346" s="46"/>
      <c r="M346" s="214"/>
      <c r="N346" s="215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240</v>
      </c>
      <c r="AU346" s="19" t="s">
        <v>88</v>
      </c>
    </row>
    <row r="347" spans="1:47" s="2" customFormat="1" ht="12">
      <c r="A347" s="40"/>
      <c r="B347" s="41"/>
      <c r="C347" s="42"/>
      <c r="D347" s="211" t="s">
        <v>145</v>
      </c>
      <c r="E347" s="42"/>
      <c r="F347" s="216" t="s">
        <v>777</v>
      </c>
      <c r="G347" s="42"/>
      <c r="H347" s="42"/>
      <c r="I347" s="213"/>
      <c r="J347" s="42"/>
      <c r="K347" s="42"/>
      <c r="L347" s="46"/>
      <c r="M347" s="214"/>
      <c r="N347" s="215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145</v>
      </c>
      <c r="AU347" s="19" t="s">
        <v>88</v>
      </c>
    </row>
    <row r="348" spans="1:51" s="15" customFormat="1" ht="12">
      <c r="A348" s="15"/>
      <c r="B348" s="253"/>
      <c r="C348" s="254"/>
      <c r="D348" s="211" t="s">
        <v>242</v>
      </c>
      <c r="E348" s="255" t="s">
        <v>20</v>
      </c>
      <c r="F348" s="256" t="s">
        <v>778</v>
      </c>
      <c r="G348" s="254"/>
      <c r="H348" s="255" t="s">
        <v>20</v>
      </c>
      <c r="I348" s="257"/>
      <c r="J348" s="254"/>
      <c r="K348" s="254"/>
      <c r="L348" s="258"/>
      <c r="M348" s="259"/>
      <c r="N348" s="260"/>
      <c r="O348" s="260"/>
      <c r="P348" s="260"/>
      <c r="Q348" s="260"/>
      <c r="R348" s="260"/>
      <c r="S348" s="260"/>
      <c r="T348" s="261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62" t="s">
        <v>242</v>
      </c>
      <c r="AU348" s="262" t="s">
        <v>88</v>
      </c>
      <c r="AV348" s="15" t="s">
        <v>22</v>
      </c>
      <c r="AW348" s="15" t="s">
        <v>40</v>
      </c>
      <c r="AX348" s="15" t="s">
        <v>79</v>
      </c>
      <c r="AY348" s="262" t="s">
        <v>137</v>
      </c>
    </row>
    <row r="349" spans="1:51" s="13" customFormat="1" ht="12">
      <c r="A349" s="13"/>
      <c r="B349" s="231"/>
      <c r="C349" s="232"/>
      <c r="D349" s="211" t="s">
        <v>242</v>
      </c>
      <c r="E349" s="233" t="s">
        <v>20</v>
      </c>
      <c r="F349" s="234" t="s">
        <v>779</v>
      </c>
      <c r="G349" s="232"/>
      <c r="H349" s="235">
        <v>10.5</v>
      </c>
      <c r="I349" s="236"/>
      <c r="J349" s="232"/>
      <c r="K349" s="232"/>
      <c r="L349" s="237"/>
      <c r="M349" s="238"/>
      <c r="N349" s="239"/>
      <c r="O349" s="239"/>
      <c r="P349" s="239"/>
      <c r="Q349" s="239"/>
      <c r="R349" s="239"/>
      <c r="S349" s="239"/>
      <c r="T349" s="240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1" t="s">
        <v>242</v>
      </c>
      <c r="AU349" s="241" t="s">
        <v>88</v>
      </c>
      <c r="AV349" s="13" t="s">
        <v>88</v>
      </c>
      <c r="AW349" s="13" t="s">
        <v>40</v>
      </c>
      <c r="AX349" s="13" t="s">
        <v>22</v>
      </c>
      <c r="AY349" s="241" t="s">
        <v>137</v>
      </c>
    </row>
    <row r="350" spans="1:65" s="2" customFormat="1" ht="16.5" customHeight="1">
      <c r="A350" s="40"/>
      <c r="B350" s="41"/>
      <c r="C350" s="198" t="s">
        <v>491</v>
      </c>
      <c r="D350" s="198" t="s">
        <v>138</v>
      </c>
      <c r="E350" s="199" t="s">
        <v>780</v>
      </c>
      <c r="F350" s="200" t="s">
        <v>781</v>
      </c>
      <c r="G350" s="201" t="s">
        <v>270</v>
      </c>
      <c r="H350" s="202">
        <v>10.5</v>
      </c>
      <c r="I350" s="203"/>
      <c r="J350" s="204">
        <f>ROUND(I350*H350,2)</f>
        <v>0</v>
      </c>
      <c r="K350" s="200" t="s">
        <v>237</v>
      </c>
      <c r="L350" s="46"/>
      <c r="M350" s="205" t="s">
        <v>20</v>
      </c>
      <c r="N350" s="206" t="s">
        <v>50</v>
      </c>
      <c r="O350" s="86"/>
      <c r="P350" s="207">
        <f>O350*H350</f>
        <v>0</v>
      </c>
      <c r="Q350" s="207">
        <v>0.00047</v>
      </c>
      <c r="R350" s="207">
        <f>Q350*H350</f>
        <v>0.004935</v>
      </c>
      <c r="S350" s="207">
        <v>0</v>
      </c>
      <c r="T350" s="208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09" t="s">
        <v>142</v>
      </c>
      <c r="AT350" s="209" t="s">
        <v>138</v>
      </c>
      <c r="AU350" s="209" t="s">
        <v>88</v>
      </c>
      <c r="AY350" s="19" t="s">
        <v>137</v>
      </c>
      <c r="BE350" s="210">
        <f>IF(N350="základní",J350,0)</f>
        <v>0</v>
      </c>
      <c r="BF350" s="210">
        <f>IF(N350="snížená",J350,0)</f>
        <v>0</v>
      </c>
      <c r="BG350" s="210">
        <f>IF(N350="zákl. přenesená",J350,0)</f>
        <v>0</v>
      </c>
      <c r="BH350" s="210">
        <f>IF(N350="sníž. přenesená",J350,0)</f>
        <v>0</v>
      </c>
      <c r="BI350" s="210">
        <f>IF(N350="nulová",J350,0)</f>
        <v>0</v>
      </c>
      <c r="BJ350" s="19" t="s">
        <v>22</v>
      </c>
      <c r="BK350" s="210">
        <f>ROUND(I350*H350,2)</f>
        <v>0</v>
      </c>
      <c r="BL350" s="19" t="s">
        <v>142</v>
      </c>
      <c r="BM350" s="209" t="s">
        <v>782</v>
      </c>
    </row>
    <row r="351" spans="1:47" s="2" customFormat="1" ht="12">
      <c r="A351" s="40"/>
      <c r="B351" s="41"/>
      <c r="C351" s="42"/>
      <c r="D351" s="211" t="s">
        <v>144</v>
      </c>
      <c r="E351" s="42"/>
      <c r="F351" s="212" t="s">
        <v>783</v>
      </c>
      <c r="G351" s="42"/>
      <c r="H351" s="42"/>
      <c r="I351" s="213"/>
      <c r="J351" s="42"/>
      <c r="K351" s="42"/>
      <c r="L351" s="46"/>
      <c r="M351" s="214"/>
      <c r="N351" s="215"/>
      <c r="O351" s="86"/>
      <c r="P351" s="86"/>
      <c r="Q351" s="86"/>
      <c r="R351" s="86"/>
      <c r="S351" s="86"/>
      <c r="T351" s="87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9" t="s">
        <v>144</v>
      </c>
      <c r="AU351" s="19" t="s">
        <v>88</v>
      </c>
    </row>
    <row r="352" spans="1:47" s="2" customFormat="1" ht="12">
      <c r="A352" s="40"/>
      <c r="B352" s="41"/>
      <c r="C352" s="42"/>
      <c r="D352" s="229" t="s">
        <v>240</v>
      </c>
      <c r="E352" s="42"/>
      <c r="F352" s="230" t="s">
        <v>784</v>
      </c>
      <c r="G352" s="42"/>
      <c r="H352" s="42"/>
      <c r="I352" s="213"/>
      <c r="J352" s="42"/>
      <c r="K352" s="42"/>
      <c r="L352" s="46"/>
      <c r="M352" s="214"/>
      <c r="N352" s="215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240</v>
      </c>
      <c r="AU352" s="19" t="s">
        <v>88</v>
      </c>
    </row>
    <row r="353" spans="1:47" s="2" customFormat="1" ht="12">
      <c r="A353" s="40"/>
      <c r="B353" s="41"/>
      <c r="C353" s="42"/>
      <c r="D353" s="211" t="s">
        <v>145</v>
      </c>
      <c r="E353" s="42"/>
      <c r="F353" s="216" t="s">
        <v>785</v>
      </c>
      <c r="G353" s="42"/>
      <c r="H353" s="42"/>
      <c r="I353" s="213"/>
      <c r="J353" s="42"/>
      <c r="K353" s="42"/>
      <c r="L353" s="46"/>
      <c r="M353" s="214"/>
      <c r="N353" s="215"/>
      <c r="O353" s="86"/>
      <c r="P353" s="86"/>
      <c r="Q353" s="86"/>
      <c r="R353" s="86"/>
      <c r="S353" s="86"/>
      <c r="T353" s="87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T353" s="19" t="s">
        <v>145</v>
      </c>
      <c r="AU353" s="19" t="s">
        <v>88</v>
      </c>
    </row>
    <row r="354" spans="1:51" s="15" customFormat="1" ht="12">
      <c r="A354" s="15"/>
      <c r="B354" s="253"/>
      <c r="C354" s="254"/>
      <c r="D354" s="211" t="s">
        <v>242</v>
      </c>
      <c r="E354" s="255" t="s">
        <v>20</v>
      </c>
      <c r="F354" s="256" t="s">
        <v>778</v>
      </c>
      <c r="G354" s="254"/>
      <c r="H354" s="255" t="s">
        <v>20</v>
      </c>
      <c r="I354" s="257"/>
      <c r="J354" s="254"/>
      <c r="K354" s="254"/>
      <c r="L354" s="258"/>
      <c r="M354" s="259"/>
      <c r="N354" s="260"/>
      <c r="O354" s="260"/>
      <c r="P354" s="260"/>
      <c r="Q354" s="260"/>
      <c r="R354" s="260"/>
      <c r="S354" s="260"/>
      <c r="T354" s="261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62" t="s">
        <v>242</v>
      </c>
      <c r="AU354" s="262" t="s">
        <v>88</v>
      </c>
      <c r="AV354" s="15" t="s">
        <v>22</v>
      </c>
      <c r="AW354" s="15" t="s">
        <v>40</v>
      </c>
      <c r="AX354" s="15" t="s">
        <v>79</v>
      </c>
      <c r="AY354" s="262" t="s">
        <v>137</v>
      </c>
    </row>
    <row r="355" spans="1:51" s="13" customFormat="1" ht="12">
      <c r="A355" s="13"/>
      <c r="B355" s="231"/>
      <c r="C355" s="232"/>
      <c r="D355" s="211" t="s">
        <v>242</v>
      </c>
      <c r="E355" s="233" t="s">
        <v>20</v>
      </c>
      <c r="F355" s="234" t="s">
        <v>779</v>
      </c>
      <c r="G355" s="232"/>
      <c r="H355" s="235">
        <v>10.5</v>
      </c>
      <c r="I355" s="236"/>
      <c r="J355" s="232"/>
      <c r="K355" s="232"/>
      <c r="L355" s="237"/>
      <c r="M355" s="238"/>
      <c r="N355" s="239"/>
      <c r="O355" s="239"/>
      <c r="P355" s="239"/>
      <c r="Q355" s="239"/>
      <c r="R355" s="239"/>
      <c r="S355" s="239"/>
      <c r="T355" s="240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1" t="s">
        <v>242</v>
      </c>
      <c r="AU355" s="241" t="s">
        <v>88</v>
      </c>
      <c r="AV355" s="13" t="s">
        <v>88</v>
      </c>
      <c r="AW355" s="13" t="s">
        <v>40</v>
      </c>
      <c r="AX355" s="13" t="s">
        <v>79</v>
      </c>
      <c r="AY355" s="241" t="s">
        <v>137</v>
      </c>
    </row>
    <row r="356" spans="1:51" s="14" customFormat="1" ht="12">
      <c r="A356" s="14"/>
      <c r="B356" s="242"/>
      <c r="C356" s="243"/>
      <c r="D356" s="211" t="s">
        <v>242</v>
      </c>
      <c r="E356" s="244" t="s">
        <v>20</v>
      </c>
      <c r="F356" s="245" t="s">
        <v>256</v>
      </c>
      <c r="G356" s="243"/>
      <c r="H356" s="246">
        <v>10.5</v>
      </c>
      <c r="I356" s="247"/>
      <c r="J356" s="243"/>
      <c r="K356" s="243"/>
      <c r="L356" s="248"/>
      <c r="M356" s="249"/>
      <c r="N356" s="250"/>
      <c r="O356" s="250"/>
      <c r="P356" s="250"/>
      <c r="Q356" s="250"/>
      <c r="R356" s="250"/>
      <c r="S356" s="250"/>
      <c r="T356" s="251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2" t="s">
        <v>242</v>
      </c>
      <c r="AU356" s="252" t="s">
        <v>88</v>
      </c>
      <c r="AV356" s="14" t="s">
        <v>142</v>
      </c>
      <c r="AW356" s="14" t="s">
        <v>40</v>
      </c>
      <c r="AX356" s="14" t="s">
        <v>22</v>
      </c>
      <c r="AY356" s="252" t="s">
        <v>137</v>
      </c>
    </row>
    <row r="357" spans="1:65" s="2" customFormat="1" ht="16.5" customHeight="1">
      <c r="A357" s="40"/>
      <c r="B357" s="41"/>
      <c r="C357" s="263" t="s">
        <v>498</v>
      </c>
      <c r="D357" s="263" t="s">
        <v>290</v>
      </c>
      <c r="E357" s="264" t="s">
        <v>786</v>
      </c>
      <c r="F357" s="265" t="s">
        <v>787</v>
      </c>
      <c r="G357" s="266" t="s">
        <v>270</v>
      </c>
      <c r="H357" s="267">
        <v>10.5</v>
      </c>
      <c r="I357" s="268"/>
      <c r="J357" s="269">
        <f>ROUND(I357*H357,2)</f>
        <v>0</v>
      </c>
      <c r="K357" s="265" t="s">
        <v>237</v>
      </c>
      <c r="L357" s="270"/>
      <c r="M357" s="271" t="s">
        <v>20</v>
      </c>
      <c r="N357" s="272" t="s">
        <v>50</v>
      </c>
      <c r="O357" s="86"/>
      <c r="P357" s="207">
        <f>O357*H357</f>
        <v>0</v>
      </c>
      <c r="Q357" s="207">
        <v>0.01715</v>
      </c>
      <c r="R357" s="207">
        <f>Q357*H357</f>
        <v>0.18007499999999999</v>
      </c>
      <c r="S357" s="207">
        <v>0</v>
      </c>
      <c r="T357" s="208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09" t="s">
        <v>170</v>
      </c>
      <c r="AT357" s="209" t="s">
        <v>290</v>
      </c>
      <c r="AU357" s="209" t="s">
        <v>88</v>
      </c>
      <c r="AY357" s="19" t="s">
        <v>137</v>
      </c>
      <c r="BE357" s="210">
        <f>IF(N357="základní",J357,0)</f>
        <v>0</v>
      </c>
      <c r="BF357" s="210">
        <f>IF(N357="snížená",J357,0)</f>
        <v>0</v>
      </c>
      <c r="BG357" s="210">
        <f>IF(N357="zákl. přenesená",J357,0)</f>
        <v>0</v>
      </c>
      <c r="BH357" s="210">
        <f>IF(N357="sníž. přenesená",J357,0)</f>
        <v>0</v>
      </c>
      <c r="BI357" s="210">
        <f>IF(N357="nulová",J357,0)</f>
        <v>0</v>
      </c>
      <c r="BJ357" s="19" t="s">
        <v>22</v>
      </c>
      <c r="BK357" s="210">
        <f>ROUND(I357*H357,2)</f>
        <v>0</v>
      </c>
      <c r="BL357" s="19" t="s">
        <v>142</v>
      </c>
      <c r="BM357" s="209" t="s">
        <v>788</v>
      </c>
    </row>
    <row r="358" spans="1:47" s="2" customFormat="1" ht="12">
      <c r="A358" s="40"/>
      <c r="B358" s="41"/>
      <c r="C358" s="42"/>
      <c r="D358" s="211" t="s">
        <v>144</v>
      </c>
      <c r="E358" s="42"/>
      <c r="F358" s="212" t="s">
        <v>787</v>
      </c>
      <c r="G358" s="42"/>
      <c r="H358" s="42"/>
      <c r="I358" s="213"/>
      <c r="J358" s="42"/>
      <c r="K358" s="42"/>
      <c r="L358" s="46"/>
      <c r="M358" s="214"/>
      <c r="N358" s="215"/>
      <c r="O358" s="86"/>
      <c r="P358" s="86"/>
      <c r="Q358" s="86"/>
      <c r="R358" s="86"/>
      <c r="S358" s="86"/>
      <c r="T358" s="87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9" t="s">
        <v>144</v>
      </c>
      <c r="AU358" s="19" t="s">
        <v>88</v>
      </c>
    </row>
    <row r="359" spans="1:51" s="15" customFormat="1" ht="12">
      <c r="A359" s="15"/>
      <c r="B359" s="253"/>
      <c r="C359" s="254"/>
      <c r="D359" s="211" t="s">
        <v>242</v>
      </c>
      <c r="E359" s="255" t="s">
        <v>20</v>
      </c>
      <c r="F359" s="256" t="s">
        <v>778</v>
      </c>
      <c r="G359" s="254"/>
      <c r="H359" s="255" t="s">
        <v>20</v>
      </c>
      <c r="I359" s="257"/>
      <c r="J359" s="254"/>
      <c r="K359" s="254"/>
      <c r="L359" s="258"/>
      <c r="M359" s="259"/>
      <c r="N359" s="260"/>
      <c r="O359" s="260"/>
      <c r="P359" s="260"/>
      <c r="Q359" s="260"/>
      <c r="R359" s="260"/>
      <c r="S359" s="260"/>
      <c r="T359" s="261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62" t="s">
        <v>242</v>
      </c>
      <c r="AU359" s="262" t="s">
        <v>88</v>
      </c>
      <c r="AV359" s="15" t="s">
        <v>22</v>
      </c>
      <c r="AW359" s="15" t="s">
        <v>40</v>
      </c>
      <c r="AX359" s="15" t="s">
        <v>79</v>
      </c>
      <c r="AY359" s="262" t="s">
        <v>137</v>
      </c>
    </row>
    <row r="360" spans="1:51" s="13" customFormat="1" ht="12">
      <c r="A360" s="13"/>
      <c r="B360" s="231"/>
      <c r="C360" s="232"/>
      <c r="D360" s="211" t="s">
        <v>242</v>
      </c>
      <c r="E360" s="233" t="s">
        <v>20</v>
      </c>
      <c r="F360" s="234" t="s">
        <v>779</v>
      </c>
      <c r="G360" s="232"/>
      <c r="H360" s="235">
        <v>10.5</v>
      </c>
      <c r="I360" s="236"/>
      <c r="J360" s="232"/>
      <c r="K360" s="232"/>
      <c r="L360" s="237"/>
      <c r="M360" s="238"/>
      <c r="N360" s="239"/>
      <c r="O360" s="239"/>
      <c r="P360" s="239"/>
      <c r="Q360" s="239"/>
      <c r="R360" s="239"/>
      <c r="S360" s="239"/>
      <c r="T360" s="240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1" t="s">
        <v>242</v>
      </c>
      <c r="AU360" s="241" t="s">
        <v>88</v>
      </c>
      <c r="AV360" s="13" t="s">
        <v>88</v>
      </c>
      <c r="AW360" s="13" t="s">
        <v>40</v>
      </c>
      <c r="AX360" s="13" t="s">
        <v>79</v>
      </c>
      <c r="AY360" s="241" t="s">
        <v>137</v>
      </c>
    </row>
    <row r="361" spans="1:51" s="14" customFormat="1" ht="12">
      <c r="A361" s="14"/>
      <c r="B361" s="242"/>
      <c r="C361" s="243"/>
      <c r="D361" s="211" t="s">
        <v>242</v>
      </c>
      <c r="E361" s="244" t="s">
        <v>20</v>
      </c>
      <c r="F361" s="245" t="s">
        <v>256</v>
      </c>
      <c r="G361" s="243"/>
      <c r="H361" s="246">
        <v>10.5</v>
      </c>
      <c r="I361" s="247"/>
      <c r="J361" s="243"/>
      <c r="K361" s="243"/>
      <c r="L361" s="248"/>
      <c r="M361" s="249"/>
      <c r="N361" s="250"/>
      <c r="O361" s="250"/>
      <c r="P361" s="250"/>
      <c r="Q361" s="250"/>
      <c r="R361" s="250"/>
      <c r="S361" s="250"/>
      <c r="T361" s="251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2" t="s">
        <v>242</v>
      </c>
      <c r="AU361" s="252" t="s">
        <v>88</v>
      </c>
      <c r="AV361" s="14" t="s">
        <v>142</v>
      </c>
      <c r="AW361" s="14" t="s">
        <v>40</v>
      </c>
      <c r="AX361" s="14" t="s">
        <v>22</v>
      </c>
      <c r="AY361" s="252" t="s">
        <v>137</v>
      </c>
    </row>
    <row r="362" spans="1:63" s="11" customFormat="1" ht="22.8" customHeight="1">
      <c r="A362" s="11"/>
      <c r="B362" s="184"/>
      <c r="C362" s="185"/>
      <c r="D362" s="186" t="s">
        <v>78</v>
      </c>
      <c r="E362" s="227" t="s">
        <v>174</v>
      </c>
      <c r="F362" s="227" t="s">
        <v>532</v>
      </c>
      <c r="G362" s="185"/>
      <c r="H362" s="185"/>
      <c r="I362" s="188"/>
      <c r="J362" s="228">
        <f>BK362</f>
        <v>0</v>
      </c>
      <c r="K362" s="185"/>
      <c r="L362" s="190"/>
      <c r="M362" s="191"/>
      <c r="N362" s="192"/>
      <c r="O362" s="192"/>
      <c r="P362" s="193">
        <f>SUM(P363:P379)</f>
        <v>0</v>
      </c>
      <c r="Q362" s="192"/>
      <c r="R362" s="193">
        <f>SUM(R363:R379)</f>
        <v>0.68145</v>
      </c>
      <c r="S362" s="192"/>
      <c r="T362" s="194">
        <f>SUM(T363:T379)</f>
        <v>0</v>
      </c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R362" s="195" t="s">
        <v>22</v>
      </c>
      <c r="AT362" s="196" t="s">
        <v>78</v>
      </c>
      <c r="AU362" s="196" t="s">
        <v>22</v>
      </c>
      <c r="AY362" s="195" t="s">
        <v>137</v>
      </c>
      <c r="BK362" s="197">
        <f>SUM(BK363:BK379)</f>
        <v>0</v>
      </c>
    </row>
    <row r="363" spans="1:65" s="2" customFormat="1" ht="16.5" customHeight="1">
      <c r="A363" s="40"/>
      <c r="B363" s="41"/>
      <c r="C363" s="198" t="s">
        <v>507</v>
      </c>
      <c r="D363" s="198" t="s">
        <v>138</v>
      </c>
      <c r="E363" s="199" t="s">
        <v>789</v>
      </c>
      <c r="F363" s="200" t="s">
        <v>790</v>
      </c>
      <c r="G363" s="201" t="s">
        <v>270</v>
      </c>
      <c r="H363" s="202">
        <v>77</v>
      </c>
      <c r="I363" s="203"/>
      <c r="J363" s="204">
        <f>ROUND(I363*H363,2)</f>
        <v>0</v>
      </c>
      <c r="K363" s="200" t="s">
        <v>237</v>
      </c>
      <c r="L363" s="46"/>
      <c r="M363" s="205" t="s">
        <v>20</v>
      </c>
      <c r="N363" s="206" t="s">
        <v>50</v>
      </c>
      <c r="O363" s="86"/>
      <c r="P363" s="207">
        <f>O363*H363</f>
        <v>0</v>
      </c>
      <c r="Q363" s="207">
        <v>0.00885</v>
      </c>
      <c r="R363" s="207">
        <f>Q363*H363</f>
        <v>0.68145</v>
      </c>
      <c r="S363" s="207">
        <v>0</v>
      </c>
      <c r="T363" s="208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09" t="s">
        <v>142</v>
      </c>
      <c r="AT363" s="209" t="s">
        <v>138</v>
      </c>
      <c r="AU363" s="209" t="s">
        <v>88</v>
      </c>
      <c r="AY363" s="19" t="s">
        <v>137</v>
      </c>
      <c r="BE363" s="210">
        <f>IF(N363="základní",J363,0)</f>
        <v>0</v>
      </c>
      <c r="BF363" s="210">
        <f>IF(N363="snížená",J363,0)</f>
        <v>0</v>
      </c>
      <c r="BG363" s="210">
        <f>IF(N363="zákl. přenesená",J363,0)</f>
        <v>0</v>
      </c>
      <c r="BH363" s="210">
        <f>IF(N363="sníž. přenesená",J363,0)</f>
        <v>0</v>
      </c>
      <c r="BI363" s="210">
        <f>IF(N363="nulová",J363,0)</f>
        <v>0</v>
      </c>
      <c r="BJ363" s="19" t="s">
        <v>22</v>
      </c>
      <c r="BK363" s="210">
        <f>ROUND(I363*H363,2)</f>
        <v>0</v>
      </c>
      <c r="BL363" s="19" t="s">
        <v>142</v>
      </c>
      <c r="BM363" s="209" t="s">
        <v>791</v>
      </c>
    </row>
    <row r="364" spans="1:47" s="2" customFormat="1" ht="12">
      <c r="A364" s="40"/>
      <c r="B364" s="41"/>
      <c r="C364" s="42"/>
      <c r="D364" s="211" t="s">
        <v>144</v>
      </c>
      <c r="E364" s="42"/>
      <c r="F364" s="212" t="s">
        <v>790</v>
      </c>
      <c r="G364" s="42"/>
      <c r="H364" s="42"/>
      <c r="I364" s="213"/>
      <c r="J364" s="42"/>
      <c r="K364" s="42"/>
      <c r="L364" s="46"/>
      <c r="M364" s="214"/>
      <c r="N364" s="215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144</v>
      </c>
      <c r="AU364" s="19" t="s">
        <v>88</v>
      </c>
    </row>
    <row r="365" spans="1:47" s="2" customFormat="1" ht="12">
      <c r="A365" s="40"/>
      <c r="B365" s="41"/>
      <c r="C365" s="42"/>
      <c r="D365" s="229" t="s">
        <v>240</v>
      </c>
      <c r="E365" s="42"/>
      <c r="F365" s="230" t="s">
        <v>792</v>
      </c>
      <c r="G365" s="42"/>
      <c r="H365" s="42"/>
      <c r="I365" s="213"/>
      <c r="J365" s="42"/>
      <c r="K365" s="42"/>
      <c r="L365" s="46"/>
      <c r="M365" s="214"/>
      <c r="N365" s="215"/>
      <c r="O365" s="86"/>
      <c r="P365" s="86"/>
      <c r="Q365" s="86"/>
      <c r="R365" s="86"/>
      <c r="S365" s="86"/>
      <c r="T365" s="87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9" t="s">
        <v>240</v>
      </c>
      <c r="AU365" s="19" t="s">
        <v>88</v>
      </c>
    </row>
    <row r="366" spans="1:47" s="2" customFormat="1" ht="12">
      <c r="A366" s="40"/>
      <c r="B366" s="41"/>
      <c r="C366" s="42"/>
      <c r="D366" s="211" t="s">
        <v>145</v>
      </c>
      <c r="E366" s="42"/>
      <c r="F366" s="216" t="s">
        <v>682</v>
      </c>
      <c r="G366" s="42"/>
      <c r="H366" s="42"/>
      <c r="I366" s="213"/>
      <c r="J366" s="42"/>
      <c r="K366" s="42"/>
      <c r="L366" s="46"/>
      <c r="M366" s="214"/>
      <c r="N366" s="215"/>
      <c r="O366" s="86"/>
      <c r="P366" s="86"/>
      <c r="Q366" s="86"/>
      <c r="R366" s="86"/>
      <c r="S366" s="86"/>
      <c r="T366" s="87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T366" s="19" t="s">
        <v>145</v>
      </c>
      <c r="AU366" s="19" t="s">
        <v>88</v>
      </c>
    </row>
    <row r="367" spans="1:51" s="15" customFormat="1" ht="12">
      <c r="A367" s="15"/>
      <c r="B367" s="253"/>
      <c r="C367" s="254"/>
      <c r="D367" s="211" t="s">
        <v>242</v>
      </c>
      <c r="E367" s="255" t="s">
        <v>20</v>
      </c>
      <c r="F367" s="256" t="s">
        <v>793</v>
      </c>
      <c r="G367" s="254"/>
      <c r="H367" s="255" t="s">
        <v>20</v>
      </c>
      <c r="I367" s="257"/>
      <c r="J367" s="254"/>
      <c r="K367" s="254"/>
      <c r="L367" s="258"/>
      <c r="M367" s="259"/>
      <c r="N367" s="260"/>
      <c r="O367" s="260"/>
      <c r="P367" s="260"/>
      <c r="Q367" s="260"/>
      <c r="R367" s="260"/>
      <c r="S367" s="260"/>
      <c r="T367" s="261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62" t="s">
        <v>242</v>
      </c>
      <c r="AU367" s="262" t="s">
        <v>88</v>
      </c>
      <c r="AV367" s="15" t="s">
        <v>22</v>
      </c>
      <c r="AW367" s="15" t="s">
        <v>40</v>
      </c>
      <c r="AX367" s="15" t="s">
        <v>79</v>
      </c>
      <c r="AY367" s="262" t="s">
        <v>137</v>
      </c>
    </row>
    <row r="368" spans="1:51" s="13" customFormat="1" ht="12">
      <c r="A368" s="13"/>
      <c r="B368" s="231"/>
      <c r="C368" s="232"/>
      <c r="D368" s="211" t="s">
        <v>242</v>
      </c>
      <c r="E368" s="233" t="s">
        <v>20</v>
      </c>
      <c r="F368" s="234" t="s">
        <v>794</v>
      </c>
      <c r="G368" s="232"/>
      <c r="H368" s="235">
        <v>52</v>
      </c>
      <c r="I368" s="236"/>
      <c r="J368" s="232"/>
      <c r="K368" s="232"/>
      <c r="L368" s="237"/>
      <c r="M368" s="238"/>
      <c r="N368" s="239"/>
      <c r="O368" s="239"/>
      <c r="P368" s="239"/>
      <c r="Q368" s="239"/>
      <c r="R368" s="239"/>
      <c r="S368" s="239"/>
      <c r="T368" s="240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1" t="s">
        <v>242</v>
      </c>
      <c r="AU368" s="241" t="s">
        <v>88</v>
      </c>
      <c r="AV368" s="13" t="s">
        <v>88</v>
      </c>
      <c r="AW368" s="13" t="s">
        <v>40</v>
      </c>
      <c r="AX368" s="13" t="s">
        <v>79</v>
      </c>
      <c r="AY368" s="241" t="s">
        <v>137</v>
      </c>
    </row>
    <row r="369" spans="1:51" s="15" customFormat="1" ht="12">
      <c r="A369" s="15"/>
      <c r="B369" s="253"/>
      <c r="C369" s="254"/>
      <c r="D369" s="211" t="s">
        <v>242</v>
      </c>
      <c r="E369" s="255" t="s">
        <v>20</v>
      </c>
      <c r="F369" s="256" t="s">
        <v>795</v>
      </c>
      <c r="G369" s="254"/>
      <c r="H369" s="255" t="s">
        <v>20</v>
      </c>
      <c r="I369" s="257"/>
      <c r="J369" s="254"/>
      <c r="K369" s="254"/>
      <c r="L369" s="258"/>
      <c r="M369" s="259"/>
      <c r="N369" s="260"/>
      <c r="O369" s="260"/>
      <c r="P369" s="260"/>
      <c r="Q369" s="260"/>
      <c r="R369" s="260"/>
      <c r="S369" s="260"/>
      <c r="T369" s="261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62" t="s">
        <v>242</v>
      </c>
      <c r="AU369" s="262" t="s">
        <v>88</v>
      </c>
      <c r="AV369" s="15" t="s">
        <v>22</v>
      </c>
      <c r="AW369" s="15" t="s">
        <v>40</v>
      </c>
      <c r="AX369" s="15" t="s">
        <v>79</v>
      </c>
      <c r="AY369" s="262" t="s">
        <v>137</v>
      </c>
    </row>
    <row r="370" spans="1:51" s="13" customFormat="1" ht="12">
      <c r="A370" s="13"/>
      <c r="B370" s="231"/>
      <c r="C370" s="232"/>
      <c r="D370" s="211" t="s">
        <v>242</v>
      </c>
      <c r="E370" s="233" t="s">
        <v>20</v>
      </c>
      <c r="F370" s="234" t="s">
        <v>796</v>
      </c>
      <c r="G370" s="232"/>
      <c r="H370" s="235">
        <v>25</v>
      </c>
      <c r="I370" s="236"/>
      <c r="J370" s="232"/>
      <c r="K370" s="232"/>
      <c r="L370" s="237"/>
      <c r="M370" s="238"/>
      <c r="N370" s="239"/>
      <c r="O370" s="239"/>
      <c r="P370" s="239"/>
      <c r="Q370" s="239"/>
      <c r="R370" s="239"/>
      <c r="S370" s="239"/>
      <c r="T370" s="240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1" t="s">
        <v>242</v>
      </c>
      <c r="AU370" s="241" t="s">
        <v>88</v>
      </c>
      <c r="AV370" s="13" t="s">
        <v>88</v>
      </c>
      <c r="AW370" s="13" t="s">
        <v>40</v>
      </c>
      <c r="AX370" s="13" t="s">
        <v>79</v>
      </c>
      <c r="AY370" s="241" t="s">
        <v>137</v>
      </c>
    </row>
    <row r="371" spans="1:51" s="14" customFormat="1" ht="12">
      <c r="A371" s="14"/>
      <c r="B371" s="242"/>
      <c r="C371" s="243"/>
      <c r="D371" s="211" t="s">
        <v>242</v>
      </c>
      <c r="E371" s="244" t="s">
        <v>20</v>
      </c>
      <c r="F371" s="245" t="s">
        <v>256</v>
      </c>
      <c r="G371" s="243"/>
      <c r="H371" s="246">
        <v>77</v>
      </c>
      <c r="I371" s="247"/>
      <c r="J371" s="243"/>
      <c r="K371" s="243"/>
      <c r="L371" s="248"/>
      <c r="M371" s="249"/>
      <c r="N371" s="250"/>
      <c r="O371" s="250"/>
      <c r="P371" s="250"/>
      <c r="Q371" s="250"/>
      <c r="R371" s="250"/>
      <c r="S371" s="250"/>
      <c r="T371" s="251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2" t="s">
        <v>242</v>
      </c>
      <c r="AU371" s="252" t="s">
        <v>88</v>
      </c>
      <c r="AV371" s="14" t="s">
        <v>142</v>
      </c>
      <c r="AW371" s="14" t="s">
        <v>40</v>
      </c>
      <c r="AX371" s="14" t="s">
        <v>22</v>
      </c>
      <c r="AY371" s="252" t="s">
        <v>137</v>
      </c>
    </row>
    <row r="372" spans="1:65" s="2" customFormat="1" ht="16.5" customHeight="1">
      <c r="A372" s="40"/>
      <c r="B372" s="41"/>
      <c r="C372" s="263" t="s">
        <v>516</v>
      </c>
      <c r="D372" s="263" t="s">
        <v>290</v>
      </c>
      <c r="E372" s="264" t="s">
        <v>797</v>
      </c>
      <c r="F372" s="265" t="s">
        <v>798</v>
      </c>
      <c r="G372" s="266" t="s">
        <v>270</v>
      </c>
      <c r="H372" s="267">
        <v>54.6</v>
      </c>
      <c r="I372" s="268"/>
      <c r="J372" s="269">
        <f>ROUND(I372*H372,2)</f>
        <v>0</v>
      </c>
      <c r="K372" s="265" t="s">
        <v>20</v>
      </c>
      <c r="L372" s="270"/>
      <c r="M372" s="271" t="s">
        <v>20</v>
      </c>
      <c r="N372" s="272" t="s">
        <v>50</v>
      </c>
      <c r="O372" s="86"/>
      <c r="P372" s="207">
        <f>O372*H372</f>
        <v>0</v>
      </c>
      <c r="Q372" s="207">
        <v>0</v>
      </c>
      <c r="R372" s="207">
        <f>Q372*H372</f>
        <v>0</v>
      </c>
      <c r="S372" s="207">
        <v>0</v>
      </c>
      <c r="T372" s="208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09" t="s">
        <v>170</v>
      </c>
      <c r="AT372" s="209" t="s">
        <v>290</v>
      </c>
      <c r="AU372" s="209" t="s">
        <v>88</v>
      </c>
      <c r="AY372" s="19" t="s">
        <v>137</v>
      </c>
      <c r="BE372" s="210">
        <f>IF(N372="základní",J372,0)</f>
        <v>0</v>
      </c>
      <c r="BF372" s="210">
        <f>IF(N372="snížená",J372,0)</f>
        <v>0</v>
      </c>
      <c r="BG372" s="210">
        <f>IF(N372="zákl. přenesená",J372,0)</f>
        <v>0</v>
      </c>
      <c r="BH372" s="210">
        <f>IF(N372="sníž. přenesená",J372,0)</f>
        <v>0</v>
      </c>
      <c r="BI372" s="210">
        <f>IF(N372="nulová",J372,0)</f>
        <v>0</v>
      </c>
      <c r="BJ372" s="19" t="s">
        <v>22</v>
      </c>
      <c r="BK372" s="210">
        <f>ROUND(I372*H372,2)</f>
        <v>0</v>
      </c>
      <c r="BL372" s="19" t="s">
        <v>142</v>
      </c>
      <c r="BM372" s="209" t="s">
        <v>799</v>
      </c>
    </row>
    <row r="373" spans="1:47" s="2" customFormat="1" ht="12">
      <c r="A373" s="40"/>
      <c r="B373" s="41"/>
      <c r="C373" s="42"/>
      <c r="D373" s="211" t="s">
        <v>144</v>
      </c>
      <c r="E373" s="42"/>
      <c r="F373" s="212" t="s">
        <v>800</v>
      </c>
      <c r="G373" s="42"/>
      <c r="H373" s="42"/>
      <c r="I373" s="213"/>
      <c r="J373" s="42"/>
      <c r="K373" s="42"/>
      <c r="L373" s="46"/>
      <c r="M373" s="214"/>
      <c r="N373" s="215"/>
      <c r="O373" s="86"/>
      <c r="P373" s="86"/>
      <c r="Q373" s="86"/>
      <c r="R373" s="86"/>
      <c r="S373" s="86"/>
      <c r="T373" s="87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144</v>
      </c>
      <c r="AU373" s="19" t="s">
        <v>88</v>
      </c>
    </row>
    <row r="374" spans="1:51" s="13" customFormat="1" ht="12">
      <c r="A374" s="13"/>
      <c r="B374" s="231"/>
      <c r="C374" s="232"/>
      <c r="D374" s="211" t="s">
        <v>242</v>
      </c>
      <c r="E374" s="233" t="s">
        <v>20</v>
      </c>
      <c r="F374" s="234" t="s">
        <v>794</v>
      </c>
      <c r="G374" s="232"/>
      <c r="H374" s="235">
        <v>52</v>
      </c>
      <c r="I374" s="236"/>
      <c r="J374" s="232"/>
      <c r="K374" s="232"/>
      <c r="L374" s="237"/>
      <c r="M374" s="238"/>
      <c r="N374" s="239"/>
      <c r="O374" s="239"/>
      <c r="P374" s="239"/>
      <c r="Q374" s="239"/>
      <c r="R374" s="239"/>
      <c r="S374" s="239"/>
      <c r="T374" s="240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1" t="s">
        <v>242</v>
      </c>
      <c r="AU374" s="241" t="s">
        <v>88</v>
      </c>
      <c r="AV374" s="13" t="s">
        <v>88</v>
      </c>
      <c r="AW374" s="13" t="s">
        <v>40</v>
      </c>
      <c r="AX374" s="13" t="s">
        <v>79</v>
      </c>
      <c r="AY374" s="241" t="s">
        <v>137</v>
      </c>
    </row>
    <row r="375" spans="1:51" s="13" customFormat="1" ht="12">
      <c r="A375" s="13"/>
      <c r="B375" s="231"/>
      <c r="C375" s="232"/>
      <c r="D375" s="211" t="s">
        <v>242</v>
      </c>
      <c r="E375" s="233" t="s">
        <v>20</v>
      </c>
      <c r="F375" s="234" t="s">
        <v>801</v>
      </c>
      <c r="G375" s="232"/>
      <c r="H375" s="235">
        <v>54.6</v>
      </c>
      <c r="I375" s="236"/>
      <c r="J375" s="232"/>
      <c r="K375" s="232"/>
      <c r="L375" s="237"/>
      <c r="M375" s="238"/>
      <c r="N375" s="239"/>
      <c r="O375" s="239"/>
      <c r="P375" s="239"/>
      <c r="Q375" s="239"/>
      <c r="R375" s="239"/>
      <c r="S375" s="239"/>
      <c r="T375" s="240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1" t="s">
        <v>242</v>
      </c>
      <c r="AU375" s="241" t="s">
        <v>88</v>
      </c>
      <c r="AV375" s="13" t="s">
        <v>88</v>
      </c>
      <c r="AW375" s="13" t="s">
        <v>40</v>
      </c>
      <c r="AX375" s="13" t="s">
        <v>22</v>
      </c>
      <c r="AY375" s="241" t="s">
        <v>137</v>
      </c>
    </row>
    <row r="376" spans="1:65" s="2" customFormat="1" ht="16.5" customHeight="1">
      <c r="A376" s="40"/>
      <c r="B376" s="41"/>
      <c r="C376" s="263" t="s">
        <v>524</v>
      </c>
      <c r="D376" s="263" t="s">
        <v>290</v>
      </c>
      <c r="E376" s="264" t="s">
        <v>802</v>
      </c>
      <c r="F376" s="265" t="s">
        <v>803</v>
      </c>
      <c r="G376" s="266" t="s">
        <v>270</v>
      </c>
      <c r="H376" s="267">
        <v>26.25</v>
      </c>
      <c r="I376" s="268"/>
      <c r="J376" s="269">
        <f>ROUND(I376*H376,2)</f>
        <v>0</v>
      </c>
      <c r="K376" s="265" t="s">
        <v>20</v>
      </c>
      <c r="L376" s="270"/>
      <c r="M376" s="271" t="s">
        <v>20</v>
      </c>
      <c r="N376" s="272" t="s">
        <v>50</v>
      </c>
      <c r="O376" s="86"/>
      <c r="P376" s="207">
        <f>O376*H376</f>
        <v>0</v>
      </c>
      <c r="Q376" s="207">
        <v>0</v>
      </c>
      <c r="R376" s="207">
        <f>Q376*H376</f>
        <v>0</v>
      </c>
      <c r="S376" s="207">
        <v>0</v>
      </c>
      <c r="T376" s="208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09" t="s">
        <v>170</v>
      </c>
      <c r="AT376" s="209" t="s">
        <v>290</v>
      </c>
      <c r="AU376" s="209" t="s">
        <v>88</v>
      </c>
      <c r="AY376" s="19" t="s">
        <v>137</v>
      </c>
      <c r="BE376" s="210">
        <f>IF(N376="základní",J376,0)</f>
        <v>0</v>
      </c>
      <c r="BF376" s="210">
        <f>IF(N376="snížená",J376,0)</f>
        <v>0</v>
      </c>
      <c r="BG376" s="210">
        <f>IF(N376="zákl. přenesená",J376,0)</f>
        <v>0</v>
      </c>
      <c r="BH376" s="210">
        <f>IF(N376="sníž. přenesená",J376,0)</f>
        <v>0</v>
      </c>
      <c r="BI376" s="210">
        <f>IF(N376="nulová",J376,0)</f>
        <v>0</v>
      </c>
      <c r="BJ376" s="19" t="s">
        <v>22</v>
      </c>
      <c r="BK376" s="210">
        <f>ROUND(I376*H376,2)</f>
        <v>0</v>
      </c>
      <c r="BL376" s="19" t="s">
        <v>142</v>
      </c>
      <c r="BM376" s="209" t="s">
        <v>804</v>
      </c>
    </row>
    <row r="377" spans="1:47" s="2" customFormat="1" ht="12">
      <c r="A377" s="40"/>
      <c r="B377" s="41"/>
      <c r="C377" s="42"/>
      <c r="D377" s="211" t="s">
        <v>144</v>
      </c>
      <c r="E377" s="42"/>
      <c r="F377" s="212" t="s">
        <v>800</v>
      </c>
      <c r="G377" s="42"/>
      <c r="H377" s="42"/>
      <c r="I377" s="213"/>
      <c r="J377" s="42"/>
      <c r="K377" s="42"/>
      <c r="L377" s="46"/>
      <c r="M377" s="214"/>
      <c r="N377" s="215"/>
      <c r="O377" s="86"/>
      <c r="P377" s="86"/>
      <c r="Q377" s="86"/>
      <c r="R377" s="86"/>
      <c r="S377" s="86"/>
      <c r="T377" s="87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T377" s="19" t="s">
        <v>144</v>
      </c>
      <c r="AU377" s="19" t="s">
        <v>88</v>
      </c>
    </row>
    <row r="378" spans="1:51" s="13" customFormat="1" ht="12">
      <c r="A378" s="13"/>
      <c r="B378" s="231"/>
      <c r="C378" s="232"/>
      <c r="D378" s="211" t="s">
        <v>242</v>
      </c>
      <c r="E378" s="233" t="s">
        <v>20</v>
      </c>
      <c r="F378" s="234" t="s">
        <v>796</v>
      </c>
      <c r="G378" s="232"/>
      <c r="H378" s="235">
        <v>25</v>
      </c>
      <c r="I378" s="236"/>
      <c r="J378" s="232"/>
      <c r="K378" s="232"/>
      <c r="L378" s="237"/>
      <c r="M378" s="238"/>
      <c r="N378" s="239"/>
      <c r="O378" s="239"/>
      <c r="P378" s="239"/>
      <c r="Q378" s="239"/>
      <c r="R378" s="239"/>
      <c r="S378" s="239"/>
      <c r="T378" s="240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1" t="s">
        <v>242</v>
      </c>
      <c r="AU378" s="241" t="s">
        <v>88</v>
      </c>
      <c r="AV378" s="13" t="s">
        <v>88</v>
      </c>
      <c r="AW378" s="13" t="s">
        <v>40</v>
      </c>
      <c r="AX378" s="13" t="s">
        <v>79</v>
      </c>
      <c r="AY378" s="241" t="s">
        <v>137</v>
      </c>
    </row>
    <row r="379" spans="1:51" s="13" customFormat="1" ht="12">
      <c r="A379" s="13"/>
      <c r="B379" s="231"/>
      <c r="C379" s="232"/>
      <c r="D379" s="211" t="s">
        <v>242</v>
      </c>
      <c r="E379" s="233" t="s">
        <v>20</v>
      </c>
      <c r="F379" s="234" t="s">
        <v>805</v>
      </c>
      <c r="G379" s="232"/>
      <c r="H379" s="235">
        <v>26.25</v>
      </c>
      <c r="I379" s="236"/>
      <c r="J379" s="232"/>
      <c r="K379" s="232"/>
      <c r="L379" s="237"/>
      <c r="M379" s="238"/>
      <c r="N379" s="239"/>
      <c r="O379" s="239"/>
      <c r="P379" s="239"/>
      <c r="Q379" s="239"/>
      <c r="R379" s="239"/>
      <c r="S379" s="239"/>
      <c r="T379" s="240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1" t="s">
        <v>242</v>
      </c>
      <c r="AU379" s="241" t="s">
        <v>88</v>
      </c>
      <c r="AV379" s="13" t="s">
        <v>88</v>
      </c>
      <c r="AW379" s="13" t="s">
        <v>40</v>
      </c>
      <c r="AX379" s="13" t="s">
        <v>22</v>
      </c>
      <c r="AY379" s="241" t="s">
        <v>137</v>
      </c>
    </row>
    <row r="380" spans="1:63" s="11" customFormat="1" ht="22.8" customHeight="1">
      <c r="A380" s="11"/>
      <c r="B380" s="184"/>
      <c r="C380" s="185"/>
      <c r="D380" s="186" t="s">
        <v>78</v>
      </c>
      <c r="E380" s="227" t="s">
        <v>548</v>
      </c>
      <c r="F380" s="227" t="s">
        <v>549</v>
      </c>
      <c r="G380" s="185"/>
      <c r="H380" s="185"/>
      <c r="I380" s="188"/>
      <c r="J380" s="228">
        <f>BK380</f>
        <v>0</v>
      </c>
      <c r="K380" s="185"/>
      <c r="L380" s="190"/>
      <c r="M380" s="191"/>
      <c r="N380" s="192"/>
      <c r="O380" s="192"/>
      <c r="P380" s="193">
        <f>SUM(P381:P383)</f>
        <v>0</v>
      </c>
      <c r="Q380" s="192"/>
      <c r="R380" s="193">
        <f>SUM(R381:R383)</f>
        <v>0</v>
      </c>
      <c r="S380" s="192"/>
      <c r="T380" s="194">
        <f>SUM(T381:T383)</f>
        <v>0</v>
      </c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R380" s="195" t="s">
        <v>22</v>
      </c>
      <c r="AT380" s="196" t="s">
        <v>78</v>
      </c>
      <c r="AU380" s="196" t="s">
        <v>22</v>
      </c>
      <c r="AY380" s="195" t="s">
        <v>137</v>
      </c>
      <c r="BK380" s="197">
        <f>SUM(BK381:BK383)</f>
        <v>0</v>
      </c>
    </row>
    <row r="381" spans="1:65" s="2" customFormat="1" ht="16.5" customHeight="1">
      <c r="A381" s="40"/>
      <c r="B381" s="41"/>
      <c r="C381" s="198" t="s">
        <v>533</v>
      </c>
      <c r="D381" s="198" t="s">
        <v>138</v>
      </c>
      <c r="E381" s="199" t="s">
        <v>806</v>
      </c>
      <c r="F381" s="200" t="s">
        <v>807</v>
      </c>
      <c r="G381" s="201" t="s">
        <v>293</v>
      </c>
      <c r="H381" s="202">
        <v>1175.049</v>
      </c>
      <c r="I381" s="203"/>
      <c r="J381" s="204">
        <f>ROUND(I381*H381,2)</f>
        <v>0</v>
      </c>
      <c r="K381" s="200" t="s">
        <v>237</v>
      </c>
      <c r="L381" s="46"/>
      <c r="M381" s="205" t="s">
        <v>20</v>
      </c>
      <c r="N381" s="206" t="s">
        <v>50</v>
      </c>
      <c r="O381" s="86"/>
      <c r="P381" s="207">
        <f>O381*H381</f>
        <v>0</v>
      </c>
      <c r="Q381" s="207">
        <v>0</v>
      </c>
      <c r="R381" s="207">
        <f>Q381*H381</f>
        <v>0</v>
      </c>
      <c r="S381" s="207">
        <v>0</v>
      </c>
      <c r="T381" s="208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09" t="s">
        <v>142</v>
      </c>
      <c r="AT381" s="209" t="s">
        <v>138</v>
      </c>
      <c r="AU381" s="209" t="s">
        <v>88</v>
      </c>
      <c r="AY381" s="19" t="s">
        <v>137</v>
      </c>
      <c r="BE381" s="210">
        <f>IF(N381="základní",J381,0)</f>
        <v>0</v>
      </c>
      <c r="BF381" s="210">
        <f>IF(N381="snížená",J381,0)</f>
        <v>0</v>
      </c>
      <c r="BG381" s="210">
        <f>IF(N381="zákl. přenesená",J381,0)</f>
        <v>0</v>
      </c>
      <c r="BH381" s="210">
        <f>IF(N381="sníž. přenesená",J381,0)</f>
        <v>0</v>
      </c>
      <c r="BI381" s="210">
        <f>IF(N381="nulová",J381,0)</f>
        <v>0</v>
      </c>
      <c r="BJ381" s="19" t="s">
        <v>22</v>
      </c>
      <c r="BK381" s="210">
        <f>ROUND(I381*H381,2)</f>
        <v>0</v>
      </c>
      <c r="BL381" s="19" t="s">
        <v>142</v>
      </c>
      <c r="BM381" s="209" t="s">
        <v>808</v>
      </c>
    </row>
    <row r="382" spans="1:47" s="2" customFormat="1" ht="12">
      <c r="A382" s="40"/>
      <c r="B382" s="41"/>
      <c r="C382" s="42"/>
      <c r="D382" s="211" t="s">
        <v>144</v>
      </c>
      <c r="E382" s="42"/>
      <c r="F382" s="212" t="s">
        <v>809</v>
      </c>
      <c r="G382" s="42"/>
      <c r="H382" s="42"/>
      <c r="I382" s="213"/>
      <c r="J382" s="42"/>
      <c r="K382" s="42"/>
      <c r="L382" s="46"/>
      <c r="M382" s="214"/>
      <c r="N382" s="215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144</v>
      </c>
      <c r="AU382" s="19" t="s">
        <v>88</v>
      </c>
    </row>
    <row r="383" spans="1:47" s="2" customFormat="1" ht="12">
      <c r="A383" s="40"/>
      <c r="B383" s="41"/>
      <c r="C383" s="42"/>
      <c r="D383" s="229" t="s">
        <v>240</v>
      </c>
      <c r="E383" s="42"/>
      <c r="F383" s="230" t="s">
        <v>810</v>
      </c>
      <c r="G383" s="42"/>
      <c r="H383" s="42"/>
      <c r="I383" s="213"/>
      <c r="J383" s="42"/>
      <c r="K383" s="42"/>
      <c r="L383" s="46"/>
      <c r="M383" s="214"/>
      <c r="N383" s="215"/>
      <c r="O383" s="86"/>
      <c r="P383" s="86"/>
      <c r="Q383" s="86"/>
      <c r="R383" s="86"/>
      <c r="S383" s="86"/>
      <c r="T383" s="87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9" t="s">
        <v>240</v>
      </c>
      <c r="AU383" s="19" t="s">
        <v>88</v>
      </c>
    </row>
    <row r="384" spans="1:63" s="11" customFormat="1" ht="25.9" customHeight="1">
      <c r="A384" s="11"/>
      <c r="B384" s="184"/>
      <c r="C384" s="185"/>
      <c r="D384" s="186" t="s">
        <v>78</v>
      </c>
      <c r="E384" s="187" t="s">
        <v>556</v>
      </c>
      <c r="F384" s="187" t="s">
        <v>557</v>
      </c>
      <c r="G384" s="185"/>
      <c r="H384" s="185"/>
      <c r="I384" s="188"/>
      <c r="J384" s="189">
        <f>BK384</f>
        <v>0</v>
      </c>
      <c r="K384" s="185"/>
      <c r="L384" s="190"/>
      <c r="M384" s="191"/>
      <c r="N384" s="192"/>
      <c r="O384" s="192"/>
      <c r="P384" s="193">
        <f>P385+P402</f>
        <v>0</v>
      </c>
      <c r="Q384" s="192"/>
      <c r="R384" s="193">
        <f>R385+R402</f>
        <v>0.40109609999999996</v>
      </c>
      <c r="S384" s="192"/>
      <c r="T384" s="194">
        <f>T385+T402</f>
        <v>0</v>
      </c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R384" s="195" t="s">
        <v>88</v>
      </c>
      <c r="AT384" s="196" t="s">
        <v>78</v>
      </c>
      <c r="AU384" s="196" t="s">
        <v>79</v>
      </c>
      <c r="AY384" s="195" t="s">
        <v>137</v>
      </c>
      <c r="BK384" s="197">
        <f>BK385+BK402</f>
        <v>0</v>
      </c>
    </row>
    <row r="385" spans="1:63" s="11" customFormat="1" ht="22.8" customHeight="1">
      <c r="A385" s="11"/>
      <c r="B385" s="184"/>
      <c r="C385" s="185"/>
      <c r="D385" s="186" t="s">
        <v>78</v>
      </c>
      <c r="E385" s="227" t="s">
        <v>558</v>
      </c>
      <c r="F385" s="227" t="s">
        <v>559</v>
      </c>
      <c r="G385" s="185"/>
      <c r="H385" s="185"/>
      <c r="I385" s="188"/>
      <c r="J385" s="228">
        <f>BK385</f>
        <v>0</v>
      </c>
      <c r="K385" s="185"/>
      <c r="L385" s="190"/>
      <c r="M385" s="191"/>
      <c r="N385" s="192"/>
      <c r="O385" s="192"/>
      <c r="P385" s="193">
        <f>SUM(P386:P401)</f>
        <v>0</v>
      </c>
      <c r="Q385" s="192"/>
      <c r="R385" s="193">
        <f>SUM(R386:R401)</f>
        <v>0.3940296</v>
      </c>
      <c r="S385" s="192"/>
      <c r="T385" s="194">
        <f>SUM(T386:T401)</f>
        <v>0</v>
      </c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R385" s="195" t="s">
        <v>88</v>
      </c>
      <c r="AT385" s="196" t="s">
        <v>78</v>
      </c>
      <c r="AU385" s="196" t="s">
        <v>22</v>
      </c>
      <c r="AY385" s="195" t="s">
        <v>137</v>
      </c>
      <c r="BK385" s="197">
        <f>SUM(BK386:BK401)</f>
        <v>0</v>
      </c>
    </row>
    <row r="386" spans="1:65" s="2" customFormat="1" ht="16.5" customHeight="1">
      <c r="A386" s="40"/>
      <c r="B386" s="41"/>
      <c r="C386" s="198" t="s">
        <v>543</v>
      </c>
      <c r="D386" s="198" t="s">
        <v>138</v>
      </c>
      <c r="E386" s="199" t="s">
        <v>811</v>
      </c>
      <c r="F386" s="200" t="s">
        <v>812</v>
      </c>
      <c r="G386" s="201" t="s">
        <v>270</v>
      </c>
      <c r="H386" s="202">
        <v>6.43</v>
      </c>
      <c r="I386" s="203"/>
      <c r="J386" s="204">
        <f>ROUND(I386*H386,2)</f>
        <v>0</v>
      </c>
      <c r="K386" s="200" t="s">
        <v>20</v>
      </c>
      <c r="L386" s="46"/>
      <c r="M386" s="205" t="s">
        <v>20</v>
      </c>
      <c r="N386" s="206" t="s">
        <v>50</v>
      </c>
      <c r="O386" s="86"/>
      <c r="P386" s="207">
        <f>O386*H386</f>
        <v>0</v>
      </c>
      <c r="Q386" s="207">
        <v>0.01</v>
      </c>
      <c r="R386" s="207">
        <f>Q386*H386</f>
        <v>0.0643</v>
      </c>
      <c r="S386" s="207">
        <v>0</v>
      </c>
      <c r="T386" s="208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09" t="s">
        <v>201</v>
      </c>
      <c r="AT386" s="209" t="s">
        <v>138</v>
      </c>
      <c r="AU386" s="209" t="s">
        <v>88</v>
      </c>
      <c r="AY386" s="19" t="s">
        <v>137</v>
      </c>
      <c r="BE386" s="210">
        <f>IF(N386="základní",J386,0)</f>
        <v>0</v>
      </c>
      <c r="BF386" s="210">
        <f>IF(N386="snížená",J386,0)</f>
        <v>0</v>
      </c>
      <c r="BG386" s="210">
        <f>IF(N386="zákl. přenesená",J386,0)</f>
        <v>0</v>
      </c>
      <c r="BH386" s="210">
        <f>IF(N386="sníž. přenesená",J386,0)</f>
        <v>0</v>
      </c>
      <c r="BI386" s="210">
        <f>IF(N386="nulová",J386,0)</f>
        <v>0</v>
      </c>
      <c r="BJ386" s="19" t="s">
        <v>22</v>
      </c>
      <c r="BK386" s="210">
        <f>ROUND(I386*H386,2)</f>
        <v>0</v>
      </c>
      <c r="BL386" s="19" t="s">
        <v>201</v>
      </c>
      <c r="BM386" s="209" t="s">
        <v>813</v>
      </c>
    </row>
    <row r="387" spans="1:47" s="2" customFormat="1" ht="12">
      <c r="A387" s="40"/>
      <c r="B387" s="41"/>
      <c r="C387" s="42"/>
      <c r="D387" s="211" t="s">
        <v>144</v>
      </c>
      <c r="E387" s="42"/>
      <c r="F387" s="212" t="s">
        <v>812</v>
      </c>
      <c r="G387" s="42"/>
      <c r="H387" s="42"/>
      <c r="I387" s="213"/>
      <c r="J387" s="42"/>
      <c r="K387" s="42"/>
      <c r="L387" s="46"/>
      <c r="M387" s="214"/>
      <c r="N387" s="215"/>
      <c r="O387" s="86"/>
      <c r="P387" s="86"/>
      <c r="Q387" s="86"/>
      <c r="R387" s="86"/>
      <c r="S387" s="86"/>
      <c r="T387" s="87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9" t="s">
        <v>144</v>
      </c>
      <c r="AU387" s="19" t="s">
        <v>88</v>
      </c>
    </row>
    <row r="388" spans="1:47" s="2" customFormat="1" ht="12">
      <c r="A388" s="40"/>
      <c r="B388" s="41"/>
      <c r="C388" s="42"/>
      <c r="D388" s="211" t="s">
        <v>145</v>
      </c>
      <c r="E388" s="42"/>
      <c r="F388" s="216" t="s">
        <v>814</v>
      </c>
      <c r="G388" s="42"/>
      <c r="H388" s="42"/>
      <c r="I388" s="213"/>
      <c r="J388" s="42"/>
      <c r="K388" s="42"/>
      <c r="L388" s="46"/>
      <c r="M388" s="214"/>
      <c r="N388" s="215"/>
      <c r="O388" s="86"/>
      <c r="P388" s="86"/>
      <c r="Q388" s="86"/>
      <c r="R388" s="86"/>
      <c r="S388" s="86"/>
      <c r="T388" s="87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T388" s="19" t="s">
        <v>145</v>
      </c>
      <c r="AU388" s="19" t="s">
        <v>88</v>
      </c>
    </row>
    <row r="389" spans="1:51" s="13" customFormat="1" ht="12">
      <c r="A389" s="13"/>
      <c r="B389" s="231"/>
      <c r="C389" s="232"/>
      <c r="D389" s="211" t="s">
        <v>242</v>
      </c>
      <c r="E389" s="233" t="s">
        <v>20</v>
      </c>
      <c r="F389" s="234" t="s">
        <v>815</v>
      </c>
      <c r="G389" s="232"/>
      <c r="H389" s="235">
        <v>6.43</v>
      </c>
      <c r="I389" s="236"/>
      <c r="J389" s="232"/>
      <c r="K389" s="232"/>
      <c r="L389" s="237"/>
      <c r="M389" s="238"/>
      <c r="N389" s="239"/>
      <c r="O389" s="239"/>
      <c r="P389" s="239"/>
      <c r="Q389" s="239"/>
      <c r="R389" s="239"/>
      <c r="S389" s="239"/>
      <c r="T389" s="240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1" t="s">
        <v>242</v>
      </c>
      <c r="AU389" s="241" t="s">
        <v>88</v>
      </c>
      <c r="AV389" s="13" t="s">
        <v>88</v>
      </c>
      <c r="AW389" s="13" t="s">
        <v>40</v>
      </c>
      <c r="AX389" s="13" t="s">
        <v>22</v>
      </c>
      <c r="AY389" s="241" t="s">
        <v>137</v>
      </c>
    </row>
    <row r="390" spans="1:65" s="2" customFormat="1" ht="16.5" customHeight="1">
      <c r="A390" s="40"/>
      <c r="B390" s="41"/>
      <c r="C390" s="198" t="s">
        <v>550</v>
      </c>
      <c r="D390" s="198" t="s">
        <v>138</v>
      </c>
      <c r="E390" s="199" t="s">
        <v>816</v>
      </c>
      <c r="F390" s="200" t="s">
        <v>817</v>
      </c>
      <c r="G390" s="201" t="s">
        <v>270</v>
      </c>
      <c r="H390" s="202">
        <v>12.16</v>
      </c>
      <c r="I390" s="203"/>
      <c r="J390" s="204">
        <f>ROUND(I390*H390,2)</f>
        <v>0</v>
      </c>
      <c r="K390" s="200" t="s">
        <v>237</v>
      </c>
      <c r="L390" s="46"/>
      <c r="M390" s="205" t="s">
        <v>20</v>
      </c>
      <c r="N390" s="206" t="s">
        <v>50</v>
      </c>
      <c r="O390" s="86"/>
      <c r="P390" s="207">
        <f>O390*H390</f>
        <v>0</v>
      </c>
      <c r="Q390" s="207">
        <v>6E-05</v>
      </c>
      <c r="R390" s="207">
        <f>Q390*H390</f>
        <v>0.0007296000000000001</v>
      </c>
      <c r="S390" s="207">
        <v>0</v>
      </c>
      <c r="T390" s="208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09" t="s">
        <v>201</v>
      </c>
      <c r="AT390" s="209" t="s">
        <v>138</v>
      </c>
      <c r="AU390" s="209" t="s">
        <v>88</v>
      </c>
      <c r="AY390" s="19" t="s">
        <v>137</v>
      </c>
      <c r="BE390" s="210">
        <f>IF(N390="základní",J390,0)</f>
        <v>0</v>
      </c>
      <c r="BF390" s="210">
        <f>IF(N390="snížená",J390,0)</f>
        <v>0</v>
      </c>
      <c r="BG390" s="210">
        <f>IF(N390="zákl. přenesená",J390,0)</f>
        <v>0</v>
      </c>
      <c r="BH390" s="210">
        <f>IF(N390="sníž. přenesená",J390,0)</f>
        <v>0</v>
      </c>
      <c r="BI390" s="210">
        <f>IF(N390="nulová",J390,0)</f>
        <v>0</v>
      </c>
      <c r="BJ390" s="19" t="s">
        <v>22</v>
      </c>
      <c r="BK390" s="210">
        <f>ROUND(I390*H390,2)</f>
        <v>0</v>
      </c>
      <c r="BL390" s="19" t="s">
        <v>201</v>
      </c>
      <c r="BM390" s="209" t="s">
        <v>818</v>
      </c>
    </row>
    <row r="391" spans="1:47" s="2" customFormat="1" ht="12">
      <c r="A391" s="40"/>
      <c r="B391" s="41"/>
      <c r="C391" s="42"/>
      <c r="D391" s="211" t="s">
        <v>144</v>
      </c>
      <c r="E391" s="42"/>
      <c r="F391" s="212" t="s">
        <v>819</v>
      </c>
      <c r="G391" s="42"/>
      <c r="H391" s="42"/>
      <c r="I391" s="213"/>
      <c r="J391" s="42"/>
      <c r="K391" s="42"/>
      <c r="L391" s="46"/>
      <c r="M391" s="214"/>
      <c r="N391" s="215"/>
      <c r="O391" s="86"/>
      <c r="P391" s="86"/>
      <c r="Q391" s="86"/>
      <c r="R391" s="86"/>
      <c r="S391" s="86"/>
      <c r="T391" s="87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T391" s="19" t="s">
        <v>144</v>
      </c>
      <c r="AU391" s="19" t="s">
        <v>88</v>
      </c>
    </row>
    <row r="392" spans="1:47" s="2" customFormat="1" ht="12">
      <c r="A392" s="40"/>
      <c r="B392" s="41"/>
      <c r="C392" s="42"/>
      <c r="D392" s="229" t="s">
        <v>240</v>
      </c>
      <c r="E392" s="42"/>
      <c r="F392" s="230" t="s">
        <v>820</v>
      </c>
      <c r="G392" s="42"/>
      <c r="H392" s="42"/>
      <c r="I392" s="213"/>
      <c r="J392" s="42"/>
      <c r="K392" s="42"/>
      <c r="L392" s="46"/>
      <c r="M392" s="214"/>
      <c r="N392" s="215"/>
      <c r="O392" s="86"/>
      <c r="P392" s="86"/>
      <c r="Q392" s="86"/>
      <c r="R392" s="86"/>
      <c r="S392" s="86"/>
      <c r="T392" s="87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9" t="s">
        <v>240</v>
      </c>
      <c r="AU392" s="19" t="s">
        <v>88</v>
      </c>
    </row>
    <row r="393" spans="1:47" s="2" customFormat="1" ht="12">
      <c r="A393" s="40"/>
      <c r="B393" s="41"/>
      <c r="C393" s="42"/>
      <c r="D393" s="211" t="s">
        <v>145</v>
      </c>
      <c r="E393" s="42"/>
      <c r="F393" s="216" t="s">
        <v>821</v>
      </c>
      <c r="G393" s="42"/>
      <c r="H393" s="42"/>
      <c r="I393" s="213"/>
      <c r="J393" s="42"/>
      <c r="K393" s="42"/>
      <c r="L393" s="46"/>
      <c r="M393" s="214"/>
      <c r="N393" s="215"/>
      <c r="O393" s="86"/>
      <c r="P393" s="86"/>
      <c r="Q393" s="86"/>
      <c r="R393" s="86"/>
      <c r="S393" s="86"/>
      <c r="T393" s="87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T393" s="19" t="s">
        <v>145</v>
      </c>
      <c r="AU393" s="19" t="s">
        <v>88</v>
      </c>
    </row>
    <row r="394" spans="1:51" s="13" customFormat="1" ht="12">
      <c r="A394" s="13"/>
      <c r="B394" s="231"/>
      <c r="C394" s="232"/>
      <c r="D394" s="211" t="s">
        <v>242</v>
      </c>
      <c r="E394" s="233" t="s">
        <v>20</v>
      </c>
      <c r="F394" s="234" t="s">
        <v>822</v>
      </c>
      <c r="G394" s="232"/>
      <c r="H394" s="235">
        <v>12.16</v>
      </c>
      <c r="I394" s="236"/>
      <c r="J394" s="232"/>
      <c r="K394" s="232"/>
      <c r="L394" s="237"/>
      <c r="M394" s="238"/>
      <c r="N394" s="239"/>
      <c r="O394" s="239"/>
      <c r="P394" s="239"/>
      <c r="Q394" s="239"/>
      <c r="R394" s="239"/>
      <c r="S394" s="239"/>
      <c r="T394" s="240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1" t="s">
        <v>242</v>
      </c>
      <c r="AU394" s="241" t="s">
        <v>88</v>
      </c>
      <c r="AV394" s="13" t="s">
        <v>88</v>
      </c>
      <c r="AW394" s="13" t="s">
        <v>40</v>
      </c>
      <c r="AX394" s="13" t="s">
        <v>22</v>
      </c>
      <c r="AY394" s="241" t="s">
        <v>137</v>
      </c>
    </row>
    <row r="395" spans="1:65" s="2" customFormat="1" ht="16.5" customHeight="1">
      <c r="A395" s="40"/>
      <c r="B395" s="41"/>
      <c r="C395" s="263" t="s">
        <v>560</v>
      </c>
      <c r="D395" s="263" t="s">
        <v>290</v>
      </c>
      <c r="E395" s="264" t="s">
        <v>823</v>
      </c>
      <c r="F395" s="265" t="s">
        <v>824</v>
      </c>
      <c r="G395" s="266" t="s">
        <v>432</v>
      </c>
      <c r="H395" s="267">
        <v>329</v>
      </c>
      <c r="I395" s="268"/>
      <c r="J395" s="269">
        <f>ROUND(I395*H395,2)</f>
        <v>0</v>
      </c>
      <c r="K395" s="265" t="s">
        <v>20</v>
      </c>
      <c r="L395" s="270"/>
      <c r="M395" s="271" t="s">
        <v>20</v>
      </c>
      <c r="N395" s="272" t="s">
        <v>50</v>
      </c>
      <c r="O395" s="86"/>
      <c r="P395" s="207">
        <f>O395*H395</f>
        <v>0</v>
      </c>
      <c r="Q395" s="207">
        <v>0.001</v>
      </c>
      <c r="R395" s="207">
        <f>Q395*H395</f>
        <v>0.329</v>
      </c>
      <c r="S395" s="207">
        <v>0</v>
      </c>
      <c r="T395" s="208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09" t="s">
        <v>486</v>
      </c>
      <c r="AT395" s="209" t="s">
        <v>290</v>
      </c>
      <c r="AU395" s="209" t="s">
        <v>88</v>
      </c>
      <c r="AY395" s="19" t="s">
        <v>137</v>
      </c>
      <c r="BE395" s="210">
        <f>IF(N395="základní",J395,0)</f>
        <v>0</v>
      </c>
      <c r="BF395" s="210">
        <f>IF(N395="snížená",J395,0)</f>
        <v>0</v>
      </c>
      <c r="BG395" s="210">
        <f>IF(N395="zákl. přenesená",J395,0)</f>
        <v>0</v>
      </c>
      <c r="BH395" s="210">
        <f>IF(N395="sníž. přenesená",J395,0)</f>
        <v>0</v>
      </c>
      <c r="BI395" s="210">
        <f>IF(N395="nulová",J395,0)</f>
        <v>0</v>
      </c>
      <c r="BJ395" s="19" t="s">
        <v>22</v>
      </c>
      <c r="BK395" s="210">
        <f>ROUND(I395*H395,2)</f>
        <v>0</v>
      </c>
      <c r="BL395" s="19" t="s">
        <v>201</v>
      </c>
      <c r="BM395" s="209" t="s">
        <v>825</v>
      </c>
    </row>
    <row r="396" spans="1:47" s="2" customFormat="1" ht="12">
      <c r="A396" s="40"/>
      <c r="B396" s="41"/>
      <c r="C396" s="42"/>
      <c r="D396" s="211" t="s">
        <v>144</v>
      </c>
      <c r="E396" s="42"/>
      <c r="F396" s="212" t="s">
        <v>824</v>
      </c>
      <c r="G396" s="42"/>
      <c r="H396" s="42"/>
      <c r="I396" s="213"/>
      <c r="J396" s="42"/>
      <c r="K396" s="42"/>
      <c r="L396" s="46"/>
      <c r="M396" s="214"/>
      <c r="N396" s="215"/>
      <c r="O396" s="86"/>
      <c r="P396" s="86"/>
      <c r="Q396" s="86"/>
      <c r="R396" s="86"/>
      <c r="S396" s="86"/>
      <c r="T396" s="87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T396" s="19" t="s">
        <v>144</v>
      </c>
      <c r="AU396" s="19" t="s">
        <v>88</v>
      </c>
    </row>
    <row r="397" spans="1:47" s="2" customFormat="1" ht="12">
      <c r="A397" s="40"/>
      <c r="B397" s="41"/>
      <c r="C397" s="42"/>
      <c r="D397" s="211" t="s">
        <v>145</v>
      </c>
      <c r="E397" s="42"/>
      <c r="F397" s="216" t="s">
        <v>821</v>
      </c>
      <c r="G397" s="42"/>
      <c r="H397" s="42"/>
      <c r="I397" s="213"/>
      <c r="J397" s="42"/>
      <c r="K397" s="42"/>
      <c r="L397" s="46"/>
      <c r="M397" s="214"/>
      <c r="N397" s="215"/>
      <c r="O397" s="86"/>
      <c r="P397" s="86"/>
      <c r="Q397" s="86"/>
      <c r="R397" s="86"/>
      <c r="S397" s="86"/>
      <c r="T397" s="87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T397" s="19" t="s">
        <v>145</v>
      </c>
      <c r="AU397" s="19" t="s">
        <v>88</v>
      </c>
    </row>
    <row r="398" spans="1:51" s="13" customFormat="1" ht="12">
      <c r="A398" s="13"/>
      <c r="B398" s="231"/>
      <c r="C398" s="232"/>
      <c r="D398" s="211" t="s">
        <v>242</v>
      </c>
      <c r="E398" s="233" t="s">
        <v>20</v>
      </c>
      <c r="F398" s="234" t="s">
        <v>826</v>
      </c>
      <c r="G398" s="232"/>
      <c r="H398" s="235">
        <v>329</v>
      </c>
      <c r="I398" s="236"/>
      <c r="J398" s="232"/>
      <c r="K398" s="232"/>
      <c r="L398" s="237"/>
      <c r="M398" s="238"/>
      <c r="N398" s="239"/>
      <c r="O398" s="239"/>
      <c r="P398" s="239"/>
      <c r="Q398" s="239"/>
      <c r="R398" s="239"/>
      <c r="S398" s="239"/>
      <c r="T398" s="240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1" t="s">
        <v>242</v>
      </c>
      <c r="AU398" s="241" t="s">
        <v>88</v>
      </c>
      <c r="AV398" s="13" t="s">
        <v>88</v>
      </c>
      <c r="AW398" s="13" t="s">
        <v>40</v>
      </c>
      <c r="AX398" s="13" t="s">
        <v>22</v>
      </c>
      <c r="AY398" s="241" t="s">
        <v>137</v>
      </c>
    </row>
    <row r="399" spans="1:65" s="2" customFormat="1" ht="16.5" customHeight="1">
      <c r="A399" s="40"/>
      <c r="B399" s="41"/>
      <c r="C399" s="198" t="s">
        <v>567</v>
      </c>
      <c r="D399" s="198" t="s">
        <v>138</v>
      </c>
      <c r="E399" s="199" t="s">
        <v>568</v>
      </c>
      <c r="F399" s="200" t="s">
        <v>569</v>
      </c>
      <c r="G399" s="201" t="s">
        <v>293</v>
      </c>
      <c r="H399" s="202">
        <v>0.394</v>
      </c>
      <c r="I399" s="203"/>
      <c r="J399" s="204">
        <f>ROUND(I399*H399,2)</f>
        <v>0</v>
      </c>
      <c r="K399" s="200" t="s">
        <v>237</v>
      </c>
      <c r="L399" s="46"/>
      <c r="M399" s="205" t="s">
        <v>20</v>
      </c>
      <c r="N399" s="206" t="s">
        <v>50</v>
      </c>
      <c r="O399" s="86"/>
      <c r="P399" s="207">
        <f>O399*H399</f>
        <v>0</v>
      </c>
      <c r="Q399" s="207">
        <v>0</v>
      </c>
      <c r="R399" s="207">
        <f>Q399*H399</f>
        <v>0</v>
      </c>
      <c r="S399" s="207">
        <v>0</v>
      </c>
      <c r="T399" s="208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09" t="s">
        <v>201</v>
      </c>
      <c r="AT399" s="209" t="s">
        <v>138</v>
      </c>
      <c r="AU399" s="209" t="s">
        <v>88</v>
      </c>
      <c r="AY399" s="19" t="s">
        <v>137</v>
      </c>
      <c r="BE399" s="210">
        <f>IF(N399="základní",J399,0)</f>
        <v>0</v>
      </c>
      <c r="BF399" s="210">
        <f>IF(N399="snížená",J399,0)</f>
        <v>0</v>
      </c>
      <c r="BG399" s="210">
        <f>IF(N399="zákl. přenesená",J399,0)</f>
        <v>0</v>
      </c>
      <c r="BH399" s="210">
        <f>IF(N399="sníž. přenesená",J399,0)</f>
        <v>0</v>
      </c>
      <c r="BI399" s="210">
        <f>IF(N399="nulová",J399,0)</f>
        <v>0</v>
      </c>
      <c r="BJ399" s="19" t="s">
        <v>22</v>
      </c>
      <c r="BK399" s="210">
        <f>ROUND(I399*H399,2)</f>
        <v>0</v>
      </c>
      <c r="BL399" s="19" t="s">
        <v>201</v>
      </c>
      <c r="BM399" s="209" t="s">
        <v>827</v>
      </c>
    </row>
    <row r="400" spans="1:47" s="2" customFormat="1" ht="12">
      <c r="A400" s="40"/>
      <c r="B400" s="41"/>
      <c r="C400" s="42"/>
      <c r="D400" s="211" t="s">
        <v>144</v>
      </c>
      <c r="E400" s="42"/>
      <c r="F400" s="212" t="s">
        <v>571</v>
      </c>
      <c r="G400" s="42"/>
      <c r="H400" s="42"/>
      <c r="I400" s="213"/>
      <c r="J400" s="42"/>
      <c r="K400" s="42"/>
      <c r="L400" s="46"/>
      <c r="M400" s="214"/>
      <c r="N400" s="215"/>
      <c r="O400" s="86"/>
      <c r="P400" s="86"/>
      <c r="Q400" s="86"/>
      <c r="R400" s="86"/>
      <c r="S400" s="86"/>
      <c r="T400" s="87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9" t="s">
        <v>144</v>
      </c>
      <c r="AU400" s="19" t="s">
        <v>88</v>
      </c>
    </row>
    <row r="401" spans="1:47" s="2" customFormat="1" ht="12">
      <c r="A401" s="40"/>
      <c r="B401" s="41"/>
      <c r="C401" s="42"/>
      <c r="D401" s="229" t="s">
        <v>240</v>
      </c>
      <c r="E401" s="42"/>
      <c r="F401" s="230" t="s">
        <v>572</v>
      </c>
      <c r="G401" s="42"/>
      <c r="H401" s="42"/>
      <c r="I401" s="213"/>
      <c r="J401" s="42"/>
      <c r="K401" s="42"/>
      <c r="L401" s="46"/>
      <c r="M401" s="214"/>
      <c r="N401" s="215"/>
      <c r="O401" s="86"/>
      <c r="P401" s="86"/>
      <c r="Q401" s="86"/>
      <c r="R401" s="86"/>
      <c r="S401" s="86"/>
      <c r="T401" s="87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T401" s="19" t="s">
        <v>240</v>
      </c>
      <c r="AU401" s="19" t="s">
        <v>88</v>
      </c>
    </row>
    <row r="402" spans="1:63" s="11" customFormat="1" ht="22.8" customHeight="1">
      <c r="A402" s="11"/>
      <c r="B402" s="184"/>
      <c r="C402" s="185"/>
      <c r="D402" s="186" t="s">
        <v>78</v>
      </c>
      <c r="E402" s="227" t="s">
        <v>828</v>
      </c>
      <c r="F402" s="227" t="s">
        <v>829</v>
      </c>
      <c r="G402" s="185"/>
      <c r="H402" s="185"/>
      <c r="I402" s="188"/>
      <c r="J402" s="228">
        <f>BK402</f>
        <v>0</v>
      </c>
      <c r="K402" s="185"/>
      <c r="L402" s="190"/>
      <c r="M402" s="191"/>
      <c r="N402" s="192"/>
      <c r="O402" s="192"/>
      <c r="P402" s="193">
        <f>SUM(P403:P408)</f>
        <v>0</v>
      </c>
      <c r="Q402" s="192"/>
      <c r="R402" s="193">
        <f>SUM(R403:R408)</f>
        <v>0.0070665</v>
      </c>
      <c r="S402" s="192"/>
      <c r="T402" s="194">
        <f>SUM(T403:T408)</f>
        <v>0</v>
      </c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R402" s="195" t="s">
        <v>88</v>
      </c>
      <c r="AT402" s="196" t="s">
        <v>78</v>
      </c>
      <c r="AU402" s="196" t="s">
        <v>22</v>
      </c>
      <c r="AY402" s="195" t="s">
        <v>137</v>
      </c>
      <c r="BK402" s="197">
        <f>SUM(BK403:BK408)</f>
        <v>0</v>
      </c>
    </row>
    <row r="403" spans="1:65" s="2" customFormat="1" ht="16.5" customHeight="1">
      <c r="A403" s="40"/>
      <c r="B403" s="41"/>
      <c r="C403" s="198" t="s">
        <v>830</v>
      </c>
      <c r="D403" s="198" t="s">
        <v>138</v>
      </c>
      <c r="E403" s="199" t="s">
        <v>831</v>
      </c>
      <c r="F403" s="200" t="s">
        <v>832</v>
      </c>
      <c r="G403" s="201" t="s">
        <v>236</v>
      </c>
      <c r="H403" s="202">
        <v>28.266</v>
      </c>
      <c r="I403" s="203"/>
      <c r="J403" s="204">
        <f>ROUND(I403*H403,2)</f>
        <v>0</v>
      </c>
      <c r="K403" s="200" t="s">
        <v>237</v>
      </c>
      <c r="L403" s="46"/>
      <c r="M403" s="205" t="s">
        <v>20</v>
      </c>
      <c r="N403" s="206" t="s">
        <v>50</v>
      </c>
      <c r="O403" s="86"/>
      <c r="P403" s="207">
        <f>O403*H403</f>
        <v>0</v>
      </c>
      <c r="Q403" s="207">
        <v>0.00025</v>
      </c>
      <c r="R403" s="207">
        <f>Q403*H403</f>
        <v>0.0070665</v>
      </c>
      <c r="S403" s="207">
        <v>0</v>
      </c>
      <c r="T403" s="208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09" t="s">
        <v>201</v>
      </c>
      <c r="AT403" s="209" t="s">
        <v>138</v>
      </c>
      <c r="AU403" s="209" t="s">
        <v>88</v>
      </c>
      <c r="AY403" s="19" t="s">
        <v>137</v>
      </c>
      <c r="BE403" s="210">
        <f>IF(N403="základní",J403,0)</f>
        <v>0</v>
      </c>
      <c r="BF403" s="210">
        <f>IF(N403="snížená",J403,0)</f>
        <v>0</v>
      </c>
      <c r="BG403" s="210">
        <f>IF(N403="zákl. přenesená",J403,0)</f>
        <v>0</v>
      </c>
      <c r="BH403" s="210">
        <f>IF(N403="sníž. přenesená",J403,0)</f>
        <v>0</v>
      </c>
      <c r="BI403" s="210">
        <f>IF(N403="nulová",J403,0)</f>
        <v>0</v>
      </c>
      <c r="BJ403" s="19" t="s">
        <v>22</v>
      </c>
      <c r="BK403" s="210">
        <f>ROUND(I403*H403,2)</f>
        <v>0</v>
      </c>
      <c r="BL403" s="19" t="s">
        <v>201</v>
      </c>
      <c r="BM403" s="209" t="s">
        <v>833</v>
      </c>
    </row>
    <row r="404" spans="1:47" s="2" customFormat="1" ht="12">
      <c r="A404" s="40"/>
      <c r="B404" s="41"/>
      <c r="C404" s="42"/>
      <c r="D404" s="211" t="s">
        <v>144</v>
      </c>
      <c r="E404" s="42"/>
      <c r="F404" s="212" t="s">
        <v>834</v>
      </c>
      <c r="G404" s="42"/>
      <c r="H404" s="42"/>
      <c r="I404" s="213"/>
      <c r="J404" s="42"/>
      <c r="K404" s="42"/>
      <c r="L404" s="46"/>
      <c r="M404" s="214"/>
      <c r="N404" s="215"/>
      <c r="O404" s="86"/>
      <c r="P404" s="86"/>
      <c r="Q404" s="86"/>
      <c r="R404" s="86"/>
      <c r="S404" s="86"/>
      <c r="T404" s="87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9" t="s">
        <v>144</v>
      </c>
      <c r="AU404" s="19" t="s">
        <v>88</v>
      </c>
    </row>
    <row r="405" spans="1:47" s="2" customFormat="1" ht="12">
      <c r="A405" s="40"/>
      <c r="B405" s="41"/>
      <c r="C405" s="42"/>
      <c r="D405" s="229" t="s">
        <v>240</v>
      </c>
      <c r="E405" s="42"/>
      <c r="F405" s="230" t="s">
        <v>835</v>
      </c>
      <c r="G405" s="42"/>
      <c r="H405" s="42"/>
      <c r="I405" s="213"/>
      <c r="J405" s="42"/>
      <c r="K405" s="42"/>
      <c r="L405" s="46"/>
      <c r="M405" s="214"/>
      <c r="N405" s="215"/>
      <c r="O405" s="86"/>
      <c r="P405" s="86"/>
      <c r="Q405" s="86"/>
      <c r="R405" s="86"/>
      <c r="S405" s="86"/>
      <c r="T405" s="87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T405" s="19" t="s">
        <v>240</v>
      </c>
      <c r="AU405" s="19" t="s">
        <v>88</v>
      </c>
    </row>
    <row r="406" spans="1:47" s="2" customFormat="1" ht="12">
      <c r="A406" s="40"/>
      <c r="B406" s="41"/>
      <c r="C406" s="42"/>
      <c r="D406" s="211" t="s">
        <v>145</v>
      </c>
      <c r="E406" s="42"/>
      <c r="F406" s="216" t="s">
        <v>836</v>
      </c>
      <c r="G406" s="42"/>
      <c r="H406" s="42"/>
      <c r="I406" s="213"/>
      <c r="J406" s="42"/>
      <c r="K406" s="42"/>
      <c r="L406" s="46"/>
      <c r="M406" s="214"/>
      <c r="N406" s="215"/>
      <c r="O406" s="86"/>
      <c r="P406" s="86"/>
      <c r="Q406" s="86"/>
      <c r="R406" s="86"/>
      <c r="S406" s="86"/>
      <c r="T406" s="87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T406" s="19" t="s">
        <v>145</v>
      </c>
      <c r="AU406" s="19" t="s">
        <v>88</v>
      </c>
    </row>
    <row r="407" spans="1:51" s="15" customFormat="1" ht="12">
      <c r="A407" s="15"/>
      <c r="B407" s="253"/>
      <c r="C407" s="254"/>
      <c r="D407" s="211" t="s">
        <v>242</v>
      </c>
      <c r="E407" s="255" t="s">
        <v>20</v>
      </c>
      <c r="F407" s="256" t="s">
        <v>837</v>
      </c>
      <c r="G407" s="254"/>
      <c r="H407" s="255" t="s">
        <v>20</v>
      </c>
      <c r="I407" s="257"/>
      <c r="J407" s="254"/>
      <c r="K407" s="254"/>
      <c r="L407" s="258"/>
      <c r="M407" s="259"/>
      <c r="N407" s="260"/>
      <c r="O407" s="260"/>
      <c r="P407" s="260"/>
      <c r="Q407" s="260"/>
      <c r="R407" s="260"/>
      <c r="S407" s="260"/>
      <c r="T407" s="261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62" t="s">
        <v>242</v>
      </c>
      <c r="AU407" s="262" t="s">
        <v>88</v>
      </c>
      <c r="AV407" s="15" t="s">
        <v>22</v>
      </c>
      <c r="AW407" s="15" t="s">
        <v>40</v>
      </c>
      <c r="AX407" s="15" t="s">
        <v>79</v>
      </c>
      <c r="AY407" s="262" t="s">
        <v>137</v>
      </c>
    </row>
    <row r="408" spans="1:51" s="13" customFormat="1" ht="12">
      <c r="A408" s="13"/>
      <c r="B408" s="231"/>
      <c r="C408" s="232"/>
      <c r="D408" s="211" t="s">
        <v>242</v>
      </c>
      <c r="E408" s="233" t="s">
        <v>20</v>
      </c>
      <c r="F408" s="234" t="s">
        <v>838</v>
      </c>
      <c r="G408" s="232"/>
      <c r="H408" s="235">
        <v>28.266</v>
      </c>
      <c r="I408" s="236"/>
      <c r="J408" s="232"/>
      <c r="K408" s="232"/>
      <c r="L408" s="237"/>
      <c r="M408" s="284"/>
      <c r="N408" s="285"/>
      <c r="O408" s="285"/>
      <c r="P408" s="285"/>
      <c r="Q408" s="285"/>
      <c r="R408" s="285"/>
      <c r="S408" s="285"/>
      <c r="T408" s="286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1" t="s">
        <v>242</v>
      </c>
      <c r="AU408" s="241" t="s">
        <v>88</v>
      </c>
      <c r="AV408" s="13" t="s">
        <v>88</v>
      </c>
      <c r="AW408" s="13" t="s">
        <v>40</v>
      </c>
      <c r="AX408" s="13" t="s">
        <v>22</v>
      </c>
      <c r="AY408" s="241" t="s">
        <v>137</v>
      </c>
    </row>
    <row r="409" spans="1:31" s="2" customFormat="1" ht="6.95" customHeight="1">
      <c r="A409" s="40"/>
      <c r="B409" s="61"/>
      <c r="C409" s="62"/>
      <c r="D409" s="62"/>
      <c r="E409" s="62"/>
      <c r="F409" s="62"/>
      <c r="G409" s="62"/>
      <c r="H409" s="62"/>
      <c r="I409" s="62"/>
      <c r="J409" s="62"/>
      <c r="K409" s="62"/>
      <c r="L409" s="46"/>
      <c r="M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</row>
  </sheetData>
  <sheetProtection password="CC35" sheet="1" objects="1" scenarios="1" formatColumns="0" formatRows="0" autoFilter="0"/>
  <autoFilter ref="C89:K408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5" r:id="rId1" display="https://podminky.urs.cz/item/CS_URS_2022_01/115101201"/>
    <hyperlink ref="F99" r:id="rId2" display="https://podminky.urs.cz/item/CS_URS_2022_01/121151123"/>
    <hyperlink ref="F109" r:id="rId3" display="https://podminky.urs.cz/item/CS_URS_2022_01/122351106"/>
    <hyperlink ref="F113" r:id="rId4" display="https://podminky.urs.cz/item/CS_URS_2022_01/132354205"/>
    <hyperlink ref="F123" r:id="rId5" display="https://podminky.urs.cz/item/CS_URS_2022_01/151101201"/>
    <hyperlink ref="F128" r:id="rId6" display="https://podminky.urs.cz/item/CS_URS_2022_01/151101211"/>
    <hyperlink ref="F133" r:id="rId7" display="https://podminky.urs.cz/item/CS_URS_2022_01/162251102"/>
    <hyperlink ref="F148" r:id="rId8" display="https://podminky.urs.cz/item/CS_URS_2022_01/167151111"/>
    <hyperlink ref="F158" r:id="rId9" display="https://podminky.urs.cz/item/CS_URS_2022_01/171151103"/>
    <hyperlink ref="F164" r:id="rId10" display="https://podminky.urs.cz/item/CS_URS_2022_01/171251101"/>
    <hyperlink ref="F171" r:id="rId11" display="https://podminky.urs.cz/item/CS_URS_2022_01/174151101"/>
    <hyperlink ref="F180" r:id="rId12" display="https://podminky.urs.cz/item/CS_URS_2022_01/175111101"/>
    <hyperlink ref="F193" r:id="rId13" display="https://podminky.urs.cz/item/CS_URS_2022_01/181451121"/>
    <hyperlink ref="F204" r:id="rId14" display="https://podminky.urs.cz/item/CS_URS_2022_01/181951112"/>
    <hyperlink ref="F208" r:id="rId15" display="https://podminky.urs.cz/item/CS_URS_2022_01/182351133"/>
    <hyperlink ref="F216" r:id="rId16" display="https://podminky.urs.cz/item/CS_URS_2022_01/185804312"/>
    <hyperlink ref="F222" r:id="rId17" display="https://podminky.urs.cz/item/CS_URS_2022_01/271532212"/>
    <hyperlink ref="F229" r:id="rId18" display="https://podminky.urs.cz/item/CS_URS_2022_01/273313511"/>
    <hyperlink ref="F239" r:id="rId19" display="https://podminky.urs.cz/item/CS_URS_2022_01/321321116"/>
    <hyperlink ref="F261" r:id="rId20" display="https://podminky.urs.cz/item/CS_URS_2022_01/321351010"/>
    <hyperlink ref="F279" r:id="rId21" display="https://podminky.urs.cz/item/CS_URS_2022_01/321352010"/>
    <hyperlink ref="F297" r:id="rId22" display="https://podminky.urs.cz/item/CS_URS_2022_01/321357110"/>
    <hyperlink ref="F302" r:id="rId23" display="https://podminky.urs.cz/item/CS_URS_2022_01/321366111"/>
    <hyperlink ref="F308" r:id="rId24" display="https://podminky.urs.cz/item/CS_URS_2022_01/462511270"/>
    <hyperlink ref="F313" r:id="rId25" display="https://podminky.urs.cz/item/CS_URS_2022_01/462512270"/>
    <hyperlink ref="F320" r:id="rId26" display="https://podminky.urs.cz/item/CS_URS_2022_01/462519002"/>
    <hyperlink ref="F326" r:id="rId27" display="https://podminky.urs.cz/item/CS_URS_2022_01/463212121"/>
    <hyperlink ref="F333" r:id="rId28" display="https://podminky.urs.cz/item/CS_URS_2022_01/463212191"/>
    <hyperlink ref="F338" r:id="rId29" display="https://podminky.urs.cz/item/CS_URS_2022_01/464541111"/>
    <hyperlink ref="F346" r:id="rId30" display="https://podminky.urs.cz/item/CS_URS_2022_01/871265231"/>
    <hyperlink ref="F352" r:id="rId31" display="https://podminky.urs.cz/item/CS_URS_2022_01/899914111"/>
    <hyperlink ref="F365" r:id="rId32" display="https://podminky.urs.cz/item/CS_URS_2022_01/939941112"/>
    <hyperlink ref="F383" r:id="rId33" display="https://podminky.urs.cz/item/CS_URS_2022_01/998322011"/>
    <hyperlink ref="F392" r:id="rId34" display="https://podminky.urs.cz/item/CS_URS_2022_01/767161229"/>
    <hyperlink ref="F401" r:id="rId35" display="https://podminky.urs.cz/item/CS_URS_2022_01/998767101"/>
    <hyperlink ref="F405" r:id="rId36" display="https://podminky.urs.cz/item/CS_URS_2022_01/78361769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88</v>
      </c>
    </row>
    <row r="4" spans="2:46" s="1" customFormat="1" ht="24.95" customHeight="1">
      <c r="B4" s="22"/>
      <c r="D4" s="132" t="s">
        <v>113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Librantický potok, Bukovina, výstavba suché retenční nádrže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114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839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19</v>
      </c>
      <c r="E11" s="40"/>
      <c r="F11" s="138" t="s">
        <v>20</v>
      </c>
      <c r="G11" s="40"/>
      <c r="H11" s="40"/>
      <c r="I11" s="134" t="s">
        <v>21</v>
      </c>
      <c r="J11" s="138" t="s">
        <v>20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23</v>
      </c>
      <c r="E12" s="40"/>
      <c r="F12" s="138" t="s">
        <v>24</v>
      </c>
      <c r="G12" s="40"/>
      <c r="H12" s="40"/>
      <c r="I12" s="134" t="s">
        <v>25</v>
      </c>
      <c r="J12" s="139" t="str">
        <f>'Rekapitulace stavby'!AN8</f>
        <v>4. 4. 2022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29</v>
      </c>
      <c r="E14" s="40"/>
      <c r="F14" s="40"/>
      <c r="G14" s="40"/>
      <c r="H14" s="40"/>
      <c r="I14" s="134" t="s">
        <v>30</v>
      </c>
      <c r="J14" s="138" t="s">
        <v>31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32</v>
      </c>
      <c r="F15" s="40"/>
      <c r="G15" s="40"/>
      <c r="H15" s="40"/>
      <c r="I15" s="134" t="s">
        <v>33</v>
      </c>
      <c r="J15" s="138" t="s">
        <v>20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34</v>
      </c>
      <c r="E17" s="40"/>
      <c r="F17" s="40"/>
      <c r="G17" s="40"/>
      <c r="H17" s="40"/>
      <c r="I17" s="134" t="s">
        <v>30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33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36</v>
      </c>
      <c r="E20" s="40"/>
      <c r="F20" s="40"/>
      <c r="G20" s="40"/>
      <c r="H20" s="40"/>
      <c r="I20" s="134" t="s">
        <v>30</v>
      </c>
      <c r="J20" s="138" t="s">
        <v>37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38</v>
      </c>
      <c r="F21" s="40"/>
      <c r="G21" s="40"/>
      <c r="H21" s="40"/>
      <c r="I21" s="134" t="s">
        <v>33</v>
      </c>
      <c r="J21" s="138" t="s">
        <v>39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41</v>
      </c>
      <c r="E23" s="40"/>
      <c r="F23" s="40"/>
      <c r="G23" s="40"/>
      <c r="H23" s="40"/>
      <c r="I23" s="134" t="s">
        <v>30</v>
      </c>
      <c r="J23" s="138" t="s">
        <v>20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42</v>
      </c>
      <c r="F24" s="40"/>
      <c r="G24" s="40"/>
      <c r="H24" s="40"/>
      <c r="I24" s="134" t="s">
        <v>33</v>
      </c>
      <c r="J24" s="138" t="s">
        <v>20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43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20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45</v>
      </c>
      <c r="E30" s="40"/>
      <c r="F30" s="40"/>
      <c r="G30" s="40"/>
      <c r="H30" s="40"/>
      <c r="I30" s="40"/>
      <c r="J30" s="146">
        <f>ROUND(J91,2)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47</v>
      </c>
      <c r="G32" s="40"/>
      <c r="H32" s="40"/>
      <c r="I32" s="147" t="s">
        <v>46</v>
      </c>
      <c r="J32" s="147" t="s">
        <v>48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49</v>
      </c>
      <c r="E33" s="134" t="s">
        <v>50</v>
      </c>
      <c r="F33" s="149">
        <f>ROUND((SUM(BE91:BE453)),2)</f>
        <v>0</v>
      </c>
      <c r="G33" s="40"/>
      <c r="H33" s="40"/>
      <c r="I33" s="150">
        <v>0.21</v>
      </c>
      <c r="J33" s="149">
        <f>ROUND(((SUM(BE91:BE453))*I33),2)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51</v>
      </c>
      <c r="F34" s="149">
        <f>ROUND((SUM(BF91:BF453)),2)</f>
        <v>0</v>
      </c>
      <c r="G34" s="40"/>
      <c r="H34" s="40"/>
      <c r="I34" s="150">
        <v>0.15</v>
      </c>
      <c r="J34" s="149">
        <f>ROUND(((SUM(BF91:BF453))*I34),2)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52</v>
      </c>
      <c r="F35" s="149">
        <f>ROUND((SUM(BG91:BG453)),2)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53</v>
      </c>
      <c r="F36" s="149">
        <f>ROUND((SUM(BH91:BH453)),2)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54</v>
      </c>
      <c r="F37" s="149">
        <f>ROUND((SUM(BI91:BI453)),2)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55</v>
      </c>
      <c r="E39" s="153"/>
      <c r="F39" s="153"/>
      <c r="G39" s="154" t="s">
        <v>56</v>
      </c>
      <c r="H39" s="155" t="s">
        <v>57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116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Librantický potok, Bukovina, výstavba suché retenční nádrže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114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03 - Požerák a spodní výpusť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23</v>
      </c>
      <c r="D52" s="42"/>
      <c r="E52" s="42"/>
      <c r="F52" s="29" t="str">
        <f>F12</f>
        <v>Bukovina u Hradce Králové</v>
      </c>
      <c r="G52" s="42"/>
      <c r="H52" s="42"/>
      <c r="I52" s="34" t="s">
        <v>25</v>
      </c>
      <c r="J52" s="74" t="str">
        <f>IF(J12="","",J12)</f>
        <v>4. 4. 2022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29</v>
      </c>
      <c r="D54" s="42"/>
      <c r="E54" s="42"/>
      <c r="F54" s="29" t="str">
        <f>E15</f>
        <v>Povodí Labe, s.p.</v>
      </c>
      <c r="G54" s="42"/>
      <c r="H54" s="42"/>
      <c r="I54" s="34" t="s">
        <v>36</v>
      </c>
      <c r="J54" s="38" t="str">
        <f>E21</f>
        <v>Valbek, spol. s r.o., středisko Plzeň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34</v>
      </c>
      <c r="D55" s="42"/>
      <c r="E55" s="42"/>
      <c r="F55" s="29" t="str">
        <f>IF(E18="","",E18)</f>
        <v>Vyplň údaj</v>
      </c>
      <c r="G55" s="42"/>
      <c r="H55" s="42"/>
      <c r="I55" s="34" t="s">
        <v>41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117</v>
      </c>
      <c r="D57" s="164"/>
      <c r="E57" s="164"/>
      <c r="F57" s="164"/>
      <c r="G57" s="164"/>
      <c r="H57" s="164"/>
      <c r="I57" s="164"/>
      <c r="J57" s="165" t="s">
        <v>118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77</v>
      </c>
      <c r="D59" s="42"/>
      <c r="E59" s="42"/>
      <c r="F59" s="42"/>
      <c r="G59" s="42"/>
      <c r="H59" s="42"/>
      <c r="I59" s="42"/>
      <c r="J59" s="104">
        <f>J91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119</v>
      </c>
    </row>
    <row r="60" spans="1:31" s="9" customFormat="1" ht="24.95" customHeight="1">
      <c r="A60" s="9"/>
      <c r="B60" s="167"/>
      <c r="C60" s="168"/>
      <c r="D60" s="169" t="s">
        <v>221</v>
      </c>
      <c r="E60" s="170"/>
      <c r="F60" s="170"/>
      <c r="G60" s="170"/>
      <c r="H60" s="170"/>
      <c r="I60" s="170"/>
      <c r="J60" s="171">
        <f>J92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2" customFormat="1" ht="19.9" customHeight="1">
      <c r="A61" s="12"/>
      <c r="B61" s="221"/>
      <c r="C61" s="222"/>
      <c r="D61" s="223" t="s">
        <v>222</v>
      </c>
      <c r="E61" s="224"/>
      <c r="F61" s="224"/>
      <c r="G61" s="224"/>
      <c r="H61" s="224"/>
      <c r="I61" s="224"/>
      <c r="J61" s="225">
        <f>J93</f>
        <v>0</v>
      </c>
      <c r="K61" s="222"/>
      <c r="L61" s="226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12" customFormat="1" ht="19.9" customHeight="1">
      <c r="A62" s="12"/>
      <c r="B62" s="221"/>
      <c r="C62" s="222"/>
      <c r="D62" s="223" t="s">
        <v>223</v>
      </c>
      <c r="E62" s="224"/>
      <c r="F62" s="224"/>
      <c r="G62" s="224"/>
      <c r="H62" s="224"/>
      <c r="I62" s="224"/>
      <c r="J62" s="225">
        <f>J136</f>
        <v>0</v>
      </c>
      <c r="K62" s="222"/>
      <c r="L62" s="226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s="12" customFormat="1" ht="19.9" customHeight="1">
      <c r="A63" s="12"/>
      <c r="B63" s="221"/>
      <c r="C63" s="222"/>
      <c r="D63" s="223" t="s">
        <v>574</v>
      </c>
      <c r="E63" s="224"/>
      <c r="F63" s="224"/>
      <c r="G63" s="224"/>
      <c r="H63" s="224"/>
      <c r="I63" s="224"/>
      <c r="J63" s="225">
        <f>J176</f>
        <v>0</v>
      </c>
      <c r="K63" s="222"/>
      <c r="L63" s="22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s="12" customFormat="1" ht="19.9" customHeight="1">
      <c r="A64" s="12"/>
      <c r="B64" s="221"/>
      <c r="C64" s="222"/>
      <c r="D64" s="223" t="s">
        <v>224</v>
      </c>
      <c r="E64" s="224"/>
      <c r="F64" s="224"/>
      <c r="G64" s="224"/>
      <c r="H64" s="224"/>
      <c r="I64" s="224"/>
      <c r="J64" s="225">
        <f>J256</f>
        <v>0</v>
      </c>
      <c r="K64" s="222"/>
      <c r="L64" s="226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s="12" customFormat="1" ht="19.9" customHeight="1">
      <c r="A65" s="12"/>
      <c r="B65" s="221"/>
      <c r="C65" s="222"/>
      <c r="D65" s="223" t="s">
        <v>840</v>
      </c>
      <c r="E65" s="224"/>
      <c r="F65" s="224"/>
      <c r="G65" s="224"/>
      <c r="H65" s="224"/>
      <c r="I65" s="224"/>
      <c r="J65" s="225">
        <f>J308</f>
        <v>0</v>
      </c>
      <c r="K65" s="222"/>
      <c r="L65" s="22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12" customFormat="1" ht="19.9" customHeight="1">
      <c r="A66" s="12"/>
      <c r="B66" s="221"/>
      <c r="C66" s="222"/>
      <c r="D66" s="223" t="s">
        <v>575</v>
      </c>
      <c r="E66" s="224"/>
      <c r="F66" s="224"/>
      <c r="G66" s="224"/>
      <c r="H66" s="224"/>
      <c r="I66" s="224"/>
      <c r="J66" s="225">
        <f>J316</f>
        <v>0</v>
      </c>
      <c r="K66" s="222"/>
      <c r="L66" s="226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s="12" customFormat="1" ht="19.9" customHeight="1">
      <c r="A67" s="12"/>
      <c r="B67" s="221"/>
      <c r="C67" s="222"/>
      <c r="D67" s="223" t="s">
        <v>226</v>
      </c>
      <c r="E67" s="224"/>
      <c r="F67" s="224"/>
      <c r="G67" s="224"/>
      <c r="H67" s="224"/>
      <c r="I67" s="224"/>
      <c r="J67" s="225">
        <f>J356</f>
        <v>0</v>
      </c>
      <c r="K67" s="222"/>
      <c r="L67" s="226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s="12" customFormat="1" ht="19.9" customHeight="1">
      <c r="A68" s="12"/>
      <c r="B68" s="221"/>
      <c r="C68" s="222"/>
      <c r="D68" s="223" t="s">
        <v>228</v>
      </c>
      <c r="E68" s="224"/>
      <c r="F68" s="224"/>
      <c r="G68" s="224"/>
      <c r="H68" s="224"/>
      <c r="I68" s="224"/>
      <c r="J68" s="225">
        <f>J388</f>
        <v>0</v>
      </c>
      <c r="K68" s="222"/>
      <c r="L68" s="226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s="9" customFormat="1" ht="24.95" customHeight="1">
      <c r="A69" s="9"/>
      <c r="B69" s="167"/>
      <c r="C69" s="168"/>
      <c r="D69" s="169" t="s">
        <v>229</v>
      </c>
      <c r="E69" s="170"/>
      <c r="F69" s="170"/>
      <c r="G69" s="170"/>
      <c r="H69" s="170"/>
      <c r="I69" s="170"/>
      <c r="J69" s="171">
        <f>J392</f>
        <v>0</v>
      </c>
      <c r="K69" s="168"/>
      <c r="L69" s="17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2" customFormat="1" ht="19.9" customHeight="1">
      <c r="A70" s="12"/>
      <c r="B70" s="221"/>
      <c r="C70" s="222"/>
      <c r="D70" s="223" t="s">
        <v>230</v>
      </c>
      <c r="E70" s="224"/>
      <c r="F70" s="224"/>
      <c r="G70" s="224"/>
      <c r="H70" s="224"/>
      <c r="I70" s="224"/>
      <c r="J70" s="225">
        <f>J393</f>
        <v>0</v>
      </c>
      <c r="K70" s="222"/>
      <c r="L70" s="22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 s="12" customFormat="1" ht="19.9" customHeight="1">
      <c r="A71" s="12"/>
      <c r="B71" s="221"/>
      <c r="C71" s="222"/>
      <c r="D71" s="223" t="s">
        <v>576</v>
      </c>
      <c r="E71" s="224"/>
      <c r="F71" s="224"/>
      <c r="G71" s="224"/>
      <c r="H71" s="224"/>
      <c r="I71" s="224"/>
      <c r="J71" s="225">
        <f>J445</f>
        <v>0</v>
      </c>
      <c r="K71" s="222"/>
      <c r="L71" s="226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5" t="s">
        <v>121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162" t="str">
        <f>E7</f>
        <v>Librantický potok, Bukovina, výstavba suché retenční nádrže</v>
      </c>
      <c r="F81" s="34"/>
      <c r="G81" s="34"/>
      <c r="H81" s="34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114</v>
      </c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71" t="str">
        <f>E9</f>
        <v>SO 03 - Požerák a spodní výpusť</v>
      </c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23</v>
      </c>
      <c r="D85" s="42"/>
      <c r="E85" s="42"/>
      <c r="F85" s="29" t="str">
        <f>F12</f>
        <v>Bukovina u Hradce Králové</v>
      </c>
      <c r="G85" s="42"/>
      <c r="H85" s="42"/>
      <c r="I85" s="34" t="s">
        <v>25</v>
      </c>
      <c r="J85" s="74" t="str">
        <f>IF(J12="","",J12)</f>
        <v>4. 4. 2022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25.65" customHeight="1">
      <c r="A87" s="40"/>
      <c r="B87" s="41"/>
      <c r="C87" s="34" t="s">
        <v>29</v>
      </c>
      <c r="D87" s="42"/>
      <c r="E87" s="42"/>
      <c r="F87" s="29" t="str">
        <f>E15</f>
        <v>Povodí Labe, s.p.</v>
      </c>
      <c r="G87" s="42"/>
      <c r="H87" s="42"/>
      <c r="I87" s="34" t="s">
        <v>36</v>
      </c>
      <c r="J87" s="38" t="str">
        <f>E21</f>
        <v>Valbek, spol. s r.o., středisko Plzeň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34</v>
      </c>
      <c r="D88" s="42"/>
      <c r="E88" s="42"/>
      <c r="F88" s="29" t="str">
        <f>IF(E18="","",E18)</f>
        <v>Vyplň údaj</v>
      </c>
      <c r="G88" s="42"/>
      <c r="H88" s="42"/>
      <c r="I88" s="34" t="s">
        <v>41</v>
      </c>
      <c r="J88" s="38" t="str">
        <f>E24</f>
        <v xml:space="preserve"> </v>
      </c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0.3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10" customFormat="1" ht="29.25" customHeight="1">
      <c r="A90" s="173"/>
      <c r="B90" s="174"/>
      <c r="C90" s="175" t="s">
        <v>122</v>
      </c>
      <c r="D90" s="176" t="s">
        <v>64</v>
      </c>
      <c r="E90" s="176" t="s">
        <v>60</v>
      </c>
      <c r="F90" s="176" t="s">
        <v>61</v>
      </c>
      <c r="G90" s="176" t="s">
        <v>123</v>
      </c>
      <c r="H90" s="176" t="s">
        <v>124</v>
      </c>
      <c r="I90" s="176" t="s">
        <v>125</v>
      </c>
      <c r="J90" s="176" t="s">
        <v>118</v>
      </c>
      <c r="K90" s="177" t="s">
        <v>126</v>
      </c>
      <c r="L90" s="178"/>
      <c r="M90" s="94" t="s">
        <v>20</v>
      </c>
      <c r="N90" s="95" t="s">
        <v>49</v>
      </c>
      <c r="O90" s="95" t="s">
        <v>127</v>
      </c>
      <c r="P90" s="95" t="s">
        <v>128</v>
      </c>
      <c r="Q90" s="95" t="s">
        <v>129</v>
      </c>
      <c r="R90" s="95" t="s">
        <v>130</v>
      </c>
      <c r="S90" s="95" t="s">
        <v>131</v>
      </c>
      <c r="T90" s="96" t="s">
        <v>132</v>
      </c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</row>
    <row r="91" spans="1:63" s="2" customFormat="1" ht="22.8" customHeight="1">
      <c r="A91" s="40"/>
      <c r="B91" s="41"/>
      <c r="C91" s="101" t="s">
        <v>133</v>
      </c>
      <c r="D91" s="42"/>
      <c r="E91" s="42"/>
      <c r="F91" s="42"/>
      <c r="G91" s="42"/>
      <c r="H91" s="42"/>
      <c r="I91" s="42"/>
      <c r="J91" s="179">
        <f>BK91</f>
        <v>0</v>
      </c>
      <c r="K91" s="42"/>
      <c r="L91" s="46"/>
      <c r="M91" s="97"/>
      <c r="N91" s="180"/>
      <c r="O91" s="98"/>
      <c r="P91" s="181">
        <f>P92+P392</f>
        <v>0</v>
      </c>
      <c r="Q91" s="98"/>
      <c r="R91" s="181">
        <f>R92+R392</f>
        <v>478.23396134000006</v>
      </c>
      <c r="S91" s="98"/>
      <c r="T91" s="182">
        <f>T92+T392</f>
        <v>0.08492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78</v>
      </c>
      <c r="AU91" s="19" t="s">
        <v>119</v>
      </c>
      <c r="BK91" s="183">
        <f>BK92+BK392</f>
        <v>0</v>
      </c>
    </row>
    <row r="92" spans="1:63" s="11" customFormat="1" ht="25.9" customHeight="1">
      <c r="A92" s="11"/>
      <c r="B92" s="184"/>
      <c r="C92" s="185"/>
      <c r="D92" s="186" t="s">
        <v>78</v>
      </c>
      <c r="E92" s="187" t="s">
        <v>231</v>
      </c>
      <c r="F92" s="187" t="s">
        <v>232</v>
      </c>
      <c r="G92" s="185"/>
      <c r="H92" s="185"/>
      <c r="I92" s="188"/>
      <c r="J92" s="189">
        <f>BK92</f>
        <v>0</v>
      </c>
      <c r="K92" s="185"/>
      <c r="L92" s="190"/>
      <c r="M92" s="191"/>
      <c r="N92" s="192"/>
      <c r="O92" s="192"/>
      <c r="P92" s="193">
        <f>P93+P136+P176+P256+P308+P316+P356+P388</f>
        <v>0</v>
      </c>
      <c r="Q92" s="192"/>
      <c r="R92" s="193">
        <f>R93+R136+R176+R256+R308+R316+R356+R388</f>
        <v>457.98847076000004</v>
      </c>
      <c r="S92" s="192"/>
      <c r="T92" s="194">
        <f>T93+T136+T176+T256+T308+T316+T356+T388</f>
        <v>0.08492</v>
      </c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R92" s="195" t="s">
        <v>22</v>
      </c>
      <c r="AT92" s="196" t="s">
        <v>78</v>
      </c>
      <c r="AU92" s="196" t="s">
        <v>79</v>
      </c>
      <c r="AY92" s="195" t="s">
        <v>137</v>
      </c>
      <c r="BK92" s="197">
        <f>BK93+BK136+BK176+BK256+BK308+BK316+BK356+BK388</f>
        <v>0</v>
      </c>
    </row>
    <row r="93" spans="1:63" s="11" customFormat="1" ht="22.8" customHeight="1">
      <c r="A93" s="11"/>
      <c r="B93" s="184"/>
      <c r="C93" s="185"/>
      <c r="D93" s="186" t="s">
        <v>78</v>
      </c>
      <c r="E93" s="227" t="s">
        <v>22</v>
      </c>
      <c r="F93" s="227" t="s">
        <v>233</v>
      </c>
      <c r="G93" s="185"/>
      <c r="H93" s="185"/>
      <c r="I93" s="188"/>
      <c r="J93" s="228">
        <f>BK93</f>
        <v>0</v>
      </c>
      <c r="K93" s="185"/>
      <c r="L93" s="190"/>
      <c r="M93" s="191"/>
      <c r="N93" s="192"/>
      <c r="O93" s="192"/>
      <c r="P93" s="193">
        <f>SUM(P94:P135)</f>
        <v>0</v>
      </c>
      <c r="Q93" s="192"/>
      <c r="R93" s="193">
        <f>SUM(R94:R135)</f>
        <v>0.00366</v>
      </c>
      <c r="S93" s="192"/>
      <c r="T93" s="194">
        <f>SUM(T94:T135)</f>
        <v>0</v>
      </c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R93" s="195" t="s">
        <v>22</v>
      </c>
      <c r="AT93" s="196" t="s">
        <v>78</v>
      </c>
      <c r="AU93" s="196" t="s">
        <v>22</v>
      </c>
      <c r="AY93" s="195" t="s">
        <v>137</v>
      </c>
      <c r="BK93" s="197">
        <f>SUM(BK94:BK135)</f>
        <v>0</v>
      </c>
    </row>
    <row r="94" spans="1:65" s="2" customFormat="1" ht="16.5" customHeight="1">
      <c r="A94" s="40"/>
      <c r="B94" s="41"/>
      <c r="C94" s="198" t="s">
        <v>22</v>
      </c>
      <c r="D94" s="198" t="s">
        <v>138</v>
      </c>
      <c r="E94" s="199" t="s">
        <v>276</v>
      </c>
      <c r="F94" s="200" t="s">
        <v>277</v>
      </c>
      <c r="G94" s="201" t="s">
        <v>278</v>
      </c>
      <c r="H94" s="202">
        <v>122</v>
      </c>
      <c r="I94" s="203"/>
      <c r="J94" s="204">
        <f>ROUND(I94*H94,2)</f>
        <v>0</v>
      </c>
      <c r="K94" s="200" t="s">
        <v>237</v>
      </c>
      <c r="L94" s="46"/>
      <c r="M94" s="205" t="s">
        <v>20</v>
      </c>
      <c r="N94" s="206" t="s">
        <v>50</v>
      </c>
      <c r="O94" s="86"/>
      <c r="P94" s="207">
        <f>O94*H94</f>
        <v>0</v>
      </c>
      <c r="Q94" s="207">
        <v>3E-05</v>
      </c>
      <c r="R94" s="207">
        <f>Q94*H94</f>
        <v>0.00366</v>
      </c>
      <c r="S94" s="207">
        <v>0</v>
      </c>
      <c r="T94" s="208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09" t="s">
        <v>142</v>
      </c>
      <c r="AT94" s="209" t="s">
        <v>138</v>
      </c>
      <c r="AU94" s="209" t="s">
        <v>88</v>
      </c>
      <c r="AY94" s="19" t="s">
        <v>137</v>
      </c>
      <c r="BE94" s="210">
        <f>IF(N94="základní",J94,0)</f>
        <v>0</v>
      </c>
      <c r="BF94" s="210">
        <f>IF(N94="snížená",J94,0)</f>
        <v>0</v>
      </c>
      <c r="BG94" s="210">
        <f>IF(N94="zákl. přenesená",J94,0)</f>
        <v>0</v>
      </c>
      <c r="BH94" s="210">
        <f>IF(N94="sníž. přenesená",J94,0)</f>
        <v>0</v>
      </c>
      <c r="BI94" s="210">
        <f>IF(N94="nulová",J94,0)</f>
        <v>0</v>
      </c>
      <c r="BJ94" s="19" t="s">
        <v>22</v>
      </c>
      <c r="BK94" s="210">
        <f>ROUND(I94*H94,2)</f>
        <v>0</v>
      </c>
      <c r="BL94" s="19" t="s">
        <v>142</v>
      </c>
      <c r="BM94" s="209" t="s">
        <v>841</v>
      </c>
    </row>
    <row r="95" spans="1:47" s="2" customFormat="1" ht="12">
      <c r="A95" s="40"/>
      <c r="B95" s="41"/>
      <c r="C95" s="42"/>
      <c r="D95" s="211" t="s">
        <v>144</v>
      </c>
      <c r="E95" s="42"/>
      <c r="F95" s="212" t="s">
        <v>280</v>
      </c>
      <c r="G95" s="42"/>
      <c r="H95" s="42"/>
      <c r="I95" s="213"/>
      <c r="J95" s="42"/>
      <c r="K95" s="42"/>
      <c r="L95" s="46"/>
      <c r="M95" s="214"/>
      <c r="N95" s="215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144</v>
      </c>
      <c r="AU95" s="19" t="s">
        <v>88</v>
      </c>
    </row>
    <row r="96" spans="1:47" s="2" customFormat="1" ht="12">
      <c r="A96" s="40"/>
      <c r="B96" s="41"/>
      <c r="C96" s="42"/>
      <c r="D96" s="229" t="s">
        <v>240</v>
      </c>
      <c r="E96" s="42"/>
      <c r="F96" s="230" t="s">
        <v>281</v>
      </c>
      <c r="G96" s="42"/>
      <c r="H96" s="42"/>
      <c r="I96" s="213"/>
      <c r="J96" s="42"/>
      <c r="K96" s="42"/>
      <c r="L96" s="46"/>
      <c r="M96" s="214"/>
      <c r="N96" s="215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240</v>
      </c>
      <c r="AU96" s="19" t="s">
        <v>88</v>
      </c>
    </row>
    <row r="97" spans="1:51" s="13" customFormat="1" ht="12">
      <c r="A97" s="13"/>
      <c r="B97" s="231"/>
      <c r="C97" s="232"/>
      <c r="D97" s="211" t="s">
        <v>242</v>
      </c>
      <c r="E97" s="233" t="s">
        <v>20</v>
      </c>
      <c r="F97" s="234" t="s">
        <v>842</v>
      </c>
      <c r="G97" s="232"/>
      <c r="H97" s="235">
        <v>122</v>
      </c>
      <c r="I97" s="236"/>
      <c r="J97" s="232"/>
      <c r="K97" s="232"/>
      <c r="L97" s="237"/>
      <c r="M97" s="238"/>
      <c r="N97" s="239"/>
      <c r="O97" s="239"/>
      <c r="P97" s="239"/>
      <c r="Q97" s="239"/>
      <c r="R97" s="239"/>
      <c r="S97" s="239"/>
      <c r="T97" s="24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1" t="s">
        <v>242</v>
      </c>
      <c r="AU97" s="241" t="s">
        <v>88</v>
      </c>
      <c r="AV97" s="13" t="s">
        <v>88</v>
      </c>
      <c r="AW97" s="13" t="s">
        <v>40</v>
      </c>
      <c r="AX97" s="13" t="s">
        <v>22</v>
      </c>
      <c r="AY97" s="241" t="s">
        <v>137</v>
      </c>
    </row>
    <row r="98" spans="1:65" s="2" customFormat="1" ht="21.75" customHeight="1">
      <c r="A98" s="40"/>
      <c r="B98" s="41"/>
      <c r="C98" s="198" t="s">
        <v>88</v>
      </c>
      <c r="D98" s="198" t="s">
        <v>138</v>
      </c>
      <c r="E98" s="199" t="s">
        <v>843</v>
      </c>
      <c r="F98" s="200" t="s">
        <v>844</v>
      </c>
      <c r="G98" s="201" t="s">
        <v>285</v>
      </c>
      <c r="H98" s="202">
        <v>63.534</v>
      </c>
      <c r="I98" s="203"/>
      <c r="J98" s="204">
        <f>ROUND(I98*H98,2)</f>
        <v>0</v>
      </c>
      <c r="K98" s="200" t="s">
        <v>237</v>
      </c>
      <c r="L98" s="46"/>
      <c r="M98" s="205" t="s">
        <v>20</v>
      </c>
      <c r="N98" s="206" t="s">
        <v>50</v>
      </c>
      <c r="O98" s="86"/>
      <c r="P98" s="207">
        <f>O98*H98</f>
        <v>0</v>
      </c>
      <c r="Q98" s="207">
        <v>0</v>
      </c>
      <c r="R98" s="207">
        <f>Q98*H98</f>
        <v>0</v>
      </c>
      <c r="S98" s="207">
        <v>0</v>
      </c>
      <c r="T98" s="208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09" t="s">
        <v>142</v>
      </c>
      <c r="AT98" s="209" t="s">
        <v>138</v>
      </c>
      <c r="AU98" s="209" t="s">
        <v>88</v>
      </c>
      <c r="AY98" s="19" t="s">
        <v>137</v>
      </c>
      <c r="BE98" s="210">
        <f>IF(N98="základní",J98,0)</f>
        <v>0</v>
      </c>
      <c r="BF98" s="210">
        <f>IF(N98="snížená",J98,0)</f>
        <v>0</v>
      </c>
      <c r="BG98" s="210">
        <f>IF(N98="zákl. přenesená",J98,0)</f>
        <v>0</v>
      </c>
      <c r="BH98" s="210">
        <f>IF(N98="sníž. přenesená",J98,0)</f>
        <v>0</v>
      </c>
      <c r="BI98" s="210">
        <f>IF(N98="nulová",J98,0)</f>
        <v>0</v>
      </c>
      <c r="BJ98" s="19" t="s">
        <v>22</v>
      </c>
      <c r="BK98" s="210">
        <f>ROUND(I98*H98,2)</f>
        <v>0</v>
      </c>
      <c r="BL98" s="19" t="s">
        <v>142</v>
      </c>
      <c r="BM98" s="209" t="s">
        <v>845</v>
      </c>
    </row>
    <row r="99" spans="1:47" s="2" customFormat="1" ht="12">
      <c r="A99" s="40"/>
      <c r="B99" s="41"/>
      <c r="C99" s="42"/>
      <c r="D99" s="211" t="s">
        <v>144</v>
      </c>
      <c r="E99" s="42"/>
      <c r="F99" s="212" t="s">
        <v>846</v>
      </c>
      <c r="G99" s="42"/>
      <c r="H99" s="42"/>
      <c r="I99" s="213"/>
      <c r="J99" s="42"/>
      <c r="K99" s="42"/>
      <c r="L99" s="46"/>
      <c r="M99" s="214"/>
      <c r="N99" s="215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144</v>
      </c>
      <c r="AU99" s="19" t="s">
        <v>88</v>
      </c>
    </row>
    <row r="100" spans="1:47" s="2" customFormat="1" ht="12">
      <c r="A100" s="40"/>
      <c r="B100" s="41"/>
      <c r="C100" s="42"/>
      <c r="D100" s="229" t="s">
        <v>240</v>
      </c>
      <c r="E100" s="42"/>
      <c r="F100" s="230" t="s">
        <v>847</v>
      </c>
      <c r="G100" s="42"/>
      <c r="H100" s="42"/>
      <c r="I100" s="213"/>
      <c r="J100" s="42"/>
      <c r="K100" s="42"/>
      <c r="L100" s="46"/>
      <c r="M100" s="214"/>
      <c r="N100" s="215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240</v>
      </c>
      <c r="AU100" s="19" t="s">
        <v>88</v>
      </c>
    </row>
    <row r="101" spans="1:51" s="13" customFormat="1" ht="12">
      <c r="A101" s="13"/>
      <c r="B101" s="231"/>
      <c r="C101" s="232"/>
      <c r="D101" s="211" t="s">
        <v>242</v>
      </c>
      <c r="E101" s="233" t="s">
        <v>20</v>
      </c>
      <c r="F101" s="234" t="s">
        <v>848</v>
      </c>
      <c r="G101" s="232"/>
      <c r="H101" s="235">
        <v>10.956</v>
      </c>
      <c r="I101" s="236"/>
      <c r="J101" s="232"/>
      <c r="K101" s="232"/>
      <c r="L101" s="237"/>
      <c r="M101" s="238"/>
      <c r="N101" s="239"/>
      <c r="O101" s="239"/>
      <c r="P101" s="239"/>
      <c r="Q101" s="239"/>
      <c r="R101" s="239"/>
      <c r="S101" s="239"/>
      <c r="T101" s="24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1" t="s">
        <v>242</v>
      </c>
      <c r="AU101" s="241" t="s">
        <v>88</v>
      </c>
      <c r="AV101" s="13" t="s">
        <v>88</v>
      </c>
      <c r="AW101" s="13" t="s">
        <v>40</v>
      </c>
      <c r="AX101" s="13" t="s">
        <v>79</v>
      </c>
      <c r="AY101" s="241" t="s">
        <v>137</v>
      </c>
    </row>
    <row r="102" spans="1:51" s="13" customFormat="1" ht="12">
      <c r="A102" s="13"/>
      <c r="B102" s="231"/>
      <c r="C102" s="232"/>
      <c r="D102" s="211" t="s">
        <v>242</v>
      </c>
      <c r="E102" s="233" t="s">
        <v>20</v>
      </c>
      <c r="F102" s="234" t="s">
        <v>849</v>
      </c>
      <c r="G102" s="232"/>
      <c r="H102" s="235">
        <v>3.696</v>
      </c>
      <c r="I102" s="236"/>
      <c r="J102" s="232"/>
      <c r="K102" s="232"/>
      <c r="L102" s="237"/>
      <c r="M102" s="238"/>
      <c r="N102" s="239"/>
      <c r="O102" s="239"/>
      <c r="P102" s="239"/>
      <c r="Q102" s="239"/>
      <c r="R102" s="239"/>
      <c r="S102" s="239"/>
      <c r="T102" s="24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1" t="s">
        <v>242</v>
      </c>
      <c r="AU102" s="241" t="s">
        <v>88</v>
      </c>
      <c r="AV102" s="13" t="s">
        <v>88</v>
      </c>
      <c r="AW102" s="13" t="s">
        <v>40</v>
      </c>
      <c r="AX102" s="13" t="s">
        <v>79</v>
      </c>
      <c r="AY102" s="241" t="s">
        <v>137</v>
      </c>
    </row>
    <row r="103" spans="1:51" s="13" customFormat="1" ht="12">
      <c r="A103" s="13"/>
      <c r="B103" s="231"/>
      <c r="C103" s="232"/>
      <c r="D103" s="211" t="s">
        <v>242</v>
      </c>
      <c r="E103" s="233" t="s">
        <v>20</v>
      </c>
      <c r="F103" s="234" t="s">
        <v>850</v>
      </c>
      <c r="G103" s="232"/>
      <c r="H103" s="235">
        <v>20.78</v>
      </c>
      <c r="I103" s="236"/>
      <c r="J103" s="232"/>
      <c r="K103" s="232"/>
      <c r="L103" s="237"/>
      <c r="M103" s="238"/>
      <c r="N103" s="239"/>
      <c r="O103" s="239"/>
      <c r="P103" s="239"/>
      <c r="Q103" s="239"/>
      <c r="R103" s="239"/>
      <c r="S103" s="239"/>
      <c r="T103" s="24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1" t="s">
        <v>242</v>
      </c>
      <c r="AU103" s="241" t="s">
        <v>88</v>
      </c>
      <c r="AV103" s="13" t="s">
        <v>88</v>
      </c>
      <c r="AW103" s="13" t="s">
        <v>40</v>
      </c>
      <c r="AX103" s="13" t="s">
        <v>79</v>
      </c>
      <c r="AY103" s="241" t="s">
        <v>137</v>
      </c>
    </row>
    <row r="104" spans="1:51" s="13" customFormat="1" ht="12">
      <c r="A104" s="13"/>
      <c r="B104" s="231"/>
      <c r="C104" s="232"/>
      <c r="D104" s="211" t="s">
        <v>242</v>
      </c>
      <c r="E104" s="233" t="s">
        <v>20</v>
      </c>
      <c r="F104" s="234" t="s">
        <v>851</v>
      </c>
      <c r="G104" s="232"/>
      <c r="H104" s="235">
        <v>11.936</v>
      </c>
      <c r="I104" s="236"/>
      <c r="J104" s="232"/>
      <c r="K104" s="232"/>
      <c r="L104" s="237"/>
      <c r="M104" s="238"/>
      <c r="N104" s="239"/>
      <c r="O104" s="239"/>
      <c r="P104" s="239"/>
      <c r="Q104" s="239"/>
      <c r="R104" s="239"/>
      <c r="S104" s="239"/>
      <c r="T104" s="24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1" t="s">
        <v>242</v>
      </c>
      <c r="AU104" s="241" t="s">
        <v>88</v>
      </c>
      <c r="AV104" s="13" t="s">
        <v>88</v>
      </c>
      <c r="AW104" s="13" t="s">
        <v>40</v>
      </c>
      <c r="AX104" s="13" t="s">
        <v>79</v>
      </c>
      <c r="AY104" s="241" t="s">
        <v>137</v>
      </c>
    </row>
    <row r="105" spans="1:51" s="13" customFormat="1" ht="12">
      <c r="A105" s="13"/>
      <c r="B105" s="231"/>
      <c r="C105" s="232"/>
      <c r="D105" s="211" t="s">
        <v>242</v>
      </c>
      <c r="E105" s="233" t="s">
        <v>20</v>
      </c>
      <c r="F105" s="234" t="s">
        <v>852</v>
      </c>
      <c r="G105" s="232"/>
      <c r="H105" s="235">
        <v>11.216</v>
      </c>
      <c r="I105" s="236"/>
      <c r="J105" s="232"/>
      <c r="K105" s="232"/>
      <c r="L105" s="237"/>
      <c r="M105" s="238"/>
      <c r="N105" s="239"/>
      <c r="O105" s="239"/>
      <c r="P105" s="239"/>
      <c r="Q105" s="239"/>
      <c r="R105" s="239"/>
      <c r="S105" s="239"/>
      <c r="T105" s="24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1" t="s">
        <v>242</v>
      </c>
      <c r="AU105" s="241" t="s">
        <v>88</v>
      </c>
      <c r="AV105" s="13" t="s">
        <v>88</v>
      </c>
      <c r="AW105" s="13" t="s">
        <v>40</v>
      </c>
      <c r="AX105" s="13" t="s">
        <v>79</v>
      </c>
      <c r="AY105" s="241" t="s">
        <v>137</v>
      </c>
    </row>
    <row r="106" spans="1:51" s="15" customFormat="1" ht="12">
      <c r="A106" s="15"/>
      <c r="B106" s="253"/>
      <c r="C106" s="254"/>
      <c r="D106" s="211" t="s">
        <v>242</v>
      </c>
      <c r="E106" s="255" t="s">
        <v>20</v>
      </c>
      <c r="F106" s="256" t="s">
        <v>600</v>
      </c>
      <c r="G106" s="254"/>
      <c r="H106" s="255" t="s">
        <v>20</v>
      </c>
      <c r="I106" s="257"/>
      <c r="J106" s="254"/>
      <c r="K106" s="254"/>
      <c r="L106" s="258"/>
      <c r="M106" s="259"/>
      <c r="N106" s="260"/>
      <c r="O106" s="260"/>
      <c r="P106" s="260"/>
      <c r="Q106" s="260"/>
      <c r="R106" s="260"/>
      <c r="S106" s="260"/>
      <c r="T106" s="261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62" t="s">
        <v>242</v>
      </c>
      <c r="AU106" s="262" t="s">
        <v>88</v>
      </c>
      <c r="AV106" s="15" t="s">
        <v>22</v>
      </c>
      <c r="AW106" s="15" t="s">
        <v>40</v>
      </c>
      <c r="AX106" s="15" t="s">
        <v>79</v>
      </c>
      <c r="AY106" s="262" t="s">
        <v>137</v>
      </c>
    </row>
    <row r="107" spans="1:51" s="13" customFormat="1" ht="12">
      <c r="A107" s="13"/>
      <c r="B107" s="231"/>
      <c r="C107" s="232"/>
      <c r="D107" s="211" t="s">
        <v>242</v>
      </c>
      <c r="E107" s="233" t="s">
        <v>20</v>
      </c>
      <c r="F107" s="234" t="s">
        <v>330</v>
      </c>
      <c r="G107" s="232"/>
      <c r="H107" s="235">
        <v>4.95</v>
      </c>
      <c r="I107" s="236"/>
      <c r="J107" s="232"/>
      <c r="K107" s="232"/>
      <c r="L107" s="237"/>
      <c r="M107" s="238"/>
      <c r="N107" s="239"/>
      <c r="O107" s="239"/>
      <c r="P107" s="239"/>
      <c r="Q107" s="239"/>
      <c r="R107" s="239"/>
      <c r="S107" s="239"/>
      <c r="T107" s="24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1" t="s">
        <v>242</v>
      </c>
      <c r="AU107" s="241" t="s">
        <v>88</v>
      </c>
      <c r="AV107" s="13" t="s">
        <v>88</v>
      </c>
      <c r="AW107" s="13" t="s">
        <v>40</v>
      </c>
      <c r="AX107" s="13" t="s">
        <v>79</v>
      </c>
      <c r="AY107" s="241" t="s">
        <v>137</v>
      </c>
    </row>
    <row r="108" spans="1:51" s="14" customFormat="1" ht="12">
      <c r="A108" s="14"/>
      <c r="B108" s="242"/>
      <c r="C108" s="243"/>
      <c r="D108" s="211" t="s">
        <v>242</v>
      </c>
      <c r="E108" s="244" t="s">
        <v>20</v>
      </c>
      <c r="F108" s="245" t="s">
        <v>256</v>
      </c>
      <c r="G108" s="243"/>
      <c r="H108" s="246">
        <v>63.534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242</v>
      </c>
      <c r="AU108" s="252" t="s">
        <v>88</v>
      </c>
      <c r="AV108" s="14" t="s">
        <v>142</v>
      </c>
      <c r="AW108" s="14" t="s">
        <v>40</v>
      </c>
      <c r="AX108" s="14" t="s">
        <v>22</v>
      </c>
      <c r="AY108" s="252" t="s">
        <v>137</v>
      </c>
    </row>
    <row r="109" spans="1:65" s="2" customFormat="1" ht="21.75" customHeight="1">
      <c r="A109" s="40"/>
      <c r="B109" s="41"/>
      <c r="C109" s="198" t="s">
        <v>151</v>
      </c>
      <c r="D109" s="198" t="s">
        <v>138</v>
      </c>
      <c r="E109" s="199" t="s">
        <v>337</v>
      </c>
      <c r="F109" s="200" t="s">
        <v>338</v>
      </c>
      <c r="G109" s="201" t="s">
        <v>285</v>
      </c>
      <c r="H109" s="202">
        <v>68.484</v>
      </c>
      <c r="I109" s="203"/>
      <c r="J109" s="204">
        <f>ROUND(I109*H109,2)</f>
        <v>0</v>
      </c>
      <c r="K109" s="200" t="s">
        <v>237</v>
      </c>
      <c r="L109" s="46"/>
      <c r="M109" s="205" t="s">
        <v>20</v>
      </c>
      <c r="N109" s="206" t="s">
        <v>50</v>
      </c>
      <c r="O109" s="86"/>
      <c r="P109" s="207">
        <f>O109*H109</f>
        <v>0</v>
      </c>
      <c r="Q109" s="207">
        <v>0</v>
      </c>
      <c r="R109" s="207">
        <f>Q109*H109</f>
        <v>0</v>
      </c>
      <c r="S109" s="207">
        <v>0</v>
      </c>
      <c r="T109" s="208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09" t="s">
        <v>142</v>
      </c>
      <c r="AT109" s="209" t="s">
        <v>138</v>
      </c>
      <c r="AU109" s="209" t="s">
        <v>88</v>
      </c>
      <c r="AY109" s="19" t="s">
        <v>137</v>
      </c>
      <c r="BE109" s="210">
        <f>IF(N109="základní",J109,0)</f>
        <v>0</v>
      </c>
      <c r="BF109" s="210">
        <f>IF(N109="snížená",J109,0)</f>
        <v>0</v>
      </c>
      <c r="BG109" s="210">
        <f>IF(N109="zákl. přenesená",J109,0)</f>
        <v>0</v>
      </c>
      <c r="BH109" s="210">
        <f>IF(N109="sníž. přenesená",J109,0)</f>
        <v>0</v>
      </c>
      <c r="BI109" s="210">
        <f>IF(N109="nulová",J109,0)</f>
        <v>0</v>
      </c>
      <c r="BJ109" s="19" t="s">
        <v>22</v>
      </c>
      <c r="BK109" s="210">
        <f>ROUND(I109*H109,2)</f>
        <v>0</v>
      </c>
      <c r="BL109" s="19" t="s">
        <v>142</v>
      </c>
      <c r="BM109" s="209" t="s">
        <v>853</v>
      </c>
    </row>
    <row r="110" spans="1:47" s="2" customFormat="1" ht="12">
      <c r="A110" s="40"/>
      <c r="B110" s="41"/>
      <c r="C110" s="42"/>
      <c r="D110" s="211" t="s">
        <v>144</v>
      </c>
      <c r="E110" s="42"/>
      <c r="F110" s="212" t="s">
        <v>340</v>
      </c>
      <c r="G110" s="42"/>
      <c r="H110" s="42"/>
      <c r="I110" s="213"/>
      <c r="J110" s="42"/>
      <c r="K110" s="42"/>
      <c r="L110" s="46"/>
      <c r="M110" s="214"/>
      <c r="N110" s="215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144</v>
      </c>
      <c r="AU110" s="19" t="s">
        <v>88</v>
      </c>
    </row>
    <row r="111" spans="1:47" s="2" customFormat="1" ht="12">
      <c r="A111" s="40"/>
      <c r="B111" s="41"/>
      <c r="C111" s="42"/>
      <c r="D111" s="229" t="s">
        <v>240</v>
      </c>
      <c r="E111" s="42"/>
      <c r="F111" s="230" t="s">
        <v>341</v>
      </c>
      <c r="G111" s="42"/>
      <c r="H111" s="42"/>
      <c r="I111" s="213"/>
      <c r="J111" s="42"/>
      <c r="K111" s="42"/>
      <c r="L111" s="46"/>
      <c r="M111" s="214"/>
      <c r="N111" s="215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240</v>
      </c>
      <c r="AU111" s="19" t="s">
        <v>88</v>
      </c>
    </row>
    <row r="112" spans="1:51" s="15" customFormat="1" ht="12">
      <c r="A112" s="15"/>
      <c r="B112" s="253"/>
      <c r="C112" s="254"/>
      <c r="D112" s="211" t="s">
        <v>242</v>
      </c>
      <c r="E112" s="255" t="s">
        <v>20</v>
      </c>
      <c r="F112" s="256" t="s">
        <v>854</v>
      </c>
      <c r="G112" s="254"/>
      <c r="H112" s="255" t="s">
        <v>20</v>
      </c>
      <c r="I112" s="257"/>
      <c r="J112" s="254"/>
      <c r="K112" s="254"/>
      <c r="L112" s="258"/>
      <c r="M112" s="259"/>
      <c r="N112" s="260"/>
      <c r="O112" s="260"/>
      <c r="P112" s="260"/>
      <c r="Q112" s="260"/>
      <c r="R112" s="260"/>
      <c r="S112" s="260"/>
      <c r="T112" s="261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62" t="s">
        <v>242</v>
      </c>
      <c r="AU112" s="262" t="s">
        <v>88</v>
      </c>
      <c r="AV112" s="15" t="s">
        <v>22</v>
      </c>
      <c r="AW112" s="15" t="s">
        <v>40</v>
      </c>
      <c r="AX112" s="15" t="s">
        <v>79</v>
      </c>
      <c r="AY112" s="262" t="s">
        <v>137</v>
      </c>
    </row>
    <row r="113" spans="1:51" s="13" customFormat="1" ht="12">
      <c r="A113" s="13"/>
      <c r="B113" s="231"/>
      <c r="C113" s="232"/>
      <c r="D113" s="211" t="s">
        <v>242</v>
      </c>
      <c r="E113" s="233" t="s">
        <v>20</v>
      </c>
      <c r="F113" s="234" t="s">
        <v>855</v>
      </c>
      <c r="G113" s="232"/>
      <c r="H113" s="235">
        <v>63.534</v>
      </c>
      <c r="I113" s="236"/>
      <c r="J113" s="232"/>
      <c r="K113" s="232"/>
      <c r="L113" s="237"/>
      <c r="M113" s="238"/>
      <c r="N113" s="239"/>
      <c r="O113" s="239"/>
      <c r="P113" s="239"/>
      <c r="Q113" s="239"/>
      <c r="R113" s="239"/>
      <c r="S113" s="239"/>
      <c r="T113" s="24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1" t="s">
        <v>242</v>
      </c>
      <c r="AU113" s="241" t="s">
        <v>88</v>
      </c>
      <c r="AV113" s="13" t="s">
        <v>88</v>
      </c>
      <c r="AW113" s="13" t="s">
        <v>40</v>
      </c>
      <c r="AX113" s="13" t="s">
        <v>79</v>
      </c>
      <c r="AY113" s="241" t="s">
        <v>137</v>
      </c>
    </row>
    <row r="114" spans="1:51" s="16" customFormat="1" ht="12">
      <c r="A114" s="16"/>
      <c r="B114" s="273"/>
      <c r="C114" s="274"/>
      <c r="D114" s="211" t="s">
        <v>242</v>
      </c>
      <c r="E114" s="275" t="s">
        <v>20</v>
      </c>
      <c r="F114" s="276" t="s">
        <v>345</v>
      </c>
      <c r="G114" s="274"/>
      <c r="H114" s="277">
        <v>63.534</v>
      </c>
      <c r="I114" s="278"/>
      <c r="J114" s="274"/>
      <c r="K114" s="274"/>
      <c r="L114" s="279"/>
      <c r="M114" s="280"/>
      <c r="N114" s="281"/>
      <c r="O114" s="281"/>
      <c r="P114" s="281"/>
      <c r="Q114" s="281"/>
      <c r="R114" s="281"/>
      <c r="S114" s="281"/>
      <c r="T114" s="282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T114" s="283" t="s">
        <v>242</v>
      </c>
      <c r="AU114" s="283" t="s">
        <v>88</v>
      </c>
      <c r="AV114" s="16" t="s">
        <v>151</v>
      </c>
      <c r="AW114" s="16" t="s">
        <v>40</v>
      </c>
      <c r="AX114" s="16" t="s">
        <v>79</v>
      </c>
      <c r="AY114" s="283" t="s">
        <v>137</v>
      </c>
    </row>
    <row r="115" spans="1:51" s="15" customFormat="1" ht="12">
      <c r="A115" s="15"/>
      <c r="B115" s="253"/>
      <c r="C115" s="254"/>
      <c r="D115" s="211" t="s">
        <v>242</v>
      </c>
      <c r="E115" s="255" t="s">
        <v>20</v>
      </c>
      <c r="F115" s="256" t="s">
        <v>856</v>
      </c>
      <c r="G115" s="254"/>
      <c r="H115" s="255" t="s">
        <v>20</v>
      </c>
      <c r="I115" s="257"/>
      <c r="J115" s="254"/>
      <c r="K115" s="254"/>
      <c r="L115" s="258"/>
      <c r="M115" s="259"/>
      <c r="N115" s="260"/>
      <c r="O115" s="260"/>
      <c r="P115" s="260"/>
      <c r="Q115" s="260"/>
      <c r="R115" s="260"/>
      <c r="S115" s="260"/>
      <c r="T115" s="261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62" t="s">
        <v>242</v>
      </c>
      <c r="AU115" s="262" t="s">
        <v>88</v>
      </c>
      <c r="AV115" s="15" t="s">
        <v>22</v>
      </c>
      <c r="AW115" s="15" t="s">
        <v>40</v>
      </c>
      <c r="AX115" s="15" t="s">
        <v>79</v>
      </c>
      <c r="AY115" s="262" t="s">
        <v>137</v>
      </c>
    </row>
    <row r="116" spans="1:51" s="13" customFormat="1" ht="12">
      <c r="A116" s="13"/>
      <c r="B116" s="231"/>
      <c r="C116" s="232"/>
      <c r="D116" s="211" t="s">
        <v>242</v>
      </c>
      <c r="E116" s="233" t="s">
        <v>20</v>
      </c>
      <c r="F116" s="234" t="s">
        <v>857</v>
      </c>
      <c r="G116" s="232"/>
      <c r="H116" s="235">
        <v>4.95</v>
      </c>
      <c r="I116" s="236"/>
      <c r="J116" s="232"/>
      <c r="K116" s="232"/>
      <c r="L116" s="237"/>
      <c r="M116" s="238"/>
      <c r="N116" s="239"/>
      <c r="O116" s="239"/>
      <c r="P116" s="239"/>
      <c r="Q116" s="239"/>
      <c r="R116" s="239"/>
      <c r="S116" s="239"/>
      <c r="T116" s="24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1" t="s">
        <v>242</v>
      </c>
      <c r="AU116" s="241" t="s">
        <v>88</v>
      </c>
      <c r="AV116" s="13" t="s">
        <v>88</v>
      </c>
      <c r="AW116" s="13" t="s">
        <v>40</v>
      </c>
      <c r="AX116" s="13" t="s">
        <v>79</v>
      </c>
      <c r="AY116" s="241" t="s">
        <v>137</v>
      </c>
    </row>
    <row r="117" spans="1:51" s="16" customFormat="1" ht="12">
      <c r="A117" s="16"/>
      <c r="B117" s="273"/>
      <c r="C117" s="274"/>
      <c r="D117" s="211" t="s">
        <v>242</v>
      </c>
      <c r="E117" s="275" t="s">
        <v>20</v>
      </c>
      <c r="F117" s="276" t="s">
        <v>345</v>
      </c>
      <c r="G117" s="274"/>
      <c r="H117" s="277">
        <v>4.95</v>
      </c>
      <c r="I117" s="278"/>
      <c r="J117" s="274"/>
      <c r="K117" s="274"/>
      <c r="L117" s="279"/>
      <c r="M117" s="280"/>
      <c r="N117" s="281"/>
      <c r="O117" s="281"/>
      <c r="P117" s="281"/>
      <c r="Q117" s="281"/>
      <c r="R117" s="281"/>
      <c r="S117" s="281"/>
      <c r="T117" s="282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T117" s="283" t="s">
        <v>242</v>
      </c>
      <c r="AU117" s="283" t="s">
        <v>88</v>
      </c>
      <c r="AV117" s="16" t="s">
        <v>151</v>
      </c>
      <c r="AW117" s="16" t="s">
        <v>40</v>
      </c>
      <c r="AX117" s="16" t="s">
        <v>79</v>
      </c>
      <c r="AY117" s="283" t="s">
        <v>137</v>
      </c>
    </row>
    <row r="118" spans="1:51" s="14" customFormat="1" ht="12">
      <c r="A118" s="14"/>
      <c r="B118" s="242"/>
      <c r="C118" s="243"/>
      <c r="D118" s="211" t="s">
        <v>242</v>
      </c>
      <c r="E118" s="244" t="s">
        <v>20</v>
      </c>
      <c r="F118" s="245" t="s">
        <v>256</v>
      </c>
      <c r="G118" s="243"/>
      <c r="H118" s="246">
        <v>68.484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2" t="s">
        <v>242</v>
      </c>
      <c r="AU118" s="252" t="s">
        <v>88</v>
      </c>
      <c r="AV118" s="14" t="s">
        <v>142</v>
      </c>
      <c r="AW118" s="14" t="s">
        <v>40</v>
      </c>
      <c r="AX118" s="14" t="s">
        <v>22</v>
      </c>
      <c r="AY118" s="252" t="s">
        <v>137</v>
      </c>
    </row>
    <row r="119" spans="1:65" s="2" customFormat="1" ht="16.5" customHeight="1">
      <c r="A119" s="40"/>
      <c r="B119" s="41"/>
      <c r="C119" s="198" t="s">
        <v>142</v>
      </c>
      <c r="D119" s="198" t="s">
        <v>138</v>
      </c>
      <c r="E119" s="199" t="s">
        <v>858</v>
      </c>
      <c r="F119" s="200" t="s">
        <v>859</v>
      </c>
      <c r="G119" s="201" t="s">
        <v>285</v>
      </c>
      <c r="H119" s="202">
        <v>4.95</v>
      </c>
      <c r="I119" s="203"/>
      <c r="J119" s="204">
        <f>ROUND(I119*H119,2)</f>
        <v>0</v>
      </c>
      <c r="K119" s="200" t="s">
        <v>237</v>
      </c>
      <c r="L119" s="46"/>
      <c r="M119" s="205" t="s">
        <v>20</v>
      </c>
      <c r="N119" s="206" t="s">
        <v>50</v>
      </c>
      <c r="O119" s="86"/>
      <c r="P119" s="207">
        <f>O119*H119</f>
        <v>0</v>
      </c>
      <c r="Q119" s="207">
        <v>0</v>
      </c>
      <c r="R119" s="207">
        <f>Q119*H119</f>
        <v>0</v>
      </c>
      <c r="S119" s="207">
        <v>0</v>
      </c>
      <c r="T119" s="208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09" t="s">
        <v>142</v>
      </c>
      <c r="AT119" s="209" t="s">
        <v>138</v>
      </c>
      <c r="AU119" s="209" t="s">
        <v>88</v>
      </c>
      <c r="AY119" s="19" t="s">
        <v>137</v>
      </c>
      <c r="BE119" s="210">
        <f>IF(N119="základní",J119,0)</f>
        <v>0</v>
      </c>
      <c r="BF119" s="210">
        <f>IF(N119="snížená",J119,0)</f>
        <v>0</v>
      </c>
      <c r="BG119" s="210">
        <f>IF(N119="zákl. přenesená",J119,0)</f>
        <v>0</v>
      </c>
      <c r="BH119" s="210">
        <f>IF(N119="sníž. přenesená",J119,0)</f>
        <v>0</v>
      </c>
      <c r="BI119" s="210">
        <f>IF(N119="nulová",J119,0)</f>
        <v>0</v>
      </c>
      <c r="BJ119" s="19" t="s">
        <v>22</v>
      </c>
      <c r="BK119" s="210">
        <f>ROUND(I119*H119,2)</f>
        <v>0</v>
      </c>
      <c r="BL119" s="19" t="s">
        <v>142</v>
      </c>
      <c r="BM119" s="209" t="s">
        <v>860</v>
      </c>
    </row>
    <row r="120" spans="1:47" s="2" customFormat="1" ht="12">
      <c r="A120" s="40"/>
      <c r="B120" s="41"/>
      <c r="C120" s="42"/>
      <c r="D120" s="211" t="s">
        <v>144</v>
      </c>
      <c r="E120" s="42"/>
      <c r="F120" s="212" t="s">
        <v>861</v>
      </c>
      <c r="G120" s="42"/>
      <c r="H120" s="42"/>
      <c r="I120" s="213"/>
      <c r="J120" s="42"/>
      <c r="K120" s="42"/>
      <c r="L120" s="46"/>
      <c r="M120" s="214"/>
      <c r="N120" s="215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144</v>
      </c>
      <c r="AU120" s="19" t="s">
        <v>88</v>
      </c>
    </row>
    <row r="121" spans="1:47" s="2" customFormat="1" ht="12">
      <c r="A121" s="40"/>
      <c r="B121" s="41"/>
      <c r="C121" s="42"/>
      <c r="D121" s="229" t="s">
        <v>240</v>
      </c>
      <c r="E121" s="42"/>
      <c r="F121" s="230" t="s">
        <v>862</v>
      </c>
      <c r="G121" s="42"/>
      <c r="H121" s="42"/>
      <c r="I121" s="213"/>
      <c r="J121" s="42"/>
      <c r="K121" s="42"/>
      <c r="L121" s="46"/>
      <c r="M121" s="214"/>
      <c r="N121" s="215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240</v>
      </c>
      <c r="AU121" s="19" t="s">
        <v>88</v>
      </c>
    </row>
    <row r="122" spans="1:51" s="15" customFormat="1" ht="12">
      <c r="A122" s="15"/>
      <c r="B122" s="253"/>
      <c r="C122" s="254"/>
      <c r="D122" s="211" t="s">
        <v>242</v>
      </c>
      <c r="E122" s="255" t="s">
        <v>20</v>
      </c>
      <c r="F122" s="256" t="s">
        <v>863</v>
      </c>
      <c r="G122" s="254"/>
      <c r="H122" s="255" t="s">
        <v>20</v>
      </c>
      <c r="I122" s="257"/>
      <c r="J122" s="254"/>
      <c r="K122" s="254"/>
      <c r="L122" s="258"/>
      <c r="M122" s="259"/>
      <c r="N122" s="260"/>
      <c r="O122" s="260"/>
      <c r="P122" s="260"/>
      <c r="Q122" s="260"/>
      <c r="R122" s="260"/>
      <c r="S122" s="260"/>
      <c r="T122" s="261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62" t="s">
        <v>242</v>
      </c>
      <c r="AU122" s="262" t="s">
        <v>88</v>
      </c>
      <c r="AV122" s="15" t="s">
        <v>22</v>
      </c>
      <c r="AW122" s="15" t="s">
        <v>40</v>
      </c>
      <c r="AX122" s="15" t="s">
        <v>79</v>
      </c>
      <c r="AY122" s="262" t="s">
        <v>137</v>
      </c>
    </row>
    <row r="123" spans="1:51" s="13" customFormat="1" ht="12">
      <c r="A123" s="13"/>
      <c r="B123" s="231"/>
      <c r="C123" s="232"/>
      <c r="D123" s="211" t="s">
        <v>242</v>
      </c>
      <c r="E123" s="233" t="s">
        <v>20</v>
      </c>
      <c r="F123" s="234" t="s">
        <v>857</v>
      </c>
      <c r="G123" s="232"/>
      <c r="H123" s="235">
        <v>4.95</v>
      </c>
      <c r="I123" s="236"/>
      <c r="J123" s="232"/>
      <c r="K123" s="232"/>
      <c r="L123" s="237"/>
      <c r="M123" s="238"/>
      <c r="N123" s="239"/>
      <c r="O123" s="239"/>
      <c r="P123" s="239"/>
      <c r="Q123" s="239"/>
      <c r="R123" s="239"/>
      <c r="S123" s="239"/>
      <c r="T123" s="24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1" t="s">
        <v>242</v>
      </c>
      <c r="AU123" s="241" t="s">
        <v>88</v>
      </c>
      <c r="AV123" s="13" t="s">
        <v>88</v>
      </c>
      <c r="AW123" s="13" t="s">
        <v>40</v>
      </c>
      <c r="AX123" s="13" t="s">
        <v>79</v>
      </c>
      <c r="AY123" s="241" t="s">
        <v>137</v>
      </c>
    </row>
    <row r="124" spans="1:51" s="14" customFormat="1" ht="12">
      <c r="A124" s="14"/>
      <c r="B124" s="242"/>
      <c r="C124" s="243"/>
      <c r="D124" s="211" t="s">
        <v>242</v>
      </c>
      <c r="E124" s="244" t="s">
        <v>20</v>
      </c>
      <c r="F124" s="245" t="s">
        <v>256</v>
      </c>
      <c r="G124" s="243"/>
      <c r="H124" s="246">
        <v>4.95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2" t="s">
        <v>242</v>
      </c>
      <c r="AU124" s="252" t="s">
        <v>88</v>
      </c>
      <c r="AV124" s="14" t="s">
        <v>142</v>
      </c>
      <c r="AW124" s="14" t="s">
        <v>40</v>
      </c>
      <c r="AX124" s="14" t="s">
        <v>22</v>
      </c>
      <c r="AY124" s="252" t="s">
        <v>137</v>
      </c>
    </row>
    <row r="125" spans="1:65" s="2" customFormat="1" ht="16.5" customHeight="1">
      <c r="A125" s="40"/>
      <c r="B125" s="41"/>
      <c r="C125" s="198" t="s">
        <v>136</v>
      </c>
      <c r="D125" s="198" t="s">
        <v>138</v>
      </c>
      <c r="E125" s="199" t="s">
        <v>381</v>
      </c>
      <c r="F125" s="200" t="s">
        <v>382</v>
      </c>
      <c r="G125" s="201" t="s">
        <v>285</v>
      </c>
      <c r="H125" s="202">
        <v>63.534</v>
      </c>
      <c r="I125" s="203"/>
      <c r="J125" s="204">
        <f>ROUND(I125*H125,2)</f>
        <v>0</v>
      </c>
      <c r="K125" s="200" t="s">
        <v>237</v>
      </c>
      <c r="L125" s="46"/>
      <c r="M125" s="205" t="s">
        <v>20</v>
      </c>
      <c r="N125" s="206" t="s">
        <v>50</v>
      </c>
      <c r="O125" s="86"/>
      <c r="P125" s="207">
        <f>O125*H125</f>
        <v>0</v>
      </c>
      <c r="Q125" s="207">
        <v>0</v>
      </c>
      <c r="R125" s="207">
        <f>Q125*H125</f>
        <v>0</v>
      </c>
      <c r="S125" s="207">
        <v>0</v>
      </c>
      <c r="T125" s="208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09" t="s">
        <v>142</v>
      </c>
      <c r="AT125" s="209" t="s">
        <v>138</v>
      </c>
      <c r="AU125" s="209" t="s">
        <v>88</v>
      </c>
      <c r="AY125" s="19" t="s">
        <v>137</v>
      </c>
      <c r="BE125" s="210">
        <f>IF(N125="základní",J125,0)</f>
        <v>0</v>
      </c>
      <c r="BF125" s="210">
        <f>IF(N125="snížená",J125,0)</f>
        <v>0</v>
      </c>
      <c r="BG125" s="210">
        <f>IF(N125="zákl. přenesená",J125,0)</f>
        <v>0</v>
      </c>
      <c r="BH125" s="210">
        <f>IF(N125="sníž. přenesená",J125,0)</f>
        <v>0</v>
      </c>
      <c r="BI125" s="210">
        <f>IF(N125="nulová",J125,0)</f>
        <v>0</v>
      </c>
      <c r="BJ125" s="19" t="s">
        <v>22</v>
      </c>
      <c r="BK125" s="210">
        <f>ROUND(I125*H125,2)</f>
        <v>0</v>
      </c>
      <c r="BL125" s="19" t="s">
        <v>142</v>
      </c>
      <c r="BM125" s="209" t="s">
        <v>864</v>
      </c>
    </row>
    <row r="126" spans="1:47" s="2" customFormat="1" ht="12">
      <c r="A126" s="40"/>
      <c r="B126" s="41"/>
      <c r="C126" s="42"/>
      <c r="D126" s="211" t="s">
        <v>144</v>
      </c>
      <c r="E126" s="42"/>
      <c r="F126" s="212" t="s">
        <v>384</v>
      </c>
      <c r="G126" s="42"/>
      <c r="H126" s="42"/>
      <c r="I126" s="213"/>
      <c r="J126" s="42"/>
      <c r="K126" s="42"/>
      <c r="L126" s="46"/>
      <c r="M126" s="214"/>
      <c r="N126" s="215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144</v>
      </c>
      <c r="AU126" s="19" t="s">
        <v>88</v>
      </c>
    </row>
    <row r="127" spans="1:47" s="2" customFormat="1" ht="12">
      <c r="A127" s="40"/>
      <c r="B127" s="41"/>
      <c r="C127" s="42"/>
      <c r="D127" s="229" t="s">
        <v>240</v>
      </c>
      <c r="E127" s="42"/>
      <c r="F127" s="230" t="s">
        <v>385</v>
      </c>
      <c r="G127" s="42"/>
      <c r="H127" s="42"/>
      <c r="I127" s="213"/>
      <c r="J127" s="42"/>
      <c r="K127" s="42"/>
      <c r="L127" s="46"/>
      <c r="M127" s="214"/>
      <c r="N127" s="215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240</v>
      </c>
      <c r="AU127" s="19" t="s">
        <v>88</v>
      </c>
    </row>
    <row r="128" spans="1:51" s="15" customFormat="1" ht="12">
      <c r="A128" s="15"/>
      <c r="B128" s="253"/>
      <c r="C128" s="254"/>
      <c r="D128" s="211" t="s">
        <v>242</v>
      </c>
      <c r="E128" s="255" t="s">
        <v>20</v>
      </c>
      <c r="F128" s="256" t="s">
        <v>865</v>
      </c>
      <c r="G128" s="254"/>
      <c r="H128" s="255" t="s">
        <v>20</v>
      </c>
      <c r="I128" s="257"/>
      <c r="J128" s="254"/>
      <c r="K128" s="254"/>
      <c r="L128" s="258"/>
      <c r="M128" s="259"/>
      <c r="N128" s="260"/>
      <c r="O128" s="260"/>
      <c r="P128" s="260"/>
      <c r="Q128" s="260"/>
      <c r="R128" s="260"/>
      <c r="S128" s="260"/>
      <c r="T128" s="261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2" t="s">
        <v>242</v>
      </c>
      <c r="AU128" s="262" t="s">
        <v>88</v>
      </c>
      <c r="AV128" s="15" t="s">
        <v>22</v>
      </c>
      <c r="AW128" s="15" t="s">
        <v>40</v>
      </c>
      <c r="AX128" s="15" t="s">
        <v>79</v>
      </c>
      <c r="AY128" s="262" t="s">
        <v>137</v>
      </c>
    </row>
    <row r="129" spans="1:51" s="13" customFormat="1" ht="12">
      <c r="A129" s="13"/>
      <c r="B129" s="231"/>
      <c r="C129" s="232"/>
      <c r="D129" s="211" t="s">
        <v>242</v>
      </c>
      <c r="E129" s="233" t="s">
        <v>20</v>
      </c>
      <c r="F129" s="234" t="s">
        <v>855</v>
      </c>
      <c r="G129" s="232"/>
      <c r="H129" s="235">
        <v>63.534</v>
      </c>
      <c r="I129" s="236"/>
      <c r="J129" s="232"/>
      <c r="K129" s="232"/>
      <c r="L129" s="237"/>
      <c r="M129" s="238"/>
      <c r="N129" s="239"/>
      <c r="O129" s="239"/>
      <c r="P129" s="239"/>
      <c r="Q129" s="239"/>
      <c r="R129" s="239"/>
      <c r="S129" s="239"/>
      <c r="T129" s="24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1" t="s">
        <v>242</v>
      </c>
      <c r="AU129" s="241" t="s">
        <v>88</v>
      </c>
      <c r="AV129" s="13" t="s">
        <v>88</v>
      </c>
      <c r="AW129" s="13" t="s">
        <v>40</v>
      </c>
      <c r="AX129" s="13" t="s">
        <v>22</v>
      </c>
      <c r="AY129" s="241" t="s">
        <v>137</v>
      </c>
    </row>
    <row r="130" spans="1:65" s="2" customFormat="1" ht="16.5" customHeight="1">
      <c r="A130" s="40"/>
      <c r="B130" s="41"/>
      <c r="C130" s="198" t="s">
        <v>162</v>
      </c>
      <c r="D130" s="198" t="s">
        <v>138</v>
      </c>
      <c r="E130" s="199" t="s">
        <v>391</v>
      </c>
      <c r="F130" s="200" t="s">
        <v>392</v>
      </c>
      <c r="G130" s="201" t="s">
        <v>285</v>
      </c>
      <c r="H130" s="202">
        <v>4.95</v>
      </c>
      <c r="I130" s="203"/>
      <c r="J130" s="204">
        <f>ROUND(I130*H130,2)</f>
        <v>0</v>
      </c>
      <c r="K130" s="200" t="s">
        <v>237</v>
      </c>
      <c r="L130" s="46"/>
      <c r="M130" s="205" t="s">
        <v>20</v>
      </c>
      <c r="N130" s="206" t="s">
        <v>50</v>
      </c>
      <c r="O130" s="86"/>
      <c r="P130" s="207">
        <f>O130*H130</f>
        <v>0</v>
      </c>
      <c r="Q130" s="207">
        <v>0</v>
      </c>
      <c r="R130" s="207">
        <f>Q130*H130</f>
        <v>0</v>
      </c>
      <c r="S130" s="207">
        <v>0</v>
      </c>
      <c r="T130" s="208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09" t="s">
        <v>142</v>
      </c>
      <c r="AT130" s="209" t="s">
        <v>138</v>
      </c>
      <c r="AU130" s="209" t="s">
        <v>88</v>
      </c>
      <c r="AY130" s="19" t="s">
        <v>137</v>
      </c>
      <c r="BE130" s="210">
        <f>IF(N130="základní",J130,0)</f>
        <v>0</v>
      </c>
      <c r="BF130" s="210">
        <f>IF(N130="snížená",J130,0)</f>
        <v>0</v>
      </c>
      <c r="BG130" s="210">
        <f>IF(N130="zákl. přenesená",J130,0)</f>
        <v>0</v>
      </c>
      <c r="BH130" s="210">
        <f>IF(N130="sníž. přenesená",J130,0)</f>
        <v>0</v>
      </c>
      <c r="BI130" s="210">
        <f>IF(N130="nulová",J130,0)</f>
        <v>0</v>
      </c>
      <c r="BJ130" s="19" t="s">
        <v>22</v>
      </c>
      <c r="BK130" s="210">
        <f>ROUND(I130*H130,2)</f>
        <v>0</v>
      </c>
      <c r="BL130" s="19" t="s">
        <v>142</v>
      </c>
      <c r="BM130" s="209" t="s">
        <v>866</v>
      </c>
    </row>
    <row r="131" spans="1:47" s="2" customFormat="1" ht="12">
      <c r="A131" s="40"/>
      <c r="B131" s="41"/>
      <c r="C131" s="42"/>
      <c r="D131" s="211" t="s">
        <v>144</v>
      </c>
      <c r="E131" s="42"/>
      <c r="F131" s="212" t="s">
        <v>394</v>
      </c>
      <c r="G131" s="42"/>
      <c r="H131" s="42"/>
      <c r="I131" s="213"/>
      <c r="J131" s="42"/>
      <c r="K131" s="42"/>
      <c r="L131" s="46"/>
      <c r="M131" s="214"/>
      <c r="N131" s="215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144</v>
      </c>
      <c r="AU131" s="19" t="s">
        <v>88</v>
      </c>
    </row>
    <row r="132" spans="1:47" s="2" customFormat="1" ht="12">
      <c r="A132" s="40"/>
      <c r="B132" s="41"/>
      <c r="C132" s="42"/>
      <c r="D132" s="229" t="s">
        <v>240</v>
      </c>
      <c r="E132" s="42"/>
      <c r="F132" s="230" t="s">
        <v>395</v>
      </c>
      <c r="G132" s="42"/>
      <c r="H132" s="42"/>
      <c r="I132" s="213"/>
      <c r="J132" s="42"/>
      <c r="K132" s="42"/>
      <c r="L132" s="46"/>
      <c r="M132" s="214"/>
      <c r="N132" s="215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240</v>
      </c>
      <c r="AU132" s="19" t="s">
        <v>88</v>
      </c>
    </row>
    <row r="133" spans="1:51" s="15" customFormat="1" ht="12">
      <c r="A133" s="15"/>
      <c r="B133" s="253"/>
      <c r="C133" s="254"/>
      <c r="D133" s="211" t="s">
        <v>242</v>
      </c>
      <c r="E133" s="255" t="s">
        <v>20</v>
      </c>
      <c r="F133" s="256" t="s">
        <v>396</v>
      </c>
      <c r="G133" s="254"/>
      <c r="H133" s="255" t="s">
        <v>20</v>
      </c>
      <c r="I133" s="257"/>
      <c r="J133" s="254"/>
      <c r="K133" s="254"/>
      <c r="L133" s="258"/>
      <c r="M133" s="259"/>
      <c r="N133" s="260"/>
      <c r="O133" s="260"/>
      <c r="P133" s="260"/>
      <c r="Q133" s="260"/>
      <c r="R133" s="260"/>
      <c r="S133" s="260"/>
      <c r="T133" s="261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2" t="s">
        <v>242</v>
      </c>
      <c r="AU133" s="262" t="s">
        <v>88</v>
      </c>
      <c r="AV133" s="15" t="s">
        <v>22</v>
      </c>
      <c r="AW133" s="15" t="s">
        <v>40</v>
      </c>
      <c r="AX133" s="15" t="s">
        <v>79</v>
      </c>
      <c r="AY133" s="262" t="s">
        <v>137</v>
      </c>
    </row>
    <row r="134" spans="1:51" s="13" customFormat="1" ht="12">
      <c r="A134" s="13"/>
      <c r="B134" s="231"/>
      <c r="C134" s="232"/>
      <c r="D134" s="211" t="s">
        <v>242</v>
      </c>
      <c r="E134" s="233" t="s">
        <v>20</v>
      </c>
      <c r="F134" s="234" t="s">
        <v>397</v>
      </c>
      <c r="G134" s="232"/>
      <c r="H134" s="235">
        <v>4.95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1" t="s">
        <v>242</v>
      </c>
      <c r="AU134" s="241" t="s">
        <v>88</v>
      </c>
      <c r="AV134" s="13" t="s">
        <v>88</v>
      </c>
      <c r="AW134" s="13" t="s">
        <v>40</v>
      </c>
      <c r="AX134" s="13" t="s">
        <v>79</v>
      </c>
      <c r="AY134" s="241" t="s">
        <v>137</v>
      </c>
    </row>
    <row r="135" spans="1:51" s="14" customFormat="1" ht="12">
      <c r="A135" s="14"/>
      <c r="B135" s="242"/>
      <c r="C135" s="243"/>
      <c r="D135" s="211" t="s">
        <v>242</v>
      </c>
      <c r="E135" s="244" t="s">
        <v>20</v>
      </c>
      <c r="F135" s="245" t="s">
        <v>256</v>
      </c>
      <c r="G135" s="243"/>
      <c r="H135" s="246">
        <v>4.95</v>
      </c>
      <c r="I135" s="247"/>
      <c r="J135" s="243"/>
      <c r="K135" s="243"/>
      <c r="L135" s="248"/>
      <c r="M135" s="249"/>
      <c r="N135" s="250"/>
      <c r="O135" s="250"/>
      <c r="P135" s="250"/>
      <c r="Q135" s="250"/>
      <c r="R135" s="250"/>
      <c r="S135" s="250"/>
      <c r="T135" s="25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2" t="s">
        <v>242</v>
      </c>
      <c r="AU135" s="252" t="s">
        <v>88</v>
      </c>
      <c r="AV135" s="14" t="s">
        <v>142</v>
      </c>
      <c r="AW135" s="14" t="s">
        <v>40</v>
      </c>
      <c r="AX135" s="14" t="s">
        <v>22</v>
      </c>
      <c r="AY135" s="252" t="s">
        <v>137</v>
      </c>
    </row>
    <row r="136" spans="1:63" s="11" customFormat="1" ht="22.8" customHeight="1">
      <c r="A136" s="11"/>
      <c r="B136" s="184"/>
      <c r="C136" s="185"/>
      <c r="D136" s="186" t="s">
        <v>78</v>
      </c>
      <c r="E136" s="227" t="s">
        <v>88</v>
      </c>
      <c r="F136" s="227" t="s">
        <v>472</v>
      </c>
      <c r="G136" s="185"/>
      <c r="H136" s="185"/>
      <c r="I136" s="188"/>
      <c r="J136" s="228">
        <f>BK136</f>
        <v>0</v>
      </c>
      <c r="K136" s="185"/>
      <c r="L136" s="190"/>
      <c r="M136" s="191"/>
      <c r="N136" s="192"/>
      <c r="O136" s="192"/>
      <c r="P136" s="193">
        <f>SUM(P137:P175)</f>
        <v>0</v>
      </c>
      <c r="Q136" s="192"/>
      <c r="R136" s="193">
        <f>SUM(R137:R175)</f>
        <v>33.63692201</v>
      </c>
      <c r="S136" s="192"/>
      <c r="T136" s="194">
        <f>SUM(T137:T175)</f>
        <v>0</v>
      </c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R136" s="195" t="s">
        <v>22</v>
      </c>
      <c r="AT136" s="196" t="s">
        <v>78</v>
      </c>
      <c r="AU136" s="196" t="s">
        <v>22</v>
      </c>
      <c r="AY136" s="195" t="s">
        <v>137</v>
      </c>
      <c r="BK136" s="197">
        <f>SUM(BK137:BK175)</f>
        <v>0</v>
      </c>
    </row>
    <row r="137" spans="1:65" s="2" customFormat="1" ht="16.5" customHeight="1">
      <c r="A137" s="40"/>
      <c r="B137" s="41"/>
      <c r="C137" s="198" t="s">
        <v>166</v>
      </c>
      <c r="D137" s="198" t="s">
        <v>138</v>
      </c>
      <c r="E137" s="199" t="s">
        <v>660</v>
      </c>
      <c r="F137" s="200" t="s">
        <v>661</v>
      </c>
      <c r="G137" s="201" t="s">
        <v>285</v>
      </c>
      <c r="H137" s="202">
        <v>5.6</v>
      </c>
      <c r="I137" s="203"/>
      <c r="J137" s="204">
        <f>ROUND(I137*H137,2)</f>
        <v>0</v>
      </c>
      <c r="K137" s="200" t="s">
        <v>237</v>
      </c>
      <c r="L137" s="46"/>
      <c r="M137" s="205" t="s">
        <v>20</v>
      </c>
      <c r="N137" s="206" t="s">
        <v>50</v>
      </c>
      <c r="O137" s="86"/>
      <c r="P137" s="207">
        <f>O137*H137</f>
        <v>0</v>
      </c>
      <c r="Q137" s="207">
        <v>2.16</v>
      </c>
      <c r="R137" s="207">
        <f>Q137*H137</f>
        <v>12.096</v>
      </c>
      <c r="S137" s="207">
        <v>0</v>
      </c>
      <c r="T137" s="208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09" t="s">
        <v>142</v>
      </c>
      <c r="AT137" s="209" t="s">
        <v>138</v>
      </c>
      <c r="AU137" s="209" t="s">
        <v>88</v>
      </c>
      <c r="AY137" s="19" t="s">
        <v>137</v>
      </c>
      <c r="BE137" s="210">
        <f>IF(N137="základní",J137,0)</f>
        <v>0</v>
      </c>
      <c r="BF137" s="210">
        <f>IF(N137="snížená",J137,0)</f>
        <v>0</v>
      </c>
      <c r="BG137" s="210">
        <f>IF(N137="zákl. přenesená",J137,0)</f>
        <v>0</v>
      </c>
      <c r="BH137" s="210">
        <f>IF(N137="sníž. přenesená",J137,0)</f>
        <v>0</v>
      </c>
      <c r="BI137" s="210">
        <f>IF(N137="nulová",J137,0)</f>
        <v>0</v>
      </c>
      <c r="BJ137" s="19" t="s">
        <v>22</v>
      </c>
      <c r="BK137" s="210">
        <f>ROUND(I137*H137,2)</f>
        <v>0</v>
      </c>
      <c r="BL137" s="19" t="s">
        <v>142</v>
      </c>
      <c r="BM137" s="209" t="s">
        <v>867</v>
      </c>
    </row>
    <row r="138" spans="1:47" s="2" customFormat="1" ht="12">
      <c r="A138" s="40"/>
      <c r="B138" s="41"/>
      <c r="C138" s="42"/>
      <c r="D138" s="211" t="s">
        <v>144</v>
      </c>
      <c r="E138" s="42"/>
      <c r="F138" s="212" t="s">
        <v>663</v>
      </c>
      <c r="G138" s="42"/>
      <c r="H138" s="42"/>
      <c r="I138" s="213"/>
      <c r="J138" s="42"/>
      <c r="K138" s="42"/>
      <c r="L138" s="46"/>
      <c r="M138" s="214"/>
      <c r="N138" s="215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144</v>
      </c>
      <c r="AU138" s="19" t="s">
        <v>88</v>
      </c>
    </row>
    <row r="139" spans="1:47" s="2" customFormat="1" ht="12">
      <c r="A139" s="40"/>
      <c r="B139" s="41"/>
      <c r="C139" s="42"/>
      <c r="D139" s="229" t="s">
        <v>240</v>
      </c>
      <c r="E139" s="42"/>
      <c r="F139" s="230" t="s">
        <v>664</v>
      </c>
      <c r="G139" s="42"/>
      <c r="H139" s="42"/>
      <c r="I139" s="213"/>
      <c r="J139" s="42"/>
      <c r="K139" s="42"/>
      <c r="L139" s="46"/>
      <c r="M139" s="214"/>
      <c r="N139" s="215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240</v>
      </c>
      <c r="AU139" s="19" t="s">
        <v>88</v>
      </c>
    </row>
    <row r="140" spans="1:47" s="2" customFormat="1" ht="12">
      <c r="A140" s="40"/>
      <c r="B140" s="41"/>
      <c r="C140" s="42"/>
      <c r="D140" s="211" t="s">
        <v>145</v>
      </c>
      <c r="E140" s="42"/>
      <c r="F140" s="216" t="s">
        <v>868</v>
      </c>
      <c r="G140" s="42"/>
      <c r="H140" s="42"/>
      <c r="I140" s="213"/>
      <c r="J140" s="42"/>
      <c r="K140" s="42"/>
      <c r="L140" s="46"/>
      <c r="M140" s="214"/>
      <c r="N140" s="215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145</v>
      </c>
      <c r="AU140" s="19" t="s">
        <v>88</v>
      </c>
    </row>
    <row r="141" spans="1:51" s="15" customFormat="1" ht="12">
      <c r="A141" s="15"/>
      <c r="B141" s="253"/>
      <c r="C141" s="254"/>
      <c r="D141" s="211" t="s">
        <v>242</v>
      </c>
      <c r="E141" s="255" t="s">
        <v>20</v>
      </c>
      <c r="F141" s="256" t="s">
        <v>869</v>
      </c>
      <c r="G141" s="254"/>
      <c r="H141" s="255" t="s">
        <v>20</v>
      </c>
      <c r="I141" s="257"/>
      <c r="J141" s="254"/>
      <c r="K141" s="254"/>
      <c r="L141" s="258"/>
      <c r="M141" s="259"/>
      <c r="N141" s="260"/>
      <c r="O141" s="260"/>
      <c r="P141" s="260"/>
      <c r="Q141" s="260"/>
      <c r="R141" s="260"/>
      <c r="S141" s="260"/>
      <c r="T141" s="261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2" t="s">
        <v>242</v>
      </c>
      <c r="AU141" s="262" t="s">
        <v>88</v>
      </c>
      <c r="AV141" s="15" t="s">
        <v>22</v>
      </c>
      <c r="AW141" s="15" t="s">
        <v>40</v>
      </c>
      <c r="AX141" s="15" t="s">
        <v>79</v>
      </c>
      <c r="AY141" s="262" t="s">
        <v>137</v>
      </c>
    </row>
    <row r="142" spans="1:51" s="13" customFormat="1" ht="12">
      <c r="A142" s="13"/>
      <c r="B142" s="231"/>
      <c r="C142" s="232"/>
      <c r="D142" s="211" t="s">
        <v>242</v>
      </c>
      <c r="E142" s="233" t="s">
        <v>20</v>
      </c>
      <c r="F142" s="234" t="s">
        <v>870</v>
      </c>
      <c r="G142" s="232"/>
      <c r="H142" s="235">
        <v>5.6</v>
      </c>
      <c r="I142" s="236"/>
      <c r="J142" s="232"/>
      <c r="K142" s="232"/>
      <c r="L142" s="237"/>
      <c r="M142" s="238"/>
      <c r="N142" s="239"/>
      <c r="O142" s="239"/>
      <c r="P142" s="239"/>
      <c r="Q142" s="239"/>
      <c r="R142" s="239"/>
      <c r="S142" s="239"/>
      <c r="T142" s="24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1" t="s">
        <v>242</v>
      </c>
      <c r="AU142" s="241" t="s">
        <v>88</v>
      </c>
      <c r="AV142" s="13" t="s">
        <v>88</v>
      </c>
      <c r="AW142" s="13" t="s">
        <v>40</v>
      </c>
      <c r="AX142" s="13" t="s">
        <v>22</v>
      </c>
      <c r="AY142" s="241" t="s">
        <v>137</v>
      </c>
    </row>
    <row r="143" spans="1:65" s="2" customFormat="1" ht="16.5" customHeight="1">
      <c r="A143" s="40"/>
      <c r="B143" s="41"/>
      <c r="C143" s="198" t="s">
        <v>170</v>
      </c>
      <c r="D143" s="198" t="s">
        <v>138</v>
      </c>
      <c r="E143" s="199" t="s">
        <v>667</v>
      </c>
      <c r="F143" s="200" t="s">
        <v>668</v>
      </c>
      <c r="G143" s="201" t="s">
        <v>285</v>
      </c>
      <c r="H143" s="202">
        <v>7.65</v>
      </c>
      <c r="I143" s="203"/>
      <c r="J143" s="204">
        <f>ROUND(I143*H143,2)</f>
        <v>0</v>
      </c>
      <c r="K143" s="200" t="s">
        <v>237</v>
      </c>
      <c r="L143" s="46"/>
      <c r="M143" s="205" t="s">
        <v>20</v>
      </c>
      <c r="N143" s="206" t="s">
        <v>50</v>
      </c>
      <c r="O143" s="86"/>
      <c r="P143" s="207">
        <f>O143*H143</f>
        <v>0</v>
      </c>
      <c r="Q143" s="207">
        <v>2.30102</v>
      </c>
      <c r="R143" s="207">
        <f>Q143*H143</f>
        <v>17.602802999999998</v>
      </c>
      <c r="S143" s="207">
        <v>0</v>
      </c>
      <c r="T143" s="208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09" t="s">
        <v>142</v>
      </c>
      <c r="AT143" s="209" t="s">
        <v>138</v>
      </c>
      <c r="AU143" s="209" t="s">
        <v>88</v>
      </c>
      <c r="AY143" s="19" t="s">
        <v>137</v>
      </c>
      <c r="BE143" s="210">
        <f>IF(N143="základní",J143,0)</f>
        <v>0</v>
      </c>
      <c r="BF143" s="210">
        <f>IF(N143="snížená",J143,0)</f>
        <v>0</v>
      </c>
      <c r="BG143" s="210">
        <f>IF(N143="zákl. přenesená",J143,0)</f>
        <v>0</v>
      </c>
      <c r="BH143" s="210">
        <f>IF(N143="sníž. přenesená",J143,0)</f>
        <v>0</v>
      </c>
      <c r="BI143" s="210">
        <f>IF(N143="nulová",J143,0)</f>
        <v>0</v>
      </c>
      <c r="BJ143" s="19" t="s">
        <v>22</v>
      </c>
      <c r="BK143" s="210">
        <f>ROUND(I143*H143,2)</f>
        <v>0</v>
      </c>
      <c r="BL143" s="19" t="s">
        <v>142</v>
      </c>
      <c r="BM143" s="209" t="s">
        <v>871</v>
      </c>
    </row>
    <row r="144" spans="1:47" s="2" customFormat="1" ht="12">
      <c r="A144" s="40"/>
      <c r="B144" s="41"/>
      <c r="C144" s="42"/>
      <c r="D144" s="211" t="s">
        <v>144</v>
      </c>
      <c r="E144" s="42"/>
      <c r="F144" s="212" t="s">
        <v>670</v>
      </c>
      <c r="G144" s="42"/>
      <c r="H144" s="42"/>
      <c r="I144" s="213"/>
      <c r="J144" s="42"/>
      <c r="K144" s="42"/>
      <c r="L144" s="46"/>
      <c r="M144" s="214"/>
      <c r="N144" s="215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144</v>
      </c>
      <c r="AU144" s="19" t="s">
        <v>88</v>
      </c>
    </row>
    <row r="145" spans="1:47" s="2" customFormat="1" ht="12">
      <c r="A145" s="40"/>
      <c r="B145" s="41"/>
      <c r="C145" s="42"/>
      <c r="D145" s="229" t="s">
        <v>240</v>
      </c>
      <c r="E145" s="42"/>
      <c r="F145" s="230" t="s">
        <v>671</v>
      </c>
      <c r="G145" s="42"/>
      <c r="H145" s="42"/>
      <c r="I145" s="213"/>
      <c r="J145" s="42"/>
      <c r="K145" s="42"/>
      <c r="L145" s="46"/>
      <c r="M145" s="214"/>
      <c r="N145" s="215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240</v>
      </c>
      <c r="AU145" s="19" t="s">
        <v>88</v>
      </c>
    </row>
    <row r="146" spans="1:51" s="15" customFormat="1" ht="12">
      <c r="A146" s="15"/>
      <c r="B146" s="253"/>
      <c r="C146" s="254"/>
      <c r="D146" s="211" t="s">
        <v>242</v>
      </c>
      <c r="E146" s="255" t="s">
        <v>20</v>
      </c>
      <c r="F146" s="256" t="s">
        <v>872</v>
      </c>
      <c r="G146" s="254"/>
      <c r="H146" s="255" t="s">
        <v>20</v>
      </c>
      <c r="I146" s="257"/>
      <c r="J146" s="254"/>
      <c r="K146" s="254"/>
      <c r="L146" s="258"/>
      <c r="M146" s="259"/>
      <c r="N146" s="260"/>
      <c r="O146" s="260"/>
      <c r="P146" s="260"/>
      <c r="Q146" s="260"/>
      <c r="R146" s="260"/>
      <c r="S146" s="260"/>
      <c r="T146" s="261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2" t="s">
        <v>242</v>
      </c>
      <c r="AU146" s="262" t="s">
        <v>88</v>
      </c>
      <c r="AV146" s="15" t="s">
        <v>22</v>
      </c>
      <c r="AW146" s="15" t="s">
        <v>40</v>
      </c>
      <c r="AX146" s="15" t="s">
        <v>79</v>
      </c>
      <c r="AY146" s="262" t="s">
        <v>137</v>
      </c>
    </row>
    <row r="147" spans="1:51" s="13" customFormat="1" ht="12">
      <c r="A147" s="13"/>
      <c r="B147" s="231"/>
      <c r="C147" s="232"/>
      <c r="D147" s="211" t="s">
        <v>242</v>
      </c>
      <c r="E147" s="233" t="s">
        <v>20</v>
      </c>
      <c r="F147" s="234" t="s">
        <v>873</v>
      </c>
      <c r="G147" s="232"/>
      <c r="H147" s="235">
        <v>4.368</v>
      </c>
      <c r="I147" s="236"/>
      <c r="J147" s="232"/>
      <c r="K147" s="232"/>
      <c r="L147" s="237"/>
      <c r="M147" s="238"/>
      <c r="N147" s="239"/>
      <c r="O147" s="239"/>
      <c r="P147" s="239"/>
      <c r="Q147" s="239"/>
      <c r="R147" s="239"/>
      <c r="S147" s="239"/>
      <c r="T147" s="24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1" t="s">
        <v>242</v>
      </c>
      <c r="AU147" s="241" t="s">
        <v>88</v>
      </c>
      <c r="AV147" s="13" t="s">
        <v>88</v>
      </c>
      <c r="AW147" s="13" t="s">
        <v>40</v>
      </c>
      <c r="AX147" s="13" t="s">
        <v>79</v>
      </c>
      <c r="AY147" s="241" t="s">
        <v>137</v>
      </c>
    </row>
    <row r="148" spans="1:51" s="13" customFormat="1" ht="12">
      <c r="A148" s="13"/>
      <c r="B148" s="231"/>
      <c r="C148" s="232"/>
      <c r="D148" s="211" t="s">
        <v>242</v>
      </c>
      <c r="E148" s="233" t="s">
        <v>20</v>
      </c>
      <c r="F148" s="234" t="s">
        <v>874</v>
      </c>
      <c r="G148" s="232"/>
      <c r="H148" s="235">
        <v>3.042</v>
      </c>
      <c r="I148" s="236"/>
      <c r="J148" s="232"/>
      <c r="K148" s="232"/>
      <c r="L148" s="237"/>
      <c r="M148" s="238"/>
      <c r="N148" s="239"/>
      <c r="O148" s="239"/>
      <c r="P148" s="239"/>
      <c r="Q148" s="239"/>
      <c r="R148" s="239"/>
      <c r="S148" s="239"/>
      <c r="T148" s="24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1" t="s">
        <v>242</v>
      </c>
      <c r="AU148" s="241" t="s">
        <v>88</v>
      </c>
      <c r="AV148" s="13" t="s">
        <v>88</v>
      </c>
      <c r="AW148" s="13" t="s">
        <v>40</v>
      </c>
      <c r="AX148" s="13" t="s">
        <v>79</v>
      </c>
      <c r="AY148" s="241" t="s">
        <v>137</v>
      </c>
    </row>
    <row r="149" spans="1:51" s="13" customFormat="1" ht="12">
      <c r="A149" s="13"/>
      <c r="B149" s="231"/>
      <c r="C149" s="232"/>
      <c r="D149" s="211" t="s">
        <v>242</v>
      </c>
      <c r="E149" s="233" t="s">
        <v>20</v>
      </c>
      <c r="F149" s="234" t="s">
        <v>875</v>
      </c>
      <c r="G149" s="232"/>
      <c r="H149" s="235">
        <v>0.24</v>
      </c>
      <c r="I149" s="236"/>
      <c r="J149" s="232"/>
      <c r="K149" s="232"/>
      <c r="L149" s="237"/>
      <c r="M149" s="238"/>
      <c r="N149" s="239"/>
      <c r="O149" s="239"/>
      <c r="P149" s="239"/>
      <c r="Q149" s="239"/>
      <c r="R149" s="239"/>
      <c r="S149" s="239"/>
      <c r="T149" s="24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1" t="s">
        <v>242</v>
      </c>
      <c r="AU149" s="241" t="s">
        <v>88</v>
      </c>
      <c r="AV149" s="13" t="s">
        <v>88</v>
      </c>
      <c r="AW149" s="13" t="s">
        <v>40</v>
      </c>
      <c r="AX149" s="13" t="s">
        <v>79</v>
      </c>
      <c r="AY149" s="241" t="s">
        <v>137</v>
      </c>
    </row>
    <row r="150" spans="1:51" s="14" customFormat="1" ht="12">
      <c r="A150" s="14"/>
      <c r="B150" s="242"/>
      <c r="C150" s="243"/>
      <c r="D150" s="211" t="s">
        <v>242</v>
      </c>
      <c r="E150" s="244" t="s">
        <v>20</v>
      </c>
      <c r="F150" s="245" t="s">
        <v>256</v>
      </c>
      <c r="G150" s="243"/>
      <c r="H150" s="246">
        <v>7.65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2" t="s">
        <v>242</v>
      </c>
      <c r="AU150" s="252" t="s">
        <v>88</v>
      </c>
      <c r="AV150" s="14" t="s">
        <v>142</v>
      </c>
      <c r="AW150" s="14" t="s">
        <v>40</v>
      </c>
      <c r="AX150" s="14" t="s">
        <v>22</v>
      </c>
      <c r="AY150" s="252" t="s">
        <v>137</v>
      </c>
    </row>
    <row r="151" spans="1:65" s="2" customFormat="1" ht="16.5" customHeight="1">
      <c r="A151" s="40"/>
      <c r="B151" s="41"/>
      <c r="C151" s="198" t="s">
        <v>174</v>
      </c>
      <c r="D151" s="198" t="s">
        <v>138</v>
      </c>
      <c r="E151" s="199" t="s">
        <v>876</v>
      </c>
      <c r="F151" s="200" t="s">
        <v>877</v>
      </c>
      <c r="G151" s="201" t="s">
        <v>285</v>
      </c>
      <c r="H151" s="202">
        <v>1.535</v>
      </c>
      <c r="I151" s="203"/>
      <c r="J151" s="204">
        <f>ROUND(I151*H151,2)</f>
        <v>0</v>
      </c>
      <c r="K151" s="200" t="s">
        <v>237</v>
      </c>
      <c r="L151" s="46"/>
      <c r="M151" s="205" t="s">
        <v>20</v>
      </c>
      <c r="N151" s="206" t="s">
        <v>50</v>
      </c>
      <c r="O151" s="86"/>
      <c r="P151" s="207">
        <f>O151*H151</f>
        <v>0</v>
      </c>
      <c r="Q151" s="207">
        <v>2.50187</v>
      </c>
      <c r="R151" s="207">
        <f>Q151*H151</f>
        <v>3.8403704499999995</v>
      </c>
      <c r="S151" s="207">
        <v>0</v>
      </c>
      <c r="T151" s="208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09" t="s">
        <v>142</v>
      </c>
      <c r="AT151" s="209" t="s">
        <v>138</v>
      </c>
      <c r="AU151" s="209" t="s">
        <v>88</v>
      </c>
      <c r="AY151" s="19" t="s">
        <v>137</v>
      </c>
      <c r="BE151" s="210">
        <f>IF(N151="základní",J151,0)</f>
        <v>0</v>
      </c>
      <c r="BF151" s="210">
        <f>IF(N151="snížená",J151,0)</f>
        <v>0</v>
      </c>
      <c r="BG151" s="210">
        <f>IF(N151="zákl. přenesená",J151,0)</f>
        <v>0</v>
      </c>
      <c r="BH151" s="210">
        <f>IF(N151="sníž. přenesená",J151,0)</f>
        <v>0</v>
      </c>
      <c r="BI151" s="210">
        <f>IF(N151="nulová",J151,0)</f>
        <v>0</v>
      </c>
      <c r="BJ151" s="19" t="s">
        <v>22</v>
      </c>
      <c r="BK151" s="210">
        <f>ROUND(I151*H151,2)</f>
        <v>0</v>
      </c>
      <c r="BL151" s="19" t="s">
        <v>142</v>
      </c>
      <c r="BM151" s="209" t="s">
        <v>878</v>
      </c>
    </row>
    <row r="152" spans="1:47" s="2" customFormat="1" ht="12">
      <c r="A152" s="40"/>
      <c r="B152" s="41"/>
      <c r="C152" s="42"/>
      <c r="D152" s="211" t="s">
        <v>144</v>
      </c>
      <c r="E152" s="42"/>
      <c r="F152" s="212" t="s">
        <v>879</v>
      </c>
      <c r="G152" s="42"/>
      <c r="H152" s="42"/>
      <c r="I152" s="213"/>
      <c r="J152" s="42"/>
      <c r="K152" s="42"/>
      <c r="L152" s="46"/>
      <c r="M152" s="214"/>
      <c r="N152" s="215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144</v>
      </c>
      <c r="AU152" s="19" t="s">
        <v>88</v>
      </c>
    </row>
    <row r="153" spans="1:47" s="2" customFormat="1" ht="12">
      <c r="A153" s="40"/>
      <c r="B153" s="41"/>
      <c r="C153" s="42"/>
      <c r="D153" s="229" t="s">
        <v>240</v>
      </c>
      <c r="E153" s="42"/>
      <c r="F153" s="230" t="s">
        <v>880</v>
      </c>
      <c r="G153" s="42"/>
      <c r="H153" s="42"/>
      <c r="I153" s="213"/>
      <c r="J153" s="42"/>
      <c r="K153" s="42"/>
      <c r="L153" s="46"/>
      <c r="M153" s="214"/>
      <c r="N153" s="215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240</v>
      </c>
      <c r="AU153" s="19" t="s">
        <v>88</v>
      </c>
    </row>
    <row r="154" spans="1:47" s="2" customFormat="1" ht="12">
      <c r="A154" s="40"/>
      <c r="B154" s="41"/>
      <c r="C154" s="42"/>
      <c r="D154" s="211" t="s">
        <v>145</v>
      </c>
      <c r="E154" s="42"/>
      <c r="F154" s="216" t="s">
        <v>881</v>
      </c>
      <c r="G154" s="42"/>
      <c r="H154" s="42"/>
      <c r="I154" s="213"/>
      <c r="J154" s="42"/>
      <c r="K154" s="42"/>
      <c r="L154" s="46"/>
      <c r="M154" s="214"/>
      <c r="N154" s="215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145</v>
      </c>
      <c r="AU154" s="19" t="s">
        <v>88</v>
      </c>
    </row>
    <row r="155" spans="1:51" s="15" customFormat="1" ht="12">
      <c r="A155" s="15"/>
      <c r="B155" s="253"/>
      <c r="C155" s="254"/>
      <c r="D155" s="211" t="s">
        <v>242</v>
      </c>
      <c r="E155" s="255" t="s">
        <v>20</v>
      </c>
      <c r="F155" s="256" t="s">
        <v>882</v>
      </c>
      <c r="G155" s="254"/>
      <c r="H155" s="255" t="s">
        <v>20</v>
      </c>
      <c r="I155" s="257"/>
      <c r="J155" s="254"/>
      <c r="K155" s="254"/>
      <c r="L155" s="258"/>
      <c r="M155" s="259"/>
      <c r="N155" s="260"/>
      <c r="O155" s="260"/>
      <c r="P155" s="260"/>
      <c r="Q155" s="260"/>
      <c r="R155" s="260"/>
      <c r="S155" s="260"/>
      <c r="T155" s="261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62" t="s">
        <v>242</v>
      </c>
      <c r="AU155" s="262" t="s">
        <v>88</v>
      </c>
      <c r="AV155" s="15" t="s">
        <v>22</v>
      </c>
      <c r="AW155" s="15" t="s">
        <v>40</v>
      </c>
      <c r="AX155" s="15" t="s">
        <v>79</v>
      </c>
      <c r="AY155" s="262" t="s">
        <v>137</v>
      </c>
    </row>
    <row r="156" spans="1:51" s="13" customFormat="1" ht="12">
      <c r="A156" s="13"/>
      <c r="B156" s="231"/>
      <c r="C156" s="232"/>
      <c r="D156" s="211" t="s">
        <v>242</v>
      </c>
      <c r="E156" s="233" t="s">
        <v>20</v>
      </c>
      <c r="F156" s="234" t="s">
        <v>883</v>
      </c>
      <c r="G156" s="232"/>
      <c r="H156" s="235">
        <v>1.422</v>
      </c>
      <c r="I156" s="236"/>
      <c r="J156" s="232"/>
      <c r="K156" s="232"/>
      <c r="L156" s="237"/>
      <c r="M156" s="238"/>
      <c r="N156" s="239"/>
      <c r="O156" s="239"/>
      <c r="P156" s="239"/>
      <c r="Q156" s="239"/>
      <c r="R156" s="239"/>
      <c r="S156" s="239"/>
      <c r="T156" s="24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1" t="s">
        <v>242</v>
      </c>
      <c r="AU156" s="241" t="s">
        <v>88</v>
      </c>
      <c r="AV156" s="13" t="s">
        <v>88</v>
      </c>
      <c r="AW156" s="13" t="s">
        <v>40</v>
      </c>
      <c r="AX156" s="13" t="s">
        <v>79</v>
      </c>
      <c r="AY156" s="241" t="s">
        <v>137</v>
      </c>
    </row>
    <row r="157" spans="1:51" s="13" customFormat="1" ht="12">
      <c r="A157" s="13"/>
      <c r="B157" s="231"/>
      <c r="C157" s="232"/>
      <c r="D157" s="211" t="s">
        <v>242</v>
      </c>
      <c r="E157" s="233" t="s">
        <v>20</v>
      </c>
      <c r="F157" s="234" t="s">
        <v>884</v>
      </c>
      <c r="G157" s="232"/>
      <c r="H157" s="235">
        <v>0.113</v>
      </c>
      <c r="I157" s="236"/>
      <c r="J157" s="232"/>
      <c r="K157" s="232"/>
      <c r="L157" s="237"/>
      <c r="M157" s="238"/>
      <c r="N157" s="239"/>
      <c r="O157" s="239"/>
      <c r="P157" s="239"/>
      <c r="Q157" s="239"/>
      <c r="R157" s="239"/>
      <c r="S157" s="239"/>
      <c r="T157" s="24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1" t="s">
        <v>242</v>
      </c>
      <c r="AU157" s="241" t="s">
        <v>88</v>
      </c>
      <c r="AV157" s="13" t="s">
        <v>88</v>
      </c>
      <c r="AW157" s="13" t="s">
        <v>40</v>
      </c>
      <c r="AX157" s="13" t="s">
        <v>79</v>
      </c>
      <c r="AY157" s="241" t="s">
        <v>137</v>
      </c>
    </row>
    <row r="158" spans="1:51" s="14" customFormat="1" ht="12">
      <c r="A158" s="14"/>
      <c r="B158" s="242"/>
      <c r="C158" s="243"/>
      <c r="D158" s="211" t="s">
        <v>242</v>
      </c>
      <c r="E158" s="244" t="s">
        <v>20</v>
      </c>
      <c r="F158" s="245" t="s">
        <v>256</v>
      </c>
      <c r="G158" s="243"/>
      <c r="H158" s="246">
        <v>1.535</v>
      </c>
      <c r="I158" s="247"/>
      <c r="J158" s="243"/>
      <c r="K158" s="243"/>
      <c r="L158" s="248"/>
      <c r="M158" s="249"/>
      <c r="N158" s="250"/>
      <c r="O158" s="250"/>
      <c r="P158" s="250"/>
      <c r="Q158" s="250"/>
      <c r="R158" s="250"/>
      <c r="S158" s="250"/>
      <c r="T158" s="25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2" t="s">
        <v>242</v>
      </c>
      <c r="AU158" s="252" t="s">
        <v>88</v>
      </c>
      <c r="AV158" s="14" t="s">
        <v>142</v>
      </c>
      <c r="AW158" s="14" t="s">
        <v>40</v>
      </c>
      <c r="AX158" s="14" t="s">
        <v>22</v>
      </c>
      <c r="AY158" s="252" t="s">
        <v>137</v>
      </c>
    </row>
    <row r="159" spans="1:65" s="2" customFormat="1" ht="16.5" customHeight="1">
      <c r="A159" s="40"/>
      <c r="B159" s="41"/>
      <c r="C159" s="198" t="s">
        <v>27</v>
      </c>
      <c r="D159" s="198" t="s">
        <v>138</v>
      </c>
      <c r="E159" s="199" t="s">
        <v>885</v>
      </c>
      <c r="F159" s="200" t="s">
        <v>886</v>
      </c>
      <c r="G159" s="201" t="s">
        <v>236</v>
      </c>
      <c r="H159" s="202">
        <v>5.978</v>
      </c>
      <c r="I159" s="203"/>
      <c r="J159" s="204">
        <f>ROUND(I159*H159,2)</f>
        <v>0</v>
      </c>
      <c r="K159" s="200" t="s">
        <v>237</v>
      </c>
      <c r="L159" s="46"/>
      <c r="M159" s="205" t="s">
        <v>20</v>
      </c>
      <c r="N159" s="206" t="s">
        <v>50</v>
      </c>
      <c r="O159" s="86"/>
      <c r="P159" s="207">
        <f>O159*H159</f>
        <v>0</v>
      </c>
      <c r="Q159" s="207">
        <v>0.00269</v>
      </c>
      <c r="R159" s="207">
        <f>Q159*H159</f>
        <v>0.01608082</v>
      </c>
      <c r="S159" s="207">
        <v>0</v>
      </c>
      <c r="T159" s="208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09" t="s">
        <v>142</v>
      </c>
      <c r="AT159" s="209" t="s">
        <v>138</v>
      </c>
      <c r="AU159" s="209" t="s">
        <v>88</v>
      </c>
      <c r="AY159" s="19" t="s">
        <v>137</v>
      </c>
      <c r="BE159" s="210">
        <f>IF(N159="základní",J159,0)</f>
        <v>0</v>
      </c>
      <c r="BF159" s="210">
        <f>IF(N159="snížená",J159,0)</f>
        <v>0</v>
      </c>
      <c r="BG159" s="210">
        <f>IF(N159="zákl. přenesená",J159,0)</f>
        <v>0</v>
      </c>
      <c r="BH159" s="210">
        <f>IF(N159="sníž. přenesená",J159,0)</f>
        <v>0</v>
      </c>
      <c r="BI159" s="210">
        <f>IF(N159="nulová",J159,0)</f>
        <v>0</v>
      </c>
      <c r="BJ159" s="19" t="s">
        <v>22</v>
      </c>
      <c r="BK159" s="210">
        <f>ROUND(I159*H159,2)</f>
        <v>0</v>
      </c>
      <c r="BL159" s="19" t="s">
        <v>142</v>
      </c>
      <c r="BM159" s="209" t="s">
        <v>887</v>
      </c>
    </row>
    <row r="160" spans="1:47" s="2" customFormat="1" ht="12">
      <c r="A160" s="40"/>
      <c r="B160" s="41"/>
      <c r="C160" s="42"/>
      <c r="D160" s="211" t="s">
        <v>144</v>
      </c>
      <c r="E160" s="42"/>
      <c r="F160" s="212" t="s">
        <v>888</v>
      </c>
      <c r="G160" s="42"/>
      <c r="H160" s="42"/>
      <c r="I160" s="213"/>
      <c r="J160" s="42"/>
      <c r="K160" s="42"/>
      <c r="L160" s="46"/>
      <c r="M160" s="214"/>
      <c r="N160" s="215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144</v>
      </c>
      <c r="AU160" s="19" t="s">
        <v>88</v>
      </c>
    </row>
    <row r="161" spans="1:47" s="2" customFormat="1" ht="12">
      <c r="A161" s="40"/>
      <c r="B161" s="41"/>
      <c r="C161" s="42"/>
      <c r="D161" s="229" t="s">
        <v>240</v>
      </c>
      <c r="E161" s="42"/>
      <c r="F161" s="230" t="s">
        <v>889</v>
      </c>
      <c r="G161" s="42"/>
      <c r="H161" s="42"/>
      <c r="I161" s="213"/>
      <c r="J161" s="42"/>
      <c r="K161" s="42"/>
      <c r="L161" s="46"/>
      <c r="M161" s="214"/>
      <c r="N161" s="215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240</v>
      </c>
      <c r="AU161" s="19" t="s">
        <v>88</v>
      </c>
    </row>
    <row r="162" spans="1:51" s="13" customFormat="1" ht="12">
      <c r="A162" s="13"/>
      <c r="B162" s="231"/>
      <c r="C162" s="232"/>
      <c r="D162" s="211" t="s">
        <v>242</v>
      </c>
      <c r="E162" s="233" t="s">
        <v>20</v>
      </c>
      <c r="F162" s="234" t="s">
        <v>890</v>
      </c>
      <c r="G162" s="232"/>
      <c r="H162" s="235">
        <v>5.6</v>
      </c>
      <c r="I162" s="236"/>
      <c r="J162" s="232"/>
      <c r="K162" s="232"/>
      <c r="L162" s="237"/>
      <c r="M162" s="238"/>
      <c r="N162" s="239"/>
      <c r="O162" s="239"/>
      <c r="P162" s="239"/>
      <c r="Q162" s="239"/>
      <c r="R162" s="239"/>
      <c r="S162" s="239"/>
      <c r="T162" s="24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1" t="s">
        <v>242</v>
      </c>
      <c r="AU162" s="241" t="s">
        <v>88</v>
      </c>
      <c r="AV162" s="13" t="s">
        <v>88</v>
      </c>
      <c r="AW162" s="13" t="s">
        <v>40</v>
      </c>
      <c r="AX162" s="13" t="s">
        <v>79</v>
      </c>
      <c r="AY162" s="241" t="s">
        <v>137</v>
      </c>
    </row>
    <row r="163" spans="1:51" s="13" customFormat="1" ht="12">
      <c r="A163" s="13"/>
      <c r="B163" s="231"/>
      <c r="C163" s="232"/>
      <c r="D163" s="211" t="s">
        <v>242</v>
      </c>
      <c r="E163" s="233" t="s">
        <v>20</v>
      </c>
      <c r="F163" s="234" t="s">
        <v>891</v>
      </c>
      <c r="G163" s="232"/>
      <c r="H163" s="235">
        <v>0.378</v>
      </c>
      <c r="I163" s="236"/>
      <c r="J163" s="232"/>
      <c r="K163" s="232"/>
      <c r="L163" s="237"/>
      <c r="M163" s="238"/>
      <c r="N163" s="239"/>
      <c r="O163" s="239"/>
      <c r="P163" s="239"/>
      <c r="Q163" s="239"/>
      <c r="R163" s="239"/>
      <c r="S163" s="239"/>
      <c r="T163" s="24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1" t="s">
        <v>242</v>
      </c>
      <c r="AU163" s="241" t="s">
        <v>88</v>
      </c>
      <c r="AV163" s="13" t="s">
        <v>88</v>
      </c>
      <c r="AW163" s="13" t="s">
        <v>40</v>
      </c>
      <c r="AX163" s="13" t="s">
        <v>79</v>
      </c>
      <c r="AY163" s="241" t="s">
        <v>137</v>
      </c>
    </row>
    <row r="164" spans="1:51" s="14" customFormat="1" ht="12">
      <c r="A164" s="14"/>
      <c r="B164" s="242"/>
      <c r="C164" s="243"/>
      <c r="D164" s="211" t="s">
        <v>242</v>
      </c>
      <c r="E164" s="244" t="s">
        <v>20</v>
      </c>
      <c r="F164" s="245" t="s">
        <v>256</v>
      </c>
      <c r="G164" s="243"/>
      <c r="H164" s="246">
        <v>5.978</v>
      </c>
      <c r="I164" s="247"/>
      <c r="J164" s="243"/>
      <c r="K164" s="243"/>
      <c r="L164" s="248"/>
      <c r="M164" s="249"/>
      <c r="N164" s="250"/>
      <c r="O164" s="250"/>
      <c r="P164" s="250"/>
      <c r="Q164" s="250"/>
      <c r="R164" s="250"/>
      <c r="S164" s="250"/>
      <c r="T164" s="25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2" t="s">
        <v>242</v>
      </c>
      <c r="AU164" s="252" t="s">
        <v>88</v>
      </c>
      <c r="AV164" s="14" t="s">
        <v>142</v>
      </c>
      <c r="AW164" s="14" t="s">
        <v>40</v>
      </c>
      <c r="AX164" s="14" t="s">
        <v>22</v>
      </c>
      <c r="AY164" s="252" t="s">
        <v>137</v>
      </c>
    </row>
    <row r="165" spans="1:65" s="2" customFormat="1" ht="16.5" customHeight="1">
      <c r="A165" s="40"/>
      <c r="B165" s="41"/>
      <c r="C165" s="198" t="s">
        <v>181</v>
      </c>
      <c r="D165" s="198" t="s">
        <v>138</v>
      </c>
      <c r="E165" s="199" t="s">
        <v>892</v>
      </c>
      <c r="F165" s="200" t="s">
        <v>893</v>
      </c>
      <c r="G165" s="201" t="s">
        <v>236</v>
      </c>
      <c r="H165" s="202">
        <v>5.978</v>
      </c>
      <c r="I165" s="203"/>
      <c r="J165" s="204">
        <f>ROUND(I165*H165,2)</f>
        <v>0</v>
      </c>
      <c r="K165" s="200" t="s">
        <v>237</v>
      </c>
      <c r="L165" s="46"/>
      <c r="M165" s="205" t="s">
        <v>20</v>
      </c>
      <c r="N165" s="206" t="s">
        <v>50</v>
      </c>
      <c r="O165" s="86"/>
      <c r="P165" s="207">
        <f>O165*H165</f>
        <v>0</v>
      </c>
      <c r="Q165" s="207">
        <v>0</v>
      </c>
      <c r="R165" s="207">
        <f>Q165*H165</f>
        <v>0</v>
      </c>
      <c r="S165" s="207">
        <v>0</v>
      </c>
      <c r="T165" s="208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09" t="s">
        <v>142</v>
      </c>
      <c r="AT165" s="209" t="s">
        <v>138</v>
      </c>
      <c r="AU165" s="209" t="s">
        <v>88</v>
      </c>
      <c r="AY165" s="19" t="s">
        <v>137</v>
      </c>
      <c r="BE165" s="210">
        <f>IF(N165="základní",J165,0)</f>
        <v>0</v>
      </c>
      <c r="BF165" s="210">
        <f>IF(N165="snížená",J165,0)</f>
        <v>0</v>
      </c>
      <c r="BG165" s="210">
        <f>IF(N165="zákl. přenesená",J165,0)</f>
        <v>0</v>
      </c>
      <c r="BH165" s="210">
        <f>IF(N165="sníž. přenesená",J165,0)</f>
        <v>0</v>
      </c>
      <c r="BI165" s="210">
        <f>IF(N165="nulová",J165,0)</f>
        <v>0</v>
      </c>
      <c r="BJ165" s="19" t="s">
        <v>22</v>
      </c>
      <c r="BK165" s="210">
        <f>ROUND(I165*H165,2)</f>
        <v>0</v>
      </c>
      <c r="BL165" s="19" t="s">
        <v>142</v>
      </c>
      <c r="BM165" s="209" t="s">
        <v>894</v>
      </c>
    </row>
    <row r="166" spans="1:47" s="2" customFormat="1" ht="12">
      <c r="A166" s="40"/>
      <c r="B166" s="41"/>
      <c r="C166" s="42"/>
      <c r="D166" s="211" t="s">
        <v>144</v>
      </c>
      <c r="E166" s="42"/>
      <c r="F166" s="212" t="s">
        <v>895</v>
      </c>
      <c r="G166" s="42"/>
      <c r="H166" s="42"/>
      <c r="I166" s="213"/>
      <c r="J166" s="42"/>
      <c r="K166" s="42"/>
      <c r="L166" s="46"/>
      <c r="M166" s="214"/>
      <c r="N166" s="215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144</v>
      </c>
      <c r="AU166" s="19" t="s">
        <v>88</v>
      </c>
    </row>
    <row r="167" spans="1:47" s="2" customFormat="1" ht="12">
      <c r="A167" s="40"/>
      <c r="B167" s="41"/>
      <c r="C167" s="42"/>
      <c r="D167" s="229" t="s">
        <v>240</v>
      </c>
      <c r="E167" s="42"/>
      <c r="F167" s="230" t="s">
        <v>896</v>
      </c>
      <c r="G167" s="42"/>
      <c r="H167" s="42"/>
      <c r="I167" s="213"/>
      <c r="J167" s="42"/>
      <c r="K167" s="42"/>
      <c r="L167" s="46"/>
      <c r="M167" s="214"/>
      <c r="N167" s="215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240</v>
      </c>
      <c r="AU167" s="19" t="s">
        <v>88</v>
      </c>
    </row>
    <row r="168" spans="1:51" s="13" customFormat="1" ht="12">
      <c r="A168" s="13"/>
      <c r="B168" s="231"/>
      <c r="C168" s="232"/>
      <c r="D168" s="211" t="s">
        <v>242</v>
      </c>
      <c r="E168" s="233" t="s">
        <v>20</v>
      </c>
      <c r="F168" s="234" t="s">
        <v>890</v>
      </c>
      <c r="G168" s="232"/>
      <c r="H168" s="235">
        <v>5.6</v>
      </c>
      <c r="I168" s="236"/>
      <c r="J168" s="232"/>
      <c r="K168" s="232"/>
      <c r="L168" s="237"/>
      <c r="M168" s="238"/>
      <c r="N168" s="239"/>
      <c r="O168" s="239"/>
      <c r="P168" s="239"/>
      <c r="Q168" s="239"/>
      <c r="R168" s="239"/>
      <c r="S168" s="239"/>
      <c r="T168" s="24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1" t="s">
        <v>242</v>
      </c>
      <c r="AU168" s="241" t="s">
        <v>88</v>
      </c>
      <c r="AV168" s="13" t="s">
        <v>88</v>
      </c>
      <c r="AW168" s="13" t="s">
        <v>40</v>
      </c>
      <c r="AX168" s="13" t="s">
        <v>79</v>
      </c>
      <c r="AY168" s="241" t="s">
        <v>137</v>
      </c>
    </row>
    <row r="169" spans="1:51" s="13" customFormat="1" ht="12">
      <c r="A169" s="13"/>
      <c r="B169" s="231"/>
      <c r="C169" s="232"/>
      <c r="D169" s="211" t="s">
        <v>242</v>
      </c>
      <c r="E169" s="233" t="s">
        <v>20</v>
      </c>
      <c r="F169" s="234" t="s">
        <v>891</v>
      </c>
      <c r="G169" s="232"/>
      <c r="H169" s="235">
        <v>0.378</v>
      </c>
      <c r="I169" s="236"/>
      <c r="J169" s="232"/>
      <c r="K169" s="232"/>
      <c r="L169" s="237"/>
      <c r="M169" s="238"/>
      <c r="N169" s="239"/>
      <c r="O169" s="239"/>
      <c r="P169" s="239"/>
      <c r="Q169" s="239"/>
      <c r="R169" s="239"/>
      <c r="S169" s="239"/>
      <c r="T169" s="24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1" t="s">
        <v>242</v>
      </c>
      <c r="AU169" s="241" t="s">
        <v>88</v>
      </c>
      <c r="AV169" s="13" t="s">
        <v>88</v>
      </c>
      <c r="AW169" s="13" t="s">
        <v>40</v>
      </c>
      <c r="AX169" s="13" t="s">
        <v>79</v>
      </c>
      <c r="AY169" s="241" t="s">
        <v>137</v>
      </c>
    </row>
    <row r="170" spans="1:51" s="14" customFormat="1" ht="12">
      <c r="A170" s="14"/>
      <c r="B170" s="242"/>
      <c r="C170" s="243"/>
      <c r="D170" s="211" t="s">
        <v>242</v>
      </c>
      <c r="E170" s="244" t="s">
        <v>20</v>
      </c>
      <c r="F170" s="245" t="s">
        <v>256</v>
      </c>
      <c r="G170" s="243"/>
      <c r="H170" s="246">
        <v>5.978</v>
      </c>
      <c r="I170" s="247"/>
      <c r="J170" s="243"/>
      <c r="K170" s="243"/>
      <c r="L170" s="248"/>
      <c r="M170" s="249"/>
      <c r="N170" s="250"/>
      <c r="O170" s="250"/>
      <c r="P170" s="250"/>
      <c r="Q170" s="250"/>
      <c r="R170" s="250"/>
      <c r="S170" s="250"/>
      <c r="T170" s="25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2" t="s">
        <v>242</v>
      </c>
      <c r="AU170" s="252" t="s">
        <v>88</v>
      </c>
      <c r="AV170" s="14" t="s">
        <v>142</v>
      </c>
      <c r="AW170" s="14" t="s">
        <v>40</v>
      </c>
      <c r="AX170" s="14" t="s">
        <v>22</v>
      </c>
      <c r="AY170" s="252" t="s">
        <v>137</v>
      </c>
    </row>
    <row r="171" spans="1:65" s="2" customFormat="1" ht="16.5" customHeight="1">
      <c r="A171" s="40"/>
      <c r="B171" s="41"/>
      <c r="C171" s="198" t="s">
        <v>185</v>
      </c>
      <c r="D171" s="198" t="s">
        <v>138</v>
      </c>
      <c r="E171" s="199" t="s">
        <v>897</v>
      </c>
      <c r="F171" s="200" t="s">
        <v>898</v>
      </c>
      <c r="G171" s="201" t="s">
        <v>293</v>
      </c>
      <c r="H171" s="202">
        <v>0.077</v>
      </c>
      <c r="I171" s="203"/>
      <c r="J171" s="204">
        <f>ROUND(I171*H171,2)</f>
        <v>0</v>
      </c>
      <c r="K171" s="200" t="s">
        <v>237</v>
      </c>
      <c r="L171" s="46"/>
      <c r="M171" s="205" t="s">
        <v>20</v>
      </c>
      <c r="N171" s="206" t="s">
        <v>50</v>
      </c>
      <c r="O171" s="86"/>
      <c r="P171" s="207">
        <f>O171*H171</f>
        <v>0</v>
      </c>
      <c r="Q171" s="207">
        <v>1.06062</v>
      </c>
      <c r="R171" s="207">
        <f>Q171*H171</f>
        <v>0.08166773999999999</v>
      </c>
      <c r="S171" s="207">
        <v>0</v>
      </c>
      <c r="T171" s="208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09" t="s">
        <v>142</v>
      </c>
      <c r="AT171" s="209" t="s">
        <v>138</v>
      </c>
      <c r="AU171" s="209" t="s">
        <v>88</v>
      </c>
      <c r="AY171" s="19" t="s">
        <v>137</v>
      </c>
      <c r="BE171" s="210">
        <f>IF(N171="základní",J171,0)</f>
        <v>0</v>
      </c>
      <c r="BF171" s="210">
        <f>IF(N171="snížená",J171,0)</f>
        <v>0</v>
      </c>
      <c r="BG171" s="210">
        <f>IF(N171="zákl. přenesená",J171,0)</f>
        <v>0</v>
      </c>
      <c r="BH171" s="210">
        <f>IF(N171="sníž. přenesená",J171,0)</f>
        <v>0</v>
      </c>
      <c r="BI171" s="210">
        <f>IF(N171="nulová",J171,0)</f>
        <v>0</v>
      </c>
      <c r="BJ171" s="19" t="s">
        <v>22</v>
      </c>
      <c r="BK171" s="210">
        <f>ROUND(I171*H171,2)</f>
        <v>0</v>
      </c>
      <c r="BL171" s="19" t="s">
        <v>142</v>
      </c>
      <c r="BM171" s="209" t="s">
        <v>899</v>
      </c>
    </row>
    <row r="172" spans="1:47" s="2" customFormat="1" ht="12">
      <c r="A172" s="40"/>
      <c r="B172" s="41"/>
      <c r="C172" s="42"/>
      <c r="D172" s="211" t="s">
        <v>144</v>
      </c>
      <c r="E172" s="42"/>
      <c r="F172" s="212" t="s">
        <v>900</v>
      </c>
      <c r="G172" s="42"/>
      <c r="H172" s="42"/>
      <c r="I172" s="213"/>
      <c r="J172" s="42"/>
      <c r="K172" s="42"/>
      <c r="L172" s="46"/>
      <c r="M172" s="214"/>
      <c r="N172" s="215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144</v>
      </c>
      <c r="AU172" s="19" t="s">
        <v>88</v>
      </c>
    </row>
    <row r="173" spans="1:47" s="2" customFormat="1" ht="12">
      <c r="A173" s="40"/>
      <c r="B173" s="41"/>
      <c r="C173" s="42"/>
      <c r="D173" s="229" t="s">
        <v>240</v>
      </c>
      <c r="E173" s="42"/>
      <c r="F173" s="230" t="s">
        <v>901</v>
      </c>
      <c r="G173" s="42"/>
      <c r="H173" s="42"/>
      <c r="I173" s="213"/>
      <c r="J173" s="42"/>
      <c r="K173" s="42"/>
      <c r="L173" s="46"/>
      <c r="M173" s="214"/>
      <c r="N173" s="215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240</v>
      </c>
      <c r="AU173" s="19" t="s">
        <v>88</v>
      </c>
    </row>
    <row r="174" spans="1:47" s="2" customFormat="1" ht="12">
      <c r="A174" s="40"/>
      <c r="B174" s="41"/>
      <c r="C174" s="42"/>
      <c r="D174" s="211" t="s">
        <v>145</v>
      </c>
      <c r="E174" s="42"/>
      <c r="F174" s="216" t="s">
        <v>902</v>
      </c>
      <c r="G174" s="42"/>
      <c r="H174" s="42"/>
      <c r="I174" s="213"/>
      <c r="J174" s="42"/>
      <c r="K174" s="42"/>
      <c r="L174" s="46"/>
      <c r="M174" s="214"/>
      <c r="N174" s="215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145</v>
      </c>
      <c r="AU174" s="19" t="s">
        <v>88</v>
      </c>
    </row>
    <row r="175" spans="1:51" s="13" customFormat="1" ht="12">
      <c r="A175" s="13"/>
      <c r="B175" s="231"/>
      <c r="C175" s="232"/>
      <c r="D175" s="211" t="s">
        <v>242</v>
      </c>
      <c r="E175" s="233" t="s">
        <v>20</v>
      </c>
      <c r="F175" s="234" t="s">
        <v>903</v>
      </c>
      <c r="G175" s="232"/>
      <c r="H175" s="235">
        <v>0.077</v>
      </c>
      <c r="I175" s="236"/>
      <c r="J175" s="232"/>
      <c r="K175" s="232"/>
      <c r="L175" s="237"/>
      <c r="M175" s="238"/>
      <c r="N175" s="239"/>
      <c r="O175" s="239"/>
      <c r="P175" s="239"/>
      <c r="Q175" s="239"/>
      <c r="R175" s="239"/>
      <c r="S175" s="239"/>
      <c r="T175" s="24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1" t="s">
        <v>242</v>
      </c>
      <c r="AU175" s="241" t="s">
        <v>88</v>
      </c>
      <c r="AV175" s="13" t="s">
        <v>88</v>
      </c>
      <c r="AW175" s="13" t="s">
        <v>40</v>
      </c>
      <c r="AX175" s="13" t="s">
        <v>22</v>
      </c>
      <c r="AY175" s="241" t="s">
        <v>137</v>
      </c>
    </row>
    <row r="176" spans="1:63" s="11" customFormat="1" ht="22.8" customHeight="1">
      <c r="A176" s="11"/>
      <c r="B176" s="184"/>
      <c r="C176" s="185"/>
      <c r="D176" s="186" t="s">
        <v>78</v>
      </c>
      <c r="E176" s="227" t="s">
        <v>151</v>
      </c>
      <c r="F176" s="227" t="s">
        <v>676</v>
      </c>
      <c r="G176" s="185"/>
      <c r="H176" s="185"/>
      <c r="I176" s="188"/>
      <c r="J176" s="228">
        <f>BK176</f>
        <v>0</v>
      </c>
      <c r="K176" s="185"/>
      <c r="L176" s="190"/>
      <c r="M176" s="191"/>
      <c r="N176" s="192"/>
      <c r="O176" s="192"/>
      <c r="P176" s="193">
        <f>SUM(P177:P255)</f>
        <v>0</v>
      </c>
      <c r="Q176" s="192"/>
      <c r="R176" s="193">
        <f>SUM(R177:R255)</f>
        <v>195.3621497</v>
      </c>
      <c r="S176" s="192"/>
      <c r="T176" s="194">
        <f>SUM(T177:T255)</f>
        <v>0</v>
      </c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R176" s="195" t="s">
        <v>22</v>
      </c>
      <c r="AT176" s="196" t="s">
        <v>78</v>
      </c>
      <c r="AU176" s="196" t="s">
        <v>22</v>
      </c>
      <c r="AY176" s="195" t="s">
        <v>137</v>
      </c>
      <c r="BK176" s="197">
        <f>SUM(BK177:BK255)</f>
        <v>0</v>
      </c>
    </row>
    <row r="177" spans="1:65" s="2" customFormat="1" ht="16.5" customHeight="1">
      <c r="A177" s="40"/>
      <c r="B177" s="41"/>
      <c r="C177" s="198" t="s">
        <v>189</v>
      </c>
      <c r="D177" s="198" t="s">
        <v>138</v>
      </c>
      <c r="E177" s="199" t="s">
        <v>904</v>
      </c>
      <c r="F177" s="200" t="s">
        <v>905</v>
      </c>
      <c r="G177" s="201" t="s">
        <v>906</v>
      </c>
      <c r="H177" s="202">
        <v>2</v>
      </c>
      <c r="I177" s="203"/>
      <c r="J177" s="204">
        <f>ROUND(I177*H177,2)</f>
        <v>0</v>
      </c>
      <c r="K177" s="200" t="s">
        <v>20</v>
      </c>
      <c r="L177" s="46"/>
      <c r="M177" s="205" t="s">
        <v>20</v>
      </c>
      <c r="N177" s="206" t="s">
        <v>50</v>
      </c>
      <c r="O177" s="86"/>
      <c r="P177" s="207">
        <f>O177*H177</f>
        <v>0</v>
      </c>
      <c r="Q177" s="207">
        <v>0</v>
      </c>
      <c r="R177" s="207">
        <f>Q177*H177</f>
        <v>0</v>
      </c>
      <c r="S177" s="207">
        <v>0</v>
      </c>
      <c r="T177" s="208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09" t="s">
        <v>142</v>
      </c>
      <c r="AT177" s="209" t="s">
        <v>138</v>
      </c>
      <c r="AU177" s="209" t="s">
        <v>88</v>
      </c>
      <c r="AY177" s="19" t="s">
        <v>137</v>
      </c>
      <c r="BE177" s="210">
        <f>IF(N177="základní",J177,0)</f>
        <v>0</v>
      </c>
      <c r="BF177" s="210">
        <f>IF(N177="snížená",J177,0)</f>
        <v>0</v>
      </c>
      <c r="BG177" s="210">
        <f>IF(N177="zákl. přenesená",J177,0)</f>
        <v>0</v>
      </c>
      <c r="BH177" s="210">
        <f>IF(N177="sníž. přenesená",J177,0)</f>
        <v>0</v>
      </c>
      <c r="BI177" s="210">
        <f>IF(N177="nulová",J177,0)</f>
        <v>0</v>
      </c>
      <c r="BJ177" s="19" t="s">
        <v>22</v>
      </c>
      <c r="BK177" s="210">
        <f>ROUND(I177*H177,2)</f>
        <v>0</v>
      </c>
      <c r="BL177" s="19" t="s">
        <v>142</v>
      </c>
      <c r="BM177" s="209" t="s">
        <v>907</v>
      </c>
    </row>
    <row r="178" spans="1:47" s="2" customFormat="1" ht="12">
      <c r="A178" s="40"/>
      <c r="B178" s="41"/>
      <c r="C178" s="42"/>
      <c r="D178" s="211" t="s">
        <v>144</v>
      </c>
      <c r="E178" s="42"/>
      <c r="F178" s="212" t="s">
        <v>905</v>
      </c>
      <c r="G178" s="42"/>
      <c r="H178" s="42"/>
      <c r="I178" s="213"/>
      <c r="J178" s="42"/>
      <c r="K178" s="42"/>
      <c r="L178" s="46"/>
      <c r="M178" s="214"/>
      <c r="N178" s="215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144</v>
      </c>
      <c r="AU178" s="19" t="s">
        <v>88</v>
      </c>
    </row>
    <row r="179" spans="1:47" s="2" customFormat="1" ht="12">
      <c r="A179" s="40"/>
      <c r="B179" s="41"/>
      <c r="C179" s="42"/>
      <c r="D179" s="211" t="s">
        <v>145</v>
      </c>
      <c r="E179" s="42"/>
      <c r="F179" s="216" t="s">
        <v>881</v>
      </c>
      <c r="G179" s="42"/>
      <c r="H179" s="42"/>
      <c r="I179" s="213"/>
      <c r="J179" s="42"/>
      <c r="K179" s="42"/>
      <c r="L179" s="46"/>
      <c r="M179" s="214"/>
      <c r="N179" s="215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145</v>
      </c>
      <c r="AU179" s="19" t="s">
        <v>88</v>
      </c>
    </row>
    <row r="180" spans="1:51" s="15" customFormat="1" ht="12">
      <c r="A180" s="15"/>
      <c r="B180" s="253"/>
      <c r="C180" s="254"/>
      <c r="D180" s="211" t="s">
        <v>242</v>
      </c>
      <c r="E180" s="255" t="s">
        <v>20</v>
      </c>
      <c r="F180" s="256" t="s">
        <v>908</v>
      </c>
      <c r="G180" s="254"/>
      <c r="H180" s="255" t="s">
        <v>20</v>
      </c>
      <c r="I180" s="257"/>
      <c r="J180" s="254"/>
      <c r="K180" s="254"/>
      <c r="L180" s="258"/>
      <c r="M180" s="259"/>
      <c r="N180" s="260"/>
      <c r="O180" s="260"/>
      <c r="P180" s="260"/>
      <c r="Q180" s="260"/>
      <c r="R180" s="260"/>
      <c r="S180" s="260"/>
      <c r="T180" s="261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2" t="s">
        <v>242</v>
      </c>
      <c r="AU180" s="262" t="s">
        <v>88</v>
      </c>
      <c r="AV180" s="15" t="s">
        <v>22</v>
      </c>
      <c r="AW180" s="15" t="s">
        <v>40</v>
      </c>
      <c r="AX180" s="15" t="s">
        <v>79</v>
      </c>
      <c r="AY180" s="262" t="s">
        <v>137</v>
      </c>
    </row>
    <row r="181" spans="1:51" s="13" customFormat="1" ht="12">
      <c r="A181" s="13"/>
      <c r="B181" s="231"/>
      <c r="C181" s="232"/>
      <c r="D181" s="211" t="s">
        <v>242</v>
      </c>
      <c r="E181" s="233" t="s">
        <v>20</v>
      </c>
      <c r="F181" s="234" t="s">
        <v>22</v>
      </c>
      <c r="G181" s="232"/>
      <c r="H181" s="235">
        <v>1</v>
      </c>
      <c r="I181" s="236"/>
      <c r="J181" s="232"/>
      <c r="K181" s="232"/>
      <c r="L181" s="237"/>
      <c r="M181" s="238"/>
      <c r="N181" s="239"/>
      <c r="O181" s="239"/>
      <c r="P181" s="239"/>
      <c r="Q181" s="239"/>
      <c r="R181" s="239"/>
      <c r="S181" s="239"/>
      <c r="T181" s="24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1" t="s">
        <v>242</v>
      </c>
      <c r="AU181" s="241" t="s">
        <v>88</v>
      </c>
      <c r="AV181" s="13" t="s">
        <v>88</v>
      </c>
      <c r="AW181" s="13" t="s">
        <v>40</v>
      </c>
      <c r="AX181" s="13" t="s">
        <v>79</v>
      </c>
      <c r="AY181" s="241" t="s">
        <v>137</v>
      </c>
    </row>
    <row r="182" spans="1:51" s="15" customFormat="1" ht="12">
      <c r="A182" s="15"/>
      <c r="B182" s="253"/>
      <c r="C182" s="254"/>
      <c r="D182" s="211" t="s">
        <v>242</v>
      </c>
      <c r="E182" s="255" t="s">
        <v>20</v>
      </c>
      <c r="F182" s="256" t="s">
        <v>909</v>
      </c>
      <c r="G182" s="254"/>
      <c r="H182" s="255" t="s">
        <v>20</v>
      </c>
      <c r="I182" s="257"/>
      <c r="J182" s="254"/>
      <c r="K182" s="254"/>
      <c r="L182" s="258"/>
      <c r="M182" s="259"/>
      <c r="N182" s="260"/>
      <c r="O182" s="260"/>
      <c r="P182" s="260"/>
      <c r="Q182" s="260"/>
      <c r="R182" s="260"/>
      <c r="S182" s="260"/>
      <c r="T182" s="261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62" t="s">
        <v>242</v>
      </c>
      <c r="AU182" s="262" t="s">
        <v>88</v>
      </c>
      <c r="AV182" s="15" t="s">
        <v>22</v>
      </c>
      <c r="AW182" s="15" t="s">
        <v>40</v>
      </c>
      <c r="AX182" s="15" t="s">
        <v>79</v>
      </c>
      <c r="AY182" s="262" t="s">
        <v>137</v>
      </c>
    </row>
    <row r="183" spans="1:51" s="13" customFormat="1" ht="12">
      <c r="A183" s="13"/>
      <c r="B183" s="231"/>
      <c r="C183" s="232"/>
      <c r="D183" s="211" t="s">
        <v>242</v>
      </c>
      <c r="E183" s="233" t="s">
        <v>20</v>
      </c>
      <c r="F183" s="234" t="s">
        <v>22</v>
      </c>
      <c r="G183" s="232"/>
      <c r="H183" s="235">
        <v>1</v>
      </c>
      <c r="I183" s="236"/>
      <c r="J183" s="232"/>
      <c r="K183" s="232"/>
      <c r="L183" s="237"/>
      <c r="M183" s="238"/>
      <c r="N183" s="239"/>
      <c r="O183" s="239"/>
      <c r="P183" s="239"/>
      <c r="Q183" s="239"/>
      <c r="R183" s="239"/>
      <c r="S183" s="239"/>
      <c r="T183" s="24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1" t="s">
        <v>242</v>
      </c>
      <c r="AU183" s="241" t="s">
        <v>88</v>
      </c>
      <c r="AV183" s="13" t="s">
        <v>88</v>
      </c>
      <c r="AW183" s="13" t="s">
        <v>40</v>
      </c>
      <c r="AX183" s="13" t="s">
        <v>79</v>
      </c>
      <c r="AY183" s="241" t="s">
        <v>137</v>
      </c>
    </row>
    <row r="184" spans="1:51" s="14" customFormat="1" ht="12">
      <c r="A184" s="14"/>
      <c r="B184" s="242"/>
      <c r="C184" s="243"/>
      <c r="D184" s="211" t="s">
        <v>242</v>
      </c>
      <c r="E184" s="244" t="s">
        <v>20</v>
      </c>
      <c r="F184" s="245" t="s">
        <v>256</v>
      </c>
      <c r="G184" s="243"/>
      <c r="H184" s="246">
        <v>2</v>
      </c>
      <c r="I184" s="247"/>
      <c r="J184" s="243"/>
      <c r="K184" s="243"/>
      <c r="L184" s="248"/>
      <c r="M184" s="249"/>
      <c r="N184" s="250"/>
      <c r="O184" s="250"/>
      <c r="P184" s="250"/>
      <c r="Q184" s="250"/>
      <c r="R184" s="250"/>
      <c r="S184" s="250"/>
      <c r="T184" s="25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2" t="s">
        <v>242</v>
      </c>
      <c r="AU184" s="252" t="s">
        <v>88</v>
      </c>
      <c r="AV184" s="14" t="s">
        <v>142</v>
      </c>
      <c r="AW184" s="14" t="s">
        <v>40</v>
      </c>
      <c r="AX184" s="14" t="s">
        <v>22</v>
      </c>
      <c r="AY184" s="252" t="s">
        <v>137</v>
      </c>
    </row>
    <row r="185" spans="1:65" s="2" customFormat="1" ht="16.5" customHeight="1">
      <c r="A185" s="40"/>
      <c r="B185" s="41"/>
      <c r="C185" s="198" t="s">
        <v>193</v>
      </c>
      <c r="D185" s="198" t="s">
        <v>138</v>
      </c>
      <c r="E185" s="199" t="s">
        <v>910</v>
      </c>
      <c r="F185" s="200" t="s">
        <v>911</v>
      </c>
      <c r="G185" s="201" t="s">
        <v>293</v>
      </c>
      <c r="H185" s="202">
        <v>0.12</v>
      </c>
      <c r="I185" s="203"/>
      <c r="J185" s="204">
        <f>ROUND(I185*H185,2)</f>
        <v>0</v>
      </c>
      <c r="K185" s="200" t="s">
        <v>237</v>
      </c>
      <c r="L185" s="46"/>
      <c r="M185" s="205" t="s">
        <v>20</v>
      </c>
      <c r="N185" s="206" t="s">
        <v>50</v>
      </c>
      <c r="O185" s="86"/>
      <c r="P185" s="207">
        <f>O185*H185</f>
        <v>0</v>
      </c>
      <c r="Q185" s="207">
        <v>0.01954</v>
      </c>
      <c r="R185" s="207">
        <f>Q185*H185</f>
        <v>0.0023447999999999997</v>
      </c>
      <c r="S185" s="207">
        <v>0</v>
      </c>
      <c r="T185" s="208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09" t="s">
        <v>142</v>
      </c>
      <c r="AT185" s="209" t="s">
        <v>138</v>
      </c>
      <c r="AU185" s="209" t="s">
        <v>88</v>
      </c>
      <c r="AY185" s="19" t="s">
        <v>137</v>
      </c>
      <c r="BE185" s="210">
        <f>IF(N185="základní",J185,0)</f>
        <v>0</v>
      </c>
      <c r="BF185" s="210">
        <f>IF(N185="snížená",J185,0)</f>
        <v>0</v>
      </c>
      <c r="BG185" s="210">
        <f>IF(N185="zákl. přenesená",J185,0)</f>
        <v>0</v>
      </c>
      <c r="BH185" s="210">
        <f>IF(N185="sníž. přenesená",J185,0)</f>
        <v>0</v>
      </c>
      <c r="BI185" s="210">
        <f>IF(N185="nulová",J185,0)</f>
        <v>0</v>
      </c>
      <c r="BJ185" s="19" t="s">
        <v>22</v>
      </c>
      <c r="BK185" s="210">
        <f>ROUND(I185*H185,2)</f>
        <v>0</v>
      </c>
      <c r="BL185" s="19" t="s">
        <v>142</v>
      </c>
      <c r="BM185" s="209" t="s">
        <v>912</v>
      </c>
    </row>
    <row r="186" spans="1:47" s="2" customFormat="1" ht="12">
      <c r="A186" s="40"/>
      <c r="B186" s="41"/>
      <c r="C186" s="42"/>
      <c r="D186" s="211" t="s">
        <v>144</v>
      </c>
      <c r="E186" s="42"/>
      <c r="F186" s="212" t="s">
        <v>913</v>
      </c>
      <c r="G186" s="42"/>
      <c r="H186" s="42"/>
      <c r="I186" s="213"/>
      <c r="J186" s="42"/>
      <c r="K186" s="42"/>
      <c r="L186" s="46"/>
      <c r="M186" s="214"/>
      <c r="N186" s="215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144</v>
      </c>
      <c r="AU186" s="19" t="s">
        <v>88</v>
      </c>
    </row>
    <row r="187" spans="1:47" s="2" customFormat="1" ht="12">
      <c r="A187" s="40"/>
      <c r="B187" s="41"/>
      <c r="C187" s="42"/>
      <c r="D187" s="229" t="s">
        <v>240</v>
      </c>
      <c r="E187" s="42"/>
      <c r="F187" s="230" t="s">
        <v>914</v>
      </c>
      <c r="G187" s="42"/>
      <c r="H187" s="42"/>
      <c r="I187" s="213"/>
      <c r="J187" s="42"/>
      <c r="K187" s="42"/>
      <c r="L187" s="46"/>
      <c r="M187" s="214"/>
      <c r="N187" s="215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240</v>
      </c>
      <c r="AU187" s="19" t="s">
        <v>88</v>
      </c>
    </row>
    <row r="188" spans="1:47" s="2" customFormat="1" ht="12">
      <c r="A188" s="40"/>
      <c r="B188" s="41"/>
      <c r="C188" s="42"/>
      <c r="D188" s="211" t="s">
        <v>145</v>
      </c>
      <c r="E188" s="42"/>
      <c r="F188" s="216" t="s">
        <v>881</v>
      </c>
      <c r="G188" s="42"/>
      <c r="H188" s="42"/>
      <c r="I188" s="213"/>
      <c r="J188" s="42"/>
      <c r="K188" s="42"/>
      <c r="L188" s="46"/>
      <c r="M188" s="214"/>
      <c r="N188" s="215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145</v>
      </c>
      <c r="AU188" s="19" t="s">
        <v>88</v>
      </c>
    </row>
    <row r="189" spans="1:51" s="15" customFormat="1" ht="12">
      <c r="A189" s="15"/>
      <c r="B189" s="253"/>
      <c r="C189" s="254"/>
      <c r="D189" s="211" t="s">
        <v>242</v>
      </c>
      <c r="E189" s="255" t="s">
        <v>20</v>
      </c>
      <c r="F189" s="256" t="s">
        <v>915</v>
      </c>
      <c r="G189" s="254"/>
      <c r="H189" s="255" t="s">
        <v>20</v>
      </c>
      <c r="I189" s="257"/>
      <c r="J189" s="254"/>
      <c r="K189" s="254"/>
      <c r="L189" s="258"/>
      <c r="M189" s="259"/>
      <c r="N189" s="260"/>
      <c r="O189" s="260"/>
      <c r="P189" s="260"/>
      <c r="Q189" s="260"/>
      <c r="R189" s="260"/>
      <c r="S189" s="260"/>
      <c r="T189" s="261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62" t="s">
        <v>242</v>
      </c>
      <c r="AU189" s="262" t="s">
        <v>88</v>
      </c>
      <c r="AV189" s="15" t="s">
        <v>22</v>
      </c>
      <c r="AW189" s="15" t="s">
        <v>40</v>
      </c>
      <c r="AX189" s="15" t="s">
        <v>79</v>
      </c>
      <c r="AY189" s="262" t="s">
        <v>137</v>
      </c>
    </row>
    <row r="190" spans="1:51" s="13" customFormat="1" ht="12">
      <c r="A190" s="13"/>
      <c r="B190" s="231"/>
      <c r="C190" s="232"/>
      <c r="D190" s="211" t="s">
        <v>242</v>
      </c>
      <c r="E190" s="233" t="s">
        <v>20</v>
      </c>
      <c r="F190" s="234" t="s">
        <v>916</v>
      </c>
      <c r="G190" s="232"/>
      <c r="H190" s="235">
        <v>0.12</v>
      </c>
      <c r="I190" s="236"/>
      <c r="J190" s="232"/>
      <c r="K190" s="232"/>
      <c r="L190" s="237"/>
      <c r="M190" s="238"/>
      <c r="N190" s="239"/>
      <c r="O190" s="239"/>
      <c r="P190" s="239"/>
      <c r="Q190" s="239"/>
      <c r="R190" s="239"/>
      <c r="S190" s="239"/>
      <c r="T190" s="24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1" t="s">
        <v>242</v>
      </c>
      <c r="AU190" s="241" t="s">
        <v>88</v>
      </c>
      <c r="AV190" s="13" t="s">
        <v>88</v>
      </c>
      <c r="AW190" s="13" t="s">
        <v>40</v>
      </c>
      <c r="AX190" s="13" t="s">
        <v>22</v>
      </c>
      <c r="AY190" s="241" t="s">
        <v>137</v>
      </c>
    </row>
    <row r="191" spans="1:65" s="2" customFormat="1" ht="16.5" customHeight="1">
      <c r="A191" s="40"/>
      <c r="B191" s="41"/>
      <c r="C191" s="263" t="s">
        <v>8</v>
      </c>
      <c r="D191" s="263" t="s">
        <v>290</v>
      </c>
      <c r="E191" s="264" t="s">
        <v>917</v>
      </c>
      <c r="F191" s="265" t="s">
        <v>918</v>
      </c>
      <c r="G191" s="266" t="s">
        <v>293</v>
      </c>
      <c r="H191" s="267">
        <v>0.12</v>
      </c>
      <c r="I191" s="268"/>
      <c r="J191" s="269">
        <f>ROUND(I191*H191,2)</f>
        <v>0</v>
      </c>
      <c r="K191" s="265" t="s">
        <v>20</v>
      </c>
      <c r="L191" s="270"/>
      <c r="M191" s="271" t="s">
        <v>20</v>
      </c>
      <c r="N191" s="272" t="s">
        <v>50</v>
      </c>
      <c r="O191" s="86"/>
      <c r="P191" s="207">
        <f>O191*H191</f>
        <v>0</v>
      </c>
      <c r="Q191" s="207">
        <v>1</v>
      </c>
      <c r="R191" s="207">
        <f>Q191*H191</f>
        <v>0.12</v>
      </c>
      <c r="S191" s="207">
        <v>0</v>
      </c>
      <c r="T191" s="208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09" t="s">
        <v>170</v>
      </c>
      <c r="AT191" s="209" t="s">
        <v>290</v>
      </c>
      <c r="AU191" s="209" t="s">
        <v>88</v>
      </c>
      <c r="AY191" s="19" t="s">
        <v>137</v>
      </c>
      <c r="BE191" s="210">
        <f>IF(N191="základní",J191,0)</f>
        <v>0</v>
      </c>
      <c r="BF191" s="210">
        <f>IF(N191="snížená",J191,0)</f>
        <v>0</v>
      </c>
      <c r="BG191" s="210">
        <f>IF(N191="zákl. přenesená",J191,0)</f>
        <v>0</v>
      </c>
      <c r="BH191" s="210">
        <f>IF(N191="sníž. přenesená",J191,0)</f>
        <v>0</v>
      </c>
      <c r="BI191" s="210">
        <f>IF(N191="nulová",J191,0)</f>
        <v>0</v>
      </c>
      <c r="BJ191" s="19" t="s">
        <v>22</v>
      </c>
      <c r="BK191" s="210">
        <f>ROUND(I191*H191,2)</f>
        <v>0</v>
      </c>
      <c r="BL191" s="19" t="s">
        <v>142</v>
      </c>
      <c r="BM191" s="209" t="s">
        <v>919</v>
      </c>
    </row>
    <row r="192" spans="1:47" s="2" customFormat="1" ht="12">
      <c r="A192" s="40"/>
      <c r="B192" s="41"/>
      <c r="C192" s="42"/>
      <c r="D192" s="211" t="s">
        <v>144</v>
      </c>
      <c r="E192" s="42"/>
      <c r="F192" s="212" t="s">
        <v>918</v>
      </c>
      <c r="G192" s="42"/>
      <c r="H192" s="42"/>
      <c r="I192" s="213"/>
      <c r="J192" s="42"/>
      <c r="K192" s="42"/>
      <c r="L192" s="46"/>
      <c r="M192" s="214"/>
      <c r="N192" s="215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144</v>
      </c>
      <c r="AU192" s="19" t="s">
        <v>88</v>
      </c>
    </row>
    <row r="193" spans="1:65" s="2" customFormat="1" ht="16.5" customHeight="1">
      <c r="A193" s="40"/>
      <c r="B193" s="41"/>
      <c r="C193" s="198" t="s">
        <v>201</v>
      </c>
      <c r="D193" s="198" t="s">
        <v>138</v>
      </c>
      <c r="E193" s="199" t="s">
        <v>920</v>
      </c>
      <c r="F193" s="200" t="s">
        <v>921</v>
      </c>
      <c r="G193" s="201" t="s">
        <v>285</v>
      </c>
      <c r="H193" s="202">
        <v>0.846</v>
      </c>
      <c r="I193" s="203"/>
      <c r="J193" s="204">
        <f>ROUND(I193*H193,2)</f>
        <v>0</v>
      </c>
      <c r="K193" s="200" t="s">
        <v>20</v>
      </c>
      <c r="L193" s="46"/>
      <c r="M193" s="205" t="s">
        <v>20</v>
      </c>
      <c r="N193" s="206" t="s">
        <v>50</v>
      </c>
      <c r="O193" s="86"/>
      <c r="P193" s="207">
        <f>O193*H193</f>
        <v>0</v>
      </c>
      <c r="Q193" s="207">
        <v>0</v>
      </c>
      <c r="R193" s="207">
        <f>Q193*H193</f>
        <v>0</v>
      </c>
      <c r="S193" s="207">
        <v>0</v>
      </c>
      <c r="T193" s="208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09" t="s">
        <v>142</v>
      </c>
      <c r="AT193" s="209" t="s">
        <v>138</v>
      </c>
      <c r="AU193" s="209" t="s">
        <v>88</v>
      </c>
      <c r="AY193" s="19" t="s">
        <v>137</v>
      </c>
      <c r="BE193" s="210">
        <f>IF(N193="základní",J193,0)</f>
        <v>0</v>
      </c>
      <c r="BF193" s="210">
        <f>IF(N193="snížená",J193,0)</f>
        <v>0</v>
      </c>
      <c r="BG193" s="210">
        <f>IF(N193="zákl. přenesená",J193,0)</f>
        <v>0</v>
      </c>
      <c r="BH193" s="210">
        <f>IF(N193="sníž. přenesená",J193,0)</f>
        <v>0</v>
      </c>
      <c r="BI193" s="210">
        <f>IF(N193="nulová",J193,0)</f>
        <v>0</v>
      </c>
      <c r="BJ193" s="19" t="s">
        <v>22</v>
      </c>
      <c r="BK193" s="210">
        <f>ROUND(I193*H193,2)</f>
        <v>0</v>
      </c>
      <c r="BL193" s="19" t="s">
        <v>142</v>
      </c>
      <c r="BM193" s="209" t="s">
        <v>922</v>
      </c>
    </row>
    <row r="194" spans="1:47" s="2" customFormat="1" ht="12">
      <c r="A194" s="40"/>
      <c r="B194" s="41"/>
      <c r="C194" s="42"/>
      <c r="D194" s="211" t="s">
        <v>144</v>
      </c>
      <c r="E194" s="42"/>
      <c r="F194" s="212" t="s">
        <v>923</v>
      </c>
      <c r="G194" s="42"/>
      <c r="H194" s="42"/>
      <c r="I194" s="213"/>
      <c r="J194" s="42"/>
      <c r="K194" s="42"/>
      <c r="L194" s="46"/>
      <c r="M194" s="214"/>
      <c r="N194" s="215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144</v>
      </c>
      <c r="AU194" s="19" t="s">
        <v>88</v>
      </c>
    </row>
    <row r="195" spans="1:51" s="13" customFormat="1" ht="12">
      <c r="A195" s="13"/>
      <c r="B195" s="231"/>
      <c r="C195" s="232"/>
      <c r="D195" s="211" t="s">
        <v>242</v>
      </c>
      <c r="E195" s="233" t="s">
        <v>20</v>
      </c>
      <c r="F195" s="234" t="s">
        <v>924</v>
      </c>
      <c r="G195" s="232"/>
      <c r="H195" s="235">
        <v>0.846</v>
      </c>
      <c r="I195" s="236"/>
      <c r="J195" s="232"/>
      <c r="K195" s="232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242</v>
      </c>
      <c r="AU195" s="241" t="s">
        <v>88</v>
      </c>
      <c r="AV195" s="13" t="s">
        <v>88</v>
      </c>
      <c r="AW195" s="13" t="s">
        <v>40</v>
      </c>
      <c r="AX195" s="13" t="s">
        <v>22</v>
      </c>
      <c r="AY195" s="241" t="s">
        <v>137</v>
      </c>
    </row>
    <row r="196" spans="1:65" s="2" customFormat="1" ht="16.5" customHeight="1">
      <c r="A196" s="40"/>
      <c r="B196" s="41"/>
      <c r="C196" s="198" t="s">
        <v>206</v>
      </c>
      <c r="D196" s="198" t="s">
        <v>138</v>
      </c>
      <c r="E196" s="199" t="s">
        <v>677</v>
      </c>
      <c r="F196" s="200" t="s">
        <v>678</v>
      </c>
      <c r="G196" s="201" t="s">
        <v>285</v>
      </c>
      <c r="H196" s="202">
        <v>66.094</v>
      </c>
      <c r="I196" s="203"/>
      <c r="J196" s="204">
        <f>ROUND(I196*H196,2)</f>
        <v>0</v>
      </c>
      <c r="K196" s="200" t="s">
        <v>237</v>
      </c>
      <c r="L196" s="46"/>
      <c r="M196" s="205" t="s">
        <v>20</v>
      </c>
      <c r="N196" s="206" t="s">
        <v>50</v>
      </c>
      <c r="O196" s="86"/>
      <c r="P196" s="207">
        <f>O196*H196</f>
        <v>0</v>
      </c>
      <c r="Q196" s="207">
        <v>2.83323</v>
      </c>
      <c r="R196" s="207">
        <f>Q196*H196</f>
        <v>187.25950361999998</v>
      </c>
      <c r="S196" s="207">
        <v>0</v>
      </c>
      <c r="T196" s="208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09" t="s">
        <v>142</v>
      </c>
      <c r="AT196" s="209" t="s">
        <v>138</v>
      </c>
      <c r="AU196" s="209" t="s">
        <v>88</v>
      </c>
      <c r="AY196" s="19" t="s">
        <v>137</v>
      </c>
      <c r="BE196" s="210">
        <f>IF(N196="základní",J196,0)</f>
        <v>0</v>
      </c>
      <c r="BF196" s="210">
        <f>IF(N196="snížená",J196,0)</f>
        <v>0</v>
      </c>
      <c r="BG196" s="210">
        <f>IF(N196="zákl. přenesená",J196,0)</f>
        <v>0</v>
      </c>
      <c r="BH196" s="210">
        <f>IF(N196="sníž. přenesená",J196,0)</f>
        <v>0</v>
      </c>
      <c r="BI196" s="210">
        <f>IF(N196="nulová",J196,0)</f>
        <v>0</v>
      </c>
      <c r="BJ196" s="19" t="s">
        <v>22</v>
      </c>
      <c r="BK196" s="210">
        <f>ROUND(I196*H196,2)</f>
        <v>0</v>
      </c>
      <c r="BL196" s="19" t="s">
        <v>142</v>
      </c>
      <c r="BM196" s="209" t="s">
        <v>925</v>
      </c>
    </row>
    <row r="197" spans="1:47" s="2" customFormat="1" ht="12">
      <c r="A197" s="40"/>
      <c r="B197" s="41"/>
      <c r="C197" s="42"/>
      <c r="D197" s="211" t="s">
        <v>144</v>
      </c>
      <c r="E197" s="42"/>
      <c r="F197" s="212" t="s">
        <v>680</v>
      </c>
      <c r="G197" s="42"/>
      <c r="H197" s="42"/>
      <c r="I197" s="213"/>
      <c r="J197" s="42"/>
      <c r="K197" s="42"/>
      <c r="L197" s="46"/>
      <c r="M197" s="214"/>
      <c r="N197" s="215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144</v>
      </c>
      <c r="AU197" s="19" t="s">
        <v>88</v>
      </c>
    </row>
    <row r="198" spans="1:47" s="2" customFormat="1" ht="12">
      <c r="A198" s="40"/>
      <c r="B198" s="41"/>
      <c r="C198" s="42"/>
      <c r="D198" s="229" t="s">
        <v>240</v>
      </c>
      <c r="E198" s="42"/>
      <c r="F198" s="230" t="s">
        <v>681</v>
      </c>
      <c r="G198" s="42"/>
      <c r="H198" s="42"/>
      <c r="I198" s="213"/>
      <c r="J198" s="42"/>
      <c r="K198" s="42"/>
      <c r="L198" s="46"/>
      <c r="M198" s="214"/>
      <c r="N198" s="215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240</v>
      </c>
      <c r="AU198" s="19" t="s">
        <v>88</v>
      </c>
    </row>
    <row r="199" spans="1:47" s="2" customFormat="1" ht="12">
      <c r="A199" s="40"/>
      <c r="B199" s="41"/>
      <c r="C199" s="42"/>
      <c r="D199" s="211" t="s">
        <v>145</v>
      </c>
      <c r="E199" s="42"/>
      <c r="F199" s="216" t="s">
        <v>881</v>
      </c>
      <c r="G199" s="42"/>
      <c r="H199" s="42"/>
      <c r="I199" s="213"/>
      <c r="J199" s="42"/>
      <c r="K199" s="42"/>
      <c r="L199" s="46"/>
      <c r="M199" s="214"/>
      <c r="N199" s="215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145</v>
      </c>
      <c r="AU199" s="19" t="s">
        <v>88</v>
      </c>
    </row>
    <row r="200" spans="1:51" s="15" customFormat="1" ht="12">
      <c r="A200" s="15"/>
      <c r="B200" s="253"/>
      <c r="C200" s="254"/>
      <c r="D200" s="211" t="s">
        <v>242</v>
      </c>
      <c r="E200" s="255" t="s">
        <v>20</v>
      </c>
      <c r="F200" s="256" t="s">
        <v>926</v>
      </c>
      <c r="G200" s="254"/>
      <c r="H200" s="255" t="s">
        <v>20</v>
      </c>
      <c r="I200" s="257"/>
      <c r="J200" s="254"/>
      <c r="K200" s="254"/>
      <c r="L200" s="258"/>
      <c r="M200" s="259"/>
      <c r="N200" s="260"/>
      <c r="O200" s="260"/>
      <c r="P200" s="260"/>
      <c r="Q200" s="260"/>
      <c r="R200" s="260"/>
      <c r="S200" s="260"/>
      <c r="T200" s="261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62" t="s">
        <v>242</v>
      </c>
      <c r="AU200" s="262" t="s">
        <v>88</v>
      </c>
      <c r="AV200" s="15" t="s">
        <v>22</v>
      </c>
      <c r="AW200" s="15" t="s">
        <v>40</v>
      </c>
      <c r="AX200" s="15" t="s">
        <v>79</v>
      </c>
      <c r="AY200" s="262" t="s">
        <v>137</v>
      </c>
    </row>
    <row r="201" spans="1:51" s="13" customFormat="1" ht="12">
      <c r="A201" s="13"/>
      <c r="B201" s="231"/>
      <c r="C201" s="232"/>
      <c r="D201" s="211" t="s">
        <v>242</v>
      </c>
      <c r="E201" s="233" t="s">
        <v>20</v>
      </c>
      <c r="F201" s="234" t="s">
        <v>927</v>
      </c>
      <c r="G201" s="232"/>
      <c r="H201" s="235">
        <v>8.3</v>
      </c>
      <c r="I201" s="236"/>
      <c r="J201" s="232"/>
      <c r="K201" s="232"/>
      <c r="L201" s="237"/>
      <c r="M201" s="238"/>
      <c r="N201" s="239"/>
      <c r="O201" s="239"/>
      <c r="P201" s="239"/>
      <c r="Q201" s="239"/>
      <c r="R201" s="239"/>
      <c r="S201" s="239"/>
      <c r="T201" s="240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1" t="s">
        <v>242</v>
      </c>
      <c r="AU201" s="241" t="s">
        <v>88</v>
      </c>
      <c r="AV201" s="13" t="s">
        <v>88</v>
      </c>
      <c r="AW201" s="13" t="s">
        <v>40</v>
      </c>
      <c r="AX201" s="13" t="s">
        <v>79</v>
      </c>
      <c r="AY201" s="241" t="s">
        <v>137</v>
      </c>
    </row>
    <row r="202" spans="1:51" s="13" customFormat="1" ht="12">
      <c r="A202" s="13"/>
      <c r="B202" s="231"/>
      <c r="C202" s="232"/>
      <c r="D202" s="211" t="s">
        <v>242</v>
      </c>
      <c r="E202" s="233" t="s">
        <v>20</v>
      </c>
      <c r="F202" s="234" t="s">
        <v>928</v>
      </c>
      <c r="G202" s="232"/>
      <c r="H202" s="235">
        <v>10.375</v>
      </c>
      <c r="I202" s="236"/>
      <c r="J202" s="232"/>
      <c r="K202" s="232"/>
      <c r="L202" s="237"/>
      <c r="M202" s="238"/>
      <c r="N202" s="239"/>
      <c r="O202" s="239"/>
      <c r="P202" s="239"/>
      <c r="Q202" s="239"/>
      <c r="R202" s="239"/>
      <c r="S202" s="239"/>
      <c r="T202" s="24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1" t="s">
        <v>242</v>
      </c>
      <c r="AU202" s="241" t="s">
        <v>88</v>
      </c>
      <c r="AV202" s="13" t="s">
        <v>88</v>
      </c>
      <c r="AW202" s="13" t="s">
        <v>40</v>
      </c>
      <c r="AX202" s="13" t="s">
        <v>79</v>
      </c>
      <c r="AY202" s="241" t="s">
        <v>137</v>
      </c>
    </row>
    <row r="203" spans="1:51" s="13" customFormat="1" ht="12">
      <c r="A203" s="13"/>
      <c r="B203" s="231"/>
      <c r="C203" s="232"/>
      <c r="D203" s="211" t="s">
        <v>242</v>
      </c>
      <c r="E203" s="233" t="s">
        <v>20</v>
      </c>
      <c r="F203" s="234" t="s">
        <v>929</v>
      </c>
      <c r="G203" s="232"/>
      <c r="H203" s="235">
        <v>-1.13</v>
      </c>
      <c r="I203" s="236"/>
      <c r="J203" s="232"/>
      <c r="K203" s="232"/>
      <c r="L203" s="237"/>
      <c r="M203" s="238"/>
      <c r="N203" s="239"/>
      <c r="O203" s="239"/>
      <c r="P203" s="239"/>
      <c r="Q203" s="239"/>
      <c r="R203" s="239"/>
      <c r="S203" s="239"/>
      <c r="T203" s="24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1" t="s">
        <v>242</v>
      </c>
      <c r="AU203" s="241" t="s">
        <v>88</v>
      </c>
      <c r="AV203" s="13" t="s">
        <v>88</v>
      </c>
      <c r="AW203" s="13" t="s">
        <v>40</v>
      </c>
      <c r="AX203" s="13" t="s">
        <v>79</v>
      </c>
      <c r="AY203" s="241" t="s">
        <v>137</v>
      </c>
    </row>
    <row r="204" spans="1:51" s="16" customFormat="1" ht="12">
      <c r="A204" s="16"/>
      <c r="B204" s="273"/>
      <c r="C204" s="274"/>
      <c r="D204" s="211" t="s">
        <v>242</v>
      </c>
      <c r="E204" s="275" t="s">
        <v>20</v>
      </c>
      <c r="F204" s="276" t="s">
        <v>345</v>
      </c>
      <c r="G204" s="274"/>
      <c r="H204" s="277">
        <v>17.545</v>
      </c>
      <c r="I204" s="278"/>
      <c r="J204" s="274"/>
      <c r="K204" s="274"/>
      <c r="L204" s="279"/>
      <c r="M204" s="280"/>
      <c r="N204" s="281"/>
      <c r="O204" s="281"/>
      <c r="P204" s="281"/>
      <c r="Q204" s="281"/>
      <c r="R204" s="281"/>
      <c r="S204" s="281"/>
      <c r="T204" s="282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T204" s="283" t="s">
        <v>242</v>
      </c>
      <c r="AU204" s="283" t="s">
        <v>88</v>
      </c>
      <c r="AV204" s="16" t="s">
        <v>151</v>
      </c>
      <c r="AW204" s="16" t="s">
        <v>40</v>
      </c>
      <c r="AX204" s="16" t="s">
        <v>79</v>
      </c>
      <c r="AY204" s="283" t="s">
        <v>137</v>
      </c>
    </row>
    <row r="205" spans="1:51" s="13" customFormat="1" ht="12">
      <c r="A205" s="13"/>
      <c r="B205" s="231"/>
      <c r="C205" s="232"/>
      <c r="D205" s="211" t="s">
        <v>242</v>
      </c>
      <c r="E205" s="233" t="s">
        <v>20</v>
      </c>
      <c r="F205" s="234" t="s">
        <v>930</v>
      </c>
      <c r="G205" s="232"/>
      <c r="H205" s="235">
        <v>4.5</v>
      </c>
      <c r="I205" s="236"/>
      <c r="J205" s="232"/>
      <c r="K205" s="232"/>
      <c r="L205" s="237"/>
      <c r="M205" s="238"/>
      <c r="N205" s="239"/>
      <c r="O205" s="239"/>
      <c r="P205" s="239"/>
      <c r="Q205" s="239"/>
      <c r="R205" s="239"/>
      <c r="S205" s="239"/>
      <c r="T205" s="24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1" t="s">
        <v>242</v>
      </c>
      <c r="AU205" s="241" t="s">
        <v>88</v>
      </c>
      <c r="AV205" s="13" t="s">
        <v>88</v>
      </c>
      <c r="AW205" s="13" t="s">
        <v>40</v>
      </c>
      <c r="AX205" s="13" t="s">
        <v>79</v>
      </c>
      <c r="AY205" s="241" t="s">
        <v>137</v>
      </c>
    </row>
    <row r="206" spans="1:51" s="13" customFormat="1" ht="12">
      <c r="A206" s="13"/>
      <c r="B206" s="231"/>
      <c r="C206" s="232"/>
      <c r="D206" s="211" t="s">
        <v>242</v>
      </c>
      <c r="E206" s="233" t="s">
        <v>20</v>
      </c>
      <c r="F206" s="234" t="s">
        <v>931</v>
      </c>
      <c r="G206" s="232"/>
      <c r="H206" s="235">
        <v>5.824</v>
      </c>
      <c r="I206" s="236"/>
      <c r="J206" s="232"/>
      <c r="K206" s="232"/>
      <c r="L206" s="237"/>
      <c r="M206" s="238"/>
      <c r="N206" s="239"/>
      <c r="O206" s="239"/>
      <c r="P206" s="239"/>
      <c r="Q206" s="239"/>
      <c r="R206" s="239"/>
      <c r="S206" s="239"/>
      <c r="T206" s="24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1" t="s">
        <v>242</v>
      </c>
      <c r="AU206" s="241" t="s">
        <v>88</v>
      </c>
      <c r="AV206" s="13" t="s">
        <v>88</v>
      </c>
      <c r="AW206" s="13" t="s">
        <v>40</v>
      </c>
      <c r="AX206" s="13" t="s">
        <v>79</v>
      </c>
      <c r="AY206" s="241" t="s">
        <v>137</v>
      </c>
    </row>
    <row r="207" spans="1:51" s="13" customFormat="1" ht="12">
      <c r="A207" s="13"/>
      <c r="B207" s="231"/>
      <c r="C207" s="232"/>
      <c r="D207" s="211" t="s">
        <v>242</v>
      </c>
      <c r="E207" s="233" t="s">
        <v>20</v>
      </c>
      <c r="F207" s="234" t="s">
        <v>932</v>
      </c>
      <c r="G207" s="232"/>
      <c r="H207" s="235">
        <v>9.8</v>
      </c>
      <c r="I207" s="236"/>
      <c r="J207" s="232"/>
      <c r="K207" s="232"/>
      <c r="L207" s="237"/>
      <c r="M207" s="238"/>
      <c r="N207" s="239"/>
      <c r="O207" s="239"/>
      <c r="P207" s="239"/>
      <c r="Q207" s="239"/>
      <c r="R207" s="239"/>
      <c r="S207" s="239"/>
      <c r="T207" s="24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1" t="s">
        <v>242</v>
      </c>
      <c r="AU207" s="241" t="s">
        <v>88</v>
      </c>
      <c r="AV207" s="13" t="s">
        <v>88</v>
      </c>
      <c r="AW207" s="13" t="s">
        <v>40</v>
      </c>
      <c r="AX207" s="13" t="s">
        <v>79</v>
      </c>
      <c r="AY207" s="241" t="s">
        <v>137</v>
      </c>
    </row>
    <row r="208" spans="1:51" s="13" customFormat="1" ht="12">
      <c r="A208" s="13"/>
      <c r="B208" s="231"/>
      <c r="C208" s="232"/>
      <c r="D208" s="211" t="s">
        <v>242</v>
      </c>
      <c r="E208" s="233" t="s">
        <v>20</v>
      </c>
      <c r="F208" s="234" t="s">
        <v>933</v>
      </c>
      <c r="G208" s="232"/>
      <c r="H208" s="235">
        <v>2.655</v>
      </c>
      <c r="I208" s="236"/>
      <c r="J208" s="232"/>
      <c r="K208" s="232"/>
      <c r="L208" s="237"/>
      <c r="M208" s="238"/>
      <c r="N208" s="239"/>
      <c r="O208" s="239"/>
      <c r="P208" s="239"/>
      <c r="Q208" s="239"/>
      <c r="R208" s="239"/>
      <c r="S208" s="239"/>
      <c r="T208" s="24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1" t="s">
        <v>242</v>
      </c>
      <c r="AU208" s="241" t="s">
        <v>88</v>
      </c>
      <c r="AV208" s="13" t="s">
        <v>88</v>
      </c>
      <c r="AW208" s="13" t="s">
        <v>40</v>
      </c>
      <c r="AX208" s="13" t="s">
        <v>79</v>
      </c>
      <c r="AY208" s="241" t="s">
        <v>137</v>
      </c>
    </row>
    <row r="209" spans="1:51" s="13" customFormat="1" ht="12">
      <c r="A209" s="13"/>
      <c r="B209" s="231"/>
      <c r="C209" s="232"/>
      <c r="D209" s="211" t="s">
        <v>242</v>
      </c>
      <c r="E209" s="233" t="s">
        <v>20</v>
      </c>
      <c r="F209" s="234" t="s">
        <v>934</v>
      </c>
      <c r="G209" s="232"/>
      <c r="H209" s="235">
        <v>3.25</v>
      </c>
      <c r="I209" s="236"/>
      <c r="J209" s="232"/>
      <c r="K209" s="232"/>
      <c r="L209" s="237"/>
      <c r="M209" s="238"/>
      <c r="N209" s="239"/>
      <c r="O209" s="239"/>
      <c r="P209" s="239"/>
      <c r="Q209" s="239"/>
      <c r="R209" s="239"/>
      <c r="S209" s="239"/>
      <c r="T209" s="24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1" t="s">
        <v>242</v>
      </c>
      <c r="AU209" s="241" t="s">
        <v>88</v>
      </c>
      <c r="AV209" s="13" t="s">
        <v>88</v>
      </c>
      <c r="AW209" s="13" t="s">
        <v>40</v>
      </c>
      <c r="AX209" s="13" t="s">
        <v>79</v>
      </c>
      <c r="AY209" s="241" t="s">
        <v>137</v>
      </c>
    </row>
    <row r="210" spans="1:51" s="13" customFormat="1" ht="12">
      <c r="A210" s="13"/>
      <c r="B210" s="231"/>
      <c r="C210" s="232"/>
      <c r="D210" s="211" t="s">
        <v>242</v>
      </c>
      <c r="E210" s="233" t="s">
        <v>20</v>
      </c>
      <c r="F210" s="234" t="s">
        <v>935</v>
      </c>
      <c r="G210" s="232"/>
      <c r="H210" s="235">
        <v>14.72</v>
      </c>
      <c r="I210" s="236"/>
      <c r="J210" s="232"/>
      <c r="K210" s="232"/>
      <c r="L210" s="237"/>
      <c r="M210" s="238"/>
      <c r="N210" s="239"/>
      <c r="O210" s="239"/>
      <c r="P210" s="239"/>
      <c r="Q210" s="239"/>
      <c r="R210" s="239"/>
      <c r="S210" s="239"/>
      <c r="T210" s="24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1" t="s">
        <v>242</v>
      </c>
      <c r="AU210" s="241" t="s">
        <v>88</v>
      </c>
      <c r="AV210" s="13" t="s">
        <v>88</v>
      </c>
      <c r="AW210" s="13" t="s">
        <v>40</v>
      </c>
      <c r="AX210" s="13" t="s">
        <v>79</v>
      </c>
      <c r="AY210" s="241" t="s">
        <v>137</v>
      </c>
    </row>
    <row r="211" spans="1:51" s="13" customFormat="1" ht="12">
      <c r="A211" s="13"/>
      <c r="B211" s="231"/>
      <c r="C211" s="232"/>
      <c r="D211" s="211" t="s">
        <v>242</v>
      </c>
      <c r="E211" s="233" t="s">
        <v>20</v>
      </c>
      <c r="F211" s="234" t="s">
        <v>936</v>
      </c>
      <c r="G211" s="232"/>
      <c r="H211" s="235">
        <v>7.8</v>
      </c>
      <c r="I211" s="236"/>
      <c r="J211" s="232"/>
      <c r="K211" s="232"/>
      <c r="L211" s="237"/>
      <c r="M211" s="238"/>
      <c r="N211" s="239"/>
      <c r="O211" s="239"/>
      <c r="P211" s="239"/>
      <c r="Q211" s="239"/>
      <c r="R211" s="239"/>
      <c r="S211" s="239"/>
      <c r="T211" s="24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1" t="s">
        <v>242</v>
      </c>
      <c r="AU211" s="241" t="s">
        <v>88</v>
      </c>
      <c r="AV211" s="13" t="s">
        <v>88</v>
      </c>
      <c r="AW211" s="13" t="s">
        <v>40</v>
      </c>
      <c r="AX211" s="13" t="s">
        <v>79</v>
      </c>
      <c r="AY211" s="241" t="s">
        <v>137</v>
      </c>
    </row>
    <row r="212" spans="1:51" s="16" customFormat="1" ht="12">
      <c r="A212" s="16"/>
      <c r="B212" s="273"/>
      <c r="C212" s="274"/>
      <c r="D212" s="211" t="s">
        <v>242</v>
      </c>
      <c r="E212" s="275" t="s">
        <v>20</v>
      </c>
      <c r="F212" s="276" t="s">
        <v>345</v>
      </c>
      <c r="G212" s="274"/>
      <c r="H212" s="277">
        <v>48.549</v>
      </c>
      <c r="I212" s="278"/>
      <c r="J212" s="274"/>
      <c r="K212" s="274"/>
      <c r="L212" s="279"/>
      <c r="M212" s="280"/>
      <c r="N212" s="281"/>
      <c r="O212" s="281"/>
      <c r="P212" s="281"/>
      <c r="Q212" s="281"/>
      <c r="R212" s="281"/>
      <c r="S212" s="281"/>
      <c r="T212" s="282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T212" s="283" t="s">
        <v>242</v>
      </c>
      <c r="AU212" s="283" t="s">
        <v>88</v>
      </c>
      <c r="AV212" s="16" t="s">
        <v>151</v>
      </c>
      <c r="AW212" s="16" t="s">
        <v>40</v>
      </c>
      <c r="AX212" s="16" t="s">
        <v>79</v>
      </c>
      <c r="AY212" s="283" t="s">
        <v>137</v>
      </c>
    </row>
    <row r="213" spans="1:51" s="14" customFormat="1" ht="12">
      <c r="A213" s="14"/>
      <c r="B213" s="242"/>
      <c r="C213" s="243"/>
      <c r="D213" s="211" t="s">
        <v>242</v>
      </c>
      <c r="E213" s="244" t="s">
        <v>20</v>
      </c>
      <c r="F213" s="245" t="s">
        <v>256</v>
      </c>
      <c r="G213" s="243"/>
      <c r="H213" s="246">
        <v>66.094</v>
      </c>
      <c r="I213" s="247"/>
      <c r="J213" s="243"/>
      <c r="K213" s="243"/>
      <c r="L213" s="248"/>
      <c r="M213" s="249"/>
      <c r="N213" s="250"/>
      <c r="O213" s="250"/>
      <c r="P213" s="250"/>
      <c r="Q213" s="250"/>
      <c r="R213" s="250"/>
      <c r="S213" s="250"/>
      <c r="T213" s="25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2" t="s">
        <v>242</v>
      </c>
      <c r="AU213" s="252" t="s">
        <v>88</v>
      </c>
      <c r="AV213" s="14" t="s">
        <v>142</v>
      </c>
      <c r="AW213" s="14" t="s">
        <v>40</v>
      </c>
      <c r="AX213" s="14" t="s">
        <v>22</v>
      </c>
      <c r="AY213" s="252" t="s">
        <v>137</v>
      </c>
    </row>
    <row r="214" spans="1:65" s="2" customFormat="1" ht="16.5" customHeight="1">
      <c r="A214" s="40"/>
      <c r="B214" s="41"/>
      <c r="C214" s="198" t="s">
        <v>210</v>
      </c>
      <c r="D214" s="198" t="s">
        <v>138</v>
      </c>
      <c r="E214" s="199" t="s">
        <v>698</v>
      </c>
      <c r="F214" s="200" t="s">
        <v>699</v>
      </c>
      <c r="G214" s="201" t="s">
        <v>236</v>
      </c>
      <c r="H214" s="202">
        <v>253.868</v>
      </c>
      <c r="I214" s="203"/>
      <c r="J214" s="204">
        <f>ROUND(I214*H214,2)</f>
        <v>0</v>
      </c>
      <c r="K214" s="200" t="s">
        <v>237</v>
      </c>
      <c r="L214" s="46"/>
      <c r="M214" s="205" t="s">
        <v>20</v>
      </c>
      <c r="N214" s="206" t="s">
        <v>50</v>
      </c>
      <c r="O214" s="86"/>
      <c r="P214" s="207">
        <f>O214*H214</f>
        <v>0</v>
      </c>
      <c r="Q214" s="207">
        <v>0.00726</v>
      </c>
      <c r="R214" s="207">
        <f>Q214*H214</f>
        <v>1.84308168</v>
      </c>
      <c r="S214" s="207">
        <v>0</v>
      </c>
      <c r="T214" s="208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09" t="s">
        <v>142</v>
      </c>
      <c r="AT214" s="209" t="s">
        <v>138</v>
      </c>
      <c r="AU214" s="209" t="s">
        <v>88</v>
      </c>
      <c r="AY214" s="19" t="s">
        <v>137</v>
      </c>
      <c r="BE214" s="210">
        <f>IF(N214="základní",J214,0)</f>
        <v>0</v>
      </c>
      <c r="BF214" s="210">
        <f>IF(N214="snížená",J214,0)</f>
        <v>0</v>
      </c>
      <c r="BG214" s="210">
        <f>IF(N214="zákl. přenesená",J214,0)</f>
        <v>0</v>
      </c>
      <c r="BH214" s="210">
        <f>IF(N214="sníž. přenesená",J214,0)</f>
        <v>0</v>
      </c>
      <c r="BI214" s="210">
        <f>IF(N214="nulová",J214,0)</f>
        <v>0</v>
      </c>
      <c r="BJ214" s="19" t="s">
        <v>22</v>
      </c>
      <c r="BK214" s="210">
        <f>ROUND(I214*H214,2)</f>
        <v>0</v>
      </c>
      <c r="BL214" s="19" t="s">
        <v>142</v>
      </c>
      <c r="BM214" s="209" t="s">
        <v>937</v>
      </c>
    </row>
    <row r="215" spans="1:47" s="2" customFormat="1" ht="12">
      <c r="A215" s="40"/>
      <c r="B215" s="41"/>
      <c r="C215" s="42"/>
      <c r="D215" s="211" t="s">
        <v>144</v>
      </c>
      <c r="E215" s="42"/>
      <c r="F215" s="212" t="s">
        <v>701</v>
      </c>
      <c r="G215" s="42"/>
      <c r="H215" s="42"/>
      <c r="I215" s="213"/>
      <c r="J215" s="42"/>
      <c r="K215" s="42"/>
      <c r="L215" s="46"/>
      <c r="M215" s="214"/>
      <c r="N215" s="215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144</v>
      </c>
      <c r="AU215" s="19" t="s">
        <v>88</v>
      </c>
    </row>
    <row r="216" spans="1:47" s="2" customFormat="1" ht="12">
      <c r="A216" s="40"/>
      <c r="B216" s="41"/>
      <c r="C216" s="42"/>
      <c r="D216" s="229" t="s">
        <v>240</v>
      </c>
      <c r="E216" s="42"/>
      <c r="F216" s="230" t="s">
        <v>702</v>
      </c>
      <c r="G216" s="42"/>
      <c r="H216" s="42"/>
      <c r="I216" s="213"/>
      <c r="J216" s="42"/>
      <c r="K216" s="42"/>
      <c r="L216" s="46"/>
      <c r="M216" s="214"/>
      <c r="N216" s="215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240</v>
      </c>
      <c r="AU216" s="19" t="s">
        <v>88</v>
      </c>
    </row>
    <row r="217" spans="1:51" s="15" customFormat="1" ht="12">
      <c r="A217" s="15"/>
      <c r="B217" s="253"/>
      <c r="C217" s="254"/>
      <c r="D217" s="211" t="s">
        <v>242</v>
      </c>
      <c r="E217" s="255" t="s">
        <v>20</v>
      </c>
      <c r="F217" s="256" t="s">
        <v>938</v>
      </c>
      <c r="G217" s="254"/>
      <c r="H217" s="255" t="s">
        <v>20</v>
      </c>
      <c r="I217" s="257"/>
      <c r="J217" s="254"/>
      <c r="K217" s="254"/>
      <c r="L217" s="258"/>
      <c r="M217" s="259"/>
      <c r="N217" s="260"/>
      <c r="O217" s="260"/>
      <c r="P217" s="260"/>
      <c r="Q217" s="260"/>
      <c r="R217" s="260"/>
      <c r="S217" s="260"/>
      <c r="T217" s="261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62" t="s">
        <v>242</v>
      </c>
      <c r="AU217" s="262" t="s">
        <v>88</v>
      </c>
      <c r="AV217" s="15" t="s">
        <v>22</v>
      </c>
      <c r="AW217" s="15" t="s">
        <v>40</v>
      </c>
      <c r="AX217" s="15" t="s">
        <v>79</v>
      </c>
      <c r="AY217" s="262" t="s">
        <v>137</v>
      </c>
    </row>
    <row r="218" spans="1:51" s="13" customFormat="1" ht="12">
      <c r="A218" s="13"/>
      <c r="B218" s="231"/>
      <c r="C218" s="232"/>
      <c r="D218" s="211" t="s">
        <v>242</v>
      </c>
      <c r="E218" s="233" t="s">
        <v>20</v>
      </c>
      <c r="F218" s="234" t="s">
        <v>939</v>
      </c>
      <c r="G218" s="232"/>
      <c r="H218" s="235">
        <v>27.6</v>
      </c>
      <c r="I218" s="236"/>
      <c r="J218" s="232"/>
      <c r="K218" s="232"/>
      <c r="L218" s="237"/>
      <c r="M218" s="238"/>
      <c r="N218" s="239"/>
      <c r="O218" s="239"/>
      <c r="P218" s="239"/>
      <c r="Q218" s="239"/>
      <c r="R218" s="239"/>
      <c r="S218" s="239"/>
      <c r="T218" s="24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1" t="s">
        <v>242</v>
      </c>
      <c r="AU218" s="241" t="s">
        <v>88</v>
      </c>
      <c r="AV218" s="13" t="s">
        <v>88</v>
      </c>
      <c r="AW218" s="13" t="s">
        <v>40</v>
      </c>
      <c r="AX218" s="13" t="s">
        <v>79</v>
      </c>
      <c r="AY218" s="241" t="s">
        <v>137</v>
      </c>
    </row>
    <row r="219" spans="1:51" s="15" customFormat="1" ht="12">
      <c r="A219" s="15"/>
      <c r="B219" s="253"/>
      <c r="C219" s="254"/>
      <c r="D219" s="211" t="s">
        <v>242</v>
      </c>
      <c r="E219" s="255" t="s">
        <v>20</v>
      </c>
      <c r="F219" s="256" t="s">
        <v>940</v>
      </c>
      <c r="G219" s="254"/>
      <c r="H219" s="255" t="s">
        <v>20</v>
      </c>
      <c r="I219" s="257"/>
      <c r="J219" s="254"/>
      <c r="K219" s="254"/>
      <c r="L219" s="258"/>
      <c r="M219" s="259"/>
      <c r="N219" s="260"/>
      <c r="O219" s="260"/>
      <c r="P219" s="260"/>
      <c r="Q219" s="260"/>
      <c r="R219" s="260"/>
      <c r="S219" s="260"/>
      <c r="T219" s="261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62" t="s">
        <v>242</v>
      </c>
      <c r="AU219" s="262" t="s">
        <v>88</v>
      </c>
      <c r="AV219" s="15" t="s">
        <v>22</v>
      </c>
      <c r="AW219" s="15" t="s">
        <v>40</v>
      </c>
      <c r="AX219" s="15" t="s">
        <v>79</v>
      </c>
      <c r="AY219" s="262" t="s">
        <v>137</v>
      </c>
    </row>
    <row r="220" spans="1:51" s="13" customFormat="1" ht="12">
      <c r="A220" s="13"/>
      <c r="B220" s="231"/>
      <c r="C220" s="232"/>
      <c r="D220" s="211" t="s">
        <v>242</v>
      </c>
      <c r="E220" s="233" t="s">
        <v>20</v>
      </c>
      <c r="F220" s="234" t="s">
        <v>941</v>
      </c>
      <c r="G220" s="232"/>
      <c r="H220" s="235">
        <v>106</v>
      </c>
      <c r="I220" s="236"/>
      <c r="J220" s="232"/>
      <c r="K220" s="232"/>
      <c r="L220" s="237"/>
      <c r="M220" s="238"/>
      <c r="N220" s="239"/>
      <c r="O220" s="239"/>
      <c r="P220" s="239"/>
      <c r="Q220" s="239"/>
      <c r="R220" s="239"/>
      <c r="S220" s="239"/>
      <c r="T220" s="24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1" t="s">
        <v>242</v>
      </c>
      <c r="AU220" s="241" t="s">
        <v>88</v>
      </c>
      <c r="AV220" s="13" t="s">
        <v>88</v>
      </c>
      <c r="AW220" s="13" t="s">
        <v>40</v>
      </c>
      <c r="AX220" s="13" t="s">
        <v>79</v>
      </c>
      <c r="AY220" s="241" t="s">
        <v>137</v>
      </c>
    </row>
    <row r="221" spans="1:51" s="15" customFormat="1" ht="12">
      <c r="A221" s="15"/>
      <c r="B221" s="253"/>
      <c r="C221" s="254"/>
      <c r="D221" s="211" t="s">
        <v>242</v>
      </c>
      <c r="E221" s="255" t="s">
        <v>20</v>
      </c>
      <c r="F221" s="256" t="s">
        <v>942</v>
      </c>
      <c r="G221" s="254"/>
      <c r="H221" s="255" t="s">
        <v>20</v>
      </c>
      <c r="I221" s="257"/>
      <c r="J221" s="254"/>
      <c r="K221" s="254"/>
      <c r="L221" s="258"/>
      <c r="M221" s="259"/>
      <c r="N221" s="260"/>
      <c r="O221" s="260"/>
      <c r="P221" s="260"/>
      <c r="Q221" s="260"/>
      <c r="R221" s="260"/>
      <c r="S221" s="260"/>
      <c r="T221" s="261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62" t="s">
        <v>242</v>
      </c>
      <c r="AU221" s="262" t="s">
        <v>88</v>
      </c>
      <c r="AV221" s="15" t="s">
        <v>22</v>
      </c>
      <c r="AW221" s="15" t="s">
        <v>40</v>
      </c>
      <c r="AX221" s="15" t="s">
        <v>79</v>
      </c>
      <c r="AY221" s="262" t="s">
        <v>137</v>
      </c>
    </row>
    <row r="222" spans="1:51" s="13" customFormat="1" ht="12">
      <c r="A222" s="13"/>
      <c r="B222" s="231"/>
      <c r="C222" s="232"/>
      <c r="D222" s="211" t="s">
        <v>242</v>
      </c>
      <c r="E222" s="233" t="s">
        <v>20</v>
      </c>
      <c r="F222" s="234" t="s">
        <v>943</v>
      </c>
      <c r="G222" s="232"/>
      <c r="H222" s="235">
        <v>59.4</v>
      </c>
      <c r="I222" s="236"/>
      <c r="J222" s="232"/>
      <c r="K222" s="232"/>
      <c r="L222" s="237"/>
      <c r="M222" s="238"/>
      <c r="N222" s="239"/>
      <c r="O222" s="239"/>
      <c r="P222" s="239"/>
      <c r="Q222" s="239"/>
      <c r="R222" s="239"/>
      <c r="S222" s="239"/>
      <c r="T222" s="240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1" t="s">
        <v>242</v>
      </c>
      <c r="AU222" s="241" t="s">
        <v>88</v>
      </c>
      <c r="AV222" s="13" t="s">
        <v>88</v>
      </c>
      <c r="AW222" s="13" t="s">
        <v>40</v>
      </c>
      <c r="AX222" s="13" t="s">
        <v>79</v>
      </c>
      <c r="AY222" s="241" t="s">
        <v>137</v>
      </c>
    </row>
    <row r="223" spans="1:51" s="13" customFormat="1" ht="12">
      <c r="A223" s="13"/>
      <c r="B223" s="231"/>
      <c r="C223" s="232"/>
      <c r="D223" s="211" t="s">
        <v>242</v>
      </c>
      <c r="E223" s="233" t="s">
        <v>20</v>
      </c>
      <c r="F223" s="234" t="s">
        <v>944</v>
      </c>
      <c r="G223" s="232"/>
      <c r="H223" s="235">
        <v>2.8</v>
      </c>
      <c r="I223" s="236"/>
      <c r="J223" s="232"/>
      <c r="K223" s="232"/>
      <c r="L223" s="237"/>
      <c r="M223" s="238"/>
      <c r="N223" s="239"/>
      <c r="O223" s="239"/>
      <c r="P223" s="239"/>
      <c r="Q223" s="239"/>
      <c r="R223" s="239"/>
      <c r="S223" s="239"/>
      <c r="T223" s="24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1" t="s">
        <v>242</v>
      </c>
      <c r="AU223" s="241" t="s">
        <v>88</v>
      </c>
      <c r="AV223" s="13" t="s">
        <v>88</v>
      </c>
      <c r="AW223" s="13" t="s">
        <v>40</v>
      </c>
      <c r="AX223" s="13" t="s">
        <v>79</v>
      </c>
      <c r="AY223" s="241" t="s">
        <v>137</v>
      </c>
    </row>
    <row r="224" spans="1:51" s="15" customFormat="1" ht="12">
      <c r="A224" s="15"/>
      <c r="B224" s="253"/>
      <c r="C224" s="254"/>
      <c r="D224" s="211" t="s">
        <v>242</v>
      </c>
      <c r="E224" s="255" t="s">
        <v>20</v>
      </c>
      <c r="F224" s="256" t="s">
        <v>926</v>
      </c>
      <c r="G224" s="254"/>
      <c r="H224" s="255" t="s">
        <v>20</v>
      </c>
      <c r="I224" s="257"/>
      <c r="J224" s="254"/>
      <c r="K224" s="254"/>
      <c r="L224" s="258"/>
      <c r="M224" s="259"/>
      <c r="N224" s="260"/>
      <c r="O224" s="260"/>
      <c r="P224" s="260"/>
      <c r="Q224" s="260"/>
      <c r="R224" s="260"/>
      <c r="S224" s="260"/>
      <c r="T224" s="261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62" t="s">
        <v>242</v>
      </c>
      <c r="AU224" s="262" t="s">
        <v>88</v>
      </c>
      <c r="AV224" s="15" t="s">
        <v>22</v>
      </c>
      <c r="AW224" s="15" t="s">
        <v>40</v>
      </c>
      <c r="AX224" s="15" t="s">
        <v>79</v>
      </c>
      <c r="AY224" s="262" t="s">
        <v>137</v>
      </c>
    </row>
    <row r="225" spans="1:51" s="13" customFormat="1" ht="12">
      <c r="A225" s="13"/>
      <c r="B225" s="231"/>
      <c r="C225" s="232"/>
      <c r="D225" s="211" t="s">
        <v>242</v>
      </c>
      <c r="E225" s="233" t="s">
        <v>20</v>
      </c>
      <c r="F225" s="234" t="s">
        <v>945</v>
      </c>
      <c r="G225" s="232"/>
      <c r="H225" s="235">
        <v>49.8</v>
      </c>
      <c r="I225" s="236"/>
      <c r="J225" s="232"/>
      <c r="K225" s="232"/>
      <c r="L225" s="237"/>
      <c r="M225" s="238"/>
      <c r="N225" s="239"/>
      <c r="O225" s="239"/>
      <c r="P225" s="239"/>
      <c r="Q225" s="239"/>
      <c r="R225" s="239"/>
      <c r="S225" s="239"/>
      <c r="T225" s="24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1" t="s">
        <v>242</v>
      </c>
      <c r="AU225" s="241" t="s">
        <v>88</v>
      </c>
      <c r="AV225" s="13" t="s">
        <v>88</v>
      </c>
      <c r="AW225" s="13" t="s">
        <v>40</v>
      </c>
      <c r="AX225" s="13" t="s">
        <v>79</v>
      </c>
      <c r="AY225" s="241" t="s">
        <v>137</v>
      </c>
    </row>
    <row r="226" spans="1:51" s="13" customFormat="1" ht="12">
      <c r="A226" s="13"/>
      <c r="B226" s="231"/>
      <c r="C226" s="232"/>
      <c r="D226" s="211" t="s">
        <v>242</v>
      </c>
      <c r="E226" s="233" t="s">
        <v>20</v>
      </c>
      <c r="F226" s="234" t="s">
        <v>946</v>
      </c>
      <c r="G226" s="232"/>
      <c r="H226" s="235">
        <v>2</v>
      </c>
      <c r="I226" s="236"/>
      <c r="J226" s="232"/>
      <c r="K226" s="232"/>
      <c r="L226" s="237"/>
      <c r="M226" s="238"/>
      <c r="N226" s="239"/>
      <c r="O226" s="239"/>
      <c r="P226" s="239"/>
      <c r="Q226" s="239"/>
      <c r="R226" s="239"/>
      <c r="S226" s="239"/>
      <c r="T226" s="24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1" t="s">
        <v>242</v>
      </c>
      <c r="AU226" s="241" t="s">
        <v>88</v>
      </c>
      <c r="AV226" s="13" t="s">
        <v>88</v>
      </c>
      <c r="AW226" s="13" t="s">
        <v>40</v>
      </c>
      <c r="AX226" s="13" t="s">
        <v>79</v>
      </c>
      <c r="AY226" s="241" t="s">
        <v>137</v>
      </c>
    </row>
    <row r="227" spans="1:51" s="13" customFormat="1" ht="12">
      <c r="A227" s="13"/>
      <c r="B227" s="231"/>
      <c r="C227" s="232"/>
      <c r="D227" s="211" t="s">
        <v>242</v>
      </c>
      <c r="E227" s="233" t="s">
        <v>20</v>
      </c>
      <c r="F227" s="234" t="s">
        <v>947</v>
      </c>
      <c r="G227" s="232"/>
      <c r="H227" s="235">
        <v>2.5</v>
      </c>
      <c r="I227" s="236"/>
      <c r="J227" s="232"/>
      <c r="K227" s="232"/>
      <c r="L227" s="237"/>
      <c r="M227" s="238"/>
      <c r="N227" s="239"/>
      <c r="O227" s="239"/>
      <c r="P227" s="239"/>
      <c r="Q227" s="239"/>
      <c r="R227" s="239"/>
      <c r="S227" s="239"/>
      <c r="T227" s="24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1" t="s">
        <v>242</v>
      </c>
      <c r="AU227" s="241" t="s">
        <v>88</v>
      </c>
      <c r="AV227" s="13" t="s">
        <v>88</v>
      </c>
      <c r="AW227" s="13" t="s">
        <v>40</v>
      </c>
      <c r="AX227" s="13" t="s">
        <v>79</v>
      </c>
      <c r="AY227" s="241" t="s">
        <v>137</v>
      </c>
    </row>
    <row r="228" spans="1:51" s="13" customFormat="1" ht="12">
      <c r="A228" s="13"/>
      <c r="B228" s="231"/>
      <c r="C228" s="232"/>
      <c r="D228" s="211" t="s">
        <v>242</v>
      </c>
      <c r="E228" s="233" t="s">
        <v>20</v>
      </c>
      <c r="F228" s="234" t="s">
        <v>948</v>
      </c>
      <c r="G228" s="232"/>
      <c r="H228" s="235">
        <v>3.768</v>
      </c>
      <c r="I228" s="236"/>
      <c r="J228" s="232"/>
      <c r="K228" s="232"/>
      <c r="L228" s="237"/>
      <c r="M228" s="238"/>
      <c r="N228" s="239"/>
      <c r="O228" s="239"/>
      <c r="P228" s="239"/>
      <c r="Q228" s="239"/>
      <c r="R228" s="239"/>
      <c r="S228" s="239"/>
      <c r="T228" s="24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1" t="s">
        <v>242</v>
      </c>
      <c r="AU228" s="241" t="s">
        <v>88</v>
      </c>
      <c r="AV228" s="13" t="s">
        <v>88</v>
      </c>
      <c r="AW228" s="13" t="s">
        <v>40</v>
      </c>
      <c r="AX228" s="13" t="s">
        <v>79</v>
      </c>
      <c r="AY228" s="241" t="s">
        <v>137</v>
      </c>
    </row>
    <row r="229" spans="1:51" s="14" customFormat="1" ht="12">
      <c r="A229" s="14"/>
      <c r="B229" s="242"/>
      <c r="C229" s="243"/>
      <c r="D229" s="211" t="s">
        <v>242</v>
      </c>
      <c r="E229" s="244" t="s">
        <v>20</v>
      </c>
      <c r="F229" s="245" t="s">
        <v>256</v>
      </c>
      <c r="G229" s="243"/>
      <c r="H229" s="246">
        <v>253.868</v>
      </c>
      <c r="I229" s="247"/>
      <c r="J229" s="243"/>
      <c r="K229" s="243"/>
      <c r="L229" s="248"/>
      <c r="M229" s="249"/>
      <c r="N229" s="250"/>
      <c r="O229" s="250"/>
      <c r="P229" s="250"/>
      <c r="Q229" s="250"/>
      <c r="R229" s="250"/>
      <c r="S229" s="250"/>
      <c r="T229" s="251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2" t="s">
        <v>242</v>
      </c>
      <c r="AU229" s="252" t="s">
        <v>88</v>
      </c>
      <c r="AV229" s="14" t="s">
        <v>142</v>
      </c>
      <c r="AW229" s="14" t="s">
        <v>40</v>
      </c>
      <c r="AX229" s="14" t="s">
        <v>22</v>
      </c>
      <c r="AY229" s="252" t="s">
        <v>137</v>
      </c>
    </row>
    <row r="230" spans="1:65" s="2" customFormat="1" ht="16.5" customHeight="1">
      <c r="A230" s="40"/>
      <c r="B230" s="41"/>
      <c r="C230" s="198" t="s">
        <v>214</v>
      </c>
      <c r="D230" s="198" t="s">
        <v>138</v>
      </c>
      <c r="E230" s="199" t="s">
        <v>716</v>
      </c>
      <c r="F230" s="200" t="s">
        <v>717</v>
      </c>
      <c r="G230" s="201" t="s">
        <v>236</v>
      </c>
      <c r="H230" s="202">
        <v>253.868</v>
      </c>
      <c r="I230" s="203"/>
      <c r="J230" s="204">
        <f>ROUND(I230*H230,2)</f>
        <v>0</v>
      </c>
      <c r="K230" s="200" t="s">
        <v>237</v>
      </c>
      <c r="L230" s="46"/>
      <c r="M230" s="205" t="s">
        <v>20</v>
      </c>
      <c r="N230" s="206" t="s">
        <v>50</v>
      </c>
      <c r="O230" s="86"/>
      <c r="P230" s="207">
        <f>O230*H230</f>
        <v>0</v>
      </c>
      <c r="Q230" s="207">
        <v>0.00086</v>
      </c>
      <c r="R230" s="207">
        <f>Q230*H230</f>
        <v>0.21832648</v>
      </c>
      <c r="S230" s="207">
        <v>0</v>
      </c>
      <c r="T230" s="208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09" t="s">
        <v>142</v>
      </c>
      <c r="AT230" s="209" t="s">
        <v>138</v>
      </c>
      <c r="AU230" s="209" t="s">
        <v>88</v>
      </c>
      <c r="AY230" s="19" t="s">
        <v>137</v>
      </c>
      <c r="BE230" s="210">
        <f>IF(N230="základní",J230,0)</f>
        <v>0</v>
      </c>
      <c r="BF230" s="210">
        <f>IF(N230="snížená",J230,0)</f>
        <v>0</v>
      </c>
      <c r="BG230" s="210">
        <f>IF(N230="zákl. přenesená",J230,0)</f>
        <v>0</v>
      </c>
      <c r="BH230" s="210">
        <f>IF(N230="sníž. přenesená",J230,0)</f>
        <v>0</v>
      </c>
      <c r="BI230" s="210">
        <f>IF(N230="nulová",J230,0)</f>
        <v>0</v>
      </c>
      <c r="BJ230" s="19" t="s">
        <v>22</v>
      </c>
      <c r="BK230" s="210">
        <f>ROUND(I230*H230,2)</f>
        <v>0</v>
      </c>
      <c r="BL230" s="19" t="s">
        <v>142</v>
      </c>
      <c r="BM230" s="209" t="s">
        <v>949</v>
      </c>
    </row>
    <row r="231" spans="1:47" s="2" customFormat="1" ht="12">
      <c r="A231" s="40"/>
      <c r="B231" s="41"/>
      <c r="C231" s="42"/>
      <c r="D231" s="211" t="s">
        <v>144</v>
      </c>
      <c r="E231" s="42"/>
      <c r="F231" s="212" t="s">
        <v>719</v>
      </c>
      <c r="G231" s="42"/>
      <c r="H231" s="42"/>
      <c r="I231" s="213"/>
      <c r="J231" s="42"/>
      <c r="K231" s="42"/>
      <c r="L231" s="46"/>
      <c r="M231" s="214"/>
      <c r="N231" s="215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144</v>
      </c>
      <c r="AU231" s="19" t="s">
        <v>88</v>
      </c>
    </row>
    <row r="232" spans="1:47" s="2" customFormat="1" ht="12">
      <c r="A232" s="40"/>
      <c r="B232" s="41"/>
      <c r="C232" s="42"/>
      <c r="D232" s="229" t="s">
        <v>240</v>
      </c>
      <c r="E232" s="42"/>
      <c r="F232" s="230" t="s">
        <v>720</v>
      </c>
      <c r="G232" s="42"/>
      <c r="H232" s="42"/>
      <c r="I232" s="213"/>
      <c r="J232" s="42"/>
      <c r="K232" s="42"/>
      <c r="L232" s="46"/>
      <c r="M232" s="214"/>
      <c r="N232" s="215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240</v>
      </c>
      <c r="AU232" s="19" t="s">
        <v>88</v>
      </c>
    </row>
    <row r="233" spans="1:51" s="15" customFormat="1" ht="12">
      <c r="A233" s="15"/>
      <c r="B233" s="253"/>
      <c r="C233" s="254"/>
      <c r="D233" s="211" t="s">
        <v>242</v>
      </c>
      <c r="E233" s="255" t="s">
        <v>20</v>
      </c>
      <c r="F233" s="256" t="s">
        <v>938</v>
      </c>
      <c r="G233" s="254"/>
      <c r="H233" s="255" t="s">
        <v>20</v>
      </c>
      <c r="I233" s="257"/>
      <c r="J233" s="254"/>
      <c r="K233" s="254"/>
      <c r="L233" s="258"/>
      <c r="M233" s="259"/>
      <c r="N233" s="260"/>
      <c r="O233" s="260"/>
      <c r="P233" s="260"/>
      <c r="Q233" s="260"/>
      <c r="R233" s="260"/>
      <c r="S233" s="260"/>
      <c r="T233" s="261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62" t="s">
        <v>242</v>
      </c>
      <c r="AU233" s="262" t="s">
        <v>88</v>
      </c>
      <c r="AV233" s="15" t="s">
        <v>22</v>
      </c>
      <c r="AW233" s="15" t="s">
        <v>40</v>
      </c>
      <c r="AX233" s="15" t="s">
        <v>79</v>
      </c>
      <c r="AY233" s="262" t="s">
        <v>137</v>
      </c>
    </row>
    <row r="234" spans="1:51" s="13" customFormat="1" ht="12">
      <c r="A234" s="13"/>
      <c r="B234" s="231"/>
      <c r="C234" s="232"/>
      <c r="D234" s="211" t="s">
        <v>242</v>
      </c>
      <c r="E234" s="233" t="s">
        <v>20</v>
      </c>
      <c r="F234" s="234" t="s">
        <v>939</v>
      </c>
      <c r="G234" s="232"/>
      <c r="H234" s="235">
        <v>27.6</v>
      </c>
      <c r="I234" s="236"/>
      <c r="J234" s="232"/>
      <c r="K234" s="232"/>
      <c r="L234" s="237"/>
      <c r="M234" s="238"/>
      <c r="N234" s="239"/>
      <c r="O234" s="239"/>
      <c r="P234" s="239"/>
      <c r="Q234" s="239"/>
      <c r="R234" s="239"/>
      <c r="S234" s="239"/>
      <c r="T234" s="24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1" t="s">
        <v>242</v>
      </c>
      <c r="AU234" s="241" t="s">
        <v>88</v>
      </c>
      <c r="AV234" s="13" t="s">
        <v>88</v>
      </c>
      <c r="AW234" s="13" t="s">
        <v>40</v>
      </c>
      <c r="AX234" s="13" t="s">
        <v>79</v>
      </c>
      <c r="AY234" s="241" t="s">
        <v>137</v>
      </c>
    </row>
    <row r="235" spans="1:51" s="15" customFormat="1" ht="12">
      <c r="A235" s="15"/>
      <c r="B235" s="253"/>
      <c r="C235" s="254"/>
      <c r="D235" s="211" t="s">
        <v>242</v>
      </c>
      <c r="E235" s="255" t="s">
        <v>20</v>
      </c>
      <c r="F235" s="256" t="s">
        <v>940</v>
      </c>
      <c r="G235" s="254"/>
      <c r="H235" s="255" t="s">
        <v>20</v>
      </c>
      <c r="I235" s="257"/>
      <c r="J235" s="254"/>
      <c r="K235" s="254"/>
      <c r="L235" s="258"/>
      <c r="M235" s="259"/>
      <c r="N235" s="260"/>
      <c r="O235" s="260"/>
      <c r="P235" s="260"/>
      <c r="Q235" s="260"/>
      <c r="R235" s="260"/>
      <c r="S235" s="260"/>
      <c r="T235" s="261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62" t="s">
        <v>242</v>
      </c>
      <c r="AU235" s="262" t="s">
        <v>88</v>
      </c>
      <c r="AV235" s="15" t="s">
        <v>22</v>
      </c>
      <c r="AW235" s="15" t="s">
        <v>40</v>
      </c>
      <c r="AX235" s="15" t="s">
        <v>79</v>
      </c>
      <c r="AY235" s="262" t="s">
        <v>137</v>
      </c>
    </row>
    <row r="236" spans="1:51" s="13" customFormat="1" ht="12">
      <c r="A236" s="13"/>
      <c r="B236" s="231"/>
      <c r="C236" s="232"/>
      <c r="D236" s="211" t="s">
        <v>242</v>
      </c>
      <c r="E236" s="233" t="s">
        <v>20</v>
      </c>
      <c r="F236" s="234" t="s">
        <v>941</v>
      </c>
      <c r="G236" s="232"/>
      <c r="H236" s="235">
        <v>106</v>
      </c>
      <c r="I236" s="236"/>
      <c r="J236" s="232"/>
      <c r="K236" s="232"/>
      <c r="L236" s="237"/>
      <c r="M236" s="238"/>
      <c r="N236" s="239"/>
      <c r="O236" s="239"/>
      <c r="P236" s="239"/>
      <c r="Q236" s="239"/>
      <c r="R236" s="239"/>
      <c r="S236" s="239"/>
      <c r="T236" s="24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1" t="s">
        <v>242</v>
      </c>
      <c r="AU236" s="241" t="s">
        <v>88</v>
      </c>
      <c r="AV236" s="13" t="s">
        <v>88</v>
      </c>
      <c r="AW236" s="13" t="s">
        <v>40</v>
      </c>
      <c r="AX236" s="13" t="s">
        <v>79</v>
      </c>
      <c r="AY236" s="241" t="s">
        <v>137</v>
      </c>
    </row>
    <row r="237" spans="1:51" s="15" customFormat="1" ht="12">
      <c r="A237" s="15"/>
      <c r="B237" s="253"/>
      <c r="C237" s="254"/>
      <c r="D237" s="211" t="s">
        <v>242</v>
      </c>
      <c r="E237" s="255" t="s">
        <v>20</v>
      </c>
      <c r="F237" s="256" t="s">
        <v>942</v>
      </c>
      <c r="G237" s="254"/>
      <c r="H237" s="255" t="s">
        <v>20</v>
      </c>
      <c r="I237" s="257"/>
      <c r="J237" s="254"/>
      <c r="K237" s="254"/>
      <c r="L237" s="258"/>
      <c r="M237" s="259"/>
      <c r="N237" s="260"/>
      <c r="O237" s="260"/>
      <c r="P237" s="260"/>
      <c r="Q237" s="260"/>
      <c r="R237" s="260"/>
      <c r="S237" s="260"/>
      <c r="T237" s="261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62" t="s">
        <v>242</v>
      </c>
      <c r="AU237" s="262" t="s">
        <v>88</v>
      </c>
      <c r="AV237" s="15" t="s">
        <v>22</v>
      </c>
      <c r="AW237" s="15" t="s">
        <v>40</v>
      </c>
      <c r="AX237" s="15" t="s">
        <v>79</v>
      </c>
      <c r="AY237" s="262" t="s">
        <v>137</v>
      </c>
    </row>
    <row r="238" spans="1:51" s="13" customFormat="1" ht="12">
      <c r="A238" s="13"/>
      <c r="B238" s="231"/>
      <c r="C238" s="232"/>
      <c r="D238" s="211" t="s">
        <v>242</v>
      </c>
      <c r="E238" s="233" t="s">
        <v>20</v>
      </c>
      <c r="F238" s="234" t="s">
        <v>943</v>
      </c>
      <c r="G238" s="232"/>
      <c r="H238" s="235">
        <v>59.4</v>
      </c>
      <c r="I238" s="236"/>
      <c r="J238" s="232"/>
      <c r="K238" s="232"/>
      <c r="L238" s="237"/>
      <c r="M238" s="238"/>
      <c r="N238" s="239"/>
      <c r="O238" s="239"/>
      <c r="P238" s="239"/>
      <c r="Q238" s="239"/>
      <c r="R238" s="239"/>
      <c r="S238" s="239"/>
      <c r="T238" s="24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1" t="s">
        <v>242</v>
      </c>
      <c r="AU238" s="241" t="s">
        <v>88</v>
      </c>
      <c r="AV238" s="13" t="s">
        <v>88</v>
      </c>
      <c r="AW238" s="13" t="s">
        <v>40</v>
      </c>
      <c r="AX238" s="13" t="s">
        <v>79</v>
      </c>
      <c r="AY238" s="241" t="s">
        <v>137</v>
      </c>
    </row>
    <row r="239" spans="1:51" s="13" customFormat="1" ht="12">
      <c r="A239" s="13"/>
      <c r="B239" s="231"/>
      <c r="C239" s="232"/>
      <c r="D239" s="211" t="s">
        <v>242</v>
      </c>
      <c r="E239" s="233" t="s">
        <v>20</v>
      </c>
      <c r="F239" s="234" t="s">
        <v>944</v>
      </c>
      <c r="G239" s="232"/>
      <c r="H239" s="235">
        <v>2.8</v>
      </c>
      <c r="I239" s="236"/>
      <c r="J239" s="232"/>
      <c r="K239" s="232"/>
      <c r="L239" s="237"/>
      <c r="M239" s="238"/>
      <c r="N239" s="239"/>
      <c r="O239" s="239"/>
      <c r="P239" s="239"/>
      <c r="Q239" s="239"/>
      <c r="R239" s="239"/>
      <c r="S239" s="239"/>
      <c r="T239" s="24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1" t="s">
        <v>242</v>
      </c>
      <c r="AU239" s="241" t="s">
        <v>88</v>
      </c>
      <c r="AV239" s="13" t="s">
        <v>88</v>
      </c>
      <c r="AW239" s="13" t="s">
        <v>40</v>
      </c>
      <c r="AX239" s="13" t="s">
        <v>79</v>
      </c>
      <c r="AY239" s="241" t="s">
        <v>137</v>
      </c>
    </row>
    <row r="240" spans="1:51" s="15" customFormat="1" ht="12">
      <c r="A240" s="15"/>
      <c r="B240" s="253"/>
      <c r="C240" s="254"/>
      <c r="D240" s="211" t="s">
        <v>242</v>
      </c>
      <c r="E240" s="255" t="s">
        <v>20</v>
      </c>
      <c r="F240" s="256" t="s">
        <v>926</v>
      </c>
      <c r="G240" s="254"/>
      <c r="H240" s="255" t="s">
        <v>20</v>
      </c>
      <c r="I240" s="257"/>
      <c r="J240" s="254"/>
      <c r="K240" s="254"/>
      <c r="L240" s="258"/>
      <c r="M240" s="259"/>
      <c r="N240" s="260"/>
      <c r="O240" s="260"/>
      <c r="P240" s="260"/>
      <c r="Q240" s="260"/>
      <c r="R240" s="260"/>
      <c r="S240" s="260"/>
      <c r="T240" s="261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62" t="s">
        <v>242</v>
      </c>
      <c r="AU240" s="262" t="s">
        <v>88</v>
      </c>
      <c r="AV240" s="15" t="s">
        <v>22</v>
      </c>
      <c r="AW240" s="15" t="s">
        <v>40</v>
      </c>
      <c r="AX240" s="15" t="s">
        <v>79</v>
      </c>
      <c r="AY240" s="262" t="s">
        <v>137</v>
      </c>
    </row>
    <row r="241" spans="1:51" s="13" customFormat="1" ht="12">
      <c r="A241" s="13"/>
      <c r="B241" s="231"/>
      <c r="C241" s="232"/>
      <c r="D241" s="211" t="s">
        <v>242</v>
      </c>
      <c r="E241" s="233" t="s">
        <v>20</v>
      </c>
      <c r="F241" s="234" t="s">
        <v>945</v>
      </c>
      <c r="G241" s="232"/>
      <c r="H241" s="235">
        <v>49.8</v>
      </c>
      <c r="I241" s="236"/>
      <c r="J241" s="232"/>
      <c r="K241" s="232"/>
      <c r="L241" s="237"/>
      <c r="M241" s="238"/>
      <c r="N241" s="239"/>
      <c r="O241" s="239"/>
      <c r="P241" s="239"/>
      <c r="Q241" s="239"/>
      <c r="R241" s="239"/>
      <c r="S241" s="239"/>
      <c r="T241" s="24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1" t="s">
        <v>242</v>
      </c>
      <c r="AU241" s="241" t="s">
        <v>88</v>
      </c>
      <c r="AV241" s="13" t="s">
        <v>88</v>
      </c>
      <c r="AW241" s="13" t="s">
        <v>40</v>
      </c>
      <c r="AX241" s="13" t="s">
        <v>79</v>
      </c>
      <c r="AY241" s="241" t="s">
        <v>137</v>
      </c>
    </row>
    <row r="242" spans="1:51" s="13" customFormat="1" ht="12">
      <c r="A242" s="13"/>
      <c r="B242" s="231"/>
      <c r="C242" s="232"/>
      <c r="D242" s="211" t="s">
        <v>242</v>
      </c>
      <c r="E242" s="233" t="s">
        <v>20</v>
      </c>
      <c r="F242" s="234" t="s">
        <v>946</v>
      </c>
      <c r="G242" s="232"/>
      <c r="H242" s="235">
        <v>2</v>
      </c>
      <c r="I242" s="236"/>
      <c r="J242" s="232"/>
      <c r="K242" s="232"/>
      <c r="L242" s="237"/>
      <c r="M242" s="238"/>
      <c r="N242" s="239"/>
      <c r="O242" s="239"/>
      <c r="P242" s="239"/>
      <c r="Q242" s="239"/>
      <c r="R242" s="239"/>
      <c r="S242" s="239"/>
      <c r="T242" s="24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1" t="s">
        <v>242</v>
      </c>
      <c r="AU242" s="241" t="s">
        <v>88</v>
      </c>
      <c r="AV242" s="13" t="s">
        <v>88</v>
      </c>
      <c r="AW242" s="13" t="s">
        <v>40</v>
      </c>
      <c r="AX242" s="13" t="s">
        <v>79</v>
      </c>
      <c r="AY242" s="241" t="s">
        <v>137</v>
      </c>
    </row>
    <row r="243" spans="1:51" s="13" customFormat="1" ht="12">
      <c r="A243" s="13"/>
      <c r="B243" s="231"/>
      <c r="C243" s="232"/>
      <c r="D243" s="211" t="s">
        <v>242</v>
      </c>
      <c r="E243" s="233" t="s">
        <v>20</v>
      </c>
      <c r="F243" s="234" t="s">
        <v>947</v>
      </c>
      <c r="G243" s="232"/>
      <c r="H243" s="235">
        <v>2.5</v>
      </c>
      <c r="I243" s="236"/>
      <c r="J243" s="232"/>
      <c r="K243" s="232"/>
      <c r="L243" s="237"/>
      <c r="M243" s="238"/>
      <c r="N243" s="239"/>
      <c r="O243" s="239"/>
      <c r="P243" s="239"/>
      <c r="Q243" s="239"/>
      <c r="R243" s="239"/>
      <c r="S243" s="239"/>
      <c r="T243" s="24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1" t="s">
        <v>242</v>
      </c>
      <c r="AU243" s="241" t="s">
        <v>88</v>
      </c>
      <c r="AV243" s="13" t="s">
        <v>88</v>
      </c>
      <c r="AW243" s="13" t="s">
        <v>40</v>
      </c>
      <c r="AX243" s="13" t="s">
        <v>79</v>
      </c>
      <c r="AY243" s="241" t="s">
        <v>137</v>
      </c>
    </row>
    <row r="244" spans="1:51" s="13" customFormat="1" ht="12">
      <c r="A244" s="13"/>
      <c r="B244" s="231"/>
      <c r="C244" s="232"/>
      <c r="D244" s="211" t="s">
        <v>242</v>
      </c>
      <c r="E244" s="233" t="s">
        <v>20</v>
      </c>
      <c r="F244" s="234" t="s">
        <v>948</v>
      </c>
      <c r="G244" s="232"/>
      <c r="H244" s="235">
        <v>3.768</v>
      </c>
      <c r="I244" s="236"/>
      <c r="J244" s="232"/>
      <c r="K244" s="232"/>
      <c r="L244" s="237"/>
      <c r="M244" s="238"/>
      <c r="N244" s="239"/>
      <c r="O244" s="239"/>
      <c r="P244" s="239"/>
      <c r="Q244" s="239"/>
      <c r="R244" s="239"/>
      <c r="S244" s="239"/>
      <c r="T244" s="24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1" t="s">
        <v>242</v>
      </c>
      <c r="AU244" s="241" t="s">
        <v>88</v>
      </c>
      <c r="AV244" s="13" t="s">
        <v>88</v>
      </c>
      <c r="AW244" s="13" t="s">
        <v>40</v>
      </c>
      <c r="AX244" s="13" t="s">
        <v>79</v>
      </c>
      <c r="AY244" s="241" t="s">
        <v>137</v>
      </c>
    </row>
    <row r="245" spans="1:51" s="14" customFormat="1" ht="12">
      <c r="A245" s="14"/>
      <c r="B245" s="242"/>
      <c r="C245" s="243"/>
      <c r="D245" s="211" t="s">
        <v>242</v>
      </c>
      <c r="E245" s="244" t="s">
        <v>20</v>
      </c>
      <c r="F245" s="245" t="s">
        <v>256</v>
      </c>
      <c r="G245" s="243"/>
      <c r="H245" s="246">
        <v>253.868</v>
      </c>
      <c r="I245" s="247"/>
      <c r="J245" s="243"/>
      <c r="K245" s="243"/>
      <c r="L245" s="248"/>
      <c r="M245" s="249"/>
      <c r="N245" s="250"/>
      <c r="O245" s="250"/>
      <c r="P245" s="250"/>
      <c r="Q245" s="250"/>
      <c r="R245" s="250"/>
      <c r="S245" s="250"/>
      <c r="T245" s="251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2" t="s">
        <v>242</v>
      </c>
      <c r="AU245" s="252" t="s">
        <v>88</v>
      </c>
      <c r="AV245" s="14" t="s">
        <v>142</v>
      </c>
      <c r="AW245" s="14" t="s">
        <v>40</v>
      </c>
      <c r="AX245" s="14" t="s">
        <v>22</v>
      </c>
      <c r="AY245" s="252" t="s">
        <v>137</v>
      </c>
    </row>
    <row r="246" spans="1:65" s="2" customFormat="1" ht="16.5" customHeight="1">
      <c r="A246" s="40"/>
      <c r="B246" s="41"/>
      <c r="C246" s="198" t="s">
        <v>400</v>
      </c>
      <c r="D246" s="198" t="s">
        <v>138</v>
      </c>
      <c r="E246" s="199" t="s">
        <v>728</v>
      </c>
      <c r="F246" s="200" t="s">
        <v>729</v>
      </c>
      <c r="G246" s="201" t="s">
        <v>293</v>
      </c>
      <c r="H246" s="202">
        <v>5.404</v>
      </c>
      <c r="I246" s="203"/>
      <c r="J246" s="204">
        <f>ROUND(I246*H246,2)</f>
        <v>0</v>
      </c>
      <c r="K246" s="200" t="s">
        <v>237</v>
      </c>
      <c r="L246" s="46"/>
      <c r="M246" s="205" t="s">
        <v>20</v>
      </c>
      <c r="N246" s="206" t="s">
        <v>50</v>
      </c>
      <c r="O246" s="86"/>
      <c r="P246" s="207">
        <f>O246*H246</f>
        <v>0</v>
      </c>
      <c r="Q246" s="207">
        <v>1.09528</v>
      </c>
      <c r="R246" s="207">
        <f>Q246*H246</f>
        <v>5.91889312</v>
      </c>
      <c r="S246" s="207">
        <v>0</v>
      </c>
      <c r="T246" s="208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09" t="s">
        <v>142</v>
      </c>
      <c r="AT246" s="209" t="s">
        <v>138</v>
      </c>
      <c r="AU246" s="209" t="s">
        <v>88</v>
      </c>
      <c r="AY246" s="19" t="s">
        <v>137</v>
      </c>
      <c r="BE246" s="210">
        <f>IF(N246="základní",J246,0)</f>
        <v>0</v>
      </c>
      <c r="BF246" s="210">
        <f>IF(N246="snížená",J246,0)</f>
        <v>0</v>
      </c>
      <c r="BG246" s="210">
        <f>IF(N246="zákl. přenesená",J246,0)</f>
        <v>0</v>
      </c>
      <c r="BH246" s="210">
        <f>IF(N246="sníž. přenesená",J246,0)</f>
        <v>0</v>
      </c>
      <c r="BI246" s="210">
        <f>IF(N246="nulová",J246,0)</f>
        <v>0</v>
      </c>
      <c r="BJ246" s="19" t="s">
        <v>22</v>
      </c>
      <c r="BK246" s="210">
        <f>ROUND(I246*H246,2)</f>
        <v>0</v>
      </c>
      <c r="BL246" s="19" t="s">
        <v>142</v>
      </c>
      <c r="BM246" s="209" t="s">
        <v>950</v>
      </c>
    </row>
    <row r="247" spans="1:47" s="2" customFormat="1" ht="12">
      <c r="A247" s="40"/>
      <c r="B247" s="41"/>
      <c r="C247" s="42"/>
      <c r="D247" s="211" t="s">
        <v>144</v>
      </c>
      <c r="E247" s="42"/>
      <c r="F247" s="212" t="s">
        <v>731</v>
      </c>
      <c r="G247" s="42"/>
      <c r="H247" s="42"/>
      <c r="I247" s="213"/>
      <c r="J247" s="42"/>
      <c r="K247" s="42"/>
      <c r="L247" s="46"/>
      <c r="M247" s="214"/>
      <c r="N247" s="215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144</v>
      </c>
      <c r="AU247" s="19" t="s">
        <v>88</v>
      </c>
    </row>
    <row r="248" spans="1:47" s="2" customFormat="1" ht="12">
      <c r="A248" s="40"/>
      <c r="B248" s="41"/>
      <c r="C248" s="42"/>
      <c r="D248" s="229" t="s">
        <v>240</v>
      </c>
      <c r="E248" s="42"/>
      <c r="F248" s="230" t="s">
        <v>732</v>
      </c>
      <c r="G248" s="42"/>
      <c r="H248" s="42"/>
      <c r="I248" s="213"/>
      <c r="J248" s="42"/>
      <c r="K248" s="42"/>
      <c r="L248" s="46"/>
      <c r="M248" s="214"/>
      <c r="N248" s="215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240</v>
      </c>
      <c r="AU248" s="19" t="s">
        <v>88</v>
      </c>
    </row>
    <row r="249" spans="1:51" s="15" customFormat="1" ht="12">
      <c r="A249" s="15"/>
      <c r="B249" s="253"/>
      <c r="C249" s="254"/>
      <c r="D249" s="211" t="s">
        <v>242</v>
      </c>
      <c r="E249" s="255" t="s">
        <v>20</v>
      </c>
      <c r="F249" s="256" t="s">
        <v>951</v>
      </c>
      <c r="G249" s="254"/>
      <c r="H249" s="255" t="s">
        <v>20</v>
      </c>
      <c r="I249" s="257"/>
      <c r="J249" s="254"/>
      <c r="K249" s="254"/>
      <c r="L249" s="258"/>
      <c r="M249" s="259"/>
      <c r="N249" s="260"/>
      <c r="O249" s="260"/>
      <c r="P249" s="260"/>
      <c r="Q249" s="260"/>
      <c r="R249" s="260"/>
      <c r="S249" s="260"/>
      <c r="T249" s="261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62" t="s">
        <v>242</v>
      </c>
      <c r="AU249" s="262" t="s">
        <v>88</v>
      </c>
      <c r="AV249" s="15" t="s">
        <v>22</v>
      </c>
      <c r="AW249" s="15" t="s">
        <v>40</v>
      </c>
      <c r="AX249" s="15" t="s">
        <v>79</v>
      </c>
      <c r="AY249" s="262" t="s">
        <v>137</v>
      </c>
    </row>
    <row r="250" spans="1:51" s="13" customFormat="1" ht="12">
      <c r="A250" s="13"/>
      <c r="B250" s="231"/>
      <c r="C250" s="232"/>
      <c r="D250" s="211" t="s">
        <v>242</v>
      </c>
      <c r="E250" s="233" t="s">
        <v>20</v>
      </c>
      <c r="F250" s="234" t="s">
        <v>952</v>
      </c>
      <c r="G250" s="232"/>
      <c r="H250" s="235">
        <v>0.116</v>
      </c>
      <c r="I250" s="236"/>
      <c r="J250" s="232"/>
      <c r="K250" s="232"/>
      <c r="L250" s="237"/>
      <c r="M250" s="238"/>
      <c r="N250" s="239"/>
      <c r="O250" s="239"/>
      <c r="P250" s="239"/>
      <c r="Q250" s="239"/>
      <c r="R250" s="239"/>
      <c r="S250" s="239"/>
      <c r="T250" s="24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1" t="s">
        <v>242</v>
      </c>
      <c r="AU250" s="241" t="s">
        <v>88</v>
      </c>
      <c r="AV250" s="13" t="s">
        <v>88</v>
      </c>
      <c r="AW250" s="13" t="s">
        <v>40</v>
      </c>
      <c r="AX250" s="13" t="s">
        <v>79</v>
      </c>
      <c r="AY250" s="241" t="s">
        <v>137</v>
      </c>
    </row>
    <row r="251" spans="1:51" s="15" customFormat="1" ht="12">
      <c r="A251" s="15"/>
      <c r="B251" s="253"/>
      <c r="C251" s="254"/>
      <c r="D251" s="211" t="s">
        <v>242</v>
      </c>
      <c r="E251" s="255" t="s">
        <v>20</v>
      </c>
      <c r="F251" s="256" t="s">
        <v>953</v>
      </c>
      <c r="G251" s="254"/>
      <c r="H251" s="255" t="s">
        <v>20</v>
      </c>
      <c r="I251" s="257"/>
      <c r="J251" s="254"/>
      <c r="K251" s="254"/>
      <c r="L251" s="258"/>
      <c r="M251" s="259"/>
      <c r="N251" s="260"/>
      <c r="O251" s="260"/>
      <c r="P251" s="260"/>
      <c r="Q251" s="260"/>
      <c r="R251" s="260"/>
      <c r="S251" s="260"/>
      <c r="T251" s="261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62" t="s">
        <v>242</v>
      </c>
      <c r="AU251" s="262" t="s">
        <v>88</v>
      </c>
      <c r="AV251" s="15" t="s">
        <v>22</v>
      </c>
      <c r="AW251" s="15" t="s">
        <v>40</v>
      </c>
      <c r="AX251" s="15" t="s">
        <v>79</v>
      </c>
      <c r="AY251" s="262" t="s">
        <v>137</v>
      </c>
    </row>
    <row r="252" spans="1:51" s="13" customFormat="1" ht="12">
      <c r="A252" s="13"/>
      <c r="B252" s="231"/>
      <c r="C252" s="232"/>
      <c r="D252" s="211" t="s">
        <v>242</v>
      </c>
      <c r="E252" s="233" t="s">
        <v>20</v>
      </c>
      <c r="F252" s="234" t="s">
        <v>954</v>
      </c>
      <c r="G252" s="232"/>
      <c r="H252" s="235">
        <v>1.404</v>
      </c>
      <c r="I252" s="236"/>
      <c r="J252" s="232"/>
      <c r="K252" s="232"/>
      <c r="L252" s="237"/>
      <c r="M252" s="238"/>
      <c r="N252" s="239"/>
      <c r="O252" s="239"/>
      <c r="P252" s="239"/>
      <c r="Q252" s="239"/>
      <c r="R252" s="239"/>
      <c r="S252" s="239"/>
      <c r="T252" s="24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1" t="s">
        <v>242</v>
      </c>
      <c r="AU252" s="241" t="s">
        <v>88</v>
      </c>
      <c r="AV252" s="13" t="s">
        <v>88</v>
      </c>
      <c r="AW252" s="13" t="s">
        <v>40</v>
      </c>
      <c r="AX252" s="13" t="s">
        <v>79</v>
      </c>
      <c r="AY252" s="241" t="s">
        <v>137</v>
      </c>
    </row>
    <row r="253" spans="1:51" s="15" customFormat="1" ht="12">
      <c r="A253" s="15"/>
      <c r="B253" s="253"/>
      <c r="C253" s="254"/>
      <c r="D253" s="211" t="s">
        <v>242</v>
      </c>
      <c r="E253" s="255" t="s">
        <v>20</v>
      </c>
      <c r="F253" s="256" t="s">
        <v>955</v>
      </c>
      <c r="G253" s="254"/>
      <c r="H253" s="255" t="s">
        <v>20</v>
      </c>
      <c r="I253" s="257"/>
      <c r="J253" s="254"/>
      <c r="K253" s="254"/>
      <c r="L253" s="258"/>
      <c r="M253" s="259"/>
      <c r="N253" s="260"/>
      <c r="O253" s="260"/>
      <c r="P253" s="260"/>
      <c r="Q253" s="260"/>
      <c r="R253" s="260"/>
      <c r="S253" s="260"/>
      <c r="T253" s="261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62" t="s">
        <v>242</v>
      </c>
      <c r="AU253" s="262" t="s">
        <v>88</v>
      </c>
      <c r="AV253" s="15" t="s">
        <v>22</v>
      </c>
      <c r="AW253" s="15" t="s">
        <v>40</v>
      </c>
      <c r="AX253" s="15" t="s">
        <v>79</v>
      </c>
      <c r="AY253" s="262" t="s">
        <v>137</v>
      </c>
    </row>
    <row r="254" spans="1:51" s="13" customFormat="1" ht="12">
      <c r="A254" s="13"/>
      <c r="B254" s="231"/>
      <c r="C254" s="232"/>
      <c r="D254" s="211" t="s">
        <v>242</v>
      </c>
      <c r="E254" s="233" t="s">
        <v>20</v>
      </c>
      <c r="F254" s="234" t="s">
        <v>956</v>
      </c>
      <c r="G254" s="232"/>
      <c r="H254" s="235">
        <v>3.884</v>
      </c>
      <c r="I254" s="236"/>
      <c r="J254" s="232"/>
      <c r="K254" s="232"/>
      <c r="L254" s="237"/>
      <c r="M254" s="238"/>
      <c r="N254" s="239"/>
      <c r="O254" s="239"/>
      <c r="P254" s="239"/>
      <c r="Q254" s="239"/>
      <c r="R254" s="239"/>
      <c r="S254" s="239"/>
      <c r="T254" s="24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1" t="s">
        <v>242</v>
      </c>
      <c r="AU254" s="241" t="s">
        <v>88</v>
      </c>
      <c r="AV254" s="13" t="s">
        <v>88</v>
      </c>
      <c r="AW254" s="13" t="s">
        <v>40</v>
      </c>
      <c r="AX254" s="13" t="s">
        <v>79</v>
      </c>
      <c r="AY254" s="241" t="s">
        <v>137</v>
      </c>
    </row>
    <row r="255" spans="1:51" s="14" customFormat="1" ht="12">
      <c r="A255" s="14"/>
      <c r="B255" s="242"/>
      <c r="C255" s="243"/>
      <c r="D255" s="211" t="s">
        <v>242</v>
      </c>
      <c r="E255" s="244" t="s">
        <v>20</v>
      </c>
      <c r="F255" s="245" t="s">
        <v>256</v>
      </c>
      <c r="G255" s="243"/>
      <c r="H255" s="246">
        <v>5.404</v>
      </c>
      <c r="I255" s="247"/>
      <c r="J255" s="243"/>
      <c r="K255" s="243"/>
      <c r="L255" s="248"/>
      <c r="M255" s="249"/>
      <c r="N255" s="250"/>
      <c r="O255" s="250"/>
      <c r="P255" s="250"/>
      <c r="Q255" s="250"/>
      <c r="R255" s="250"/>
      <c r="S255" s="250"/>
      <c r="T255" s="251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2" t="s">
        <v>242</v>
      </c>
      <c r="AU255" s="252" t="s">
        <v>88</v>
      </c>
      <c r="AV255" s="14" t="s">
        <v>142</v>
      </c>
      <c r="AW255" s="14" t="s">
        <v>40</v>
      </c>
      <c r="AX255" s="14" t="s">
        <v>22</v>
      </c>
      <c r="AY255" s="252" t="s">
        <v>137</v>
      </c>
    </row>
    <row r="256" spans="1:63" s="11" customFormat="1" ht="22.8" customHeight="1">
      <c r="A256" s="11"/>
      <c r="B256" s="184"/>
      <c r="C256" s="185"/>
      <c r="D256" s="186" t="s">
        <v>78</v>
      </c>
      <c r="E256" s="227" t="s">
        <v>142</v>
      </c>
      <c r="F256" s="227" t="s">
        <v>497</v>
      </c>
      <c r="G256" s="185"/>
      <c r="H256" s="185"/>
      <c r="I256" s="188"/>
      <c r="J256" s="228">
        <f>BK256</f>
        <v>0</v>
      </c>
      <c r="K256" s="185"/>
      <c r="L256" s="190"/>
      <c r="M256" s="191"/>
      <c r="N256" s="192"/>
      <c r="O256" s="192"/>
      <c r="P256" s="193">
        <f>SUM(P257:P307)</f>
        <v>0</v>
      </c>
      <c r="Q256" s="192"/>
      <c r="R256" s="193">
        <f>SUM(R257:R307)</f>
        <v>143.44656665</v>
      </c>
      <c r="S256" s="192"/>
      <c r="T256" s="194">
        <f>SUM(T257:T307)</f>
        <v>0</v>
      </c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R256" s="195" t="s">
        <v>22</v>
      </c>
      <c r="AT256" s="196" t="s">
        <v>78</v>
      </c>
      <c r="AU256" s="196" t="s">
        <v>22</v>
      </c>
      <c r="AY256" s="195" t="s">
        <v>137</v>
      </c>
      <c r="BK256" s="197">
        <f>SUM(BK257:BK307)</f>
        <v>0</v>
      </c>
    </row>
    <row r="257" spans="1:65" s="2" customFormat="1" ht="16.5" customHeight="1">
      <c r="A257" s="40"/>
      <c r="B257" s="41"/>
      <c r="C257" s="198" t="s">
        <v>7</v>
      </c>
      <c r="D257" s="198" t="s">
        <v>138</v>
      </c>
      <c r="E257" s="199" t="s">
        <v>957</v>
      </c>
      <c r="F257" s="200" t="s">
        <v>958</v>
      </c>
      <c r="G257" s="201" t="s">
        <v>236</v>
      </c>
      <c r="H257" s="202">
        <v>18.7</v>
      </c>
      <c r="I257" s="203"/>
      <c r="J257" s="204">
        <f>ROUND(I257*H257,2)</f>
        <v>0</v>
      </c>
      <c r="K257" s="200" t="s">
        <v>237</v>
      </c>
      <c r="L257" s="46"/>
      <c r="M257" s="205" t="s">
        <v>20</v>
      </c>
      <c r="N257" s="206" t="s">
        <v>50</v>
      </c>
      <c r="O257" s="86"/>
      <c r="P257" s="207">
        <f>O257*H257</f>
        <v>0</v>
      </c>
      <c r="Q257" s="207">
        <v>0.22798</v>
      </c>
      <c r="R257" s="207">
        <f>Q257*H257</f>
        <v>4.2632259999999995</v>
      </c>
      <c r="S257" s="207">
        <v>0</v>
      </c>
      <c r="T257" s="208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09" t="s">
        <v>142</v>
      </c>
      <c r="AT257" s="209" t="s">
        <v>138</v>
      </c>
      <c r="AU257" s="209" t="s">
        <v>88</v>
      </c>
      <c r="AY257" s="19" t="s">
        <v>137</v>
      </c>
      <c r="BE257" s="210">
        <f>IF(N257="základní",J257,0)</f>
        <v>0</v>
      </c>
      <c r="BF257" s="210">
        <f>IF(N257="snížená",J257,0)</f>
        <v>0</v>
      </c>
      <c r="BG257" s="210">
        <f>IF(N257="zákl. přenesená",J257,0)</f>
        <v>0</v>
      </c>
      <c r="BH257" s="210">
        <f>IF(N257="sníž. přenesená",J257,0)</f>
        <v>0</v>
      </c>
      <c r="BI257" s="210">
        <f>IF(N257="nulová",J257,0)</f>
        <v>0</v>
      </c>
      <c r="BJ257" s="19" t="s">
        <v>22</v>
      </c>
      <c r="BK257" s="210">
        <f>ROUND(I257*H257,2)</f>
        <v>0</v>
      </c>
      <c r="BL257" s="19" t="s">
        <v>142</v>
      </c>
      <c r="BM257" s="209" t="s">
        <v>959</v>
      </c>
    </row>
    <row r="258" spans="1:47" s="2" customFormat="1" ht="12">
      <c r="A258" s="40"/>
      <c r="B258" s="41"/>
      <c r="C258" s="42"/>
      <c r="D258" s="211" t="s">
        <v>144</v>
      </c>
      <c r="E258" s="42"/>
      <c r="F258" s="212" t="s">
        <v>960</v>
      </c>
      <c r="G258" s="42"/>
      <c r="H258" s="42"/>
      <c r="I258" s="213"/>
      <c r="J258" s="42"/>
      <c r="K258" s="42"/>
      <c r="L258" s="46"/>
      <c r="M258" s="214"/>
      <c r="N258" s="215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144</v>
      </c>
      <c r="AU258" s="19" t="s">
        <v>88</v>
      </c>
    </row>
    <row r="259" spans="1:47" s="2" customFormat="1" ht="12">
      <c r="A259" s="40"/>
      <c r="B259" s="41"/>
      <c r="C259" s="42"/>
      <c r="D259" s="229" t="s">
        <v>240</v>
      </c>
      <c r="E259" s="42"/>
      <c r="F259" s="230" t="s">
        <v>961</v>
      </c>
      <c r="G259" s="42"/>
      <c r="H259" s="42"/>
      <c r="I259" s="213"/>
      <c r="J259" s="42"/>
      <c r="K259" s="42"/>
      <c r="L259" s="46"/>
      <c r="M259" s="214"/>
      <c r="N259" s="215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240</v>
      </c>
      <c r="AU259" s="19" t="s">
        <v>88</v>
      </c>
    </row>
    <row r="260" spans="1:47" s="2" customFormat="1" ht="12">
      <c r="A260" s="40"/>
      <c r="B260" s="41"/>
      <c r="C260" s="42"/>
      <c r="D260" s="211" t="s">
        <v>145</v>
      </c>
      <c r="E260" s="42"/>
      <c r="F260" s="216" t="s">
        <v>962</v>
      </c>
      <c r="G260" s="42"/>
      <c r="H260" s="42"/>
      <c r="I260" s="213"/>
      <c r="J260" s="42"/>
      <c r="K260" s="42"/>
      <c r="L260" s="46"/>
      <c r="M260" s="214"/>
      <c r="N260" s="215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145</v>
      </c>
      <c r="AU260" s="19" t="s">
        <v>88</v>
      </c>
    </row>
    <row r="261" spans="1:51" s="15" customFormat="1" ht="12">
      <c r="A261" s="15"/>
      <c r="B261" s="253"/>
      <c r="C261" s="254"/>
      <c r="D261" s="211" t="s">
        <v>242</v>
      </c>
      <c r="E261" s="255" t="s">
        <v>20</v>
      </c>
      <c r="F261" s="256" t="s">
        <v>963</v>
      </c>
      <c r="G261" s="254"/>
      <c r="H261" s="255" t="s">
        <v>20</v>
      </c>
      <c r="I261" s="257"/>
      <c r="J261" s="254"/>
      <c r="K261" s="254"/>
      <c r="L261" s="258"/>
      <c r="M261" s="259"/>
      <c r="N261" s="260"/>
      <c r="O261" s="260"/>
      <c r="P261" s="260"/>
      <c r="Q261" s="260"/>
      <c r="R261" s="260"/>
      <c r="S261" s="260"/>
      <c r="T261" s="261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62" t="s">
        <v>242</v>
      </c>
      <c r="AU261" s="262" t="s">
        <v>88</v>
      </c>
      <c r="AV261" s="15" t="s">
        <v>22</v>
      </c>
      <c r="AW261" s="15" t="s">
        <v>40</v>
      </c>
      <c r="AX261" s="15" t="s">
        <v>79</v>
      </c>
      <c r="AY261" s="262" t="s">
        <v>137</v>
      </c>
    </row>
    <row r="262" spans="1:51" s="13" customFormat="1" ht="12">
      <c r="A262" s="13"/>
      <c r="B262" s="231"/>
      <c r="C262" s="232"/>
      <c r="D262" s="211" t="s">
        <v>242</v>
      </c>
      <c r="E262" s="233" t="s">
        <v>20</v>
      </c>
      <c r="F262" s="234" t="s">
        <v>964</v>
      </c>
      <c r="G262" s="232"/>
      <c r="H262" s="235">
        <v>18.7</v>
      </c>
      <c r="I262" s="236"/>
      <c r="J262" s="232"/>
      <c r="K262" s="232"/>
      <c r="L262" s="237"/>
      <c r="M262" s="238"/>
      <c r="N262" s="239"/>
      <c r="O262" s="239"/>
      <c r="P262" s="239"/>
      <c r="Q262" s="239"/>
      <c r="R262" s="239"/>
      <c r="S262" s="239"/>
      <c r="T262" s="24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1" t="s">
        <v>242</v>
      </c>
      <c r="AU262" s="241" t="s">
        <v>88</v>
      </c>
      <c r="AV262" s="13" t="s">
        <v>88</v>
      </c>
      <c r="AW262" s="13" t="s">
        <v>40</v>
      </c>
      <c r="AX262" s="13" t="s">
        <v>22</v>
      </c>
      <c r="AY262" s="241" t="s">
        <v>137</v>
      </c>
    </row>
    <row r="263" spans="1:65" s="2" customFormat="1" ht="16.5" customHeight="1">
      <c r="A263" s="40"/>
      <c r="B263" s="41"/>
      <c r="C263" s="198" t="s">
        <v>415</v>
      </c>
      <c r="D263" s="198" t="s">
        <v>138</v>
      </c>
      <c r="E263" s="199" t="s">
        <v>965</v>
      </c>
      <c r="F263" s="200" t="s">
        <v>966</v>
      </c>
      <c r="G263" s="201" t="s">
        <v>236</v>
      </c>
      <c r="H263" s="202">
        <v>38.56</v>
      </c>
      <c r="I263" s="203"/>
      <c r="J263" s="204">
        <f>ROUND(I263*H263,2)</f>
        <v>0</v>
      </c>
      <c r="K263" s="200" t="s">
        <v>237</v>
      </c>
      <c r="L263" s="46"/>
      <c r="M263" s="205" t="s">
        <v>20</v>
      </c>
      <c r="N263" s="206" t="s">
        <v>50</v>
      </c>
      <c r="O263" s="86"/>
      <c r="P263" s="207">
        <f>O263*H263</f>
        <v>0</v>
      </c>
      <c r="Q263" s="207">
        <v>0.34191</v>
      </c>
      <c r="R263" s="207">
        <f>Q263*H263</f>
        <v>13.1840496</v>
      </c>
      <c r="S263" s="207">
        <v>0</v>
      </c>
      <c r="T263" s="208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09" t="s">
        <v>142</v>
      </c>
      <c r="AT263" s="209" t="s">
        <v>138</v>
      </c>
      <c r="AU263" s="209" t="s">
        <v>88</v>
      </c>
      <c r="AY263" s="19" t="s">
        <v>137</v>
      </c>
      <c r="BE263" s="210">
        <f>IF(N263="základní",J263,0)</f>
        <v>0</v>
      </c>
      <c r="BF263" s="210">
        <f>IF(N263="snížená",J263,0)</f>
        <v>0</v>
      </c>
      <c r="BG263" s="210">
        <f>IF(N263="zákl. přenesená",J263,0)</f>
        <v>0</v>
      </c>
      <c r="BH263" s="210">
        <f>IF(N263="sníž. přenesená",J263,0)</f>
        <v>0</v>
      </c>
      <c r="BI263" s="210">
        <f>IF(N263="nulová",J263,0)</f>
        <v>0</v>
      </c>
      <c r="BJ263" s="19" t="s">
        <v>22</v>
      </c>
      <c r="BK263" s="210">
        <f>ROUND(I263*H263,2)</f>
        <v>0</v>
      </c>
      <c r="BL263" s="19" t="s">
        <v>142</v>
      </c>
      <c r="BM263" s="209" t="s">
        <v>967</v>
      </c>
    </row>
    <row r="264" spans="1:47" s="2" customFormat="1" ht="12">
      <c r="A264" s="40"/>
      <c r="B264" s="41"/>
      <c r="C264" s="42"/>
      <c r="D264" s="211" t="s">
        <v>144</v>
      </c>
      <c r="E264" s="42"/>
      <c r="F264" s="212" t="s">
        <v>968</v>
      </c>
      <c r="G264" s="42"/>
      <c r="H264" s="42"/>
      <c r="I264" s="213"/>
      <c r="J264" s="42"/>
      <c r="K264" s="42"/>
      <c r="L264" s="46"/>
      <c r="M264" s="214"/>
      <c r="N264" s="215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144</v>
      </c>
      <c r="AU264" s="19" t="s">
        <v>88</v>
      </c>
    </row>
    <row r="265" spans="1:47" s="2" customFormat="1" ht="12">
      <c r="A265" s="40"/>
      <c r="B265" s="41"/>
      <c r="C265" s="42"/>
      <c r="D265" s="229" t="s">
        <v>240</v>
      </c>
      <c r="E265" s="42"/>
      <c r="F265" s="230" t="s">
        <v>969</v>
      </c>
      <c r="G265" s="42"/>
      <c r="H265" s="42"/>
      <c r="I265" s="213"/>
      <c r="J265" s="42"/>
      <c r="K265" s="42"/>
      <c r="L265" s="46"/>
      <c r="M265" s="214"/>
      <c r="N265" s="215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240</v>
      </c>
      <c r="AU265" s="19" t="s">
        <v>88</v>
      </c>
    </row>
    <row r="266" spans="1:47" s="2" customFormat="1" ht="12">
      <c r="A266" s="40"/>
      <c r="B266" s="41"/>
      <c r="C266" s="42"/>
      <c r="D266" s="211" t="s">
        <v>145</v>
      </c>
      <c r="E266" s="42"/>
      <c r="F266" s="216" t="s">
        <v>881</v>
      </c>
      <c r="G266" s="42"/>
      <c r="H266" s="42"/>
      <c r="I266" s="213"/>
      <c r="J266" s="42"/>
      <c r="K266" s="42"/>
      <c r="L266" s="46"/>
      <c r="M266" s="214"/>
      <c r="N266" s="215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145</v>
      </c>
      <c r="AU266" s="19" t="s">
        <v>88</v>
      </c>
    </row>
    <row r="267" spans="1:51" s="15" customFormat="1" ht="12">
      <c r="A267" s="15"/>
      <c r="B267" s="253"/>
      <c r="C267" s="254"/>
      <c r="D267" s="211" t="s">
        <v>242</v>
      </c>
      <c r="E267" s="255" t="s">
        <v>20</v>
      </c>
      <c r="F267" s="256" t="s">
        <v>970</v>
      </c>
      <c r="G267" s="254"/>
      <c r="H267" s="255" t="s">
        <v>20</v>
      </c>
      <c r="I267" s="257"/>
      <c r="J267" s="254"/>
      <c r="K267" s="254"/>
      <c r="L267" s="258"/>
      <c r="M267" s="259"/>
      <c r="N267" s="260"/>
      <c r="O267" s="260"/>
      <c r="P267" s="260"/>
      <c r="Q267" s="260"/>
      <c r="R267" s="260"/>
      <c r="S267" s="260"/>
      <c r="T267" s="261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62" t="s">
        <v>242</v>
      </c>
      <c r="AU267" s="262" t="s">
        <v>88</v>
      </c>
      <c r="AV267" s="15" t="s">
        <v>22</v>
      </c>
      <c r="AW267" s="15" t="s">
        <v>40</v>
      </c>
      <c r="AX267" s="15" t="s">
        <v>79</v>
      </c>
      <c r="AY267" s="262" t="s">
        <v>137</v>
      </c>
    </row>
    <row r="268" spans="1:51" s="13" customFormat="1" ht="12">
      <c r="A268" s="13"/>
      <c r="B268" s="231"/>
      <c r="C268" s="232"/>
      <c r="D268" s="211" t="s">
        <v>242</v>
      </c>
      <c r="E268" s="233" t="s">
        <v>20</v>
      </c>
      <c r="F268" s="234" t="s">
        <v>971</v>
      </c>
      <c r="G268" s="232"/>
      <c r="H268" s="235">
        <v>38.56</v>
      </c>
      <c r="I268" s="236"/>
      <c r="J268" s="232"/>
      <c r="K268" s="232"/>
      <c r="L268" s="237"/>
      <c r="M268" s="238"/>
      <c r="N268" s="239"/>
      <c r="O268" s="239"/>
      <c r="P268" s="239"/>
      <c r="Q268" s="239"/>
      <c r="R268" s="239"/>
      <c r="S268" s="239"/>
      <c r="T268" s="24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1" t="s">
        <v>242</v>
      </c>
      <c r="AU268" s="241" t="s">
        <v>88</v>
      </c>
      <c r="AV268" s="13" t="s">
        <v>88</v>
      </c>
      <c r="AW268" s="13" t="s">
        <v>40</v>
      </c>
      <c r="AX268" s="13" t="s">
        <v>22</v>
      </c>
      <c r="AY268" s="241" t="s">
        <v>137</v>
      </c>
    </row>
    <row r="269" spans="1:65" s="2" customFormat="1" ht="16.5" customHeight="1">
      <c r="A269" s="40"/>
      <c r="B269" s="41"/>
      <c r="C269" s="198" t="s">
        <v>421</v>
      </c>
      <c r="D269" s="198" t="s">
        <v>138</v>
      </c>
      <c r="E269" s="199" t="s">
        <v>972</v>
      </c>
      <c r="F269" s="200" t="s">
        <v>973</v>
      </c>
      <c r="G269" s="201" t="s">
        <v>293</v>
      </c>
      <c r="H269" s="202">
        <v>0.371</v>
      </c>
      <c r="I269" s="203"/>
      <c r="J269" s="204">
        <f>ROUND(I269*H269,2)</f>
        <v>0</v>
      </c>
      <c r="K269" s="200" t="s">
        <v>237</v>
      </c>
      <c r="L269" s="46"/>
      <c r="M269" s="205" t="s">
        <v>20</v>
      </c>
      <c r="N269" s="206" t="s">
        <v>50</v>
      </c>
      <c r="O269" s="86"/>
      <c r="P269" s="207">
        <f>O269*H269</f>
        <v>0</v>
      </c>
      <c r="Q269" s="207">
        <v>1.0608</v>
      </c>
      <c r="R269" s="207">
        <f>Q269*H269</f>
        <v>0.3935568</v>
      </c>
      <c r="S269" s="207">
        <v>0</v>
      </c>
      <c r="T269" s="208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09" t="s">
        <v>142</v>
      </c>
      <c r="AT269" s="209" t="s">
        <v>138</v>
      </c>
      <c r="AU269" s="209" t="s">
        <v>88</v>
      </c>
      <c r="AY269" s="19" t="s">
        <v>137</v>
      </c>
      <c r="BE269" s="210">
        <f>IF(N269="základní",J269,0)</f>
        <v>0</v>
      </c>
      <c r="BF269" s="210">
        <f>IF(N269="snížená",J269,0)</f>
        <v>0</v>
      </c>
      <c r="BG269" s="210">
        <f>IF(N269="zákl. přenesená",J269,0)</f>
        <v>0</v>
      </c>
      <c r="BH269" s="210">
        <f>IF(N269="sníž. přenesená",J269,0)</f>
        <v>0</v>
      </c>
      <c r="BI269" s="210">
        <f>IF(N269="nulová",J269,0)</f>
        <v>0</v>
      </c>
      <c r="BJ269" s="19" t="s">
        <v>22</v>
      </c>
      <c r="BK269" s="210">
        <f>ROUND(I269*H269,2)</f>
        <v>0</v>
      </c>
      <c r="BL269" s="19" t="s">
        <v>142</v>
      </c>
      <c r="BM269" s="209" t="s">
        <v>974</v>
      </c>
    </row>
    <row r="270" spans="1:47" s="2" customFormat="1" ht="12">
      <c r="A270" s="40"/>
      <c r="B270" s="41"/>
      <c r="C270" s="42"/>
      <c r="D270" s="211" t="s">
        <v>144</v>
      </c>
      <c r="E270" s="42"/>
      <c r="F270" s="212" t="s">
        <v>975</v>
      </c>
      <c r="G270" s="42"/>
      <c r="H270" s="42"/>
      <c r="I270" s="213"/>
      <c r="J270" s="42"/>
      <c r="K270" s="42"/>
      <c r="L270" s="46"/>
      <c r="M270" s="214"/>
      <c r="N270" s="215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144</v>
      </c>
      <c r="AU270" s="19" t="s">
        <v>88</v>
      </c>
    </row>
    <row r="271" spans="1:47" s="2" customFormat="1" ht="12">
      <c r="A271" s="40"/>
      <c r="B271" s="41"/>
      <c r="C271" s="42"/>
      <c r="D271" s="229" t="s">
        <v>240</v>
      </c>
      <c r="E271" s="42"/>
      <c r="F271" s="230" t="s">
        <v>976</v>
      </c>
      <c r="G271" s="42"/>
      <c r="H271" s="42"/>
      <c r="I271" s="213"/>
      <c r="J271" s="42"/>
      <c r="K271" s="42"/>
      <c r="L271" s="46"/>
      <c r="M271" s="214"/>
      <c r="N271" s="215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240</v>
      </c>
      <c r="AU271" s="19" t="s">
        <v>88</v>
      </c>
    </row>
    <row r="272" spans="1:51" s="15" customFormat="1" ht="12">
      <c r="A272" s="15"/>
      <c r="B272" s="253"/>
      <c r="C272" s="254"/>
      <c r="D272" s="211" t="s">
        <v>242</v>
      </c>
      <c r="E272" s="255" t="s">
        <v>20</v>
      </c>
      <c r="F272" s="256" t="s">
        <v>977</v>
      </c>
      <c r="G272" s="254"/>
      <c r="H272" s="255" t="s">
        <v>20</v>
      </c>
      <c r="I272" s="257"/>
      <c r="J272" s="254"/>
      <c r="K272" s="254"/>
      <c r="L272" s="258"/>
      <c r="M272" s="259"/>
      <c r="N272" s="260"/>
      <c r="O272" s="260"/>
      <c r="P272" s="260"/>
      <c r="Q272" s="260"/>
      <c r="R272" s="260"/>
      <c r="S272" s="260"/>
      <c r="T272" s="261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62" t="s">
        <v>242</v>
      </c>
      <c r="AU272" s="262" t="s">
        <v>88</v>
      </c>
      <c r="AV272" s="15" t="s">
        <v>22</v>
      </c>
      <c r="AW272" s="15" t="s">
        <v>40</v>
      </c>
      <c r="AX272" s="15" t="s">
        <v>79</v>
      </c>
      <c r="AY272" s="262" t="s">
        <v>137</v>
      </c>
    </row>
    <row r="273" spans="1:51" s="13" customFormat="1" ht="12">
      <c r="A273" s="13"/>
      <c r="B273" s="231"/>
      <c r="C273" s="232"/>
      <c r="D273" s="211" t="s">
        <v>242</v>
      </c>
      <c r="E273" s="233" t="s">
        <v>20</v>
      </c>
      <c r="F273" s="234" t="s">
        <v>978</v>
      </c>
      <c r="G273" s="232"/>
      <c r="H273" s="235">
        <v>0.11</v>
      </c>
      <c r="I273" s="236"/>
      <c r="J273" s="232"/>
      <c r="K273" s="232"/>
      <c r="L273" s="237"/>
      <c r="M273" s="238"/>
      <c r="N273" s="239"/>
      <c r="O273" s="239"/>
      <c r="P273" s="239"/>
      <c r="Q273" s="239"/>
      <c r="R273" s="239"/>
      <c r="S273" s="239"/>
      <c r="T273" s="240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1" t="s">
        <v>242</v>
      </c>
      <c r="AU273" s="241" t="s">
        <v>88</v>
      </c>
      <c r="AV273" s="13" t="s">
        <v>88</v>
      </c>
      <c r="AW273" s="13" t="s">
        <v>40</v>
      </c>
      <c r="AX273" s="13" t="s">
        <v>79</v>
      </c>
      <c r="AY273" s="241" t="s">
        <v>137</v>
      </c>
    </row>
    <row r="274" spans="1:51" s="13" customFormat="1" ht="12">
      <c r="A274" s="13"/>
      <c r="B274" s="231"/>
      <c r="C274" s="232"/>
      <c r="D274" s="211" t="s">
        <v>242</v>
      </c>
      <c r="E274" s="233" t="s">
        <v>20</v>
      </c>
      <c r="F274" s="234" t="s">
        <v>979</v>
      </c>
      <c r="G274" s="232"/>
      <c r="H274" s="235">
        <v>0.261</v>
      </c>
      <c r="I274" s="236"/>
      <c r="J274" s="232"/>
      <c r="K274" s="232"/>
      <c r="L274" s="237"/>
      <c r="M274" s="238"/>
      <c r="N274" s="239"/>
      <c r="O274" s="239"/>
      <c r="P274" s="239"/>
      <c r="Q274" s="239"/>
      <c r="R274" s="239"/>
      <c r="S274" s="239"/>
      <c r="T274" s="240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1" t="s">
        <v>242</v>
      </c>
      <c r="AU274" s="241" t="s">
        <v>88</v>
      </c>
      <c r="AV274" s="13" t="s">
        <v>88</v>
      </c>
      <c r="AW274" s="13" t="s">
        <v>40</v>
      </c>
      <c r="AX274" s="13" t="s">
        <v>79</v>
      </c>
      <c r="AY274" s="241" t="s">
        <v>137</v>
      </c>
    </row>
    <row r="275" spans="1:51" s="14" customFormat="1" ht="12">
      <c r="A275" s="14"/>
      <c r="B275" s="242"/>
      <c r="C275" s="243"/>
      <c r="D275" s="211" t="s">
        <v>242</v>
      </c>
      <c r="E275" s="244" t="s">
        <v>20</v>
      </c>
      <c r="F275" s="245" t="s">
        <v>256</v>
      </c>
      <c r="G275" s="243"/>
      <c r="H275" s="246">
        <v>0.371</v>
      </c>
      <c r="I275" s="247"/>
      <c r="J275" s="243"/>
      <c r="K275" s="243"/>
      <c r="L275" s="248"/>
      <c r="M275" s="249"/>
      <c r="N275" s="250"/>
      <c r="O275" s="250"/>
      <c r="P275" s="250"/>
      <c r="Q275" s="250"/>
      <c r="R275" s="250"/>
      <c r="S275" s="250"/>
      <c r="T275" s="251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2" t="s">
        <v>242</v>
      </c>
      <c r="AU275" s="252" t="s">
        <v>88</v>
      </c>
      <c r="AV275" s="14" t="s">
        <v>142</v>
      </c>
      <c r="AW275" s="14" t="s">
        <v>40</v>
      </c>
      <c r="AX275" s="14" t="s">
        <v>22</v>
      </c>
      <c r="AY275" s="252" t="s">
        <v>137</v>
      </c>
    </row>
    <row r="276" spans="1:65" s="2" customFormat="1" ht="16.5" customHeight="1">
      <c r="A276" s="40"/>
      <c r="B276" s="41"/>
      <c r="C276" s="198" t="s">
        <v>429</v>
      </c>
      <c r="D276" s="198" t="s">
        <v>138</v>
      </c>
      <c r="E276" s="199" t="s">
        <v>980</v>
      </c>
      <c r="F276" s="200" t="s">
        <v>981</v>
      </c>
      <c r="G276" s="201" t="s">
        <v>293</v>
      </c>
      <c r="H276" s="202">
        <v>0.525</v>
      </c>
      <c r="I276" s="203"/>
      <c r="J276" s="204">
        <f>ROUND(I276*H276,2)</f>
        <v>0</v>
      </c>
      <c r="K276" s="200" t="s">
        <v>237</v>
      </c>
      <c r="L276" s="46"/>
      <c r="M276" s="205" t="s">
        <v>20</v>
      </c>
      <c r="N276" s="206" t="s">
        <v>50</v>
      </c>
      <c r="O276" s="86"/>
      <c r="P276" s="207">
        <f>O276*H276</f>
        <v>0</v>
      </c>
      <c r="Q276" s="207">
        <v>1.06277</v>
      </c>
      <c r="R276" s="207">
        <f>Q276*H276</f>
        <v>0.55795425</v>
      </c>
      <c r="S276" s="207">
        <v>0</v>
      </c>
      <c r="T276" s="208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09" t="s">
        <v>142</v>
      </c>
      <c r="AT276" s="209" t="s">
        <v>138</v>
      </c>
      <c r="AU276" s="209" t="s">
        <v>88</v>
      </c>
      <c r="AY276" s="19" t="s">
        <v>137</v>
      </c>
      <c r="BE276" s="210">
        <f>IF(N276="základní",J276,0)</f>
        <v>0</v>
      </c>
      <c r="BF276" s="210">
        <f>IF(N276="snížená",J276,0)</f>
        <v>0</v>
      </c>
      <c r="BG276" s="210">
        <f>IF(N276="zákl. přenesená",J276,0)</f>
        <v>0</v>
      </c>
      <c r="BH276" s="210">
        <f>IF(N276="sníž. přenesená",J276,0)</f>
        <v>0</v>
      </c>
      <c r="BI276" s="210">
        <f>IF(N276="nulová",J276,0)</f>
        <v>0</v>
      </c>
      <c r="BJ276" s="19" t="s">
        <v>22</v>
      </c>
      <c r="BK276" s="210">
        <f>ROUND(I276*H276,2)</f>
        <v>0</v>
      </c>
      <c r="BL276" s="19" t="s">
        <v>142</v>
      </c>
      <c r="BM276" s="209" t="s">
        <v>982</v>
      </c>
    </row>
    <row r="277" spans="1:47" s="2" customFormat="1" ht="12">
      <c r="A277" s="40"/>
      <c r="B277" s="41"/>
      <c r="C277" s="42"/>
      <c r="D277" s="211" t="s">
        <v>144</v>
      </c>
      <c r="E277" s="42"/>
      <c r="F277" s="212" t="s">
        <v>983</v>
      </c>
      <c r="G277" s="42"/>
      <c r="H277" s="42"/>
      <c r="I277" s="213"/>
      <c r="J277" s="42"/>
      <c r="K277" s="42"/>
      <c r="L277" s="46"/>
      <c r="M277" s="214"/>
      <c r="N277" s="215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144</v>
      </c>
      <c r="AU277" s="19" t="s">
        <v>88</v>
      </c>
    </row>
    <row r="278" spans="1:47" s="2" customFormat="1" ht="12">
      <c r="A278" s="40"/>
      <c r="B278" s="41"/>
      <c r="C278" s="42"/>
      <c r="D278" s="229" t="s">
        <v>240</v>
      </c>
      <c r="E278" s="42"/>
      <c r="F278" s="230" t="s">
        <v>984</v>
      </c>
      <c r="G278" s="42"/>
      <c r="H278" s="42"/>
      <c r="I278" s="213"/>
      <c r="J278" s="42"/>
      <c r="K278" s="42"/>
      <c r="L278" s="46"/>
      <c r="M278" s="214"/>
      <c r="N278" s="215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240</v>
      </c>
      <c r="AU278" s="19" t="s">
        <v>88</v>
      </c>
    </row>
    <row r="279" spans="1:51" s="15" customFormat="1" ht="12">
      <c r="A279" s="15"/>
      <c r="B279" s="253"/>
      <c r="C279" s="254"/>
      <c r="D279" s="211" t="s">
        <v>242</v>
      </c>
      <c r="E279" s="255" t="s">
        <v>20</v>
      </c>
      <c r="F279" s="256" t="s">
        <v>977</v>
      </c>
      <c r="G279" s="254"/>
      <c r="H279" s="255" t="s">
        <v>20</v>
      </c>
      <c r="I279" s="257"/>
      <c r="J279" s="254"/>
      <c r="K279" s="254"/>
      <c r="L279" s="258"/>
      <c r="M279" s="259"/>
      <c r="N279" s="260"/>
      <c r="O279" s="260"/>
      <c r="P279" s="260"/>
      <c r="Q279" s="260"/>
      <c r="R279" s="260"/>
      <c r="S279" s="260"/>
      <c r="T279" s="261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62" t="s">
        <v>242</v>
      </c>
      <c r="AU279" s="262" t="s">
        <v>88</v>
      </c>
      <c r="AV279" s="15" t="s">
        <v>22</v>
      </c>
      <c r="AW279" s="15" t="s">
        <v>40</v>
      </c>
      <c r="AX279" s="15" t="s">
        <v>79</v>
      </c>
      <c r="AY279" s="262" t="s">
        <v>137</v>
      </c>
    </row>
    <row r="280" spans="1:51" s="13" customFormat="1" ht="12">
      <c r="A280" s="13"/>
      <c r="B280" s="231"/>
      <c r="C280" s="232"/>
      <c r="D280" s="211" t="s">
        <v>242</v>
      </c>
      <c r="E280" s="233" t="s">
        <v>20</v>
      </c>
      <c r="F280" s="234" t="s">
        <v>985</v>
      </c>
      <c r="G280" s="232"/>
      <c r="H280" s="235">
        <v>0.525</v>
      </c>
      <c r="I280" s="236"/>
      <c r="J280" s="232"/>
      <c r="K280" s="232"/>
      <c r="L280" s="237"/>
      <c r="M280" s="238"/>
      <c r="N280" s="239"/>
      <c r="O280" s="239"/>
      <c r="P280" s="239"/>
      <c r="Q280" s="239"/>
      <c r="R280" s="239"/>
      <c r="S280" s="239"/>
      <c r="T280" s="240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1" t="s">
        <v>242</v>
      </c>
      <c r="AU280" s="241" t="s">
        <v>88</v>
      </c>
      <c r="AV280" s="13" t="s">
        <v>88</v>
      </c>
      <c r="AW280" s="13" t="s">
        <v>40</v>
      </c>
      <c r="AX280" s="13" t="s">
        <v>22</v>
      </c>
      <c r="AY280" s="241" t="s">
        <v>137</v>
      </c>
    </row>
    <row r="281" spans="1:65" s="2" customFormat="1" ht="16.5" customHeight="1">
      <c r="A281" s="40"/>
      <c r="B281" s="41"/>
      <c r="C281" s="198" t="s">
        <v>435</v>
      </c>
      <c r="D281" s="198" t="s">
        <v>138</v>
      </c>
      <c r="E281" s="199" t="s">
        <v>986</v>
      </c>
      <c r="F281" s="200" t="s">
        <v>987</v>
      </c>
      <c r="G281" s="201" t="s">
        <v>285</v>
      </c>
      <c r="H281" s="202">
        <v>34</v>
      </c>
      <c r="I281" s="203"/>
      <c r="J281" s="204">
        <f>ROUND(I281*H281,2)</f>
        <v>0</v>
      </c>
      <c r="K281" s="200" t="s">
        <v>237</v>
      </c>
      <c r="L281" s="46"/>
      <c r="M281" s="205" t="s">
        <v>20</v>
      </c>
      <c r="N281" s="206" t="s">
        <v>50</v>
      </c>
      <c r="O281" s="86"/>
      <c r="P281" s="207">
        <f>O281*H281</f>
        <v>0</v>
      </c>
      <c r="Q281" s="207">
        <v>2.50587</v>
      </c>
      <c r="R281" s="207">
        <f>Q281*H281</f>
        <v>85.19958</v>
      </c>
      <c r="S281" s="207">
        <v>0</v>
      </c>
      <c r="T281" s="208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09" t="s">
        <v>142</v>
      </c>
      <c r="AT281" s="209" t="s">
        <v>138</v>
      </c>
      <c r="AU281" s="209" t="s">
        <v>88</v>
      </c>
      <c r="AY281" s="19" t="s">
        <v>137</v>
      </c>
      <c r="BE281" s="210">
        <f>IF(N281="základní",J281,0)</f>
        <v>0</v>
      </c>
      <c r="BF281" s="210">
        <f>IF(N281="snížená",J281,0)</f>
        <v>0</v>
      </c>
      <c r="BG281" s="210">
        <f>IF(N281="zákl. přenesená",J281,0)</f>
        <v>0</v>
      </c>
      <c r="BH281" s="210">
        <f>IF(N281="sníž. přenesená",J281,0)</f>
        <v>0</v>
      </c>
      <c r="BI281" s="210">
        <f>IF(N281="nulová",J281,0)</f>
        <v>0</v>
      </c>
      <c r="BJ281" s="19" t="s">
        <v>22</v>
      </c>
      <c r="BK281" s="210">
        <f>ROUND(I281*H281,2)</f>
        <v>0</v>
      </c>
      <c r="BL281" s="19" t="s">
        <v>142</v>
      </c>
      <c r="BM281" s="209" t="s">
        <v>988</v>
      </c>
    </row>
    <row r="282" spans="1:47" s="2" customFormat="1" ht="12">
      <c r="A282" s="40"/>
      <c r="B282" s="41"/>
      <c r="C282" s="42"/>
      <c r="D282" s="211" t="s">
        <v>144</v>
      </c>
      <c r="E282" s="42"/>
      <c r="F282" s="212" t="s">
        <v>989</v>
      </c>
      <c r="G282" s="42"/>
      <c r="H282" s="42"/>
      <c r="I282" s="213"/>
      <c r="J282" s="42"/>
      <c r="K282" s="42"/>
      <c r="L282" s="46"/>
      <c r="M282" s="214"/>
      <c r="N282" s="215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144</v>
      </c>
      <c r="AU282" s="19" t="s">
        <v>88</v>
      </c>
    </row>
    <row r="283" spans="1:47" s="2" customFormat="1" ht="12">
      <c r="A283" s="40"/>
      <c r="B283" s="41"/>
      <c r="C283" s="42"/>
      <c r="D283" s="229" t="s">
        <v>240</v>
      </c>
      <c r="E283" s="42"/>
      <c r="F283" s="230" t="s">
        <v>990</v>
      </c>
      <c r="G283" s="42"/>
      <c r="H283" s="42"/>
      <c r="I283" s="213"/>
      <c r="J283" s="42"/>
      <c r="K283" s="42"/>
      <c r="L283" s="46"/>
      <c r="M283" s="214"/>
      <c r="N283" s="215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240</v>
      </c>
      <c r="AU283" s="19" t="s">
        <v>88</v>
      </c>
    </row>
    <row r="284" spans="1:47" s="2" customFormat="1" ht="12">
      <c r="A284" s="40"/>
      <c r="B284" s="41"/>
      <c r="C284" s="42"/>
      <c r="D284" s="211" t="s">
        <v>145</v>
      </c>
      <c r="E284" s="42"/>
      <c r="F284" s="216" t="s">
        <v>868</v>
      </c>
      <c r="G284" s="42"/>
      <c r="H284" s="42"/>
      <c r="I284" s="213"/>
      <c r="J284" s="42"/>
      <c r="K284" s="42"/>
      <c r="L284" s="46"/>
      <c r="M284" s="214"/>
      <c r="N284" s="215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145</v>
      </c>
      <c r="AU284" s="19" t="s">
        <v>88</v>
      </c>
    </row>
    <row r="285" spans="1:51" s="15" customFormat="1" ht="12">
      <c r="A285" s="15"/>
      <c r="B285" s="253"/>
      <c r="C285" s="254"/>
      <c r="D285" s="211" t="s">
        <v>242</v>
      </c>
      <c r="E285" s="255" t="s">
        <v>20</v>
      </c>
      <c r="F285" s="256" t="s">
        <v>991</v>
      </c>
      <c r="G285" s="254"/>
      <c r="H285" s="255" t="s">
        <v>20</v>
      </c>
      <c r="I285" s="257"/>
      <c r="J285" s="254"/>
      <c r="K285" s="254"/>
      <c r="L285" s="258"/>
      <c r="M285" s="259"/>
      <c r="N285" s="260"/>
      <c r="O285" s="260"/>
      <c r="P285" s="260"/>
      <c r="Q285" s="260"/>
      <c r="R285" s="260"/>
      <c r="S285" s="260"/>
      <c r="T285" s="261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62" t="s">
        <v>242</v>
      </c>
      <c r="AU285" s="262" t="s">
        <v>88</v>
      </c>
      <c r="AV285" s="15" t="s">
        <v>22</v>
      </c>
      <c r="AW285" s="15" t="s">
        <v>40</v>
      </c>
      <c r="AX285" s="15" t="s">
        <v>79</v>
      </c>
      <c r="AY285" s="262" t="s">
        <v>137</v>
      </c>
    </row>
    <row r="286" spans="1:51" s="13" customFormat="1" ht="12">
      <c r="A286" s="13"/>
      <c r="B286" s="231"/>
      <c r="C286" s="232"/>
      <c r="D286" s="211" t="s">
        <v>242</v>
      </c>
      <c r="E286" s="233" t="s">
        <v>20</v>
      </c>
      <c r="F286" s="234" t="s">
        <v>992</v>
      </c>
      <c r="G286" s="232"/>
      <c r="H286" s="235">
        <v>34</v>
      </c>
      <c r="I286" s="236"/>
      <c r="J286" s="232"/>
      <c r="K286" s="232"/>
      <c r="L286" s="237"/>
      <c r="M286" s="238"/>
      <c r="N286" s="239"/>
      <c r="O286" s="239"/>
      <c r="P286" s="239"/>
      <c r="Q286" s="239"/>
      <c r="R286" s="239"/>
      <c r="S286" s="239"/>
      <c r="T286" s="240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1" t="s">
        <v>242</v>
      </c>
      <c r="AU286" s="241" t="s">
        <v>88</v>
      </c>
      <c r="AV286" s="13" t="s">
        <v>88</v>
      </c>
      <c r="AW286" s="13" t="s">
        <v>40</v>
      </c>
      <c r="AX286" s="13" t="s">
        <v>22</v>
      </c>
      <c r="AY286" s="241" t="s">
        <v>137</v>
      </c>
    </row>
    <row r="287" spans="1:65" s="2" customFormat="1" ht="16.5" customHeight="1">
      <c r="A287" s="40"/>
      <c r="B287" s="41"/>
      <c r="C287" s="198" t="s">
        <v>443</v>
      </c>
      <c r="D287" s="198" t="s">
        <v>138</v>
      </c>
      <c r="E287" s="199" t="s">
        <v>993</v>
      </c>
      <c r="F287" s="200" t="s">
        <v>994</v>
      </c>
      <c r="G287" s="201" t="s">
        <v>236</v>
      </c>
      <c r="H287" s="202">
        <v>32</v>
      </c>
      <c r="I287" s="203"/>
      <c r="J287" s="204">
        <f>ROUND(I287*H287,2)</f>
        <v>0</v>
      </c>
      <c r="K287" s="200" t="s">
        <v>237</v>
      </c>
      <c r="L287" s="46"/>
      <c r="M287" s="205" t="s">
        <v>20</v>
      </c>
      <c r="N287" s="206" t="s">
        <v>50</v>
      </c>
      <c r="O287" s="86"/>
      <c r="P287" s="207">
        <f>O287*H287</f>
        <v>0</v>
      </c>
      <c r="Q287" s="207">
        <v>0</v>
      </c>
      <c r="R287" s="207">
        <f>Q287*H287</f>
        <v>0</v>
      </c>
      <c r="S287" s="207">
        <v>0</v>
      </c>
      <c r="T287" s="208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09" t="s">
        <v>142</v>
      </c>
      <c r="AT287" s="209" t="s">
        <v>138</v>
      </c>
      <c r="AU287" s="209" t="s">
        <v>88</v>
      </c>
      <c r="AY287" s="19" t="s">
        <v>137</v>
      </c>
      <c r="BE287" s="210">
        <f>IF(N287="základní",J287,0)</f>
        <v>0</v>
      </c>
      <c r="BF287" s="210">
        <f>IF(N287="snížená",J287,0)</f>
        <v>0</v>
      </c>
      <c r="BG287" s="210">
        <f>IF(N287="zákl. přenesená",J287,0)</f>
        <v>0</v>
      </c>
      <c r="BH287" s="210">
        <f>IF(N287="sníž. přenesená",J287,0)</f>
        <v>0</v>
      </c>
      <c r="BI287" s="210">
        <f>IF(N287="nulová",J287,0)</f>
        <v>0</v>
      </c>
      <c r="BJ287" s="19" t="s">
        <v>22</v>
      </c>
      <c r="BK287" s="210">
        <f>ROUND(I287*H287,2)</f>
        <v>0</v>
      </c>
      <c r="BL287" s="19" t="s">
        <v>142</v>
      </c>
      <c r="BM287" s="209" t="s">
        <v>995</v>
      </c>
    </row>
    <row r="288" spans="1:47" s="2" customFormat="1" ht="12">
      <c r="A288" s="40"/>
      <c r="B288" s="41"/>
      <c r="C288" s="42"/>
      <c r="D288" s="211" t="s">
        <v>144</v>
      </c>
      <c r="E288" s="42"/>
      <c r="F288" s="212" t="s">
        <v>996</v>
      </c>
      <c r="G288" s="42"/>
      <c r="H288" s="42"/>
      <c r="I288" s="213"/>
      <c r="J288" s="42"/>
      <c r="K288" s="42"/>
      <c r="L288" s="46"/>
      <c r="M288" s="214"/>
      <c r="N288" s="215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144</v>
      </c>
      <c r="AU288" s="19" t="s">
        <v>88</v>
      </c>
    </row>
    <row r="289" spans="1:47" s="2" customFormat="1" ht="12">
      <c r="A289" s="40"/>
      <c r="B289" s="41"/>
      <c r="C289" s="42"/>
      <c r="D289" s="229" t="s">
        <v>240</v>
      </c>
      <c r="E289" s="42"/>
      <c r="F289" s="230" t="s">
        <v>997</v>
      </c>
      <c r="G289" s="42"/>
      <c r="H289" s="42"/>
      <c r="I289" s="213"/>
      <c r="J289" s="42"/>
      <c r="K289" s="42"/>
      <c r="L289" s="46"/>
      <c r="M289" s="214"/>
      <c r="N289" s="215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240</v>
      </c>
      <c r="AU289" s="19" t="s">
        <v>88</v>
      </c>
    </row>
    <row r="290" spans="1:51" s="13" customFormat="1" ht="12">
      <c r="A290" s="13"/>
      <c r="B290" s="231"/>
      <c r="C290" s="232"/>
      <c r="D290" s="211" t="s">
        <v>242</v>
      </c>
      <c r="E290" s="233" t="s">
        <v>20</v>
      </c>
      <c r="F290" s="234" t="s">
        <v>486</v>
      </c>
      <c r="G290" s="232"/>
      <c r="H290" s="235">
        <v>32</v>
      </c>
      <c r="I290" s="236"/>
      <c r="J290" s="232"/>
      <c r="K290" s="232"/>
      <c r="L290" s="237"/>
      <c r="M290" s="238"/>
      <c r="N290" s="239"/>
      <c r="O290" s="239"/>
      <c r="P290" s="239"/>
      <c r="Q290" s="239"/>
      <c r="R290" s="239"/>
      <c r="S290" s="239"/>
      <c r="T290" s="240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1" t="s">
        <v>242</v>
      </c>
      <c r="AU290" s="241" t="s">
        <v>88</v>
      </c>
      <c r="AV290" s="13" t="s">
        <v>88</v>
      </c>
      <c r="AW290" s="13" t="s">
        <v>40</v>
      </c>
      <c r="AX290" s="13" t="s">
        <v>22</v>
      </c>
      <c r="AY290" s="241" t="s">
        <v>137</v>
      </c>
    </row>
    <row r="291" spans="1:65" s="2" customFormat="1" ht="16.5" customHeight="1">
      <c r="A291" s="40"/>
      <c r="B291" s="41"/>
      <c r="C291" s="198" t="s">
        <v>450</v>
      </c>
      <c r="D291" s="198" t="s">
        <v>138</v>
      </c>
      <c r="E291" s="199" t="s">
        <v>755</v>
      </c>
      <c r="F291" s="200" t="s">
        <v>756</v>
      </c>
      <c r="G291" s="201" t="s">
        <v>285</v>
      </c>
      <c r="H291" s="202">
        <v>14</v>
      </c>
      <c r="I291" s="203"/>
      <c r="J291" s="204">
        <f>ROUND(I291*H291,2)</f>
        <v>0</v>
      </c>
      <c r="K291" s="200" t="s">
        <v>237</v>
      </c>
      <c r="L291" s="46"/>
      <c r="M291" s="205" t="s">
        <v>20</v>
      </c>
      <c r="N291" s="206" t="s">
        <v>50</v>
      </c>
      <c r="O291" s="86"/>
      <c r="P291" s="207">
        <f>O291*H291</f>
        <v>0</v>
      </c>
      <c r="Q291" s="207">
        <v>2.4143</v>
      </c>
      <c r="R291" s="207">
        <f>Q291*H291</f>
        <v>33.8002</v>
      </c>
      <c r="S291" s="207">
        <v>0</v>
      </c>
      <c r="T291" s="208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09" t="s">
        <v>142</v>
      </c>
      <c r="AT291" s="209" t="s">
        <v>138</v>
      </c>
      <c r="AU291" s="209" t="s">
        <v>88</v>
      </c>
      <c r="AY291" s="19" t="s">
        <v>137</v>
      </c>
      <c r="BE291" s="210">
        <f>IF(N291="základní",J291,0)</f>
        <v>0</v>
      </c>
      <c r="BF291" s="210">
        <f>IF(N291="snížená",J291,0)</f>
        <v>0</v>
      </c>
      <c r="BG291" s="210">
        <f>IF(N291="zákl. přenesená",J291,0)</f>
        <v>0</v>
      </c>
      <c r="BH291" s="210">
        <f>IF(N291="sníž. přenesená",J291,0)</f>
        <v>0</v>
      </c>
      <c r="BI291" s="210">
        <f>IF(N291="nulová",J291,0)</f>
        <v>0</v>
      </c>
      <c r="BJ291" s="19" t="s">
        <v>22</v>
      </c>
      <c r="BK291" s="210">
        <f>ROUND(I291*H291,2)</f>
        <v>0</v>
      </c>
      <c r="BL291" s="19" t="s">
        <v>142</v>
      </c>
      <c r="BM291" s="209" t="s">
        <v>998</v>
      </c>
    </row>
    <row r="292" spans="1:47" s="2" customFormat="1" ht="12">
      <c r="A292" s="40"/>
      <c r="B292" s="41"/>
      <c r="C292" s="42"/>
      <c r="D292" s="211" t="s">
        <v>144</v>
      </c>
      <c r="E292" s="42"/>
      <c r="F292" s="212" t="s">
        <v>758</v>
      </c>
      <c r="G292" s="42"/>
      <c r="H292" s="42"/>
      <c r="I292" s="213"/>
      <c r="J292" s="42"/>
      <c r="K292" s="42"/>
      <c r="L292" s="46"/>
      <c r="M292" s="214"/>
      <c r="N292" s="215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144</v>
      </c>
      <c r="AU292" s="19" t="s">
        <v>88</v>
      </c>
    </row>
    <row r="293" spans="1:47" s="2" customFormat="1" ht="12">
      <c r="A293" s="40"/>
      <c r="B293" s="41"/>
      <c r="C293" s="42"/>
      <c r="D293" s="229" t="s">
        <v>240</v>
      </c>
      <c r="E293" s="42"/>
      <c r="F293" s="230" t="s">
        <v>759</v>
      </c>
      <c r="G293" s="42"/>
      <c r="H293" s="42"/>
      <c r="I293" s="213"/>
      <c r="J293" s="42"/>
      <c r="K293" s="42"/>
      <c r="L293" s="46"/>
      <c r="M293" s="214"/>
      <c r="N293" s="215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240</v>
      </c>
      <c r="AU293" s="19" t="s">
        <v>88</v>
      </c>
    </row>
    <row r="294" spans="1:47" s="2" customFormat="1" ht="12">
      <c r="A294" s="40"/>
      <c r="B294" s="41"/>
      <c r="C294" s="42"/>
      <c r="D294" s="211" t="s">
        <v>145</v>
      </c>
      <c r="E294" s="42"/>
      <c r="F294" s="216" t="s">
        <v>999</v>
      </c>
      <c r="G294" s="42"/>
      <c r="H294" s="42"/>
      <c r="I294" s="213"/>
      <c r="J294" s="42"/>
      <c r="K294" s="42"/>
      <c r="L294" s="46"/>
      <c r="M294" s="214"/>
      <c r="N294" s="215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145</v>
      </c>
      <c r="AU294" s="19" t="s">
        <v>88</v>
      </c>
    </row>
    <row r="295" spans="1:51" s="15" customFormat="1" ht="12">
      <c r="A295" s="15"/>
      <c r="B295" s="253"/>
      <c r="C295" s="254"/>
      <c r="D295" s="211" t="s">
        <v>242</v>
      </c>
      <c r="E295" s="255" t="s">
        <v>20</v>
      </c>
      <c r="F295" s="256" t="s">
        <v>1000</v>
      </c>
      <c r="G295" s="254"/>
      <c r="H295" s="255" t="s">
        <v>20</v>
      </c>
      <c r="I295" s="257"/>
      <c r="J295" s="254"/>
      <c r="K295" s="254"/>
      <c r="L295" s="258"/>
      <c r="M295" s="259"/>
      <c r="N295" s="260"/>
      <c r="O295" s="260"/>
      <c r="P295" s="260"/>
      <c r="Q295" s="260"/>
      <c r="R295" s="260"/>
      <c r="S295" s="260"/>
      <c r="T295" s="261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62" t="s">
        <v>242</v>
      </c>
      <c r="AU295" s="262" t="s">
        <v>88</v>
      </c>
      <c r="AV295" s="15" t="s">
        <v>22</v>
      </c>
      <c r="AW295" s="15" t="s">
        <v>40</v>
      </c>
      <c r="AX295" s="15" t="s">
        <v>79</v>
      </c>
      <c r="AY295" s="262" t="s">
        <v>137</v>
      </c>
    </row>
    <row r="296" spans="1:51" s="13" customFormat="1" ht="12">
      <c r="A296" s="13"/>
      <c r="B296" s="231"/>
      <c r="C296" s="232"/>
      <c r="D296" s="211" t="s">
        <v>242</v>
      </c>
      <c r="E296" s="233" t="s">
        <v>20</v>
      </c>
      <c r="F296" s="234" t="s">
        <v>1001</v>
      </c>
      <c r="G296" s="232"/>
      <c r="H296" s="235">
        <v>14</v>
      </c>
      <c r="I296" s="236"/>
      <c r="J296" s="232"/>
      <c r="K296" s="232"/>
      <c r="L296" s="237"/>
      <c r="M296" s="238"/>
      <c r="N296" s="239"/>
      <c r="O296" s="239"/>
      <c r="P296" s="239"/>
      <c r="Q296" s="239"/>
      <c r="R296" s="239"/>
      <c r="S296" s="239"/>
      <c r="T296" s="240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1" t="s">
        <v>242</v>
      </c>
      <c r="AU296" s="241" t="s">
        <v>88</v>
      </c>
      <c r="AV296" s="13" t="s">
        <v>88</v>
      </c>
      <c r="AW296" s="13" t="s">
        <v>40</v>
      </c>
      <c r="AX296" s="13" t="s">
        <v>22</v>
      </c>
      <c r="AY296" s="241" t="s">
        <v>137</v>
      </c>
    </row>
    <row r="297" spans="1:65" s="2" customFormat="1" ht="16.5" customHeight="1">
      <c r="A297" s="40"/>
      <c r="B297" s="41"/>
      <c r="C297" s="198" t="s">
        <v>457</v>
      </c>
      <c r="D297" s="198" t="s">
        <v>138</v>
      </c>
      <c r="E297" s="199" t="s">
        <v>762</v>
      </c>
      <c r="F297" s="200" t="s">
        <v>763</v>
      </c>
      <c r="G297" s="201" t="s">
        <v>236</v>
      </c>
      <c r="H297" s="202">
        <v>28</v>
      </c>
      <c r="I297" s="203"/>
      <c r="J297" s="204">
        <f>ROUND(I297*H297,2)</f>
        <v>0</v>
      </c>
      <c r="K297" s="200" t="s">
        <v>237</v>
      </c>
      <c r="L297" s="46"/>
      <c r="M297" s="205" t="s">
        <v>20</v>
      </c>
      <c r="N297" s="206" t="s">
        <v>50</v>
      </c>
      <c r="O297" s="86"/>
      <c r="P297" s="207">
        <f>O297*H297</f>
        <v>0</v>
      </c>
      <c r="Q297" s="207">
        <v>0</v>
      </c>
      <c r="R297" s="207">
        <f>Q297*H297</f>
        <v>0</v>
      </c>
      <c r="S297" s="207">
        <v>0</v>
      </c>
      <c r="T297" s="208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09" t="s">
        <v>142</v>
      </c>
      <c r="AT297" s="209" t="s">
        <v>138</v>
      </c>
      <c r="AU297" s="209" t="s">
        <v>88</v>
      </c>
      <c r="AY297" s="19" t="s">
        <v>137</v>
      </c>
      <c r="BE297" s="210">
        <f>IF(N297="základní",J297,0)</f>
        <v>0</v>
      </c>
      <c r="BF297" s="210">
        <f>IF(N297="snížená",J297,0)</f>
        <v>0</v>
      </c>
      <c r="BG297" s="210">
        <f>IF(N297="zákl. přenesená",J297,0)</f>
        <v>0</v>
      </c>
      <c r="BH297" s="210">
        <f>IF(N297="sníž. přenesená",J297,0)</f>
        <v>0</v>
      </c>
      <c r="BI297" s="210">
        <f>IF(N297="nulová",J297,0)</f>
        <v>0</v>
      </c>
      <c r="BJ297" s="19" t="s">
        <v>22</v>
      </c>
      <c r="BK297" s="210">
        <f>ROUND(I297*H297,2)</f>
        <v>0</v>
      </c>
      <c r="BL297" s="19" t="s">
        <v>142</v>
      </c>
      <c r="BM297" s="209" t="s">
        <v>1002</v>
      </c>
    </row>
    <row r="298" spans="1:47" s="2" customFormat="1" ht="12">
      <c r="A298" s="40"/>
      <c r="B298" s="41"/>
      <c r="C298" s="42"/>
      <c r="D298" s="211" t="s">
        <v>144</v>
      </c>
      <c r="E298" s="42"/>
      <c r="F298" s="212" t="s">
        <v>765</v>
      </c>
      <c r="G298" s="42"/>
      <c r="H298" s="42"/>
      <c r="I298" s="213"/>
      <c r="J298" s="42"/>
      <c r="K298" s="42"/>
      <c r="L298" s="46"/>
      <c r="M298" s="214"/>
      <c r="N298" s="215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144</v>
      </c>
      <c r="AU298" s="19" t="s">
        <v>88</v>
      </c>
    </row>
    <row r="299" spans="1:47" s="2" customFormat="1" ht="12">
      <c r="A299" s="40"/>
      <c r="B299" s="41"/>
      <c r="C299" s="42"/>
      <c r="D299" s="229" t="s">
        <v>240</v>
      </c>
      <c r="E299" s="42"/>
      <c r="F299" s="230" t="s">
        <v>766</v>
      </c>
      <c r="G299" s="42"/>
      <c r="H299" s="42"/>
      <c r="I299" s="213"/>
      <c r="J299" s="42"/>
      <c r="K299" s="42"/>
      <c r="L299" s="46"/>
      <c r="M299" s="214"/>
      <c r="N299" s="215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240</v>
      </c>
      <c r="AU299" s="19" t="s">
        <v>88</v>
      </c>
    </row>
    <row r="300" spans="1:51" s="13" customFormat="1" ht="12">
      <c r="A300" s="13"/>
      <c r="B300" s="231"/>
      <c r="C300" s="232"/>
      <c r="D300" s="211" t="s">
        <v>242</v>
      </c>
      <c r="E300" s="233" t="s">
        <v>20</v>
      </c>
      <c r="F300" s="234" t="s">
        <v>1003</v>
      </c>
      <c r="G300" s="232"/>
      <c r="H300" s="235">
        <v>28</v>
      </c>
      <c r="I300" s="236"/>
      <c r="J300" s="232"/>
      <c r="K300" s="232"/>
      <c r="L300" s="237"/>
      <c r="M300" s="238"/>
      <c r="N300" s="239"/>
      <c r="O300" s="239"/>
      <c r="P300" s="239"/>
      <c r="Q300" s="239"/>
      <c r="R300" s="239"/>
      <c r="S300" s="239"/>
      <c r="T300" s="240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1" t="s">
        <v>242</v>
      </c>
      <c r="AU300" s="241" t="s">
        <v>88</v>
      </c>
      <c r="AV300" s="13" t="s">
        <v>88</v>
      </c>
      <c r="AW300" s="13" t="s">
        <v>40</v>
      </c>
      <c r="AX300" s="13" t="s">
        <v>22</v>
      </c>
      <c r="AY300" s="241" t="s">
        <v>137</v>
      </c>
    </row>
    <row r="301" spans="1:65" s="2" customFormat="1" ht="16.5" customHeight="1">
      <c r="A301" s="40"/>
      <c r="B301" s="41"/>
      <c r="C301" s="198" t="s">
        <v>464</v>
      </c>
      <c r="D301" s="198" t="s">
        <v>138</v>
      </c>
      <c r="E301" s="199" t="s">
        <v>508</v>
      </c>
      <c r="F301" s="200" t="s">
        <v>509</v>
      </c>
      <c r="G301" s="201" t="s">
        <v>285</v>
      </c>
      <c r="H301" s="202">
        <v>2.8</v>
      </c>
      <c r="I301" s="203"/>
      <c r="J301" s="204">
        <f>ROUND(I301*H301,2)</f>
        <v>0</v>
      </c>
      <c r="K301" s="200" t="s">
        <v>237</v>
      </c>
      <c r="L301" s="46"/>
      <c r="M301" s="205" t="s">
        <v>20</v>
      </c>
      <c r="N301" s="206" t="s">
        <v>50</v>
      </c>
      <c r="O301" s="86"/>
      <c r="P301" s="207">
        <f>O301*H301</f>
        <v>0</v>
      </c>
      <c r="Q301" s="207">
        <v>2.16</v>
      </c>
      <c r="R301" s="207">
        <f>Q301*H301</f>
        <v>6.048</v>
      </c>
      <c r="S301" s="207">
        <v>0</v>
      </c>
      <c r="T301" s="208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09" t="s">
        <v>142</v>
      </c>
      <c r="AT301" s="209" t="s">
        <v>138</v>
      </c>
      <c r="AU301" s="209" t="s">
        <v>88</v>
      </c>
      <c r="AY301" s="19" t="s">
        <v>137</v>
      </c>
      <c r="BE301" s="210">
        <f>IF(N301="základní",J301,0)</f>
        <v>0</v>
      </c>
      <c r="BF301" s="210">
        <f>IF(N301="snížená",J301,0)</f>
        <v>0</v>
      </c>
      <c r="BG301" s="210">
        <f>IF(N301="zákl. přenesená",J301,0)</f>
        <v>0</v>
      </c>
      <c r="BH301" s="210">
        <f>IF(N301="sníž. přenesená",J301,0)</f>
        <v>0</v>
      </c>
      <c r="BI301" s="210">
        <f>IF(N301="nulová",J301,0)</f>
        <v>0</v>
      </c>
      <c r="BJ301" s="19" t="s">
        <v>22</v>
      </c>
      <c r="BK301" s="210">
        <f>ROUND(I301*H301,2)</f>
        <v>0</v>
      </c>
      <c r="BL301" s="19" t="s">
        <v>142</v>
      </c>
      <c r="BM301" s="209" t="s">
        <v>1004</v>
      </c>
    </row>
    <row r="302" spans="1:47" s="2" customFormat="1" ht="12">
      <c r="A302" s="40"/>
      <c r="B302" s="41"/>
      <c r="C302" s="42"/>
      <c r="D302" s="211" t="s">
        <v>144</v>
      </c>
      <c r="E302" s="42"/>
      <c r="F302" s="212" t="s">
        <v>511</v>
      </c>
      <c r="G302" s="42"/>
      <c r="H302" s="42"/>
      <c r="I302" s="213"/>
      <c r="J302" s="42"/>
      <c r="K302" s="42"/>
      <c r="L302" s="46"/>
      <c r="M302" s="214"/>
      <c r="N302" s="215"/>
      <c r="O302" s="86"/>
      <c r="P302" s="86"/>
      <c r="Q302" s="86"/>
      <c r="R302" s="86"/>
      <c r="S302" s="86"/>
      <c r="T302" s="87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9" t="s">
        <v>144</v>
      </c>
      <c r="AU302" s="19" t="s">
        <v>88</v>
      </c>
    </row>
    <row r="303" spans="1:47" s="2" customFormat="1" ht="12">
      <c r="A303" s="40"/>
      <c r="B303" s="41"/>
      <c r="C303" s="42"/>
      <c r="D303" s="229" t="s">
        <v>240</v>
      </c>
      <c r="E303" s="42"/>
      <c r="F303" s="230" t="s">
        <v>512</v>
      </c>
      <c r="G303" s="42"/>
      <c r="H303" s="42"/>
      <c r="I303" s="213"/>
      <c r="J303" s="42"/>
      <c r="K303" s="42"/>
      <c r="L303" s="46"/>
      <c r="M303" s="214"/>
      <c r="N303" s="215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240</v>
      </c>
      <c r="AU303" s="19" t="s">
        <v>88</v>
      </c>
    </row>
    <row r="304" spans="1:47" s="2" customFormat="1" ht="12">
      <c r="A304" s="40"/>
      <c r="B304" s="41"/>
      <c r="C304" s="42"/>
      <c r="D304" s="211" t="s">
        <v>145</v>
      </c>
      <c r="E304" s="42"/>
      <c r="F304" s="216" t="s">
        <v>962</v>
      </c>
      <c r="G304" s="42"/>
      <c r="H304" s="42"/>
      <c r="I304" s="213"/>
      <c r="J304" s="42"/>
      <c r="K304" s="42"/>
      <c r="L304" s="46"/>
      <c r="M304" s="214"/>
      <c r="N304" s="215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145</v>
      </c>
      <c r="AU304" s="19" t="s">
        <v>88</v>
      </c>
    </row>
    <row r="305" spans="1:51" s="15" customFormat="1" ht="12">
      <c r="A305" s="15"/>
      <c r="B305" s="253"/>
      <c r="C305" s="254"/>
      <c r="D305" s="211" t="s">
        <v>242</v>
      </c>
      <c r="E305" s="255" t="s">
        <v>20</v>
      </c>
      <c r="F305" s="256" t="s">
        <v>769</v>
      </c>
      <c r="G305" s="254"/>
      <c r="H305" s="255" t="s">
        <v>20</v>
      </c>
      <c r="I305" s="257"/>
      <c r="J305" s="254"/>
      <c r="K305" s="254"/>
      <c r="L305" s="258"/>
      <c r="M305" s="259"/>
      <c r="N305" s="260"/>
      <c r="O305" s="260"/>
      <c r="P305" s="260"/>
      <c r="Q305" s="260"/>
      <c r="R305" s="260"/>
      <c r="S305" s="260"/>
      <c r="T305" s="261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62" t="s">
        <v>242</v>
      </c>
      <c r="AU305" s="262" t="s">
        <v>88</v>
      </c>
      <c r="AV305" s="15" t="s">
        <v>22</v>
      </c>
      <c r="AW305" s="15" t="s">
        <v>40</v>
      </c>
      <c r="AX305" s="15" t="s">
        <v>79</v>
      </c>
      <c r="AY305" s="262" t="s">
        <v>137</v>
      </c>
    </row>
    <row r="306" spans="1:51" s="13" customFormat="1" ht="12">
      <c r="A306" s="13"/>
      <c r="B306" s="231"/>
      <c r="C306" s="232"/>
      <c r="D306" s="211" t="s">
        <v>242</v>
      </c>
      <c r="E306" s="233" t="s">
        <v>20</v>
      </c>
      <c r="F306" s="234" t="s">
        <v>1005</v>
      </c>
      <c r="G306" s="232"/>
      <c r="H306" s="235">
        <v>2.8</v>
      </c>
      <c r="I306" s="236"/>
      <c r="J306" s="232"/>
      <c r="K306" s="232"/>
      <c r="L306" s="237"/>
      <c r="M306" s="238"/>
      <c r="N306" s="239"/>
      <c r="O306" s="239"/>
      <c r="P306" s="239"/>
      <c r="Q306" s="239"/>
      <c r="R306" s="239"/>
      <c r="S306" s="239"/>
      <c r="T306" s="240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1" t="s">
        <v>242</v>
      </c>
      <c r="AU306" s="241" t="s">
        <v>88</v>
      </c>
      <c r="AV306" s="13" t="s">
        <v>88</v>
      </c>
      <c r="AW306" s="13" t="s">
        <v>40</v>
      </c>
      <c r="AX306" s="13" t="s">
        <v>79</v>
      </c>
      <c r="AY306" s="241" t="s">
        <v>137</v>
      </c>
    </row>
    <row r="307" spans="1:51" s="14" customFormat="1" ht="12">
      <c r="A307" s="14"/>
      <c r="B307" s="242"/>
      <c r="C307" s="243"/>
      <c r="D307" s="211" t="s">
        <v>242</v>
      </c>
      <c r="E307" s="244" t="s">
        <v>20</v>
      </c>
      <c r="F307" s="245" t="s">
        <v>256</v>
      </c>
      <c r="G307" s="243"/>
      <c r="H307" s="246">
        <v>2.8</v>
      </c>
      <c r="I307" s="247"/>
      <c r="J307" s="243"/>
      <c r="K307" s="243"/>
      <c r="L307" s="248"/>
      <c r="M307" s="249"/>
      <c r="N307" s="250"/>
      <c r="O307" s="250"/>
      <c r="P307" s="250"/>
      <c r="Q307" s="250"/>
      <c r="R307" s="250"/>
      <c r="S307" s="250"/>
      <c r="T307" s="251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2" t="s">
        <v>242</v>
      </c>
      <c r="AU307" s="252" t="s">
        <v>88</v>
      </c>
      <c r="AV307" s="14" t="s">
        <v>142</v>
      </c>
      <c r="AW307" s="14" t="s">
        <v>40</v>
      </c>
      <c r="AX307" s="14" t="s">
        <v>22</v>
      </c>
      <c r="AY307" s="252" t="s">
        <v>137</v>
      </c>
    </row>
    <row r="308" spans="1:63" s="11" customFormat="1" ht="22.8" customHeight="1">
      <c r="A308" s="11"/>
      <c r="B308" s="184"/>
      <c r="C308" s="185"/>
      <c r="D308" s="186" t="s">
        <v>78</v>
      </c>
      <c r="E308" s="227" t="s">
        <v>162</v>
      </c>
      <c r="F308" s="227" t="s">
        <v>1006</v>
      </c>
      <c r="G308" s="185"/>
      <c r="H308" s="185"/>
      <c r="I308" s="188"/>
      <c r="J308" s="228">
        <f>BK308</f>
        <v>0</v>
      </c>
      <c r="K308" s="185"/>
      <c r="L308" s="190"/>
      <c r="M308" s="191"/>
      <c r="N308" s="192"/>
      <c r="O308" s="192"/>
      <c r="P308" s="193">
        <f>SUM(P309:P315)</f>
        <v>0</v>
      </c>
      <c r="Q308" s="192"/>
      <c r="R308" s="193">
        <f>SUM(R309:R315)</f>
        <v>0</v>
      </c>
      <c r="S308" s="192"/>
      <c r="T308" s="194">
        <f>SUM(T309:T315)</f>
        <v>0</v>
      </c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R308" s="195" t="s">
        <v>22</v>
      </c>
      <c r="AT308" s="196" t="s">
        <v>78</v>
      </c>
      <c r="AU308" s="196" t="s">
        <v>22</v>
      </c>
      <c r="AY308" s="195" t="s">
        <v>137</v>
      </c>
      <c r="BK308" s="197">
        <f>SUM(BK309:BK315)</f>
        <v>0</v>
      </c>
    </row>
    <row r="309" spans="1:65" s="2" customFormat="1" ht="16.5" customHeight="1">
      <c r="A309" s="40"/>
      <c r="B309" s="41"/>
      <c r="C309" s="198" t="s">
        <v>255</v>
      </c>
      <c r="D309" s="198" t="s">
        <v>138</v>
      </c>
      <c r="E309" s="199" t="s">
        <v>1007</v>
      </c>
      <c r="F309" s="200" t="s">
        <v>1008</v>
      </c>
      <c r="G309" s="201" t="s">
        <v>236</v>
      </c>
      <c r="H309" s="202">
        <v>36.56</v>
      </c>
      <c r="I309" s="203"/>
      <c r="J309" s="204">
        <f>ROUND(I309*H309,2)</f>
        <v>0</v>
      </c>
      <c r="K309" s="200" t="s">
        <v>237</v>
      </c>
      <c r="L309" s="46"/>
      <c r="M309" s="205" t="s">
        <v>20</v>
      </c>
      <c r="N309" s="206" t="s">
        <v>50</v>
      </c>
      <c r="O309" s="86"/>
      <c r="P309" s="207">
        <f>O309*H309</f>
        <v>0</v>
      </c>
      <c r="Q309" s="207">
        <v>0</v>
      </c>
      <c r="R309" s="207">
        <f>Q309*H309</f>
        <v>0</v>
      </c>
      <c r="S309" s="207">
        <v>0</v>
      </c>
      <c r="T309" s="208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09" t="s">
        <v>142</v>
      </c>
      <c r="AT309" s="209" t="s">
        <v>138</v>
      </c>
      <c r="AU309" s="209" t="s">
        <v>88</v>
      </c>
      <c r="AY309" s="19" t="s">
        <v>137</v>
      </c>
      <c r="BE309" s="210">
        <f>IF(N309="základní",J309,0)</f>
        <v>0</v>
      </c>
      <c r="BF309" s="210">
        <f>IF(N309="snížená",J309,0)</f>
        <v>0</v>
      </c>
      <c r="BG309" s="210">
        <f>IF(N309="zákl. přenesená",J309,0)</f>
        <v>0</v>
      </c>
      <c r="BH309" s="210">
        <f>IF(N309="sníž. přenesená",J309,0)</f>
        <v>0</v>
      </c>
      <c r="BI309" s="210">
        <f>IF(N309="nulová",J309,0)</f>
        <v>0</v>
      </c>
      <c r="BJ309" s="19" t="s">
        <v>22</v>
      </c>
      <c r="BK309" s="210">
        <f>ROUND(I309*H309,2)</f>
        <v>0</v>
      </c>
      <c r="BL309" s="19" t="s">
        <v>142</v>
      </c>
      <c r="BM309" s="209" t="s">
        <v>1009</v>
      </c>
    </row>
    <row r="310" spans="1:47" s="2" customFormat="1" ht="12">
      <c r="A310" s="40"/>
      <c r="B310" s="41"/>
      <c r="C310" s="42"/>
      <c r="D310" s="211" t="s">
        <v>144</v>
      </c>
      <c r="E310" s="42"/>
      <c r="F310" s="212" t="s">
        <v>1010</v>
      </c>
      <c r="G310" s="42"/>
      <c r="H310" s="42"/>
      <c r="I310" s="213"/>
      <c r="J310" s="42"/>
      <c r="K310" s="42"/>
      <c r="L310" s="46"/>
      <c r="M310" s="214"/>
      <c r="N310" s="215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144</v>
      </c>
      <c r="AU310" s="19" t="s">
        <v>88</v>
      </c>
    </row>
    <row r="311" spans="1:47" s="2" customFormat="1" ht="12">
      <c r="A311" s="40"/>
      <c r="B311" s="41"/>
      <c r="C311" s="42"/>
      <c r="D311" s="229" t="s">
        <v>240</v>
      </c>
      <c r="E311" s="42"/>
      <c r="F311" s="230" t="s">
        <v>1011</v>
      </c>
      <c r="G311" s="42"/>
      <c r="H311" s="42"/>
      <c r="I311" s="213"/>
      <c r="J311" s="42"/>
      <c r="K311" s="42"/>
      <c r="L311" s="46"/>
      <c r="M311" s="214"/>
      <c r="N311" s="215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240</v>
      </c>
      <c r="AU311" s="19" t="s">
        <v>88</v>
      </c>
    </row>
    <row r="312" spans="1:51" s="15" customFormat="1" ht="12">
      <c r="A312" s="15"/>
      <c r="B312" s="253"/>
      <c r="C312" s="254"/>
      <c r="D312" s="211" t="s">
        <v>242</v>
      </c>
      <c r="E312" s="255" t="s">
        <v>20</v>
      </c>
      <c r="F312" s="256" t="s">
        <v>1012</v>
      </c>
      <c r="G312" s="254"/>
      <c r="H312" s="255" t="s">
        <v>20</v>
      </c>
      <c r="I312" s="257"/>
      <c r="J312" s="254"/>
      <c r="K312" s="254"/>
      <c r="L312" s="258"/>
      <c r="M312" s="259"/>
      <c r="N312" s="260"/>
      <c r="O312" s="260"/>
      <c r="P312" s="260"/>
      <c r="Q312" s="260"/>
      <c r="R312" s="260"/>
      <c r="S312" s="260"/>
      <c r="T312" s="261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62" t="s">
        <v>242</v>
      </c>
      <c r="AU312" s="262" t="s">
        <v>88</v>
      </c>
      <c r="AV312" s="15" t="s">
        <v>22</v>
      </c>
      <c r="AW312" s="15" t="s">
        <v>40</v>
      </c>
      <c r="AX312" s="15" t="s">
        <v>79</v>
      </c>
      <c r="AY312" s="262" t="s">
        <v>137</v>
      </c>
    </row>
    <row r="313" spans="1:51" s="13" customFormat="1" ht="12">
      <c r="A313" s="13"/>
      <c r="B313" s="231"/>
      <c r="C313" s="232"/>
      <c r="D313" s="211" t="s">
        <v>242</v>
      </c>
      <c r="E313" s="233" t="s">
        <v>20</v>
      </c>
      <c r="F313" s="234" t="s">
        <v>1013</v>
      </c>
      <c r="G313" s="232"/>
      <c r="H313" s="235">
        <v>33.6</v>
      </c>
      <c r="I313" s="236"/>
      <c r="J313" s="232"/>
      <c r="K313" s="232"/>
      <c r="L313" s="237"/>
      <c r="M313" s="238"/>
      <c r="N313" s="239"/>
      <c r="O313" s="239"/>
      <c r="P313" s="239"/>
      <c r="Q313" s="239"/>
      <c r="R313" s="239"/>
      <c r="S313" s="239"/>
      <c r="T313" s="240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1" t="s">
        <v>242</v>
      </c>
      <c r="AU313" s="241" t="s">
        <v>88</v>
      </c>
      <c r="AV313" s="13" t="s">
        <v>88</v>
      </c>
      <c r="AW313" s="13" t="s">
        <v>40</v>
      </c>
      <c r="AX313" s="13" t="s">
        <v>79</v>
      </c>
      <c r="AY313" s="241" t="s">
        <v>137</v>
      </c>
    </row>
    <row r="314" spans="1:51" s="13" customFormat="1" ht="12">
      <c r="A314" s="13"/>
      <c r="B314" s="231"/>
      <c r="C314" s="232"/>
      <c r="D314" s="211" t="s">
        <v>242</v>
      </c>
      <c r="E314" s="233" t="s">
        <v>20</v>
      </c>
      <c r="F314" s="234" t="s">
        <v>1014</v>
      </c>
      <c r="G314" s="232"/>
      <c r="H314" s="235">
        <v>2.96</v>
      </c>
      <c r="I314" s="236"/>
      <c r="J314" s="232"/>
      <c r="K314" s="232"/>
      <c r="L314" s="237"/>
      <c r="M314" s="238"/>
      <c r="N314" s="239"/>
      <c r="O314" s="239"/>
      <c r="P314" s="239"/>
      <c r="Q314" s="239"/>
      <c r="R314" s="239"/>
      <c r="S314" s="239"/>
      <c r="T314" s="240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1" t="s">
        <v>242</v>
      </c>
      <c r="AU314" s="241" t="s">
        <v>88</v>
      </c>
      <c r="AV314" s="13" t="s">
        <v>88</v>
      </c>
      <c r="AW314" s="13" t="s">
        <v>40</v>
      </c>
      <c r="AX314" s="13" t="s">
        <v>79</v>
      </c>
      <c r="AY314" s="241" t="s">
        <v>137</v>
      </c>
    </row>
    <row r="315" spans="1:51" s="14" customFormat="1" ht="12">
      <c r="A315" s="14"/>
      <c r="B315" s="242"/>
      <c r="C315" s="243"/>
      <c r="D315" s="211" t="s">
        <v>242</v>
      </c>
      <c r="E315" s="244" t="s">
        <v>20</v>
      </c>
      <c r="F315" s="245" t="s">
        <v>256</v>
      </c>
      <c r="G315" s="243"/>
      <c r="H315" s="246">
        <v>36.56</v>
      </c>
      <c r="I315" s="247"/>
      <c r="J315" s="243"/>
      <c r="K315" s="243"/>
      <c r="L315" s="248"/>
      <c r="M315" s="249"/>
      <c r="N315" s="250"/>
      <c r="O315" s="250"/>
      <c r="P315" s="250"/>
      <c r="Q315" s="250"/>
      <c r="R315" s="250"/>
      <c r="S315" s="250"/>
      <c r="T315" s="251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2" t="s">
        <v>242</v>
      </c>
      <c r="AU315" s="252" t="s">
        <v>88</v>
      </c>
      <c r="AV315" s="14" t="s">
        <v>142</v>
      </c>
      <c r="AW315" s="14" t="s">
        <v>40</v>
      </c>
      <c r="AX315" s="14" t="s">
        <v>22</v>
      </c>
      <c r="AY315" s="252" t="s">
        <v>137</v>
      </c>
    </row>
    <row r="316" spans="1:63" s="11" customFormat="1" ht="22.8" customHeight="1">
      <c r="A316" s="11"/>
      <c r="B316" s="184"/>
      <c r="C316" s="185"/>
      <c r="D316" s="186" t="s">
        <v>78</v>
      </c>
      <c r="E316" s="227" t="s">
        <v>170</v>
      </c>
      <c r="F316" s="227" t="s">
        <v>771</v>
      </c>
      <c r="G316" s="185"/>
      <c r="H316" s="185"/>
      <c r="I316" s="188"/>
      <c r="J316" s="228">
        <f>BK316</f>
        <v>0</v>
      </c>
      <c r="K316" s="185"/>
      <c r="L316" s="190"/>
      <c r="M316" s="191"/>
      <c r="N316" s="192"/>
      <c r="O316" s="192"/>
      <c r="P316" s="193">
        <f>SUM(P317:P355)</f>
        <v>0</v>
      </c>
      <c r="Q316" s="192"/>
      <c r="R316" s="193">
        <f>SUM(R317:R355)</f>
        <v>84.54304640000001</v>
      </c>
      <c r="S316" s="192"/>
      <c r="T316" s="194">
        <f>SUM(T317:T355)</f>
        <v>0.08492</v>
      </c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R316" s="195" t="s">
        <v>22</v>
      </c>
      <c r="AT316" s="196" t="s">
        <v>78</v>
      </c>
      <c r="AU316" s="196" t="s">
        <v>22</v>
      </c>
      <c r="AY316" s="195" t="s">
        <v>137</v>
      </c>
      <c r="BK316" s="197">
        <f>SUM(BK317:BK355)</f>
        <v>0</v>
      </c>
    </row>
    <row r="317" spans="1:65" s="2" customFormat="1" ht="16.5" customHeight="1">
      <c r="A317" s="40"/>
      <c r="B317" s="41"/>
      <c r="C317" s="198" t="s">
        <v>479</v>
      </c>
      <c r="D317" s="198" t="s">
        <v>138</v>
      </c>
      <c r="E317" s="199" t="s">
        <v>1015</v>
      </c>
      <c r="F317" s="200" t="s">
        <v>1016</v>
      </c>
      <c r="G317" s="201" t="s">
        <v>270</v>
      </c>
      <c r="H317" s="202">
        <v>21</v>
      </c>
      <c r="I317" s="203"/>
      <c r="J317" s="204">
        <f>ROUND(I317*H317,2)</f>
        <v>0</v>
      </c>
      <c r="K317" s="200" t="s">
        <v>20</v>
      </c>
      <c r="L317" s="46"/>
      <c r="M317" s="205" t="s">
        <v>20</v>
      </c>
      <c r="N317" s="206" t="s">
        <v>50</v>
      </c>
      <c r="O317" s="86"/>
      <c r="P317" s="207">
        <f>O317*H317</f>
        <v>0</v>
      </c>
      <c r="Q317" s="207">
        <v>3.825</v>
      </c>
      <c r="R317" s="207">
        <f>Q317*H317</f>
        <v>80.325</v>
      </c>
      <c r="S317" s="207">
        <v>0</v>
      </c>
      <c r="T317" s="208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09" t="s">
        <v>142</v>
      </c>
      <c r="AT317" s="209" t="s">
        <v>138</v>
      </c>
      <c r="AU317" s="209" t="s">
        <v>88</v>
      </c>
      <c r="AY317" s="19" t="s">
        <v>137</v>
      </c>
      <c r="BE317" s="210">
        <f>IF(N317="základní",J317,0)</f>
        <v>0</v>
      </c>
      <c r="BF317" s="210">
        <f>IF(N317="snížená",J317,0)</f>
        <v>0</v>
      </c>
      <c r="BG317" s="210">
        <f>IF(N317="zákl. přenesená",J317,0)</f>
        <v>0</v>
      </c>
      <c r="BH317" s="210">
        <f>IF(N317="sníž. přenesená",J317,0)</f>
        <v>0</v>
      </c>
      <c r="BI317" s="210">
        <f>IF(N317="nulová",J317,0)</f>
        <v>0</v>
      </c>
      <c r="BJ317" s="19" t="s">
        <v>22</v>
      </c>
      <c r="BK317" s="210">
        <f>ROUND(I317*H317,2)</f>
        <v>0</v>
      </c>
      <c r="BL317" s="19" t="s">
        <v>142</v>
      </c>
      <c r="BM317" s="209" t="s">
        <v>1017</v>
      </c>
    </row>
    <row r="318" spans="1:47" s="2" customFormat="1" ht="12">
      <c r="A318" s="40"/>
      <c r="B318" s="41"/>
      <c r="C318" s="42"/>
      <c r="D318" s="211" t="s">
        <v>144</v>
      </c>
      <c r="E318" s="42"/>
      <c r="F318" s="212" t="s">
        <v>1016</v>
      </c>
      <c r="G318" s="42"/>
      <c r="H318" s="42"/>
      <c r="I318" s="213"/>
      <c r="J318" s="42"/>
      <c r="K318" s="42"/>
      <c r="L318" s="46"/>
      <c r="M318" s="214"/>
      <c r="N318" s="215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144</v>
      </c>
      <c r="AU318" s="19" t="s">
        <v>88</v>
      </c>
    </row>
    <row r="319" spans="1:47" s="2" customFormat="1" ht="12">
      <c r="A319" s="40"/>
      <c r="B319" s="41"/>
      <c r="C319" s="42"/>
      <c r="D319" s="211" t="s">
        <v>145</v>
      </c>
      <c r="E319" s="42"/>
      <c r="F319" s="216" t="s">
        <v>1018</v>
      </c>
      <c r="G319" s="42"/>
      <c r="H319" s="42"/>
      <c r="I319" s="213"/>
      <c r="J319" s="42"/>
      <c r="K319" s="42"/>
      <c r="L319" s="46"/>
      <c r="M319" s="214"/>
      <c r="N319" s="215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145</v>
      </c>
      <c r="AU319" s="19" t="s">
        <v>88</v>
      </c>
    </row>
    <row r="320" spans="1:51" s="13" customFormat="1" ht="12">
      <c r="A320" s="13"/>
      <c r="B320" s="231"/>
      <c r="C320" s="232"/>
      <c r="D320" s="211" t="s">
        <v>242</v>
      </c>
      <c r="E320" s="233" t="s">
        <v>20</v>
      </c>
      <c r="F320" s="234" t="s">
        <v>7</v>
      </c>
      <c r="G320" s="232"/>
      <c r="H320" s="235">
        <v>21</v>
      </c>
      <c r="I320" s="236"/>
      <c r="J320" s="232"/>
      <c r="K320" s="232"/>
      <c r="L320" s="237"/>
      <c r="M320" s="238"/>
      <c r="N320" s="239"/>
      <c r="O320" s="239"/>
      <c r="P320" s="239"/>
      <c r="Q320" s="239"/>
      <c r="R320" s="239"/>
      <c r="S320" s="239"/>
      <c r="T320" s="240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1" t="s">
        <v>242</v>
      </c>
      <c r="AU320" s="241" t="s">
        <v>88</v>
      </c>
      <c r="AV320" s="13" t="s">
        <v>88</v>
      </c>
      <c r="AW320" s="13" t="s">
        <v>40</v>
      </c>
      <c r="AX320" s="13" t="s">
        <v>22</v>
      </c>
      <c r="AY320" s="241" t="s">
        <v>137</v>
      </c>
    </row>
    <row r="321" spans="1:65" s="2" customFormat="1" ht="16.5" customHeight="1">
      <c r="A321" s="40"/>
      <c r="B321" s="41"/>
      <c r="C321" s="198" t="s">
        <v>486</v>
      </c>
      <c r="D321" s="198" t="s">
        <v>138</v>
      </c>
      <c r="E321" s="199" t="s">
        <v>1019</v>
      </c>
      <c r="F321" s="200" t="s">
        <v>1020</v>
      </c>
      <c r="G321" s="201" t="s">
        <v>563</v>
      </c>
      <c r="H321" s="202">
        <v>1</v>
      </c>
      <c r="I321" s="203"/>
      <c r="J321" s="204">
        <f>ROUND(I321*H321,2)</f>
        <v>0</v>
      </c>
      <c r="K321" s="200" t="s">
        <v>20</v>
      </c>
      <c r="L321" s="46"/>
      <c r="M321" s="205" t="s">
        <v>20</v>
      </c>
      <c r="N321" s="206" t="s">
        <v>50</v>
      </c>
      <c r="O321" s="86"/>
      <c r="P321" s="207">
        <f>O321*H321</f>
        <v>0</v>
      </c>
      <c r="Q321" s="207">
        <v>3.825</v>
      </c>
      <c r="R321" s="207">
        <f>Q321*H321</f>
        <v>3.825</v>
      </c>
      <c r="S321" s="207">
        <v>0</v>
      </c>
      <c r="T321" s="208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09" t="s">
        <v>142</v>
      </c>
      <c r="AT321" s="209" t="s">
        <v>138</v>
      </c>
      <c r="AU321" s="209" t="s">
        <v>88</v>
      </c>
      <c r="AY321" s="19" t="s">
        <v>137</v>
      </c>
      <c r="BE321" s="210">
        <f>IF(N321="základní",J321,0)</f>
        <v>0</v>
      </c>
      <c r="BF321" s="210">
        <f>IF(N321="snížená",J321,0)</f>
        <v>0</v>
      </c>
      <c r="BG321" s="210">
        <f>IF(N321="zákl. přenesená",J321,0)</f>
        <v>0</v>
      </c>
      <c r="BH321" s="210">
        <f>IF(N321="sníž. přenesená",J321,0)</f>
        <v>0</v>
      </c>
      <c r="BI321" s="210">
        <f>IF(N321="nulová",J321,0)</f>
        <v>0</v>
      </c>
      <c r="BJ321" s="19" t="s">
        <v>22</v>
      </c>
      <c r="BK321" s="210">
        <f>ROUND(I321*H321,2)</f>
        <v>0</v>
      </c>
      <c r="BL321" s="19" t="s">
        <v>142</v>
      </c>
      <c r="BM321" s="209" t="s">
        <v>1021</v>
      </c>
    </row>
    <row r="322" spans="1:47" s="2" customFormat="1" ht="12">
      <c r="A322" s="40"/>
      <c r="B322" s="41"/>
      <c r="C322" s="42"/>
      <c r="D322" s="211" t="s">
        <v>144</v>
      </c>
      <c r="E322" s="42"/>
      <c r="F322" s="212" t="s">
        <v>1020</v>
      </c>
      <c r="G322" s="42"/>
      <c r="H322" s="42"/>
      <c r="I322" s="213"/>
      <c r="J322" s="42"/>
      <c r="K322" s="42"/>
      <c r="L322" s="46"/>
      <c r="M322" s="214"/>
      <c r="N322" s="215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144</v>
      </c>
      <c r="AU322" s="19" t="s">
        <v>88</v>
      </c>
    </row>
    <row r="323" spans="1:51" s="13" customFormat="1" ht="12">
      <c r="A323" s="13"/>
      <c r="B323" s="231"/>
      <c r="C323" s="232"/>
      <c r="D323" s="211" t="s">
        <v>242</v>
      </c>
      <c r="E323" s="233" t="s">
        <v>20</v>
      </c>
      <c r="F323" s="234" t="s">
        <v>22</v>
      </c>
      <c r="G323" s="232"/>
      <c r="H323" s="235">
        <v>1</v>
      </c>
      <c r="I323" s="236"/>
      <c r="J323" s="232"/>
      <c r="K323" s="232"/>
      <c r="L323" s="237"/>
      <c r="M323" s="238"/>
      <c r="N323" s="239"/>
      <c r="O323" s="239"/>
      <c r="P323" s="239"/>
      <c r="Q323" s="239"/>
      <c r="R323" s="239"/>
      <c r="S323" s="239"/>
      <c r="T323" s="240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1" t="s">
        <v>242</v>
      </c>
      <c r="AU323" s="241" t="s">
        <v>88</v>
      </c>
      <c r="AV323" s="13" t="s">
        <v>88</v>
      </c>
      <c r="AW323" s="13" t="s">
        <v>40</v>
      </c>
      <c r="AX323" s="13" t="s">
        <v>22</v>
      </c>
      <c r="AY323" s="241" t="s">
        <v>137</v>
      </c>
    </row>
    <row r="324" spans="1:65" s="2" customFormat="1" ht="21.75" customHeight="1">
      <c r="A324" s="40"/>
      <c r="B324" s="41"/>
      <c r="C324" s="198" t="s">
        <v>491</v>
      </c>
      <c r="D324" s="198" t="s">
        <v>138</v>
      </c>
      <c r="E324" s="199" t="s">
        <v>1022</v>
      </c>
      <c r="F324" s="200" t="s">
        <v>1023</v>
      </c>
      <c r="G324" s="201" t="s">
        <v>563</v>
      </c>
      <c r="H324" s="202">
        <v>1</v>
      </c>
      <c r="I324" s="203"/>
      <c r="J324" s="204">
        <f>ROUND(I324*H324,2)</f>
        <v>0</v>
      </c>
      <c r="K324" s="200" t="s">
        <v>20</v>
      </c>
      <c r="L324" s="46"/>
      <c r="M324" s="205" t="s">
        <v>20</v>
      </c>
      <c r="N324" s="206" t="s">
        <v>50</v>
      </c>
      <c r="O324" s="86"/>
      <c r="P324" s="207">
        <f>O324*H324</f>
        <v>0</v>
      </c>
      <c r="Q324" s="207">
        <v>0</v>
      </c>
      <c r="R324" s="207">
        <f>Q324*H324</f>
        <v>0</v>
      </c>
      <c r="S324" s="207">
        <v>0</v>
      </c>
      <c r="T324" s="208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09" t="s">
        <v>142</v>
      </c>
      <c r="AT324" s="209" t="s">
        <v>138</v>
      </c>
      <c r="AU324" s="209" t="s">
        <v>88</v>
      </c>
      <c r="AY324" s="19" t="s">
        <v>137</v>
      </c>
      <c r="BE324" s="210">
        <f>IF(N324="základní",J324,0)</f>
        <v>0</v>
      </c>
      <c r="BF324" s="210">
        <f>IF(N324="snížená",J324,0)</f>
        <v>0</v>
      </c>
      <c r="BG324" s="210">
        <f>IF(N324="zákl. přenesená",J324,0)</f>
        <v>0</v>
      </c>
      <c r="BH324" s="210">
        <f>IF(N324="sníž. přenesená",J324,0)</f>
        <v>0</v>
      </c>
      <c r="BI324" s="210">
        <f>IF(N324="nulová",J324,0)</f>
        <v>0</v>
      </c>
      <c r="BJ324" s="19" t="s">
        <v>22</v>
      </c>
      <c r="BK324" s="210">
        <f>ROUND(I324*H324,2)</f>
        <v>0</v>
      </c>
      <c r="BL324" s="19" t="s">
        <v>142</v>
      </c>
      <c r="BM324" s="209" t="s">
        <v>1024</v>
      </c>
    </row>
    <row r="325" spans="1:47" s="2" customFormat="1" ht="12">
      <c r="A325" s="40"/>
      <c r="B325" s="41"/>
      <c r="C325" s="42"/>
      <c r="D325" s="211" t="s">
        <v>144</v>
      </c>
      <c r="E325" s="42"/>
      <c r="F325" s="212" t="s">
        <v>1023</v>
      </c>
      <c r="G325" s="42"/>
      <c r="H325" s="42"/>
      <c r="I325" s="213"/>
      <c r="J325" s="42"/>
      <c r="K325" s="42"/>
      <c r="L325" s="46"/>
      <c r="M325" s="214"/>
      <c r="N325" s="215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144</v>
      </c>
      <c r="AU325" s="19" t="s">
        <v>88</v>
      </c>
    </row>
    <row r="326" spans="1:51" s="13" customFormat="1" ht="12">
      <c r="A326" s="13"/>
      <c r="B326" s="231"/>
      <c r="C326" s="232"/>
      <c r="D326" s="211" t="s">
        <v>242</v>
      </c>
      <c r="E326" s="233" t="s">
        <v>20</v>
      </c>
      <c r="F326" s="234" t="s">
        <v>22</v>
      </c>
      <c r="G326" s="232"/>
      <c r="H326" s="235">
        <v>1</v>
      </c>
      <c r="I326" s="236"/>
      <c r="J326" s="232"/>
      <c r="K326" s="232"/>
      <c r="L326" s="237"/>
      <c r="M326" s="238"/>
      <c r="N326" s="239"/>
      <c r="O326" s="239"/>
      <c r="P326" s="239"/>
      <c r="Q326" s="239"/>
      <c r="R326" s="239"/>
      <c r="S326" s="239"/>
      <c r="T326" s="240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1" t="s">
        <v>242</v>
      </c>
      <c r="AU326" s="241" t="s">
        <v>88</v>
      </c>
      <c r="AV326" s="13" t="s">
        <v>88</v>
      </c>
      <c r="AW326" s="13" t="s">
        <v>40</v>
      </c>
      <c r="AX326" s="13" t="s">
        <v>22</v>
      </c>
      <c r="AY326" s="241" t="s">
        <v>137</v>
      </c>
    </row>
    <row r="327" spans="1:65" s="2" customFormat="1" ht="16.5" customHeight="1">
      <c r="A327" s="40"/>
      <c r="B327" s="41"/>
      <c r="C327" s="198" t="s">
        <v>498</v>
      </c>
      <c r="D327" s="198" t="s">
        <v>138</v>
      </c>
      <c r="E327" s="199" t="s">
        <v>1025</v>
      </c>
      <c r="F327" s="200" t="s">
        <v>1026</v>
      </c>
      <c r="G327" s="201" t="s">
        <v>154</v>
      </c>
      <c r="H327" s="202">
        <v>1</v>
      </c>
      <c r="I327" s="203"/>
      <c r="J327" s="204">
        <f>ROUND(I327*H327,2)</f>
        <v>0</v>
      </c>
      <c r="K327" s="200" t="s">
        <v>237</v>
      </c>
      <c r="L327" s="46"/>
      <c r="M327" s="205" t="s">
        <v>20</v>
      </c>
      <c r="N327" s="206" t="s">
        <v>50</v>
      </c>
      <c r="O327" s="86"/>
      <c r="P327" s="207">
        <f>O327*H327</f>
        <v>0</v>
      </c>
      <c r="Q327" s="207">
        <v>0.00542</v>
      </c>
      <c r="R327" s="207">
        <f>Q327*H327</f>
        <v>0.00542</v>
      </c>
      <c r="S327" s="207">
        <v>0.08492</v>
      </c>
      <c r="T327" s="208">
        <f>S327*H327</f>
        <v>0.08492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09" t="s">
        <v>142</v>
      </c>
      <c r="AT327" s="209" t="s">
        <v>138</v>
      </c>
      <c r="AU327" s="209" t="s">
        <v>88</v>
      </c>
      <c r="AY327" s="19" t="s">
        <v>137</v>
      </c>
      <c r="BE327" s="210">
        <f>IF(N327="základní",J327,0)</f>
        <v>0</v>
      </c>
      <c r="BF327" s="210">
        <f>IF(N327="snížená",J327,0)</f>
        <v>0</v>
      </c>
      <c r="BG327" s="210">
        <f>IF(N327="zákl. přenesená",J327,0)</f>
        <v>0</v>
      </c>
      <c r="BH327" s="210">
        <f>IF(N327="sníž. přenesená",J327,0)</f>
        <v>0</v>
      </c>
      <c r="BI327" s="210">
        <f>IF(N327="nulová",J327,0)</f>
        <v>0</v>
      </c>
      <c r="BJ327" s="19" t="s">
        <v>22</v>
      </c>
      <c r="BK327" s="210">
        <f>ROUND(I327*H327,2)</f>
        <v>0</v>
      </c>
      <c r="BL327" s="19" t="s">
        <v>142</v>
      </c>
      <c r="BM327" s="209" t="s">
        <v>1027</v>
      </c>
    </row>
    <row r="328" spans="1:47" s="2" customFormat="1" ht="12">
      <c r="A328" s="40"/>
      <c r="B328" s="41"/>
      <c r="C328" s="42"/>
      <c r="D328" s="211" t="s">
        <v>144</v>
      </c>
      <c r="E328" s="42"/>
      <c r="F328" s="212" t="s">
        <v>1028</v>
      </c>
      <c r="G328" s="42"/>
      <c r="H328" s="42"/>
      <c r="I328" s="213"/>
      <c r="J328" s="42"/>
      <c r="K328" s="42"/>
      <c r="L328" s="46"/>
      <c r="M328" s="214"/>
      <c r="N328" s="215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144</v>
      </c>
      <c r="AU328" s="19" t="s">
        <v>88</v>
      </c>
    </row>
    <row r="329" spans="1:47" s="2" customFormat="1" ht="12">
      <c r="A329" s="40"/>
      <c r="B329" s="41"/>
      <c r="C329" s="42"/>
      <c r="D329" s="229" t="s">
        <v>240</v>
      </c>
      <c r="E329" s="42"/>
      <c r="F329" s="230" t="s">
        <v>1029</v>
      </c>
      <c r="G329" s="42"/>
      <c r="H329" s="42"/>
      <c r="I329" s="213"/>
      <c r="J329" s="42"/>
      <c r="K329" s="42"/>
      <c r="L329" s="46"/>
      <c r="M329" s="214"/>
      <c r="N329" s="215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240</v>
      </c>
      <c r="AU329" s="19" t="s">
        <v>88</v>
      </c>
    </row>
    <row r="330" spans="1:51" s="13" customFormat="1" ht="12">
      <c r="A330" s="13"/>
      <c r="B330" s="231"/>
      <c r="C330" s="232"/>
      <c r="D330" s="211" t="s">
        <v>242</v>
      </c>
      <c r="E330" s="233" t="s">
        <v>20</v>
      </c>
      <c r="F330" s="234" t="s">
        <v>22</v>
      </c>
      <c r="G330" s="232"/>
      <c r="H330" s="235">
        <v>1</v>
      </c>
      <c r="I330" s="236"/>
      <c r="J330" s="232"/>
      <c r="K330" s="232"/>
      <c r="L330" s="237"/>
      <c r="M330" s="238"/>
      <c r="N330" s="239"/>
      <c r="O330" s="239"/>
      <c r="P330" s="239"/>
      <c r="Q330" s="239"/>
      <c r="R330" s="239"/>
      <c r="S330" s="239"/>
      <c r="T330" s="240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1" t="s">
        <v>242</v>
      </c>
      <c r="AU330" s="241" t="s">
        <v>88</v>
      </c>
      <c r="AV330" s="13" t="s">
        <v>88</v>
      </c>
      <c r="AW330" s="13" t="s">
        <v>40</v>
      </c>
      <c r="AX330" s="13" t="s">
        <v>22</v>
      </c>
      <c r="AY330" s="241" t="s">
        <v>137</v>
      </c>
    </row>
    <row r="331" spans="1:65" s="2" customFormat="1" ht="16.5" customHeight="1">
      <c r="A331" s="40"/>
      <c r="B331" s="41"/>
      <c r="C331" s="263" t="s">
        <v>507</v>
      </c>
      <c r="D331" s="263" t="s">
        <v>290</v>
      </c>
      <c r="E331" s="264" t="s">
        <v>1030</v>
      </c>
      <c r="F331" s="265" t="s">
        <v>1031</v>
      </c>
      <c r="G331" s="266" t="s">
        <v>154</v>
      </c>
      <c r="H331" s="267">
        <v>1</v>
      </c>
      <c r="I331" s="268"/>
      <c r="J331" s="269">
        <f>ROUND(I331*H331,2)</f>
        <v>0</v>
      </c>
      <c r="K331" s="265" t="s">
        <v>20</v>
      </c>
      <c r="L331" s="270"/>
      <c r="M331" s="271" t="s">
        <v>20</v>
      </c>
      <c r="N331" s="272" t="s">
        <v>50</v>
      </c>
      <c r="O331" s="86"/>
      <c r="P331" s="207">
        <f>O331*H331</f>
        <v>0</v>
      </c>
      <c r="Q331" s="207">
        <v>0.0158</v>
      </c>
      <c r="R331" s="207">
        <f>Q331*H331</f>
        <v>0.0158</v>
      </c>
      <c r="S331" s="207">
        <v>0</v>
      </c>
      <c r="T331" s="208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09" t="s">
        <v>170</v>
      </c>
      <c r="AT331" s="209" t="s">
        <v>290</v>
      </c>
      <c r="AU331" s="209" t="s">
        <v>88</v>
      </c>
      <c r="AY331" s="19" t="s">
        <v>137</v>
      </c>
      <c r="BE331" s="210">
        <f>IF(N331="základní",J331,0)</f>
        <v>0</v>
      </c>
      <c r="BF331" s="210">
        <f>IF(N331="snížená",J331,0)</f>
        <v>0</v>
      </c>
      <c r="BG331" s="210">
        <f>IF(N331="zákl. přenesená",J331,0)</f>
        <v>0</v>
      </c>
      <c r="BH331" s="210">
        <f>IF(N331="sníž. přenesená",J331,0)</f>
        <v>0</v>
      </c>
      <c r="BI331" s="210">
        <f>IF(N331="nulová",J331,0)</f>
        <v>0</v>
      </c>
      <c r="BJ331" s="19" t="s">
        <v>22</v>
      </c>
      <c r="BK331" s="210">
        <f>ROUND(I331*H331,2)</f>
        <v>0</v>
      </c>
      <c r="BL331" s="19" t="s">
        <v>142</v>
      </c>
      <c r="BM331" s="209" t="s">
        <v>1032</v>
      </c>
    </row>
    <row r="332" spans="1:47" s="2" customFormat="1" ht="12">
      <c r="A332" s="40"/>
      <c r="B332" s="41"/>
      <c r="C332" s="42"/>
      <c r="D332" s="211" t="s">
        <v>144</v>
      </c>
      <c r="E332" s="42"/>
      <c r="F332" s="212" t="s">
        <v>1031</v>
      </c>
      <c r="G332" s="42"/>
      <c r="H332" s="42"/>
      <c r="I332" s="213"/>
      <c r="J332" s="42"/>
      <c r="K332" s="42"/>
      <c r="L332" s="46"/>
      <c r="M332" s="214"/>
      <c r="N332" s="215"/>
      <c r="O332" s="86"/>
      <c r="P332" s="86"/>
      <c r="Q332" s="86"/>
      <c r="R332" s="86"/>
      <c r="S332" s="86"/>
      <c r="T332" s="87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9" t="s">
        <v>144</v>
      </c>
      <c r="AU332" s="19" t="s">
        <v>88</v>
      </c>
    </row>
    <row r="333" spans="1:65" s="2" customFormat="1" ht="16.5" customHeight="1">
      <c r="A333" s="40"/>
      <c r="B333" s="41"/>
      <c r="C333" s="198" t="s">
        <v>516</v>
      </c>
      <c r="D333" s="198" t="s">
        <v>138</v>
      </c>
      <c r="E333" s="199" t="s">
        <v>1033</v>
      </c>
      <c r="F333" s="200" t="s">
        <v>1034</v>
      </c>
      <c r="G333" s="201" t="s">
        <v>270</v>
      </c>
      <c r="H333" s="202">
        <v>4.3</v>
      </c>
      <c r="I333" s="203"/>
      <c r="J333" s="204">
        <f>ROUND(I333*H333,2)</f>
        <v>0</v>
      </c>
      <c r="K333" s="200" t="s">
        <v>237</v>
      </c>
      <c r="L333" s="46"/>
      <c r="M333" s="205" t="s">
        <v>20</v>
      </c>
      <c r="N333" s="206" t="s">
        <v>50</v>
      </c>
      <c r="O333" s="86"/>
      <c r="P333" s="207">
        <f>O333*H333</f>
        <v>0</v>
      </c>
      <c r="Q333" s="207">
        <v>2E-05</v>
      </c>
      <c r="R333" s="207">
        <f>Q333*H333</f>
        <v>8.6E-05</v>
      </c>
      <c r="S333" s="207">
        <v>0</v>
      </c>
      <c r="T333" s="208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09" t="s">
        <v>142</v>
      </c>
      <c r="AT333" s="209" t="s">
        <v>138</v>
      </c>
      <c r="AU333" s="209" t="s">
        <v>88</v>
      </c>
      <c r="AY333" s="19" t="s">
        <v>137</v>
      </c>
      <c r="BE333" s="210">
        <f>IF(N333="základní",J333,0)</f>
        <v>0</v>
      </c>
      <c r="BF333" s="210">
        <f>IF(N333="snížená",J333,0)</f>
        <v>0</v>
      </c>
      <c r="BG333" s="210">
        <f>IF(N333="zákl. přenesená",J333,0)</f>
        <v>0</v>
      </c>
      <c r="BH333" s="210">
        <f>IF(N333="sníž. přenesená",J333,0)</f>
        <v>0</v>
      </c>
      <c r="BI333" s="210">
        <f>IF(N333="nulová",J333,0)</f>
        <v>0</v>
      </c>
      <c r="BJ333" s="19" t="s">
        <v>22</v>
      </c>
      <c r="BK333" s="210">
        <f>ROUND(I333*H333,2)</f>
        <v>0</v>
      </c>
      <c r="BL333" s="19" t="s">
        <v>142</v>
      </c>
      <c r="BM333" s="209" t="s">
        <v>1035</v>
      </c>
    </row>
    <row r="334" spans="1:47" s="2" customFormat="1" ht="12">
      <c r="A334" s="40"/>
      <c r="B334" s="41"/>
      <c r="C334" s="42"/>
      <c r="D334" s="211" t="s">
        <v>144</v>
      </c>
      <c r="E334" s="42"/>
      <c r="F334" s="212" t="s">
        <v>1036</v>
      </c>
      <c r="G334" s="42"/>
      <c r="H334" s="42"/>
      <c r="I334" s="213"/>
      <c r="J334" s="42"/>
      <c r="K334" s="42"/>
      <c r="L334" s="46"/>
      <c r="M334" s="214"/>
      <c r="N334" s="215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144</v>
      </c>
      <c r="AU334" s="19" t="s">
        <v>88</v>
      </c>
    </row>
    <row r="335" spans="1:47" s="2" customFormat="1" ht="12">
      <c r="A335" s="40"/>
      <c r="B335" s="41"/>
      <c r="C335" s="42"/>
      <c r="D335" s="229" t="s">
        <v>240</v>
      </c>
      <c r="E335" s="42"/>
      <c r="F335" s="230" t="s">
        <v>1037</v>
      </c>
      <c r="G335" s="42"/>
      <c r="H335" s="42"/>
      <c r="I335" s="213"/>
      <c r="J335" s="42"/>
      <c r="K335" s="42"/>
      <c r="L335" s="46"/>
      <c r="M335" s="214"/>
      <c r="N335" s="215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240</v>
      </c>
      <c r="AU335" s="19" t="s">
        <v>88</v>
      </c>
    </row>
    <row r="336" spans="1:47" s="2" customFormat="1" ht="12">
      <c r="A336" s="40"/>
      <c r="B336" s="41"/>
      <c r="C336" s="42"/>
      <c r="D336" s="211" t="s">
        <v>145</v>
      </c>
      <c r="E336" s="42"/>
      <c r="F336" s="216" t="s">
        <v>962</v>
      </c>
      <c r="G336" s="42"/>
      <c r="H336" s="42"/>
      <c r="I336" s="213"/>
      <c r="J336" s="42"/>
      <c r="K336" s="42"/>
      <c r="L336" s="46"/>
      <c r="M336" s="214"/>
      <c r="N336" s="215"/>
      <c r="O336" s="86"/>
      <c r="P336" s="86"/>
      <c r="Q336" s="86"/>
      <c r="R336" s="86"/>
      <c r="S336" s="86"/>
      <c r="T336" s="87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9" t="s">
        <v>145</v>
      </c>
      <c r="AU336" s="19" t="s">
        <v>88</v>
      </c>
    </row>
    <row r="337" spans="1:51" s="13" customFormat="1" ht="12">
      <c r="A337" s="13"/>
      <c r="B337" s="231"/>
      <c r="C337" s="232"/>
      <c r="D337" s="211" t="s">
        <v>242</v>
      </c>
      <c r="E337" s="233" t="s">
        <v>20</v>
      </c>
      <c r="F337" s="234" t="s">
        <v>1038</v>
      </c>
      <c r="G337" s="232"/>
      <c r="H337" s="235">
        <v>4.3</v>
      </c>
      <c r="I337" s="236"/>
      <c r="J337" s="232"/>
      <c r="K337" s="232"/>
      <c r="L337" s="237"/>
      <c r="M337" s="238"/>
      <c r="N337" s="239"/>
      <c r="O337" s="239"/>
      <c r="P337" s="239"/>
      <c r="Q337" s="239"/>
      <c r="R337" s="239"/>
      <c r="S337" s="239"/>
      <c r="T337" s="240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1" t="s">
        <v>242</v>
      </c>
      <c r="AU337" s="241" t="s">
        <v>88</v>
      </c>
      <c r="AV337" s="13" t="s">
        <v>88</v>
      </c>
      <c r="AW337" s="13" t="s">
        <v>40</v>
      </c>
      <c r="AX337" s="13" t="s">
        <v>22</v>
      </c>
      <c r="AY337" s="241" t="s">
        <v>137</v>
      </c>
    </row>
    <row r="338" spans="1:65" s="2" customFormat="1" ht="16.5" customHeight="1">
      <c r="A338" s="40"/>
      <c r="B338" s="41"/>
      <c r="C338" s="263" t="s">
        <v>524</v>
      </c>
      <c r="D338" s="263" t="s">
        <v>290</v>
      </c>
      <c r="E338" s="264" t="s">
        <v>1039</v>
      </c>
      <c r="F338" s="265" t="s">
        <v>1040</v>
      </c>
      <c r="G338" s="266" t="s">
        <v>270</v>
      </c>
      <c r="H338" s="267">
        <v>5</v>
      </c>
      <c r="I338" s="268"/>
      <c r="J338" s="269">
        <f>ROUND(I338*H338,2)</f>
        <v>0</v>
      </c>
      <c r="K338" s="265" t="s">
        <v>237</v>
      </c>
      <c r="L338" s="270"/>
      <c r="M338" s="271" t="s">
        <v>20</v>
      </c>
      <c r="N338" s="272" t="s">
        <v>50</v>
      </c>
      <c r="O338" s="86"/>
      <c r="P338" s="207">
        <f>O338*H338</f>
        <v>0</v>
      </c>
      <c r="Q338" s="207">
        <v>0.0162</v>
      </c>
      <c r="R338" s="207">
        <f>Q338*H338</f>
        <v>0.08099999999999999</v>
      </c>
      <c r="S338" s="207">
        <v>0</v>
      </c>
      <c r="T338" s="208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09" t="s">
        <v>170</v>
      </c>
      <c r="AT338" s="209" t="s">
        <v>290</v>
      </c>
      <c r="AU338" s="209" t="s">
        <v>88</v>
      </c>
      <c r="AY338" s="19" t="s">
        <v>137</v>
      </c>
      <c r="BE338" s="210">
        <f>IF(N338="základní",J338,0)</f>
        <v>0</v>
      </c>
      <c r="BF338" s="210">
        <f>IF(N338="snížená",J338,0)</f>
        <v>0</v>
      </c>
      <c r="BG338" s="210">
        <f>IF(N338="zákl. přenesená",J338,0)</f>
        <v>0</v>
      </c>
      <c r="BH338" s="210">
        <f>IF(N338="sníž. přenesená",J338,0)</f>
        <v>0</v>
      </c>
      <c r="BI338" s="210">
        <f>IF(N338="nulová",J338,0)</f>
        <v>0</v>
      </c>
      <c r="BJ338" s="19" t="s">
        <v>22</v>
      </c>
      <c r="BK338" s="210">
        <f>ROUND(I338*H338,2)</f>
        <v>0</v>
      </c>
      <c r="BL338" s="19" t="s">
        <v>142</v>
      </c>
      <c r="BM338" s="209" t="s">
        <v>1041</v>
      </c>
    </row>
    <row r="339" spans="1:47" s="2" customFormat="1" ht="12">
      <c r="A339" s="40"/>
      <c r="B339" s="41"/>
      <c r="C339" s="42"/>
      <c r="D339" s="211" t="s">
        <v>144</v>
      </c>
      <c r="E339" s="42"/>
      <c r="F339" s="212" t="s">
        <v>1040</v>
      </c>
      <c r="G339" s="42"/>
      <c r="H339" s="42"/>
      <c r="I339" s="213"/>
      <c r="J339" s="42"/>
      <c r="K339" s="42"/>
      <c r="L339" s="46"/>
      <c r="M339" s="214"/>
      <c r="N339" s="215"/>
      <c r="O339" s="86"/>
      <c r="P339" s="86"/>
      <c r="Q339" s="86"/>
      <c r="R339" s="86"/>
      <c r="S339" s="86"/>
      <c r="T339" s="87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9" t="s">
        <v>144</v>
      </c>
      <c r="AU339" s="19" t="s">
        <v>88</v>
      </c>
    </row>
    <row r="340" spans="1:51" s="13" customFormat="1" ht="12">
      <c r="A340" s="13"/>
      <c r="B340" s="231"/>
      <c r="C340" s="232"/>
      <c r="D340" s="211" t="s">
        <v>242</v>
      </c>
      <c r="E340" s="233" t="s">
        <v>20</v>
      </c>
      <c r="F340" s="234" t="s">
        <v>1038</v>
      </c>
      <c r="G340" s="232"/>
      <c r="H340" s="235">
        <v>4.3</v>
      </c>
      <c r="I340" s="236"/>
      <c r="J340" s="232"/>
      <c r="K340" s="232"/>
      <c r="L340" s="237"/>
      <c r="M340" s="238"/>
      <c r="N340" s="239"/>
      <c r="O340" s="239"/>
      <c r="P340" s="239"/>
      <c r="Q340" s="239"/>
      <c r="R340" s="239"/>
      <c r="S340" s="239"/>
      <c r="T340" s="240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1" t="s">
        <v>242</v>
      </c>
      <c r="AU340" s="241" t="s">
        <v>88</v>
      </c>
      <c r="AV340" s="13" t="s">
        <v>88</v>
      </c>
      <c r="AW340" s="13" t="s">
        <v>40</v>
      </c>
      <c r="AX340" s="13" t="s">
        <v>79</v>
      </c>
      <c r="AY340" s="241" t="s">
        <v>137</v>
      </c>
    </row>
    <row r="341" spans="1:51" s="15" customFormat="1" ht="12">
      <c r="A341" s="15"/>
      <c r="B341" s="253"/>
      <c r="C341" s="254"/>
      <c r="D341" s="211" t="s">
        <v>242</v>
      </c>
      <c r="E341" s="255" t="s">
        <v>20</v>
      </c>
      <c r="F341" s="256" t="s">
        <v>1042</v>
      </c>
      <c r="G341" s="254"/>
      <c r="H341" s="255" t="s">
        <v>20</v>
      </c>
      <c r="I341" s="257"/>
      <c r="J341" s="254"/>
      <c r="K341" s="254"/>
      <c r="L341" s="258"/>
      <c r="M341" s="259"/>
      <c r="N341" s="260"/>
      <c r="O341" s="260"/>
      <c r="P341" s="260"/>
      <c r="Q341" s="260"/>
      <c r="R341" s="260"/>
      <c r="S341" s="260"/>
      <c r="T341" s="261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62" t="s">
        <v>242</v>
      </c>
      <c r="AU341" s="262" t="s">
        <v>88</v>
      </c>
      <c r="AV341" s="15" t="s">
        <v>22</v>
      </c>
      <c r="AW341" s="15" t="s">
        <v>40</v>
      </c>
      <c r="AX341" s="15" t="s">
        <v>79</v>
      </c>
      <c r="AY341" s="262" t="s">
        <v>137</v>
      </c>
    </row>
    <row r="342" spans="1:51" s="13" customFormat="1" ht="12">
      <c r="A342" s="13"/>
      <c r="B342" s="231"/>
      <c r="C342" s="232"/>
      <c r="D342" s="211" t="s">
        <v>242</v>
      </c>
      <c r="E342" s="233" t="s">
        <v>20</v>
      </c>
      <c r="F342" s="234" t="s">
        <v>1043</v>
      </c>
      <c r="G342" s="232"/>
      <c r="H342" s="235">
        <v>0.7</v>
      </c>
      <c r="I342" s="236"/>
      <c r="J342" s="232"/>
      <c r="K342" s="232"/>
      <c r="L342" s="237"/>
      <c r="M342" s="238"/>
      <c r="N342" s="239"/>
      <c r="O342" s="239"/>
      <c r="P342" s="239"/>
      <c r="Q342" s="239"/>
      <c r="R342" s="239"/>
      <c r="S342" s="239"/>
      <c r="T342" s="240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1" t="s">
        <v>242</v>
      </c>
      <c r="AU342" s="241" t="s">
        <v>88</v>
      </c>
      <c r="AV342" s="13" t="s">
        <v>88</v>
      </c>
      <c r="AW342" s="13" t="s">
        <v>40</v>
      </c>
      <c r="AX342" s="13" t="s">
        <v>79</v>
      </c>
      <c r="AY342" s="241" t="s">
        <v>137</v>
      </c>
    </row>
    <row r="343" spans="1:51" s="14" customFormat="1" ht="12">
      <c r="A343" s="14"/>
      <c r="B343" s="242"/>
      <c r="C343" s="243"/>
      <c r="D343" s="211" t="s">
        <v>242</v>
      </c>
      <c r="E343" s="244" t="s">
        <v>20</v>
      </c>
      <c r="F343" s="245" t="s">
        <v>256</v>
      </c>
      <c r="G343" s="243"/>
      <c r="H343" s="246">
        <v>5</v>
      </c>
      <c r="I343" s="247"/>
      <c r="J343" s="243"/>
      <c r="K343" s="243"/>
      <c r="L343" s="248"/>
      <c r="M343" s="249"/>
      <c r="N343" s="250"/>
      <c r="O343" s="250"/>
      <c r="P343" s="250"/>
      <c r="Q343" s="250"/>
      <c r="R343" s="250"/>
      <c r="S343" s="250"/>
      <c r="T343" s="251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2" t="s">
        <v>242</v>
      </c>
      <c r="AU343" s="252" t="s">
        <v>88</v>
      </c>
      <c r="AV343" s="14" t="s">
        <v>142</v>
      </c>
      <c r="AW343" s="14" t="s">
        <v>40</v>
      </c>
      <c r="AX343" s="14" t="s">
        <v>22</v>
      </c>
      <c r="AY343" s="252" t="s">
        <v>137</v>
      </c>
    </row>
    <row r="344" spans="1:65" s="2" customFormat="1" ht="16.5" customHeight="1">
      <c r="A344" s="40"/>
      <c r="B344" s="41"/>
      <c r="C344" s="198" t="s">
        <v>533</v>
      </c>
      <c r="D344" s="198" t="s">
        <v>138</v>
      </c>
      <c r="E344" s="199" t="s">
        <v>1044</v>
      </c>
      <c r="F344" s="200" t="s">
        <v>1045</v>
      </c>
      <c r="G344" s="201" t="s">
        <v>154</v>
      </c>
      <c r="H344" s="202">
        <v>1</v>
      </c>
      <c r="I344" s="203"/>
      <c r="J344" s="204">
        <f>ROUND(I344*H344,2)</f>
        <v>0</v>
      </c>
      <c r="K344" s="200" t="s">
        <v>20</v>
      </c>
      <c r="L344" s="46"/>
      <c r="M344" s="205" t="s">
        <v>20</v>
      </c>
      <c r="N344" s="206" t="s">
        <v>50</v>
      </c>
      <c r="O344" s="86"/>
      <c r="P344" s="207">
        <f>O344*H344</f>
        <v>0</v>
      </c>
      <c r="Q344" s="207">
        <v>0.03941</v>
      </c>
      <c r="R344" s="207">
        <f>Q344*H344</f>
        <v>0.03941</v>
      </c>
      <c r="S344" s="207">
        <v>0</v>
      </c>
      <c r="T344" s="208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09" t="s">
        <v>142</v>
      </c>
      <c r="AT344" s="209" t="s">
        <v>138</v>
      </c>
      <c r="AU344" s="209" t="s">
        <v>88</v>
      </c>
      <c r="AY344" s="19" t="s">
        <v>137</v>
      </c>
      <c r="BE344" s="210">
        <f>IF(N344="základní",J344,0)</f>
        <v>0</v>
      </c>
      <c r="BF344" s="210">
        <f>IF(N344="snížená",J344,0)</f>
        <v>0</v>
      </c>
      <c r="BG344" s="210">
        <f>IF(N344="zákl. přenesená",J344,0)</f>
        <v>0</v>
      </c>
      <c r="BH344" s="210">
        <f>IF(N344="sníž. přenesená",J344,0)</f>
        <v>0</v>
      </c>
      <c r="BI344" s="210">
        <f>IF(N344="nulová",J344,0)</f>
        <v>0</v>
      </c>
      <c r="BJ344" s="19" t="s">
        <v>22</v>
      </c>
      <c r="BK344" s="210">
        <f>ROUND(I344*H344,2)</f>
        <v>0</v>
      </c>
      <c r="BL344" s="19" t="s">
        <v>142</v>
      </c>
      <c r="BM344" s="209" t="s">
        <v>1046</v>
      </c>
    </row>
    <row r="345" spans="1:47" s="2" customFormat="1" ht="12">
      <c r="A345" s="40"/>
      <c r="B345" s="41"/>
      <c r="C345" s="42"/>
      <c r="D345" s="211" t="s">
        <v>144</v>
      </c>
      <c r="E345" s="42"/>
      <c r="F345" s="212" t="s">
        <v>1045</v>
      </c>
      <c r="G345" s="42"/>
      <c r="H345" s="42"/>
      <c r="I345" s="213"/>
      <c r="J345" s="42"/>
      <c r="K345" s="42"/>
      <c r="L345" s="46"/>
      <c r="M345" s="214"/>
      <c r="N345" s="215"/>
      <c r="O345" s="86"/>
      <c r="P345" s="86"/>
      <c r="Q345" s="86"/>
      <c r="R345" s="86"/>
      <c r="S345" s="86"/>
      <c r="T345" s="87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9" t="s">
        <v>144</v>
      </c>
      <c r="AU345" s="19" t="s">
        <v>88</v>
      </c>
    </row>
    <row r="346" spans="1:65" s="2" customFormat="1" ht="16.5" customHeight="1">
      <c r="A346" s="40"/>
      <c r="B346" s="41"/>
      <c r="C346" s="263" t="s">
        <v>543</v>
      </c>
      <c r="D346" s="263" t="s">
        <v>290</v>
      </c>
      <c r="E346" s="264" t="s">
        <v>1047</v>
      </c>
      <c r="F346" s="265" t="s">
        <v>1048</v>
      </c>
      <c r="G346" s="266" t="s">
        <v>563</v>
      </c>
      <c r="H346" s="267">
        <v>1</v>
      </c>
      <c r="I346" s="268"/>
      <c r="J346" s="269">
        <f>ROUND(I346*H346,2)</f>
        <v>0</v>
      </c>
      <c r="K346" s="265" t="s">
        <v>20</v>
      </c>
      <c r="L346" s="270"/>
      <c r="M346" s="271" t="s">
        <v>20</v>
      </c>
      <c r="N346" s="272" t="s">
        <v>50</v>
      </c>
      <c r="O346" s="86"/>
      <c r="P346" s="207">
        <f>O346*H346</f>
        <v>0</v>
      </c>
      <c r="Q346" s="207">
        <v>0</v>
      </c>
      <c r="R346" s="207">
        <f>Q346*H346</f>
        <v>0</v>
      </c>
      <c r="S346" s="207">
        <v>0</v>
      </c>
      <c r="T346" s="208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09" t="s">
        <v>170</v>
      </c>
      <c r="AT346" s="209" t="s">
        <v>290</v>
      </c>
      <c r="AU346" s="209" t="s">
        <v>88</v>
      </c>
      <c r="AY346" s="19" t="s">
        <v>137</v>
      </c>
      <c r="BE346" s="210">
        <f>IF(N346="základní",J346,0)</f>
        <v>0</v>
      </c>
      <c r="BF346" s="210">
        <f>IF(N346="snížená",J346,0)</f>
        <v>0</v>
      </c>
      <c r="BG346" s="210">
        <f>IF(N346="zákl. přenesená",J346,0)</f>
        <v>0</v>
      </c>
      <c r="BH346" s="210">
        <f>IF(N346="sníž. přenesená",J346,0)</f>
        <v>0</v>
      </c>
      <c r="BI346" s="210">
        <f>IF(N346="nulová",J346,0)</f>
        <v>0</v>
      </c>
      <c r="BJ346" s="19" t="s">
        <v>22</v>
      </c>
      <c r="BK346" s="210">
        <f>ROUND(I346*H346,2)</f>
        <v>0</v>
      </c>
      <c r="BL346" s="19" t="s">
        <v>142</v>
      </c>
      <c r="BM346" s="209" t="s">
        <v>1049</v>
      </c>
    </row>
    <row r="347" spans="1:47" s="2" customFormat="1" ht="12">
      <c r="A347" s="40"/>
      <c r="B347" s="41"/>
      <c r="C347" s="42"/>
      <c r="D347" s="211" t="s">
        <v>144</v>
      </c>
      <c r="E347" s="42"/>
      <c r="F347" s="212" t="s">
        <v>1048</v>
      </c>
      <c r="G347" s="42"/>
      <c r="H347" s="42"/>
      <c r="I347" s="213"/>
      <c r="J347" s="42"/>
      <c r="K347" s="42"/>
      <c r="L347" s="46"/>
      <c r="M347" s="214"/>
      <c r="N347" s="215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144</v>
      </c>
      <c r="AU347" s="19" t="s">
        <v>88</v>
      </c>
    </row>
    <row r="348" spans="1:65" s="2" customFormat="1" ht="16.5" customHeight="1">
      <c r="A348" s="40"/>
      <c r="B348" s="41"/>
      <c r="C348" s="198" t="s">
        <v>550</v>
      </c>
      <c r="D348" s="198" t="s">
        <v>138</v>
      </c>
      <c r="E348" s="199" t="s">
        <v>1050</v>
      </c>
      <c r="F348" s="200" t="s">
        <v>1051</v>
      </c>
      <c r="G348" s="201" t="s">
        <v>285</v>
      </c>
      <c r="H348" s="202">
        <v>25.2</v>
      </c>
      <c r="I348" s="203"/>
      <c r="J348" s="204">
        <f>ROUND(I348*H348,2)</f>
        <v>0</v>
      </c>
      <c r="K348" s="200" t="s">
        <v>237</v>
      </c>
      <c r="L348" s="46"/>
      <c r="M348" s="205" t="s">
        <v>20</v>
      </c>
      <c r="N348" s="206" t="s">
        <v>50</v>
      </c>
      <c r="O348" s="86"/>
      <c r="P348" s="207">
        <f>O348*H348</f>
        <v>0</v>
      </c>
      <c r="Q348" s="207">
        <v>0</v>
      </c>
      <c r="R348" s="207">
        <f>Q348*H348</f>
        <v>0</v>
      </c>
      <c r="S348" s="207">
        <v>0</v>
      </c>
      <c r="T348" s="208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09" t="s">
        <v>142</v>
      </c>
      <c r="AT348" s="209" t="s">
        <v>138</v>
      </c>
      <c r="AU348" s="209" t="s">
        <v>88</v>
      </c>
      <c r="AY348" s="19" t="s">
        <v>137</v>
      </c>
      <c r="BE348" s="210">
        <f>IF(N348="základní",J348,0)</f>
        <v>0</v>
      </c>
      <c r="BF348" s="210">
        <f>IF(N348="snížená",J348,0)</f>
        <v>0</v>
      </c>
      <c r="BG348" s="210">
        <f>IF(N348="zákl. přenesená",J348,0)</f>
        <v>0</v>
      </c>
      <c r="BH348" s="210">
        <f>IF(N348="sníž. přenesená",J348,0)</f>
        <v>0</v>
      </c>
      <c r="BI348" s="210">
        <f>IF(N348="nulová",J348,0)</f>
        <v>0</v>
      </c>
      <c r="BJ348" s="19" t="s">
        <v>22</v>
      </c>
      <c r="BK348" s="210">
        <f>ROUND(I348*H348,2)</f>
        <v>0</v>
      </c>
      <c r="BL348" s="19" t="s">
        <v>142</v>
      </c>
      <c r="BM348" s="209" t="s">
        <v>1052</v>
      </c>
    </row>
    <row r="349" spans="1:47" s="2" customFormat="1" ht="12">
      <c r="A349" s="40"/>
      <c r="B349" s="41"/>
      <c r="C349" s="42"/>
      <c r="D349" s="211" t="s">
        <v>144</v>
      </c>
      <c r="E349" s="42"/>
      <c r="F349" s="212" t="s">
        <v>1053</v>
      </c>
      <c r="G349" s="42"/>
      <c r="H349" s="42"/>
      <c r="I349" s="213"/>
      <c r="J349" s="42"/>
      <c r="K349" s="42"/>
      <c r="L349" s="46"/>
      <c r="M349" s="214"/>
      <c r="N349" s="215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144</v>
      </c>
      <c r="AU349" s="19" t="s">
        <v>88</v>
      </c>
    </row>
    <row r="350" spans="1:47" s="2" customFormat="1" ht="12">
      <c r="A350" s="40"/>
      <c r="B350" s="41"/>
      <c r="C350" s="42"/>
      <c r="D350" s="229" t="s">
        <v>240</v>
      </c>
      <c r="E350" s="42"/>
      <c r="F350" s="230" t="s">
        <v>1054</v>
      </c>
      <c r="G350" s="42"/>
      <c r="H350" s="42"/>
      <c r="I350" s="213"/>
      <c r="J350" s="42"/>
      <c r="K350" s="42"/>
      <c r="L350" s="46"/>
      <c r="M350" s="214"/>
      <c r="N350" s="215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240</v>
      </c>
      <c r="AU350" s="19" t="s">
        <v>88</v>
      </c>
    </row>
    <row r="351" spans="1:51" s="13" customFormat="1" ht="12">
      <c r="A351" s="13"/>
      <c r="B351" s="231"/>
      <c r="C351" s="232"/>
      <c r="D351" s="211" t="s">
        <v>242</v>
      </c>
      <c r="E351" s="233" t="s">
        <v>20</v>
      </c>
      <c r="F351" s="234" t="s">
        <v>1055</v>
      </c>
      <c r="G351" s="232"/>
      <c r="H351" s="235">
        <v>25.2</v>
      </c>
      <c r="I351" s="236"/>
      <c r="J351" s="232"/>
      <c r="K351" s="232"/>
      <c r="L351" s="237"/>
      <c r="M351" s="238"/>
      <c r="N351" s="239"/>
      <c r="O351" s="239"/>
      <c r="P351" s="239"/>
      <c r="Q351" s="239"/>
      <c r="R351" s="239"/>
      <c r="S351" s="239"/>
      <c r="T351" s="240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1" t="s">
        <v>242</v>
      </c>
      <c r="AU351" s="241" t="s">
        <v>88</v>
      </c>
      <c r="AV351" s="13" t="s">
        <v>88</v>
      </c>
      <c r="AW351" s="13" t="s">
        <v>40</v>
      </c>
      <c r="AX351" s="13" t="s">
        <v>22</v>
      </c>
      <c r="AY351" s="241" t="s">
        <v>137</v>
      </c>
    </row>
    <row r="352" spans="1:65" s="2" customFormat="1" ht="16.5" customHeight="1">
      <c r="A352" s="40"/>
      <c r="B352" s="41"/>
      <c r="C352" s="198" t="s">
        <v>560</v>
      </c>
      <c r="D352" s="198" t="s">
        <v>138</v>
      </c>
      <c r="E352" s="199" t="s">
        <v>1056</v>
      </c>
      <c r="F352" s="200" t="s">
        <v>1057</v>
      </c>
      <c r="G352" s="201" t="s">
        <v>236</v>
      </c>
      <c r="H352" s="202">
        <v>62.52</v>
      </c>
      <c r="I352" s="203"/>
      <c r="J352" s="204">
        <f>ROUND(I352*H352,2)</f>
        <v>0</v>
      </c>
      <c r="K352" s="200" t="s">
        <v>237</v>
      </c>
      <c r="L352" s="46"/>
      <c r="M352" s="205" t="s">
        <v>20</v>
      </c>
      <c r="N352" s="206" t="s">
        <v>50</v>
      </c>
      <c r="O352" s="86"/>
      <c r="P352" s="207">
        <f>O352*H352</f>
        <v>0</v>
      </c>
      <c r="Q352" s="207">
        <v>0.00402</v>
      </c>
      <c r="R352" s="207">
        <f>Q352*H352</f>
        <v>0.2513304</v>
      </c>
      <c r="S352" s="207">
        <v>0</v>
      </c>
      <c r="T352" s="208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09" t="s">
        <v>142</v>
      </c>
      <c r="AT352" s="209" t="s">
        <v>138</v>
      </c>
      <c r="AU352" s="209" t="s">
        <v>88</v>
      </c>
      <c r="AY352" s="19" t="s">
        <v>137</v>
      </c>
      <c r="BE352" s="210">
        <f>IF(N352="základní",J352,0)</f>
        <v>0</v>
      </c>
      <c r="BF352" s="210">
        <f>IF(N352="snížená",J352,0)</f>
        <v>0</v>
      </c>
      <c r="BG352" s="210">
        <f>IF(N352="zákl. přenesená",J352,0)</f>
        <v>0</v>
      </c>
      <c r="BH352" s="210">
        <f>IF(N352="sníž. přenesená",J352,0)</f>
        <v>0</v>
      </c>
      <c r="BI352" s="210">
        <f>IF(N352="nulová",J352,0)</f>
        <v>0</v>
      </c>
      <c r="BJ352" s="19" t="s">
        <v>22</v>
      </c>
      <c r="BK352" s="210">
        <f>ROUND(I352*H352,2)</f>
        <v>0</v>
      </c>
      <c r="BL352" s="19" t="s">
        <v>142</v>
      </c>
      <c r="BM352" s="209" t="s">
        <v>1058</v>
      </c>
    </row>
    <row r="353" spans="1:47" s="2" customFormat="1" ht="12">
      <c r="A353" s="40"/>
      <c r="B353" s="41"/>
      <c r="C353" s="42"/>
      <c r="D353" s="211" t="s">
        <v>144</v>
      </c>
      <c r="E353" s="42"/>
      <c r="F353" s="212" t="s">
        <v>1059</v>
      </c>
      <c r="G353" s="42"/>
      <c r="H353" s="42"/>
      <c r="I353" s="213"/>
      <c r="J353" s="42"/>
      <c r="K353" s="42"/>
      <c r="L353" s="46"/>
      <c r="M353" s="214"/>
      <c r="N353" s="215"/>
      <c r="O353" s="86"/>
      <c r="P353" s="86"/>
      <c r="Q353" s="86"/>
      <c r="R353" s="86"/>
      <c r="S353" s="86"/>
      <c r="T353" s="87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T353" s="19" t="s">
        <v>144</v>
      </c>
      <c r="AU353" s="19" t="s">
        <v>88</v>
      </c>
    </row>
    <row r="354" spans="1:47" s="2" customFormat="1" ht="12">
      <c r="A354" s="40"/>
      <c r="B354" s="41"/>
      <c r="C354" s="42"/>
      <c r="D354" s="229" t="s">
        <v>240</v>
      </c>
      <c r="E354" s="42"/>
      <c r="F354" s="230" t="s">
        <v>1060</v>
      </c>
      <c r="G354" s="42"/>
      <c r="H354" s="42"/>
      <c r="I354" s="213"/>
      <c r="J354" s="42"/>
      <c r="K354" s="42"/>
      <c r="L354" s="46"/>
      <c r="M354" s="214"/>
      <c r="N354" s="215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240</v>
      </c>
      <c r="AU354" s="19" t="s">
        <v>88</v>
      </c>
    </row>
    <row r="355" spans="1:51" s="13" customFormat="1" ht="12">
      <c r="A355" s="13"/>
      <c r="B355" s="231"/>
      <c r="C355" s="232"/>
      <c r="D355" s="211" t="s">
        <v>242</v>
      </c>
      <c r="E355" s="233" t="s">
        <v>20</v>
      </c>
      <c r="F355" s="234" t="s">
        <v>1061</v>
      </c>
      <c r="G355" s="232"/>
      <c r="H355" s="235">
        <v>62.52</v>
      </c>
      <c r="I355" s="236"/>
      <c r="J355" s="232"/>
      <c r="K355" s="232"/>
      <c r="L355" s="237"/>
      <c r="M355" s="238"/>
      <c r="N355" s="239"/>
      <c r="O355" s="239"/>
      <c r="P355" s="239"/>
      <c r="Q355" s="239"/>
      <c r="R355" s="239"/>
      <c r="S355" s="239"/>
      <c r="T355" s="240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1" t="s">
        <v>242</v>
      </c>
      <c r="AU355" s="241" t="s">
        <v>88</v>
      </c>
      <c r="AV355" s="13" t="s">
        <v>88</v>
      </c>
      <c r="AW355" s="13" t="s">
        <v>40</v>
      </c>
      <c r="AX355" s="13" t="s">
        <v>22</v>
      </c>
      <c r="AY355" s="241" t="s">
        <v>137</v>
      </c>
    </row>
    <row r="356" spans="1:63" s="11" customFormat="1" ht="22.8" customHeight="1">
      <c r="A356" s="11"/>
      <c r="B356" s="184"/>
      <c r="C356" s="185"/>
      <c r="D356" s="186" t="s">
        <v>78</v>
      </c>
      <c r="E356" s="227" t="s">
        <v>174</v>
      </c>
      <c r="F356" s="227" t="s">
        <v>532</v>
      </c>
      <c r="G356" s="185"/>
      <c r="H356" s="185"/>
      <c r="I356" s="188"/>
      <c r="J356" s="228">
        <f>BK356</f>
        <v>0</v>
      </c>
      <c r="K356" s="185"/>
      <c r="L356" s="190"/>
      <c r="M356" s="191"/>
      <c r="N356" s="192"/>
      <c r="O356" s="192"/>
      <c r="P356" s="193">
        <f>SUM(P357:P387)</f>
        <v>0</v>
      </c>
      <c r="Q356" s="192"/>
      <c r="R356" s="193">
        <f>SUM(R357:R387)</f>
        <v>0.996126</v>
      </c>
      <c r="S356" s="192"/>
      <c r="T356" s="194">
        <f>SUM(T357:T387)</f>
        <v>0</v>
      </c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R356" s="195" t="s">
        <v>22</v>
      </c>
      <c r="AT356" s="196" t="s">
        <v>78</v>
      </c>
      <c r="AU356" s="196" t="s">
        <v>22</v>
      </c>
      <c r="AY356" s="195" t="s">
        <v>137</v>
      </c>
      <c r="BK356" s="197">
        <f>SUM(BK357:BK387)</f>
        <v>0</v>
      </c>
    </row>
    <row r="357" spans="1:65" s="2" customFormat="1" ht="16.5" customHeight="1">
      <c r="A357" s="40"/>
      <c r="B357" s="41"/>
      <c r="C357" s="198" t="s">
        <v>567</v>
      </c>
      <c r="D357" s="198" t="s">
        <v>138</v>
      </c>
      <c r="E357" s="199" t="s">
        <v>1062</v>
      </c>
      <c r="F357" s="200" t="s">
        <v>1063</v>
      </c>
      <c r="G357" s="201" t="s">
        <v>270</v>
      </c>
      <c r="H357" s="202">
        <v>5.5</v>
      </c>
      <c r="I357" s="203"/>
      <c r="J357" s="204">
        <f>ROUND(I357*H357,2)</f>
        <v>0</v>
      </c>
      <c r="K357" s="200" t="s">
        <v>237</v>
      </c>
      <c r="L357" s="46"/>
      <c r="M357" s="205" t="s">
        <v>20</v>
      </c>
      <c r="N357" s="206" t="s">
        <v>50</v>
      </c>
      <c r="O357" s="86"/>
      <c r="P357" s="207">
        <f>O357*H357</f>
        <v>0</v>
      </c>
      <c r="Q357" s="207">
        <v>0.00022</v>
      </c>
      <c r="R357" s="207">
        <f>Q357*H357</f>
        <v>0.0012100000000000001</v>
      </c>
      <c r="S357" s="207">
        <v>0</v>
      </c>
      <c r="T357" s="208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09" t="s">
        <v>142</v>
      </c>
      <c r="AT357" s="209" t="s">
        <v>138</v>
      </c>
      <c r="AU357" s="209" t="s">
        <v>88</v>
      </c>
      <c r="AY357" s="19" t="s">
        <v>137</v>
      </c>
      <c r="BE357" s="210">
        <f>IF(N357="základní",J357,0)</f>
        <v>0</v>
      </c>
      <c r="BF357" s="210">
        <f>IF(N357="snížená",J357,0)</f>
        <v>0</v>
      </c>
      <c r="BG357" s="210">
        <f>IF(N357="zákl. přenesená",J357,0)</f>
        <v>0</v>
      </c>
      <c r="BH357" s="210">
        <f>IF(N357="sníž. přenesená",J357,0)</f>
        <v>0</v>
      </c>
      <c r="BI357" s="210">
        <f>IF(N357="nulová",J357,0)</f>
        <v>0</v>
      </c>
      <c r="BJ357" s="19" t="s">
        <v>22</v>
      </c>
      <c r="BK357" s="210">
        <f>ROUND(I357*H357,2)</f>
        <v>0</v>
      </c>
      <c r="BL357" s="19" t="s">
        <v>142</v>
      </c>
      <c r="BM357" s="209" t="s">
        <v>1064</v>
      </c>
    </row>
    <row r="358" spans="1:47" s="2" customFormat="1" ht="12">
      <c r="A358" s="40"/>
      <c r="B358" s="41"/>
      <c r="C358" s="42"/>
      <c r="D358" s="211" t="s">
        <v>144</v>
      </c>
      <c r="E358" s="42"/>
      <c r="F358" s="212" t="s">
        <v>1065</v>
      </c>
      <c r="G358" s="42"/>
      <c r="H358" s="42"/>
      <c r="I358" s="213"/>
      <c r="J358" s="42"/>
      <c r="K358" s="42"/>
      <c r="L358" s="46"/>
      <c r="M358" s="214"/>
      <c r="N358" s="215"/>
      <c r="O358" s="86"/>
      <c r="P358" s="86"/>
      <c r="Q358" s="86"/>
      <c r="R358" s="86"/>
      <c r="S358" s="86"/>
      <c r="T358" s="87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9" t="s">
        <v>144</v>
      </c>
      <c r="AU358" s="19" t="s">
        <v>88</v>
      </c>
    </row>
    <row r="359" spans="1:47" s="2" customFormat="1" ht="12">
      <c r="A359" s="40"/>
      <c r="B359" s="41"/>
      <c r="C359" s="42"/>
      <c r="D359" s="229" t="s">
        <v>240</v>
      </c>
      <c r="E359" s="42"/>
      <c r="F359" s="230" t="s">
        <v>1066</v>
      </c>
      <c r="G359" s="42"/>
      <c r="H359" s="42"/>
      <c r="I359" s="213"/>
      <c r="J359" s="42"/>
      <c r="K359" s="42"/>
      <c r="L359" s="46"/>
      <c r="M359" s="214"/>
      <c r="N359" s="215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240</v>
      </c>
      <c r="AU359" s="19" t="s">
        <v>88</v>
      </c>
    </row>
    <row r="360" spans="1:51" s="13" customFormat="1" ht="12">
      <c r="A360" s="13"/>
      <c r="B360" s="231"/>
      <c r="C360" s="232"/>
      <c r="D360" s="211" t="s">
        <v>242</v>
      </c>
      <c r="E360" s="233" t="s">
        <v>20</v>
      </c>
      <c r="F360" s="234" t="s">
        <v>1067</v>
      </c>
      <c r="G360" s="232"/>
      <c r="H360" s="235">
        <v>5.5</v>
      </c>
      <c r="I360" s="236"/>
      <c r="J360" s="232"/>
      <c r="K360" s="232"/>
      <c r="L360" s="237"/>
      <c r="M360" s="238"/>
      <c r="N360" s="239"/>
      <c r="O360" s="239"/>
      <c r="P360" s="239"/>
      <c r="Q360" s="239"/>
      <c r="R360" s="239"/>
      <c r="S360" s="239"/>
      <c r="T360" s="240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1" t="s">
        <v>242</v>
      </c>
      <c r="AU360" s="241" t="s">
        <v>88</v>
      </c>
      <c r="AV360" s="13" t="s">
        <v>88</v>
      </c>
      <c r="AW360" s="13" t="s">
        <v>40</v>
      </c>
      <c r="AX360" s="13" t="s">
        <v>22</v>
      </c>
      <c r="AY360" s="241" t="s">
        <v>137</v>
      </c>
    </row>
    <row r="361" spans="1:65" s="2" customFormat="1" ht="16.5" customHeight="1">
      <c r="A361" s="40"/>
      <c r="B361" s="41"/>
      <c r="C361" s="198" t="s">
        <v>830</v>
      </c>
      <c r="D361" s="198" t="s">
        <v>138</v>
      </c>
      <c r="E361" s="199" t="s">
        <v>1068</v>
      </c>
      <c r="F361" s="200" t="s">
        <v>1069</v>
      </c>
      <c r="G361" s="201" t="s">
        <v>236</v>
      </c>
      <c r="H361" s="202">
        <v>16.8</v>
      </c>
      <c r="I361" s="203"/>
      <c r="J361" s="204">
        <f>ROUND(I361*H361,2)</f>
        <v>0</v>
      </c>
      <c r="K361" s="200" t="s">
        <v>237</v>
      </c>
      <c r="L361" s="46"/>
      <c r="M361" s="205" t="s">
        <v>20</v>
      </c>
      <c r="N361" s="206" t="s">
        <v>50</v>
      </c>
      <c r="O361" s="86"/>
      <c r="P361" s="207">
        <f>O361*H361</f>
        <v>0</v>
      </c>
      <c r="Q361" s="207">
        <v>0.04622</v>
      </c>
      <c r="R361" s="207">
        <f>Q361*H361</f>
        <v>0.776496</v>
      </c>
      <c r="S361" s="207">
        <v>0</v>
      </c>
      <c r="T361" s="208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09" t="s">
        <v>142</v>
      </c>
      <c r="AT361" s="209" t="s">
        <v>138</v>
      </c>
      <c r="AU361" s="209" t="s">
        <v>88</v>
      </c>
      <c r="AY361" s="19" t="s">
        <v>137</v>
      </c>
      <c r="BE361" s="210">
        <f>IF(N361="základní",J361,0)</f>
        <v>0</v>
      </c>
      <c r="BF361" s="210">
        <f>IF(N361="snížená",J361,0)</f>
        <v>0</v>
      </c>
      <c r="BG361" s="210">
        <f>IF(N361="zákl. přenesená",J361,0)</f>
        <v>0</v>
      </c>
      <c r="BH361" s="210">
        <f>IF(N361="sníž. přenesená",J361,0)</f>
        <v>0</v>
      </c>
      <c r="BI361" s="210">
        <f>IF(N361="nulová",J361,0)</f>
        <v>0</v>
      </c>
      <c r="BJ361" s="19" t="s">
        <v>22</v>
      </c>
      <c r="BK361" s="210">
        <f>ROUND(I361*H361,2)</f>
        <v>0</v>
      </c>
      <c r="BL361" s="19" t="s">
        <v>142</v>
      </c>
      <c r="BM361" s="209" t="s">
        <v>1070</v>
      </c>
    </row>
    <row r="362" spans="1:47" s="2" customFormat="1" ht="12">
      <c r="A362" s="40"/>
      <c r="B362" s="41"/>
      <c r="C362" s="42"/>
      <c r="D362" s="211" t="s">
        <v>144</v>
      </c>
      <c r="E362" s="42"/>
      <c r="F362" s="212" t="s">
        <v>1071</v>
      </c>
      <c r="G362" s="42"/>
      <c r="H362" s="42"/>
      <c r="I362" s="213"/>
      <c r="J362" s="42"/>
      <c r="K362" s="42"/>
      <c r="L362" s="46"/>
      <c r="M362" s="214"/>
      <c r="N362" s="215"/>
      <c r="O362" s="86"/>
      <c r="P362" s="86"/>
      <c r="Q362" s="86"/>
      <c r="R362" s="86"/>
      <c r="S362" s="86"/>
      <c r="T362" s="87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T362" s="19" t="s">
        <v>144</v>
      </c>
      <c r="AU362" s="19" t="s">
        <v>88</v>
      </c>
    </row>
    <row r="363" spans="1:47" s="2" customFormat="1" ht="12">
      <c r="A363" s="40"/>
      <c r="B363" s="41"/>
      <c r="C363" s="42"/>
      <c r="D363" s="229" t="s">
        <v>240</v>
      </c>
      <c r="E363" s="42"/>
      <c r="F363" s="230" t="s">
        <v>1072</v>
      </c>
      <c r="G363" s="42"/>
      <c r="H363" s="42"/>
      <c r="I363" s="213"/>
      <c r="J363" s="42"/>
      <c r="K363" s="42"/>
      <c r="L363" s="46"/>
      <c r="M363" s="214"/>
      <c r="N363" s="215"/>
      <c r="O363" s="86"/>
      <c r="P363" s="86"/>
      <c r="Q363" s="86"/>
      <c r="R363" s="86"/>
      <c r="S363" s="86"/>
      <c r="T363" s="87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9" t="s">
        <v>240</v>
      </c>
      <c r="AU363" s="19" t="s">
        <v>88</v>
      </c>
    </row>
    <row r="364" spans="1:47" s="2" customFormat="1" ht="12">
      <c r="A364" s="40"/>
      <c r="B364" s="41"/>
      <c r="C364" s="42"/>
      <c r="D364" s="211" t="s">
        <v>145</v>
      </c>
      <c r="E364" s="42"/>
      <c r="F364" s="216" t="s">
        <v>1073</v>
      </c>
      <c r="G364" s="42"/>
      <c r="H364" s="42"/>
      <c r="I364" s="213"/>
      <c r="J364" s="42"/>
      <c r="K364" s="42"/>
      <c r="L364" s="46"/>
      <c r="M364" s="214"/>
      <c r="N364" s="215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145</v>
      </c>
      <c r="AU364" s="19" t="s">
        <v>88</v>
      </c>
    </row>
    <row r="365" spans="1:51" s="13" customFormat="1" ht="12">
      <c r="A365" s="13"/>
      <c r="B365" s="231"/>
      <c r="C365" s="232"/>
      <c r="D365" s="211" t="s">
        <v>242</v>
      </c>
      <c r="E365" s="233" t="s">
        <v>20</v>
      </c>
      <c r="F365" s="234" t="s">
        <v>1074</v>
      </c>
      <c r="G365" s="232"/>
      <c r="H365" s="235">
        <v>16.8</v>
      </c>
      <c r="I365" s="236"/>
      <c r="J365" s="232"/>
      <c r="K365" s="232"/>
      <c r="L365" s="237"/>
      <c r="M365" s="238"/>
      <c r="N365" s="239"/>
      <c r="O365" s="239"/>
      <c r="P365" s="239"/>
      <c r="Q365" s="239"/>
      <c r="R365" s="239"/>
      <c r="S365" s="239"/>
      <c r="T365" s="240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1" t="s">
        <v>242</v>
      </c>
      <c r="AU365" s="241" t="s">
        <v>88</v>
      </c>
      <c r="AV365" s="13" t="s">
        <v>88</v>
      </c>
      <c r="AW365" s="13" t="s">
        <v>40</v>
      </c>
      <c r="AX365" s="13" t="s">
        <v>22</v>
      </c>
      <c r="AY365" s="241" t="s">
        <v>137</v>
      </c>
    </row>
    <row r="366" spans="1:65" s="2" customFormat="1" ht="16.5" customHeight="1">
      <c r="A366" s="40"/>
      <c r="B366" s="41"/>
      <c r="C366" s="198" t="s">
        <v>1075</v>
      </c>
      <c r="D366" s="198" t="s">
        <v>138</v>
      </c>
      <c r="E366" s="199" t="s">
        <v>1076</v>
      </c>
      <c r="F366" s="200" t="s">
        <v>1077</v>
      </c>
      <c r="G366" s="201" t="s">
        <v>154</v>
      </c>
      <c r="H366" s="202">
        <v>16</v>
      </c>
      <c r="I366" s="203"/>
      <c r="J366" s="204">
        <f>ROUND(I366*H366,2)</f>
        <v>0</v>
      </c>
      <c r="K366" s="200" t="s">
        <v>237</v>
      </c>
      <c r="L366" s="46"/>
      <c r="M366" s="205" t="s">
        <v>20</v>
      </c>
      <c r="N366" s="206" t="s">
        <v>50</v>
      </c>
      <c r="O366" s="86"/>
      <c r="P366" s="207">
        <f>O366*H366</f>
        <v>0</v>
      </c>
      <c r="Q366" s="207">
        <v>0.00181</v>
      </c>
      <c r="R366" s="207">
        <f>Q366*H366</f>
        <v>0.02896</v>
      </c>
      <c r="S366" s="207">
        <v>0</v>
      </c>
      <c r="T366" s="208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09" t="s">
        <v>142</v>
      </c>
      <c r="AT366" s="209" t="s">
        <v>138</v>
      </c>
      <c r="AU366" s="209" t="s">
        <v>88</v>
      </c>
      <c r="AY366" s="19" t="s">
        <v>137</v>
      </c>
      <c r="BE366" s="210">
        <f>IF(N366="základní",J366,0)</f>
        <v>0</v>
      </c>
      <c r="BF366" s="210">
        <f>IF(N366="snížená",J366,0)</f>
        <v>0</v>
      </c>
      <c r="BG366" s="210">
        <f>IF(N366="zákl. přenesená",J366,0)</f>
        <v>0</v>
      </c>
      <c r="BH366" s="210">
        <f>IF(N366="sníž. přenesená",J366,0)</f>
        <v>0</v>
      </c>
      <c r="BI366" s="210">
        <f>IF(N366="nulová",J366,0)</f>
        <v>0</v>
      </c>
      <c r="BJ366" s="19" t="s">
        <v>22</v>
      </c>
      <c r="BK366" s="210">
        <f>ROUND(I366*H366,2)</f>
        <v>0</v>
      </c>
      <c r="BL366" s="19" t="s">
        <v>142</v>
      </c>
      <c r="BM366" s="209" t="s">
        <v>1078</v>
      </c>
    </row>
    <row r="367" spans="1:47" s="2" customFormat="1" ht="12">
      <c r="A367" s="40"/>
      <c r="B367" s="41"/>
      <c r="C367" s="42"/>
      <c r="D367" s="211" t="s">
        <v>144</v>
      </c>
      <c r="E367" s="42"/>
      <c r="F367" s="212" t="s">
        <v>1079</v>
      </c>
      <c r="G367" s="42"/>
      <c r="H367" s="42"/>
      <c r="I367" s="213"/>
      <c r="J367" s="42"/>
      <c r="K367" s="42"/>
      <c r="L367" s="46"/>
      <c r="M367" s="214"/>
      <c r="N367" s="215"/>
      <c r="O367" s="86"/>
      <c r="P367" s="86"/>
      <c r="Q367" s="86"/>
      <c r="R367" s="86"/>
      <c r="S367" s="86"/>
      <c r="T367" s="87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T367" s="19" t="s">
        <v>144</v>
      </c>
      <c r="AU367" s="19" t="s">
        <v>88</v>
      </c>
    </row>
    <row r="368" spans="1:47" s="2" customFormat="1" ht="12">
      <c r="A368" s="40"/>
      <c r="B368" s="41"/>
      <c r="C368" s="42"/>
      <c r="D368" s="229" t="s">
        <v>240</v>
      </c>
      <c r="E368" s="42"/>
      <c r="F368" s="230" t="s">
        <v>1080</v>
      </c>
      <c r="G368" s="42"/>
      <c r="H368" s="42"/>
      <c r="I368" s="213"/>
      <c r="J368" s="42"/>
      <c r="K368" s="42"/>
      <c r="L368" s="46"/>
      <c r="M368" s="214"/>
      <c r="N368" s="215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240</v>
      </c>
      <c r="AU368" s="19" t="s">
        <v>88</v>
      </c>
    </row>
    <row r="369" spans="1:47" s="2" customFormat="1" ht="12">
      <c r="A369" s="40"/>
      <c r="B369" s="41"/>
      <c r="C369" s="42"/>
      <c r="D369" s="211" t="s">
        <v>145</v>
      </c>
      <c r="E369" s="42"/>
      <c r="F369" s="216" t="s">
        <v>1073</v>
      </c>
      <c r="G369" s="42"/>
      <c r="H369" s="42"/>
      <c r="I369" s="213"/>
      <c r="J369" s="42"/>
      <c r="K369" s="42"/>
      <c r="L369" s="46"/>
      <c r="M369" s="214"/>
      <c r="N369" s="215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145</v>
      </c>
      <c r="AU369" s="19" t="s">
        <v>88</v>
      </c>
    </row>
    <row r="370" spans="1:51" s="13" customFormat="1" ht="12">
      <c r="A370" s="13"/>
      <c r="B370" s="231"/>
      <c r="C370" s="232"/>
      <c r="D370" s="211" t="s">
        <v>242</v>
      </c>
      <c r="E370" s="233" t="s">
        <v>20</v>
      </c>
      <c r="F370" s="234" t="s">
        <v>201</v>
      </c>
      <c r="G370" s="232"/>
      <c r="H370" s="235">
        <v>16</v>
      </c>
      <c r="I370" s="236"/>
      <c r="J370" s="232"/>
      <c r="K370" s="232"/>
      <c r="L370" s="237"/>
      <c r="M370" s="238"/>
      <c r="N370" s="239"/>
      <c r="O370" s="239"/>
      <c r="P370" s="239"/>
      <c r="Q370" s="239"/>
      <c r="R370" s="239"/>
      <c r="S370" s="239"/>
      <c r="T370" s="240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1" t="s">
        <v>242</v>
      </c>
      <c r="AU370" s="241" t="s">
        <v>88</v>
      </c>
      <c r="AV370" s="13" t="s">
        <v>88</v>
      </c>
      <c r="AW370" s="13" t="s">
        <v>40</v>
      </c>
      <c r="AX370" s="13" t="s">
        <v>22</v>
      </c>
      <c r="AY370" s="241" t="s">
        <v>137</v>
      </c>
    </row>
    <row r="371" spans="1:65" s="2" customFormat="1" ht="16.5" customHeight="1">
      <c r="A371" s="40"/>
      <c r="B371" s="41"/>
      <c r="C371" s="263" t="s">
        <v>1081</v>
      </c>
      <c r="D371" s="263" t="s">
        <v>290</v>
      </c>
      <c r="E371" s="264" t="s">
        <v>1082</v>
      </c>
      <c r="F371" s="265" t="s">
        <v>1083</v>
      </c>
      <c r="G371" s="266" t="s">
        <v>154</v>
      </c>
      <c r="H371" s="267">
        <v>16</v>
      </c>
      <c r="I371" s="268"/>
      <c r="J371" s="269">
        <f>ROUND(I371*H371,2)</f>
        <v>0</v>
      </c>
      <c r="K371" s="265" t="s">
        <v>237</v>
      </c>
      <c r="L371" s="270"/>
      <c r="M371" s="271" t="s">
        <v>20</v>
      </c>
      <c r="N371" s="272" t="s">
        <v>50</v>
      </c>
      <c r="O371" s="86"/>
      <c r="P371" s="207">
        <f>O371*H371</f>
        <v>0</v>
      </c>
      <c r="Q371" s="207">
        <v>0.00116</v>
      </c>
      <c r="R371" s="207">
        <f>Q371*H371</f>
        <v>0.01856</v>
      </c>
      <c r="S371" s="207">
        <v>0</v>
      </c>
      <c r="T371" s="208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09" t="s">
        <v>170</v>
      </c>
      <c r="AT371" s="209" t="s">
        <v>290</v>
      </c>
      <c r="AU371" s="209" t="s">
        <v>88</v>
      </c>
      <c r="AY371" s="19" t="s">
        <v>137</v>
      </c>
      <c r="BE371" s="210">
        <f>IF(N371="základní",J371,0)</f>
        <v>0</v>
      </c>
      <c r="BF371" s="210">
        <f>IF(N371="snížená",J371,0)</f>
        <v>0</v>
      </c>
      <c r="BG371" s="210">
        <f>IF(N371="zákl. přenesená",J371,0)</f>
        <v>0</v>
      </c>
      <c r="BH371" s="210">
        <f>IF(N371="sníž. přenesená",J371,0)</f>
        <v>0</v>
      </c>
      <c r="BI371" s="210">
        <f>IF(N371="nulová",J371,0)</f>
        <v>0</v>
      </c>
      <c r="BJ371" s="19" t="s">
        <v>22</v>
      </c>
      <c r="BK371" s="210">
        <f>ROUND(I371*H371,2)</f>
        <v>0</v>
      </c>
      <c r="BL371" s="19" t="s">
        <v>142</v>
      </c>
      <c r="BM371" s="209" t="s">
        <v>1084</v>
      </c>
    </row>
    <row r="372" spans="1:47" s="2" customFormat="1" ht="12">
      <c r="A372" s="40"/>
      <c r="B372" s="41"/>
      <c r="C372" s="42"/>
      <c r="D372" s="211" t="s">
        <v>144</v>
      </c>
      <c r="E372" s="42"/>
      <c r="F372" s="212" t="s">
        <v>1083</v>
      </c>
      <c r="G372" s="42"/>
      <c r="H372" s="42"/>
      <c r="I372" s="213"/>
      <c r="J372" s="42"/>
      <c r="K372" s="42"/>
      <c r="L372" s="46"/>
      <c r="M372" s="214"/>
      <c r="N372" s="215"/>
      <c r="O372" s="86"/>
      <c r="P372" s="86"/>
      <c r="Q372" s="86"/>
      <c r="R372" s="86"/>
      <c r="S372" s="86"/>
      <c r="T372" s="87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T372" s="19" t="s">
        <v>144</v>
      </c>
      <c r="AU372" s="19" t="s">
        <v>88</v>
      </c>
    </row>
    <row r="373" spans="1:47" s="2" customFormat="1" ht="12">
      <c r="A373" s="40"/>
      <c r="B373" s="41"/>
      <c r="C373" s="42"/>
      <c r="D373" s="211" t="s">
        <v>145</v>
      </c>
      <c r="E373" s="42"/>
      <c r="F373" s="216" t="s">
        <v>1085</v>
      </c>
      <c r="G373" s="42"/>
      <c r="H373" s="42"/>
      <c r="I373" s="213"/>
      <c r="J373" s="42"/>
      <c r="K373" s="42"/>
      <c r="L373" s="46"/>
      <c r="M373" s="214"/>
      <c r="N373" s="215"/>
      <c r="O373" s="86"/>
      <c r="P373" s="86"/>
      <c r="Q373" s="86"/>
      <c r="R373" s="86"/>
      <c r="S373" s="86"/>
      <c r="T373" s="87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145</v>
      </c>
      <c r="AU373" s="19" t="s">
        <v>88</v>
      </c>
    </row>
    <row r="374" spans="1:51" s="13" customFormat="1" ht="12">
      <c r="A374" s="13"/>
      <c r="B374" s="231"/>
      <c r="C374" s="232"/>
      <c r="D374" s="211" t="s">
        <v>242</v>
      </c>
      <c r="E374" s="233" t="s">
        <v>20</v>
      </c>
      <c r="F374" s="234" t="s">
        <v>201</v>
      </c>
      <c r="G374" s="232"/>
      <c r="H374" s="235">
        <v>16</v>
      </c>
      <c r="I374" s="236"/>
      <c r="J374" s="232"/>
      <c r="K374" s="232"/>
      <c r="L374" s="237"/>
      <c r="M374" s="238"/>
      <c r="N374" s="239"/>
      <c r="O374" s="239"/>
      <c r="P374" s="239"/>
      <c r="Q374" s="239"/>
      <c r="R374" s="239"/>
      <c r="S374" s="239"/>
      <c r="T374" s="240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1" t="s">
        <v>242</v>
      </c>
      <c r="AU374" s="241" t="s">
        <v>88</v>
      </c>
      <c r="AV374" s="13" t="s">
        <v>88</v>
      </c>
      <c r="AW374" s="13" t="s">
        <v>40</v>
      </c>
      <c r="AX374" s="13" t="s">
        <v>22</v>
      </c>
      <c r="AY374" s="241" t="s">
        <v>137</v>
      </c>
    </row>
    <row r="375" spans="1:65" s="2" customFormat="1" ht="16.5" customHeight="1">
      <c r="A375" s="40"/>
      <c r="B375" s="41"/>
      <c r="C375" s="198" t="s">
        <v>1086</v>
      </c>
      <c r="D375" s="198" t="s">
        <v>138</v>
      </c>
      <c r="E375" s="199" t="s">
        <v>1087</v>
      </c>
      <c r="F375" s="200" t="s">
        <v>1088</v>
      </c>
      <c r="G375" s="201" t="s">
        <v>154</v>
      </c>
      <c r="H375" s="202">
        <v>1</v>
      </c>
      <c r="I375" s="203"/>
      <c r="J375" s="204">
        <f>ROUND(I375*H375,2)</f>
        <v>0</v>
      </c>
      <c r="K375" s="200" t="s">
        <v>237</v>
      </c>
      <c r="L375" s="46"/>
      <c r="M375" s="205" t="s">
        <v>20</v>
      </c>
      <c r="N375" s="206" t="s">
        <v>50</v>
      </c>
      <c r="O375" s="86"/>
      <c r="P375" s="207">
        <f>O375*H375</f>
        <v>0</v>
      </c>
      <c r="Q375" s="207">
        <v>0.06851</v>
      </c>
      <c r="R375" s="207">
        <f>Q375*H375</f>
        <v>0.06851</v>
      </c>
      <c r="S375" s="207">
        <v>0</v>
      </c>
      <c r="T375" s="208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09" t="s">
        <v>142</v>
      </c>
      <c r="AT375" s="209" t="s">
        <v>138</v>
      </c>
      <c r="AU375" s="209" t="s">
        <v>88</v>
      </c>
      <c r="AY375" s="19" t="s">
        <v>137</v>
      </c>
      <c r="BE375" s="210">
        <f>IF(N375="základní",J375,0)</f>
        <v>0</v>
      </c>
      <c r="BF375" s="210">
        <f>IF(N375="snížená",J375,0)</f>
        <v>0</v>
      </c>
      <c r="BG375" s="210">
        <f>IF(N375="zákl. přenesená",J375,0)</f>
        <v>0</v>
      </c>
      <c r="BH375" s="210">
        <f>IF(N375="sníž. přenesená",J375,0)</f>
        <v>0</v>
      </c>
      <c r="BI375" s="210">
        <f>IF(N375="nulová",J375,0)</f>
        <v>0</v>
      </c>
      <c r="BJ375" s="19" t="s">
        <v>22</v>
      </c>
      <c r="BK375" s="210">
        <f>ROUND(I375*H375,2)</f>
        <v>0</v>
      </c>
      <c r="BL375" s="19" t="s">
        <v>142</v>
      </c>
      <c r="BM375" s="209" t="s">
        <v>1089</v>
      </c>
    </row>
    <row r="376" spans="1:47" s="2" customFormat="1" ht="12">
      <c r="A376" s="40"/>
      <c r="B376" s="41"/>
      <c r="C376" s="42"/>
      <c r="D376" s="211" t="s">
        <v>144</v>
      </c>
      <c r="E376" s="42"/>
      <c r="F376" s="212" t="s">
        <v>1090</v>
      </c>
      <c r="G376" s="42"/>
      <c r="H376" s="42"/>
      <c r="I376" s="213"/>
      <c r="J376" s="42"/>
      <c r="K376" s="42"/>
      <c r="L376" s="46"/>
      <c r="M376" s="214"/>
      <c r="N376" s="215"/>
      <c r="O376" s="86"/>
      <c r="P376" s="86"/>
      <c r="Q376" s="86"/>
      <c r="R376" s="86"/>
      <c r="S376" s="86"/>
      <c r="T376" s="87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9" t="s">
        <v>144</v>
      </c>
      <c r="AU376" s="19" t="s">
        <v>88</v>
      </c>
    </row>
    <row r="377" spans="1:47" s="2" customFormat="1" ht="12">
      <c r="A377" s="40"/>
      <c r="B377" s="41"/>
      <c r="C377" s="42"/>
      <c r="D377" s="229" t="s">
        <v>240</v>
      </c>
      <c r="E377" s="42"/>
      <c r="F377" s="230" t="s">
        <v>1091</v>
      </c>
      <c r="G377" s="42"/>
      <c r="H377" s="42"/>
      <c r="I377" s="213"/>
      <c r="J377" s="42"/>
      <c r="K377" s="42"/>
      <c r="L377" s="46"/>
      <c r="M377" s="214"/>
      <c r="N377" s="215"/>
      <c r="O377" s="86"/>
      <c r="P377" s="86"/>
      <c r="Q377" s="86"/>
      <c r="R377" s="86"/>
      <c r="S377" s="86"/>
      <c r="T377" s="87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T377" s="19" t="s">
        <v>240</v>
      </c>
      <c r="AU377" s="19" t="s">
        <v>88</v>
      </c>
    </row>
    <row r="378" spans="1:47" s="2" customFormat="1" ht="12">
      <c r="A378" s="40"/>
      <c r="B378" s="41"/>
      <c r="C378" s="42"/>
      <c r="D378" s="211" t="s">
        <v>145</v>
      </c>
      <c r="E378" s="42"/>
      <c r="F378" s="216" t="s">
        <v>1073</v>
      </c>
      <c r="G378" s="42"/>
      <c r="H378" s="42"/>
      <c r="I378" s="213"/>
      <c r="J378" s="42"/>
      <c r="K378" s="42"/>
      <c r="L378" s="46"/>
      <c r="M378" s="214"/>
      <c r="N378" s="215"/>
      <c r="O378" s="86"/>
      <c r="P378" s="86"/>
      <c r="Q378" s="86"/>
      <c r="R378" s="86"/>
      <c r="S378" s="86"/>
      <c r="T378" s="87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T378" s="19" t="s">
        <v>145</v>
      </c>
      <c r="AU378" s="19" t="s">
        <v>88</v>
      </c>
    </row>
    <row r="379" spans="1:51" s="15" customFormat="1" ht="12">
      <c r="A379" s="15"/>
      <c r="B379" s="253"/>
      <c r="C379" s="254"/>
      <c r="D379" s="211" t="s">
        <v>242</v>
      </c>
      <c r="E379" s="255" t="s">
        <v>20</v>
      </c>
      <c r="F379" s="256" t="s">
        <v>1092</v>
      </c>
      <c r="G379" s="254"/>
      <c r="H379" s="255" t="s">
        <v>20</v>
      </c>
      <c r="I379" s="257"/>
      <c r="J379" s="254"/>
      <c r="K379" s="254"/>
      <c r="L379" s="258"/>
      <c r="M379" s="259"/>
      <c r="N379" s="260"/>
      <c r="O379" s="260"/>
      <c r="P379" s="260"/>
      <c r="Q379" s="260"/>
      <c r="R379" s="260"/>
      <c r="S379" s="260"/>
      <c r="T379" s="261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62" t="s">
        <v>242</v>
      </c>
      <c r="AU379" s="262" t="s">
        <v>88</v>
      </c>
      <c r="AV379" s="15" t="s">
        <v>22</v>
      </c>
      <c r="AW379" s="15" t="s">
        <v>40</v>
      </c>
      <c r="AX379" s="15" t="s">
        <v>79</v>
      </c>
      <c r="AY379" s="262" t="s">
        <v>137</v>
      </c>
    </row>
    <row r="380" spans="1:51" s="13" customFormat="1" ht="12">
      <c r="A380" s="13"/>
      <c r="B380" s="231"/>
      <c r="C380" s="232"/>
      <c r="D380" s="211" t="s">
        <v>242</v>
      </c>
      <c r="E380" s="233" t="s">
        <v>20</v>
      </c>
      <c r="F380" s="234" t="s">
        <v>22</v>
      </c>
      <c r="G380" s="232"/>
      <c r="H380" s="235">
        <v>1</v>
      </c>
      <c r="I380" s="236"/>
      <c r="J380" s="232"/>
      <c r="K380" s="232"/>
      <c r="L380" s="237"/>
      <c r="M380" s="238"/>
      <c r="N380" s="239"/>
      <c r="O380" s="239"/>
      <c r="P380" s="239"/>
      <c r="Q380" s="239"/>
      <c r="R380" s="239"/>
      <c r="S380" s="239"/>
      <c r="T380" s="240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1" t="s">
        <v>242</v>
      </c>
      <c r="AU380" s="241" t="s">
        <v>88</v>
      </c>
      <c r="AV380" s="13" t="s">
        <v>88</v>
      </c>
      <c r="AW380" s="13" t="s">
        <v>40</v>
      </c>
      <c r="AX380" s="13" t="s">
        <v>22</v>
      </c>
      <c r="AY380" s="241" t="s">
        <v>137</v>
      </c>
    </row>
    <row r="381" spans="1:65" s="2" customFormat="1" ht="16.5" customHeight="1">
      <c r="A381" s="40"/>
      <c r="B381" s="41"/>
      <c r="C381" s="263" t="s">
        <v>1093</v>
      </c>
      <c r="D381" s="263" t="s">
        <v>290</v>
      </c>
      <c r="E381" s="264" t="s">
        <v>1094</v>
      </c>
      <c r="F381" s="265" t="s">
        <v>1095</v>
      </c>
      <c r="G381" s="266" t="s">
        <v>154</v>
      </c>
      <c r="H381" s="267">
        <v>1</v>
      </c>
      <c r="I381" s="268"/>
      <c r="J381" s="269">
        <f>ROUND(I381*H381,2)</f>
        <v>0</v>
      </c>
      <c r="K381" s="265" t="s">
        <v>20</v>
      </c>
      <c r="L381" s="270"/>
      <c r="M381" s="271" t="s">
        <v>20</v>
      </c>
      <c r="N381" s="272" t="s">
        <v>50</v>
      </c>
      <c r="O381" s="86"/>
      <c r="P381" s="207">
        <f>O381*H381</f>
        <v>0</v>
      </c>
      <c r="Q381" s="207">
        <v>0.102</v>
      </c>
      <c r="R381" s="207">
        <f>Q381*H381</f>
        <v>0.102</v>
      </c>
      <c r="S381" s="207">
        <v>0</v>
      </c>
      <c r="T381" s="208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09" t="s">
        <v>170</v>
      </c>
      <c r="AT381" s="209" t="s">
        <v>290</v>
      </c>
      <c r="AU381" s="209" t="s">
        <v>88</v>
      </c>
      <c r="AY381" s="19" t="s">
        <v>137</v>
      </c>
      <c r="BE381" s="210">
        <f>IF(N381="základní",J381,0)</f>
        <v>0</v>
      </c>
      <c r="BF381" s="210">
        <f>IF(N381="snížená",J381,0)</f>
        <v>0</v>
      </c>
      <c r="BG381" s="210">
        <f>IF(N381="zákl. přenesená",J381,0)</f>
        <v>0</v>
      </c>
      <c r="BH381" s="210">
        <f>IF(N381="sníž. přenesená",J381,0)</f>
        <v>0</v>
      </c>
      <c r="BI381" s="210">
        <f>IF(N381="nulová",J381,0)</f>
        <v>0</v>
      </c>
      <c r="BJ381" s="19" t="s">
        <v>22</v>
      </c>
      <c r="BK381" s="210">
        <f>ROUND(I381*H381,2)</f>
        <v>0</v>
      </c>
      <c r="BL381" s="19" t="s">
        <v>142</v>
      </c>
      <c r="BM381" s="209" t="s">
        <v>1096</v>
      </c>
    </row>
    <row r="382" spans="1:47" s="2" customFormat="1" ht="12">
      <c r="A382" s="40"/>
      <c r="B382" s="41"/>
      <c r="C382" s="42"/>
      <c r="D382" s="211" t="s">
        <v>144</v>
      </c>
      <c r="E382" s="42"/>
      <c r="F382" s="212" t="s">
        <v>1095</v>
      </c>
      <c r="G382" s="42"/>
      <c r="H382" s="42"/>
      <c r="I382" s="213"/>
      <c r="J382" s="42"/>
      <c r="K382" s="42"/>
      <c r="L382" s="46"/>
      <c r="M382" s="214"/>
      <c r="N382" s="215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144</v>
      </c>
      <c r="AU382" s="19" t="s">
        <v>88</v>
      </c>
    </row>
    <row r="383" spans="1:65" s="2" customFormat="1" ht="16.5" customHeight="1">
      <c r="A383" s="40"/>
      <c r="B383" s="41"/>
      <c r="C383" s="198" t="s">
        <v>1097</v>
      </c>
      <c r="D383" s="198" t="s">
        <v>138</v>
      </c>
      <c r="E383" s="199" t="s">
        <v>1098</v>
      </c>
      <c r="F383" s="200" t="s">
        <v>1099</v>
      </c>
      <c r="G383" s="201" t="s">
        <v>154</v>
      </c>
      <c r="H383" s="202">
        <v>3</v>
      </c>
      <c r="I383" s="203"/>
      <c r="J383" s="204">
        <f>ROUND(I383*H383,2)</f>
        <v>0</v>
      </c>
      <c r="K383" s="200" t="s">
        <v>237</v>
      </c>
      <c r="L383" s="46"/>
      <c r="M383" s="205" t="s">
        <v>20</v>
      </c>
      <c r="N383" s="206" t="s">
        <v>50</v>
      </c>
      <c r="O383" s="86"/>
      <c r="P383" s="207">
        <f>O383*H383</f>
        <v>0</v>
      </c>
      <c r="Q383" s="207">
        <v>0.00013</v>
      </c>
      <c r="R383" s="207">
        <f>Q383*H383</f>
        <v>0.00038999999999999994</v>
      </c>
      <c r="S383" s="207">
        <v>0</v>
      </c>
      <c r="T383" s="208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09" t="s">
        <v>142</v>
      </c>
      <c r="AT383" s="209" t="s">
        <v>138</v>
      </c>
      <c r="AU383" s="209" t="s">
        <v>88</v>
      </c>
      <c r="AY383" s="19" t="s">
        <v>137</v>
      </c>
      <c r="BE383" s="210">
        <f>IF(N383="základní",J383,0)</f>
        <v>0</v>
      </c>
      <c r="BF383" s="210">
        <f>IF(N383="snížená",J383,0)</f>
        <v>0</v>
      </c>
      <c r="BG383" s="210">
        <f>IF(N383="zákl. přenesená",J383,0)</f>
        <v>0</v>
      </c>
      <c r="BH383" s="210">
        <f>IF(N383="sníž. přenesená",J383,0)</f>
        <v>0</v>
      </c>
      <c r="BI383" s="210">
        <f>IF(N383="nulová",J383,0)</f>
        <v>0</v>
      </c>
      <c r="BJ383" s="19" t="s">
        <v>22</v>
      </c>
      <c r="BK383" s="210">
        <f>ROUND(I383*H383,2)</f>
        <v>0</v>
      </c>
      <c r="BL383" s="19" t="s">
        <v>142</v>
      </c>
      <c r="BM383" s="209" t="s">
        <v>1100</v>
      </c>
    </row>
    <row r="384" spans="1:47" s="2" customFormat="1" ht="12">
      <c r="A384" s="40"/>
      <c r="B384" s="41"/>
      <c r="C384" s="42"/>
      <c r="D384" s="211" t="s">
        <v>144</v>
      </c>
      <c r="E384" s="42"/>
      <c r="F384" s="212" t="s">
        <v>1101</v>
      </c>
      <c r="G384" s="42"/>
      <c r="H384" s="42"/>
      <c r="I384" s="213"/>
      <c r="J384" s="42"/>
      <c r="K384" s="42"/>
      <c r="L384" s="46"/>
      <c r="M384" s="214"/>
      <c r="N384" s="215"/>
      <c r="O384" s="86"/>
      <c r="P384" s="86"/>
      <c r="Q384" s="86"/>
      <c r="R384" s="86"/>
      <c r="S384" s="86"/>
      <c r="T384" s="87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T384" s="19" t="s">
        <v>144</v>
      </c>
      <c r="AU384" s="19" t="s">
        <v>88</v>
      </c>
    </row>
    <row r="385" spans="1:47" s="2" customFormat="1" ht="12">
      <c r="A385" s="40"/>
      <c r="B385" s="41"/>
      <c r="C385" s="42"/>
      <c r="D385" s="229" t="s">
        <v>240</v>
      </c>
      <c r="E385" s="42"/>
      <c r="F385" s="230" t="s">
        <v>1102</v>
      </c>
      <c r="G385" s="42"/>
      <c r="H385" s="42"/>
      <c r="I385" s="213"/>
      <c r="J385" s="42"/>
      <c r="K385" s="42"/>
      <c r="L385" s="46"/>
      <c r="M385" s="214"/>
      <c r="N385" s="215"/>
      <c r="O385" s="86"/>
      <c r="P385" s="86"/>
      <c r="Q385" s="86"/>
      <c r="R385" s="86"/>
      <c r="S385" s="86"/>
      <c r="T385" s="87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T385" s="19" t="s">
        <v>240</v>
      </c>
      <c r="AU385" s="19" t="s">
        <v>88</v>
      </c>
    </row>
    <row r="386" spans="1:51" s="15" customFormat="1" ht="12">
      <c r="A386" s="15"/>
      <c r="B386" s="253"/>
      <c r="C386" s="254"/>
      <c r="D386" s="211" t="s">
        <v>242</v>
      </c>
      <c r="E386" s="255" t="s">
        <v>20</v>
      </c>
      <c r="F386" s="256" t="s">
        <v>1103</v>
      </c>
      <c r="G386" s="254"/>
      <c r="H386" s="255" t="s">
        <v>20</v>
      </c>
      <c r="I386" s="257"/>
      <c r="J386" s="254"/>
      <c r="K386" s="254"/>
      <c r="L386" s="258"/>
      <c r="M386" s="259"/>
      <c r="N386" s="260"/>
      <c r="O386" s="260"/>
      <c r="P386" s="260"/>
      <c r="Q386" s="260"/>
      <c r="R386" s="260"/>
      <c r="S386" s="260"/>
      <c r="T386" s="261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62" t="s">
        <v>242</v>
      </c>
      <c r="AU386" s="262" t="s">
        <v>88</v>
      </c>
      <c r="AV386" s="15" t="s">
        <v>22</v>
      </c>
      <c r="AW386" s="15" t="s">
        <v>40</v>
      </c>
      <c r="AX386" s="15" t="s">
        <v>79</v>
      </c>
      <c r="AY386" s="262" t="s">
        <v>137</v>
      </c>
    </row>
    <row r="387" spans="1:51" s="13" customFormat="1" ht="12">
      <c r="A387" s="13"/>
      <c r="B387" s="231"/>
      <c r="C387" s="232"/>
      <c r="D387" s="211" t="s">
        <v>242</v>
      </c>
      <c r="E387" s="233" t="s">
        <v>20</v>
      </c>
      <c r="F387" s="234" t="s">
        <v>151</v>
      </c>
      <c r="G387" s="232"/>
      <c r="H387" s="235">
        <v>3</v>
      </c>
      <c r="I387" s="236"/>
      <c r="J387" s="232"/>
      <c r="K387" s="232"/>
      <c r="L387" s="237"/>
      <c r="M387" s="238"/>
      <c r="N387" s="239"/>
      <c r="O387" s="239"/>
      <c r="P387" s="239"/>
      <c r="Q387" s="239"/>
      <c r="R387" s="239"/>
      <c r="S387" s="239"/>
      <c r="T387" s="240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1" t="s">
        <v>242</v>
      </c>
      <c r="AU387" s="241" t="s">
        <v>88</v>
      </c>
      <c r="AV387" s="13" t="s">
        <v>88</v>
      </c>
      <c r="AW387" s="13" t="s">
        <v>40</v>
      </c>
      <c r="AX387" s="13" t="s">
        <v>22</v>
      </c>
      <c r="AY387" s="241" t="s">
        <v>137</v>
      </c>
    </row>
    <row r="388" spans="1:63" s="11" customFormat="1" ht="22.8" customHeight="1">
      <c r="A388" s="11"/>
      <c r="B388" s="184"/>
      <c r="C388" s="185"/>
      <c r="D388" s="186" t="s">
        <v>78</v>
      </c>
      <c r="E388" s="227" t="s">
        <v>548</v>
      </c>
      <c r="F388" s="227" t="s">
        <v>549</v>
      </c>
      <c r="G388" s="185"/>
      <c r="H388" s="185"/>
      <c r="I388" s="188"/>
      <c r="J388" s="228">
        <f>BK388</f>
        <v>0</v>
      </c>
      <c r="K388" s="185"/>
      <c r="L388" s="190"/>
      <c r="M388" s="191"/>
      <c r="N388" s="192"/>
      <c r="O388" s="192"/>
      <c r="P388" s="193">
        <f>SUM(P389:P391)</f>
        <v>0</v>
      </c>
      <c r="Q388" s="192"/>
      <c r="R388" s="193">
        <f>SUM(R389:R391)</f>
        <v>0</v>
      </c>
      <c r="S388" s="192"/>
      <c r="T388" s="194">
        <f>SUM(T389:T391)</f>
        <v>0</v>
      </c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R388" s="195" t="s">
        <v>22</v>
      </c>
      <c r="AT388" s="196" t="s">
        <v>78</v>
      </c>
      <c r="AU388" s="196" t="s">
        <v>22</v>
      </c>
      <c r="AY388" s="195" t="s">
        <v>137</v>
      </c>
      <c r="BK388" s="197">
        <f>SUM(BK389:BK391)</f>
        <v>0</v>
      </c>
    </row>
    <row r="389" spans="1:65" s="2" customFormat="1" ht="16.5" customHeight="1">
      <c r="A389" s="40"/>
      <c r="B389" s="41"/>
      <c r="C389" s="198" t="s">
        <v>1104</v>
      </c>
      <c r="D389" s="198" t="s">
        <v>138</v>
      </c>
      <c r="E389" s="199" t="s">
        <v>806</v>
      </c>
      <c r="F389" s="200" t="s">
        <v>807</v>
      </c>
      <c r="G389" s="201" t="s">
        <v>293</v>
      </c>
      <c r="H389" s="202">
        <v>183.512</v>
      </c>
      <c r="I389" s="203"/>
      <c r="J389" s="204">
        <f>ROUND(I389*H389,2)</f>
        <v>0</v>
      </c>
      <c r="K389" s="200" t="s">
        <v>237</v>
      </c>
      <c r="L389" s="46"/>
      <c r="M389" s="205" t="s">
        <v>20</v>
      </c>
      <c r="N389" s="206" t="s">
        <v>50</v>
      </c>
      <c r="O389" s="86"/>
      <c r="P389" s="207">
        <f>O389*H389</f>
        <v>0</v>
      </c>
      <c r="Q389" s="207">
        <v>0</v>
      </c>
      <c r="R389" s="207">
        <f>Q389*H389</f>
        <v>0</v>
      </c>
      <c r="S389" s="207">
        <v>0</v>
      </c>
      <c r="T389" s="208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09" t="s">
        <v>142</v>
      </c>
      <c r="AT389" s="209" t="s">
        <v>138</v>
      </c>
      <c r="AU389" s="209" t="s">
        <v>88</v>
      </c>
      <c r="AY389" s="19" t="s">
        <v>137</v>
      </c>
      <c r="BE389" s="210">
        <f>IF(N389="základní",J389,0)</f>
        <v>0</v>
      </c>
      <c r="BF389" s="210">
        <f>IF(N389="snížená",J389,0)</f>
        <v>0</v>
      </c>
      <c r="BG389" s="210">
        <f>IF(N389="zákl. přenesená",J389,0)</f>
        <v>0</v>
      </c>
      <c r="BH389" s="210">
        <f>IF(N389="sníž. přenesená",J389,0)</f>
        <v>0</v>
      </c>
      <c r="BI389" s="210">
        <f>IF(N389="nulová",J389,0)</f>
        <v>0</v>
      </c>
      <c r="BJ389" s="19" t="s">
        <v>22</v>
      </c>
      <c r="BK389" s="210">
        <f>ROUND(I389*H389,2)</f>
        <v>0</v>
      </c>
      <c r="BL389" s="19" t="s">
        <v>142</v>
      </c>
      <c r="BM389" s="209" t="s">
        <v>1105</v>
      </c>
    </row>
    <row r="390" spans="1:47" s="2" customFormat="1" ht="12">
      <c r="A390" s="40"/>
      <c r="B390" s="41"/>
      <c r="C390" s="42"/>
      <c r="D390" s="211" t="s">
        <v>144</v>
      </c>
      <c r="E390" s="42"/>
      <c r="F390" s="212" t="s">
        <v>809</v>
      </c>
      <c r="G390" s="42"/>
      <c r="H390" s="42"/>
      <c r="I390" s="213"/>
      <c r="J390" s="42"/>
      <c r="K390" s="42"/>
      <c r="L390" s="46"/>
      <c r="M390" s="214"/>
      <c r="N390" s="215"/>
      <c r="O390" s="86"/>
      <c r="P390" s="86"/>
      <c r="Q390" s="86"/>
      <c r="R390" s="86"/>
      <c r="S390" s="86"/>
      <c r="T390" s="87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T390" s="19" t="s">
        <v>144</v>
      </c>
      <c r="AU390" s="19" t="s">
        <v>88</v>
      </c>
    </row>
    <row r="391" spans="1:47" s="2" customFormat="1" ht="12">
      <c r="A391" s="40"/>
      <c r="B391" s="41"/>
      <c r="C391" s="42"/>
      <c r="D391" s="229" t="s">
        <v>240</v>
      </c>
      <c r="E391" s="42"/>
      <c r="F391" s="230" t="s">
        <v>810</v>
      </c>
      <c r="G391" s="42"/>
      <c r="H391" s="42"/>
      <c r="I391" s="213"/>
      <c r="J391" s="42"/>
      <c r="K391" s="42"/>
      <c r="L391" s="46"/>
      <c r="M391" s="214"/>
      <c r="N391" s="215"/>
      <c r="O391" s="86"/>
      <c r="P391" s="86"/>
      <c r="Q391" s="86"/>
      <c r="R391" s="86"/>
      <c r="S391" s="86"/>
      <c r="T391" s="87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T391" s="19" t="s">
        <v>240</v>
      </c>
      <c r="AU391" s="19" t="s">
        <v>88</v>
      </c>
    </row>
    <row r="392" spans="1:63" s="11" customFormat="1" ht="25.9" customHeight="1">
      <c r="A392" s="11"/>
      <c r="B392" s="184"/>
      <c r="C392" s="185"/>
      <c r="D392" s="186" t="s">
        <v>78</v>
      </c>
      <c r="E392" s="187" t="s">
        <v>556</v>
      </c>
      <c r="F392" s="187" t="s">
        <v>557</v>
      </c>
      <c r="G392" s="185"/>
      <c r="H392" s="185"/>
      <c r="I392" s="188"/>
      <c r="J392" s="189">
        <f>BK392</f>
        <v>0</v>
      </c>
      <c r="K392" s="185"/>
      <c r="L392" s="190"/>
      <c r="M392" s="191"/>
      <c r="N392" s="192"/>
      <c r="O392" s="192"/>
      <c r="P392" s="193">
        <f>P393+P445</f>
        <v>0</v>
      </c>
      <c r="Q392" s="192"/>
      <c r="R392" s="193">
        <f>R393+R445</f>
        <v>20.245490580000002</v>
      </c>
      <c r="S392" s="192"/>
      <c r="T392" s="194">
        <f>T393+T445</f>
        <v>0</v>
      </c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R392" s="195" t="s">
        <v>88</v>
      </c>
      <c r="AT392" s="196" t="s">
        <v>78</v>
      </c>
      <c r="AU392" s="196" t="s">
        <v>79</v>
      </c>
      <c r="AY392" s="195" t="s">
        <v>137</v>
      </c>
      <c r="BK392" s="197">
        <f>BK393+BK445</f>
        <v>0</v>
      </c>
    </row>
    <row r="393" spans="1:63" s="11" customFormat="1" ht="22.8" customHeight="1">
      <c r="A393" s="11"/>
      <c r="B393" s="184"/>
      <c r="C393" s="185"/>
      <c r="D393" s="186" t="s">
        <v>78</v>
      </c>
      <c r="E393" s="227" t="s">
        <v>558</v>
      </c>
      <c r="F393" s="227" t="s">
        <v>559</v>
      </c>
      <c r="G393" s="185"/>
      <c r="H393" s="185"/>
      <c r="I393" s="188"/>
      <c r="J393" s="228">
        <f>BK393</f>
        <v>0</v>
      </c>
      <c r="K393" s="185"/>
      <c r="L393" s="190"/>
      <c r="M393" s="191"/>
      <c r="N393" s="192"/>
      <c r="O393" s="192"/>
      <c r="P393" s="193">
        <f>SUM(P394:P444)</f>
        <v>0</v>
      </c>
      <c r="Q393" s="192"/>
      <c r="R393" s="193">
        <f>SUM(R394:R444)</f>
        <v>20.224713</v>
      </c>
      <c r="S393" s="192"/>
      <c r="T393" s="194">
        <f>SUM(T394:T444)</f>
        <v>0</v>
      </c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R393" s="195" t="s">
        <v>88</v>
      </c>
      <c r="AT393" s="196" t="s">
        <v>78</v>
      </c>
      <c r="AU393" s="196" t="s">
        <v>22</v>
      </c>
      <c r="AY393" s="195" t="s">
        <v>137</v>
      </c>
      <c r="BK393" s="197">
        <f>SUM(BK394:BK444)</f>
        <v>0</v>
      </c>
    </row>
    <row r="394" spans="1:65" s="2" customFormat="1" ht="16.5" customHeight="1">
      <c r="A394" s="40"/>
      <c r="B394" s="41"/>
      <c r="C394" s="198" t="s">
        <v>1106</v>
      </c>
      <c r="D394" s="198" t="s">
        <v>138</v>
      </c>
      <c r="E394" s="199" t="s">
        <v>816</v>
      </c>
      <c r="F394" s="200" t="s">
        <v>817</v>
      </c>
      <c r="G394" s="201" t="s">
        <v>270</v>
      </c>
      <c r="H394" s="202">
        <v>15.8</v>
      </c>
      <c r="I394" s="203"/>
      <c r="J394" s="204">
        <f>ROUND(I394*H394,2)</f>
        <v>0</v>
      </c>
      <c r="K394" s="200" t="s">
        <v>237</v>
      </c>
      <c r="L394" s="46"/>
      <c r="M394" s="205" t="s">
        <v>20</v>
      </c>
      <c r="N394" s="206" t="s">
        <v>50</v>
      </c>
      <c r="O394" s="86"/>
      <c r="P394" s="207">
        <f>O394*H394</f>
        <v>0</v>
      </c>
      <c r="Q394" s="207">
        <v>6E-05</v>
      </c>
      <c r="R394" s="207">
        <f>Q394*H394</f>
        <v>0.0009480000000000001</v>
      </c>
      <c r="S394" s="207">
        <v>0</v>
      </c>
      <c r="T394" s="208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09" t="s">
        <v>201</v>
      </c>
      <c r="AT394" s="209" t="s">
        <v>138</v>
      </c>
      <c r="AU394" s="209" t="s">
        <v>88</v>
      </c>
      <c r="AY394" s="19" t="s">
        <v>137</v>
      </c>
      <c r="BE394" s="210">
        <f>IF(N394="základní",J394,0)</f>
        <v>0</v>
      </c>
      <c r="BF394" s="210">
        <f>IF(N394="snížená",J394,0)</f>
        <v>0</v>
      </c>
      <c r="BG394" s="210">
        <f>IF(N394="zákl. přenesená",J394,0)</f>
        <v>0</v>
      </c>
      <c r="BH394" s="210">
        <f>IF(N394="sníž. přenesená",J394,0)</f>
        <v>0</v>
      </c>
      <c r="BI394" s="210">
        <f>IF(N394="nulová",J394,0)</f>
        <v>0</v>
      </c>
      <c r="BJ394" s="19" t="s">
        <v>22</v>
      </c>
      <c r="BK394" s="210">
        <f>ROUND(I394*H394,2)</f>
        <v>0</v>
      </c>
      <c r="BL394" s="19" t="s">
        <v>201</v>
      </c>
      <c r="BM394" s="209" t="s">
        <v>1107</v>
      </c>
    </row>
    <row r="395" spans="1:47" s="2" customFormat="1" ht="12">
      <c r="A395" s="40"/>
      <c r="B395" s="41"/>
      <c r="C395" s="42"/>
      <c r="D395" s="211" t="s">
        <v>144</v>
      </c>
      <c r="E395" s="42"/>
      <c r="F395" s="212" t="s">
        <v>819</v>
      </c>
      <c r="G395" s="42"/>
      <c r="H395" s="42"/>
      <c r="I395" s="213"/>
      <c r="J395" s="42"/>
      <c r="K395" s="42"/>
      <c r="L395" s="46"/>
      <c r="M395" s="214"/>
      <c r="N395" s="215"/>
      <c r="O395" s="86"/>
      <c r="P395" s="86"/>
      <c r="Q395" s="86"/>
      <c r="R395" s="86"/>
      <c r="S395" s="86"/>
      <c r="T395" s="87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T395" s="19" t="s">
        <v>144</v>
      </c>
      <c r="AU395" s="19" t="s">
        <v>88</v>
      </c>
    </row>
    <row r="396" spans="1:47" s="2" customFormat="1" ht="12">
      <c r="A396" s="40"/>
      <c r="B396" s="41"/>
      <c r="C396" s="42"/>
      <c r="D396" s="229" t="s">
        <v>240</v>
      </c>
      <c r="E396" s="42"/>
      <c r="F396" s="230" t="s">
        <v>820</v>
      </c>
      <c r="G396" s="42"/>
      <c r="H396" s="42"/>
      <c r="I396" s="213"/>
      <c r="J396" s="42"/>
      <c r="K396" s="42"/>
      <c r="L396" s="46"/>
      <c r="M396" s="214"/>
      <c r="N396" s="215"/>
      <c r="O396" s="86"/>
      <c r="P396" s="86"/>
      <c r="Q396" s="86"/>
      <c r="R396" s="86"/>
      <c r="S396" s="86"/>
      <c r="T396" s="87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T396" s="19" t="s">
        <v>240</v>
      </c>
      <c r="AU396" s="19" t="s">
        <v>88</v>
      </c>
    </row>
    <row r="397" spans="1:47" s="2" customFormat="1" ht="12">
      <c r="A397" s="40"/>
      <c r="B397" s="41"/>
      <c r="C397" s="42"/>
      <c r="D397" s="211" t="s">
        <v>145</v>
      </c>
      <c r="E397" s="42"/>
      <c r="F397" s="216" t="s">
        <v>1108</v>
      </c>
      <c r="G397" s="42"/>
      <c r="H397" s="42"/>
      <c r="I397" s="213"/>
      <c r="J397" s="42"/>
      <c r="K397" s="42"/>
      <c r="L397" s="46"/>
      <c r="M397" s="214"/>
      <c r="N397" s="215"/>
      <c r="O397" s="86"/>
      <c r="P397" s="86"/>
      <c r="Q397" s="86"/>
      <c r="R397" s="86"/>
      <c r="S397" s="86"/>
      <c r="T397" s="87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T397" s="19" t="s">
        <v>145</v>
      </c>
      <c r="AU397" s="19" t="s">
        <v>88</v>
      </c>
    </row>
    <row r="398" spans="1:51" s="13" customFormat="1" ht="12">
      <c r="A398" s="13"/>
      <c r="B398" s="231"/>
      <c r="C398" s="232"/>
      <c r="D398" s="211" t="s">
        <v>242</v>
      </c>
      <c r="E398" s="233" t="s">
        <v>20</v>
      </c>
      <c r="F398" s="234" t="s">
        <v>1109</v>
      </c>
      <c r="G398" s="232"/>
      <c r="H398" s="235">
        <v>15.8</v>
      </c>
      <c r="I398" s="236"/>
      <c r="J398" s="232"/>
      <c r="K398" s="232"/>
      <c r="L398" s="237"/>
      <c r="M398" s="238"/>
      <c r="N398" s="239"/>
      <c r="O398" s="239"/>
      <c r="P398" s="239"/>
      <c r="Q398" s="239"/>
      <c r="R398" s="239"/>
      <c r="S398" s="239"/>
      <c r="T398" s="240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1" t="s">
        <v>242</v>
      </c>
      <c r="AU398" s="241" t="s">
        <v>88</v>
      </c>
      <c r="AV398" s="13" t="s">
        <v>88</v>
      </c>
      <c r="AW398" s="13" t="s">
        <v>40</v>
      </c>
      <c r="AX398" s="13" t="s">
        <v>22</v>
      </c>
      <c r="AY398" s="241" t="s">
        <v>137</v>
      </c>
    </row>
    <row r="399" spans="1:65" s="2" customFormat="1" ht="16.5" customHeight="1">
      <c r="A399" s="40"/>
      <c r="B399" s="41"/>
      <c r="C399" s="263" t="s">
        <v>1110</v>
      </c>
      <c r="D399" s="263" t="s">
        <v>290</v>
      </c>
      <c r="E399" s="264" t="s">
        <v>823</v>
      </c>
      <c r="F399" s="265" t="s">
        <v>1111</v>
      </c>
      <c r="G399" s="266" t="s">
        <v>432</v>
      </c>
      <c r="H399" s="267">
        <v>631.1</v>
      </c>
      <c r="I399" s="268"/>
      <c r="J399" s="269">
        <f>ROUND(I399*H399,2)</f>
        <v>0</v>
      </c>
      <c r="K399" s="265" t="s">
        <v>20</v>
      </c>
      <c r="L399" s="270"/>
      <c r="M399" s="271" t="s">
        <v>20</v>
      </c>
      <c r="N399" s="272" t="s">
        <v>50</v>
      </c>
      <c r="O399" s="86"/>
      <c r="P399" s="207">
        <f>O399*H399</f>
        <v>0</v>
      </c>
      <c r="Q399" s="207">
        <v>0.03</v>
      </c>
      <c r="R399" s="207">
        <f>Q399*H399</f>
        <v>18.933</v>
      </c>
      <c r="S399" s="207">
        <v>0</v>
      </c>
      <c r="T399" s="208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09" t="s">
        <v>486</v>
      </c>
      <c r="AT399" s="209" t="s">
        <v>290</v>
      </c>
      <c r="AU399" s="209" t="s">
        <v>88</v>
      </c>
      <c r="AY399" s="19" t="s">
        <v>137</v>
      </c>
      <c r="BE399" s="210">
        <f>IF(N399="základní",J399,0)</f>
        <v>0</v>
      </c>
      <c r="BF399" s="210">
        <f>IF(N399="snížená",J399,0)</f>
        <v>0</v>
      </c>
      <c r="BG399" s="210">
        <f>IF(N399="zákl. přenesená",J399,0)</f>
        <v>0</v>
      </c>
      <c r="BH399" s="210">
        <f>IF(N399="sníž. přenesená",J399,0)</f>
        <v>0</v>
      </c>
      <c r="BI399" s="210">
        <f>IF(N399="nulová",J399,0)</f>
        <v>0</v>
      </c>
      <c r="BJ399" s="19" t="s">
        <v>22</v>
      </c>
      <c r="BK399" s="210">
        <f>ROUND(I399*H399,2)</f>
        <v>0</v>
      </c>
      <c r="BL399" s="19" t="s">
        <v>201</v>
      </c>
      <c r="BM399" s="209" t="s">
        <v>1112</v>
      </c>
    </row>
    <row r="400" spans="1:47" s="2" customFormat="1" ht="12">
      <c r="A400" s="40"/>
      <c r="B400" s="41"/>
      <c r="C400" s="42"/>
      <c r="D400" s="211" t="s">
        <v>144</v>
      </c>
      <c r="E400" s="42"/>
      <c r="F400" s="212" t="s">
        <v>1113</v>
      </c>
      <c r="G400" s="42"/>
      <c r="H400" s="42"/>
      <c r="I400" s="213"/>
      <c r="J400" s="42"/>
      <c r="K400" s="42"/>
      <c r="L400" s="46"/>
      <c r="M400" s="214"/>
      <c r="N400" s="215"/>
      <c r="O400" s="86"/>
      <c r="P400" s="86"/>
      <c r="Q400" s="86"/>
      <c r="R400" s="86"/>
      <c r="S400" s="86"/>
      <c r="T400" s="87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9" t="s">
        <v>144</v>
      </c>
      <c r="AU400" s="19" t="s">
        <v>88</v>
      </c>
    </row>
    <row r="401" spans="1:47" s="2" customFormat="1" ht="12">
      <c r="A401" s="40"/>
      <c r="B401" s="41"/>
      <c r="C401" s="42"/>
      <c r="D401" s="211" t="s">
        <v>145</v>
      </c>
      <c r="E401" s="42"/>
      <c r="F401" s="216" t="s">
        <v>1114</v>
      </c>
      <c r="G401" s="42"/>
      <c r="H401" s="42"/>
      <c r="I401" s="213"/>
      <c r="J401" s="42"/>
      <c r="K401" s="42"/>
      <c r="L401" s="46"/>
      <c r="M401" s="214"/>
      <c r="N401" s="215"/>
      <c r="O401" s="86"/>
      <c r="P401" s="86"/>
      <c r="Q401" s="86"/>
      <c r="R401" s="86"/>
      <c r="S401" s="86"/>
      <c r="T401" s="87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T401" s="19" t="s">
        <v>145</v>
      </c>
      <c r="AU401" s="19" t="s">
        <v>88</v>
      </c>
    </row>
    <row r="402" spans="1:51" s="13" customFormat="1" ht="12">
      <c r="A402" s="13"/>
      <c r="B402" s="231"/>
      <c r="C402" s="232"/>
      <c r="D402" s="211" t="s">
        <v>242</v>
      </c>
      <c r="E402" s="233" t="s">
        <v>20</v>
      </c>
      <c r="F402" s="234" t="s">
        <v>1115</v>
      </c>
      <c r="G402" s="232"/>
      <c r="H402" s="235">
        <v>631.1</v>
      </c>
      <c r="I402" s="236"/>
      <c r="J402" s="232"/>
      <c r="K402" s="232"/>
      <c r="L402" s="237"/>
      <c r="M402" s="238"/>
      <c r="N402" s="239"/>
      <c r="O402" s="239"/>
      <c r="P402" s="239"/>
      <c r="Q402" s="239"/>
      <c r="R402" s="239"/>
      <c r="S402" s="239"/>
      <c r="T402" s="240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1" t="s">
        <v>242</v>
      </c>
      <c r="AU402" s="241" t="s">
        <v>88</v>
      </c>
      <c r="AV402" s="13" t="s">
        <v>88</v>
      </c>
      <c r="AW402" s="13" t="s">
        <v>40</v>
      </c>
      <c r="AX402" s="13" t="s">
        <v>22</v>
      </c>
      <c r="AY402" s="241" t="s">
        <v>137</v>
      </c>
    </row>
    <row r="403" spans="1:65" s="2" customFormat="1" ht="16.5" customHeight="1">
      <c r="A403" s="40"/>
      <c r="B403" s="41"/>
      <c r="C403" s="198" t="s">
        <v>1116</v>
      </c>
      <c r="D403" s="198" t="s">
        <v>138</v>
      </c>
      <c r="E403" s="199" t="s">
        <v>1117</v>
      </c>
      <c r="F403" s="200" t="s">
        <v>1118</v>
      </c>
      <c r="G403" s="201" t="s">
        <v>270</v>
      </c>
      <c r="H403" s="202">
        <v>6.47</v>
      </c>
      <c r="I403" s="203"/>
      <c r="J403" s="204">
        <f>ROUND(I403*H403,2)</f>
        <v>0</v>
      </c>
      <c r="K403" s="200" t="s">
        <v>20</v>
      </c>
      <c r="L403" s="46"/>
      <c r="M403" s="205" t="s">
        <v>20</v>
      </c>
      <c r="N403" s="206" t="s">
        <v>50</v>
      </c>
      <c r="O403" s="86"/>
      <c r="P403" s="207">
        <f>O403*H403</f>
        <v>0</v>
      </c>
      <c r="Q403" s="207">
        <v>0</v>
      </c>
      <c r="R403" s="207">
        <f>Q403*H403</f>
        <v>0</v>
      </c>
      <c r="S403" s="207">
        <v>0</v>
      </c>
      <c r="T403" s="208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09" t="s">
        <v>201</v>
      </c>
      <c r="AT403" s="209" t="s">
        <v>138</v>
      </c>
      <c r="AU403" s="209" t="s">
        <v>88</v>
      </c>
      <c r="AY403" s="19" t="s">
        <v>137</v>
      </c>
      <c r="BE403" s="210">
        <f>IF(N403="základní",J403,0)</f>
        <v>0</v>
      </c>
      <c r="BF403" s="210">
        <f>IF(N403="snížená",J403,0)</f>
        <v>0</v>
      </c>
      <c r="BG403" s="210">
        <f>IF(N403="zákl. přenesená",J403,0)</f>
        <v>0</v>
      </c>
      <c r="BH403" s="210">
        <f>IF(N403="sníž. přenesená",J403,0)</f>
        <v>0</v>
      </c>
      <c r="BI403" s="210">
        <f>IF(N403="nulová",J403,0)</f>
        <v>0</v>
      </c>
      <c r="BJ403" s="19" t="s">
        <v>22</v>
      </c>
      <c r="BK403" s="210">
        <f>ROUND(I403*H403,2)</f>
        <v>0</v>
      </c>
      <c r="BL403" s="19" t="s">
        <v>201</v>
      </c>
      <c r="BM403" s="209" t="s">
        <v>1119</v>
      </c>
    </row>
    <row r="404" spans="1:47" s="2" customFormat="1" ht="12">
      <c r="A404" s="40"/>
      <c r="B404" s="41"/>
      <c r="C404" s="42"/>
      <c r="D404" s="211" t="s">
        <v>144</v>
      </c>
      <c r="E404" s="42"/>
      <c r="F404" s="212" t="s">
        <v>1118</v>
      </c>
      <c r="G404" s="42"/>
      <c r="H404" s="42"/>
      <c r="I404" s="213"/>
      <c r="J404" s="42"/>
      <c r="K404" s="42"/>
      <c r="L404" s="46"/>
      <c r="M404" s="214"/>
      <c r="N404" s="215"/>
      <c r="O404" s="86"/>
      <c r="P404" s="86"/>
      <c r="Q404" s="86"/>
      <c r="R404" s="86"/>
      <c r="S404" s="86"/>
      <c r="T404" s="87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9" t="s">
        <v>144</v>
      </c>
      <c r="AU404" s="19" t="s">
        <v>88</v>
      </c>
    </row>
    <row r="405" spans="1:47" s="2" customFormat="1" ht="12">
      <c r="A405" s="40"/>
      <c r="B405" s="41"/>
      <c r="C405" s="42"/>
      <c r="D405" s="211" t="s">
        <v>145</v>
      </c>
      <c r="E405" s="42"/>
      <c r="F405" s="216" t="s">
        <v>1108</v>
      </c>
      <c r="G405" s="42"/>
      <c r="H405" s="42"/>
      <c r="I405" s="213"/>
      <c r="J405" s="42"/>
      <c r="K405" s="42"/>
      <c r="L405" s="46"/>
      <c r="M405" s="214"/>
      <c r="N405" s="215"/>
      <c r="O405" s="86"/>
      <c r="P405" s="86"/>
      <c r="Q405" s="86"/>
      <c r="R405" s="86"/>
      <c r="S405" s="86"/>
      <c r="T405" s="87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T405" s="19" t="s">
        <v>145</v>
      </c>
      <c r="AU405" s="19" t="s">
        <v>88</v>
      </c>
    </row>
    <row r="406" spans="1:51" s="13" customFormat="1" ht="12">
      <c r="A406" s="13"/>
      <c r="B406" s="231"/>
      <c r="C406" s="232"/>
      <c r="D406" s="211" t="s">
        <v>242</v>
      </c>
      <c r="E406" s="233" t="s">
        <v>20</v>
      </c>
      <c r="F406" s="234" t="s">
        <v>1120</v>
      </c>
      <c r="G406" s="232"/>
      <c r="H406" s="235">
        <v>6.47</v>
      </c>
      <c r="I406" s="236"/>
      <c r="J406" s="232"/>
      <c r="K406" s="232"/>
      <c r="L406" s="237"/>
      <c r="M406" s="238"/>
      <c r="N406" s="239"/>
      <c r="O406" s="239"/>
      <c r="P406" s="239"/>
      <c r="Q406" s="239"/>
      <c r="R406" s="239"/>
      <c r="S406" s="239"/>
      <c r="T406" s="240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1" t="s">
        <v>242</v>
      </c>
      <c r="AU406" s="241" t="s">
        <v>88</v>
      </c>
      <c r="AV406" s="13" t="s">
        <v>88</v>
      </c>
      <c r="AW406" s="13" t="s">
        <v>40</v>
      </c>
      <c r="AX406" s="13" t="s">
        <v>22</v>
      </c>
      <c r="AY406" s="241" t="s">
        <v>137</v>
      </c>
    </row>
    <row r="407" spans="1:65" s="2" customFormat="1" ht="16.5" customHeight="1">
      <c r="A407" s="40"/>
      <c r="B407" s="41"/>
      <c r="C407" s="263" t="s">
        <v>1121</v>
      </c>
      <c r="D407" s="263" t="s">
        <v>290</v>
      </c>
      <c r="E407" s="264" t="s">
        <v>1122</v>
      </c>
      <c r="F407" s="265" t="s">
        <v>1123</v>
      </c>
      <c r="G407" s="266" t="s">
        <v>906</v>
      </c>
      <c r="H407" s="267">
        <v>1</v>
      </c>
      <c r="I407" s="268"/>
      <c r="J407" s="269">
        <f>ROUND(I407*H407,2)</f>
        <v>0</v>
      </c>
      <c r="K407" s="265" t="s">
        <v>20</v>
      </c>
      <c r="L407" s="270"/>
      <c r="M407" s="271" t="s">
        <v>20</v>
      </c>
      <c r="N407" s="272" t="s">
        <v>50</v>
      </c>
      <c r="O407" s="86"/>
      <c r="P407" s="207">
        <f>O407*H407</f>
        <v>0</v>
      </c>
      <c r="Q407" s="207">
        <v>0.6311</v>
      </c>
      <c r="R407" s="207">
        <f>Q407*H407</f>
        <v>0.6311</v>
      </c>
      <c r="S407" s="207">
        <v>0</v>
      </c>
      <c r="T407" s="208">
        <f>S407*H407</f>
        <v>0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09" t="s">
        <v>486</v>
      </c>
      <c r="AT407" s="209" t="s">
        <v>290</v>
      </c>
      <c r="AU407" s="209" t="s">
        <v>88</v>
      </c>
      <c r="AY407" s="19" t="s">
        <v>137</v>
      </c>
      <c r="BE407" s="210">
        <f>IF(N407="základní",J407,0)</f>
        <v>0</v>
      </c>
      <c r="BF407" s="210">
        <f>IF(N407="snížená",J407,0)</f>
        <v>0</v>
      </c>
      <c r="BG407" s="210">
        <f>IF(N407="zákl. přenesená",J407,0)</f>
        <v>0</v>
      </c>
      <c r="BH407" s="210">
        <f>IF(N407="sníž. přenesená",J407,0)</f>
        <v>0</v>
      </c>
      <c r="BI407" s="210">
        <f>IF(N407="nulová",J407,0)</f>
        <v>0</v>
      </c>
      <c r="BJ407" s="19" t="s">
        <v>22</v>
      </c>
      <c r="BK407" s="210">
        <f>ROUND(I407*H407,2)</f>
        <v>0</v>
      </c>
      <c r="BL407" s="19" t="s">
        <v>201</v>
      </c>
      <c r="BM407" s="209" t="s">
        <v>1124</v>
      </c>
    </row>
    <row r="408" spans="1:47" s="2" customFormat="1" ht="12">
      <c r="A408" s="40"/>
      <c r="B408" s="41"/>
      <c r="C408" s="42"/>
      <c r="D408" s="211" t="s">
        <v>144</v>
      </c>
      <c r="E408" s="42"/>
      <c r="F408" s="212" t="s">
        <v>1123</v>
      </c>
      <c r="G408" s="42"/>
      <c r="H408" s="42"/>
      <c r="I408" s="213"/>
      <c r="J408" s="42"/>
      <c r="K408" s="42"/>
      <c r="L408" s="46"/>
      <c r="M408" s="214"/>
      <c r="N408" s="215"/>
      <c r="O408" s="86"/>
      <c r="P408" s="86"/>
      <c r="Q408" s="86"/>
      <c r="R408" s="86"/>
      <c r="S408" s="86"/>
      <c r="T408" s="87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T408" s="19" t="s">
        <v>144</v>
      </c>
      <c r="AU408" s="19" t="s">
        <v>88</v>
      </c>
    </row>
    <row r="409" spans="1:47" s="2" customFormat="1" ht="12">
      <c r="A409" s="40"/>
      <c r="B409" s="41"/>
      <c r="C409" s="42"/>
      <c r="D409" s="211" t="s">
        <v>145</v>
      </c>
      <c r="E409" s="42"/>
      <c r="F409" s="216" t="s">
        <v>1125</v>
      </c>
      <c r="G409" s="42"/>
      <c r="H409" s="42"/>
      <c r="I409" s="213"/>
      <c r="J409" s="42"/>
      <c r="K409" s="42"/>
      <c r="L409" s="46"/>
      <c r="M409" s="214"/>
      <c r="N409" s="215"/>
      <c r="O409" s="86"/>
      <c r="P409" s="86"/>
      <c r="Q409" s="86"/>
      <c r="R409" s="86"/>
      <c r="S409" s="86"/>
      <c r="T409" s="87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T409" s="19" t="s">
        <v>145</v>
      </c>
      <c r="AU409" s="19" t="s">
        <v>88</v>
      </c>
    </row>
    <row r="410" spans="1:51" s="13" customFormat="1" ht="12">
      <c r="A410" s="13"/>
      <c r="B410" s="231"/>
      <c r="C410" s="232"/>
      <c r="D410" s="211" t="s">
        <v>242</v>
      </c>
      <c r="E410" s="233" t="s">
        <v>20</v>
      </c>
      <c r="F410" s="234" t="s">
        <v>22</v>
      </c>
      <c r="G410" s="232"/>
      <c r="H410" s="235">
        <v>1</v>
      </c>
      <c r="I410" s="236"/>
      <c r="J410" s="232"/>
      <c r="K410" s="232"/>
      <c r="L410" s="237"/>
      <c r="M410" s="238"/>
      <c r="N410" s="239"/>
      <c r="O410" s="239"/>
      <c r="P410" s="239"/>
      <c r="Q410" s="239"/>
      <c r="R410" s="239"/>
      <c r="S410" s="239"/>
      <c r="T410" s="240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1" t="s">
        <v>242</v>
      </c>
      <c r="AU410" s="241" t="s">
        <v>88</v>
      </c>
      <c r="AV410" s="13" t="s">
        <v>88</v>
      </c>
      <c r="AW410" s="13" t="s">
        <v>40</v>
      </c>
      <c r="AX410" s="13" t="s">
        <v>22</v>
      </c>
      <c r="AY410" s="241" t="s">
        <v>137</v>
      </c>
    </row>
    <row r="411" spans="1:65" s="2" customFormat="1" ht="16.5" customHeight="1">
      <c r="A411" s="40"/>
      <c r="B411" s="41"/>
      <c r="C411" s="198" t="s">
        <v>1126</v>
      </c>
      <c r="D411" s="198" t="s">
        <v>138</v>
      </c>
      <c r="E411" s="199" t="s">
        <v>1127</v>
      </c>
      <c r="F411" s="200" t="s">
        <v>1128</v>
      </c>
      <c r="G411" s="201" t="s">
        <v>432</v>
      </c>
      <c r="H411" s="202">
        <v>3</v>
      </c>
      <c r="I411" s="203"/>
      <c r="J411" s="204">
        <f>ROUND(I411*H411,2)</f>
        <v>0</v>
      </c>
      <c r="K411" s="200" t="s">
        <v>237</v>
      </c>
      <c r="L411" s="46"/>
      <c r="M411" s="205" t="s">
        <v>20</v>
      </c>
      <c r="N411" s="206" t="s">
        <v>50</v>
      </c>
      <c r="O411" s="86"/>
      <c r="P411" s="207">
        <f>O411*H411</f>
        <v>0</v>
      </c>
      <c r="Q411" s="207">
        <v>7E-05</v>
      </c>
      <c r="R411" s="207">
        <f>Q411*H411</f>
        <v>0.00020999999999999998</v>
      </c>
      <c r="S411" s="207">
        <v>0</v>
      </c>
      <c r="T411" s="208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09" t="s">
        <v>201</v>
      </c>
      <c r="AT411" s="209" t="s">
        <v>138</v>
      </c>
      <c r="AU411" s="209" t="s">
        <v>88</v>
      </c>
      <c r="AY411" s="19" t="s">
        <v>137</v>
      </c>
      <c r="BE411" s="210">
        <f>IF(N411="základní",J411,0)</f>
        <v>0</v>
      </c>
      <c r="BF411" s="210">
        <f>IF(N411="snížená",J411,0)</f>
        <v>0</v>
      </c>
      <c r="BG411" s="210">
        <f>IF(N411="zákl. přenesená",J411,0)</f>
        <v>0</v>
      </c>
      <c r="BH411" s="210">
        <f>IF(N411="sníž. přenesená",J411,0)</f>
        <v>0</v>
      </c>
      <c r="BI411" s="210">
        <f>IF(N411="nulová",J411,0)</f>
        <v>0</v>
      </c>
      <c r="BJ411" s="19" t="s">
        <v>22</v>
      </c>
      <c r="BK411" s="210">
        <f>ROUND(I411*H411,2)</f>
        <v>0</v>
      </c>
      <c r="BL411" s="19" t="s">
        <v>201</v>
      </c>
      <c r="BM411" s="209" t="s">
        <v>1129</v>
      </c>
    </row>
    <row r="412" spans="1:47" s="2" customFormat="1" ht="12">
      <c r="A412" s="40"/>
      <c r="B412" s="41"/>
      <c r="C412" s="42"/>
      <c r="D412" s="211" t="s">
        <v>144</v>
      </c>
      <c r="E412" s="42"/>
      <c r="F412" s="212" t="s">
        <v>1130</v>
      </c>
      <c r="G412" s="42"/>
      <c r="H412" s="42"/>
      <c r="I412" s="213"/>
      <c r="J412" s="42"/>
      <c r="K412" s="42"/>
      <c r="L412" s="46"/>
      <c r="M412" s="214"/>
      <c r="N412" s="215"/>
      <c r="O412" s="86"/>
      <c r="P412" s="86"/>
      <c r="Q412" s="86"/>
      <c r="R412" s="86"/>
      <c r="S412" s="86"/>
      <c r="T412" s="87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T412" s="19" t="s">
        <v>144</v>
      </c>
      <c r="AU412" s="19" t="s">
        <v>88</v>
      </c>
    </row>
    <row r="413" spans="1:47" s="2" customFormat="1" ht="12">
      <c r="A413" s="40"/>
      <c r="B413" s="41"/>
      <c r="C413" s="42"/>
      <c r="D413" s="229" t="s">
        <v>240</v>
      </c>
      <c r="E413" s="42"/>
      <c r="F413" s="230" t="s">
        <v>1131</v>
      </c>
      <c r="G413" s="42"/>
      <c r="H413" s="42"/>
      <c r="I413" s="213"/>
      <c r="J413" s="42"/>
      <c r="K413" s="42"/>
      <c r="L413" s="46"/>
      <c r="M413" s="214"/>
      <c r="N413" s="215"/>
      <c r="O413" s="86"/>
      <c r="P413" s="86"/>
      <c r="Q413" s="86"/>
      <c r="R413" s="86"/>
      <c r="S413" s="86"/>
      <c r="T413" s="87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T413" s="19" t="s">
        <v>240</v>
      </c>
      <c r="AU413" s="19" t="s">
        <v>88</v>
      </c>
    </row>
    <row r="414" spans="1:51" s="15" customFormat="1" ht="12">
      <c r="A414" s="15"/>
      <c r="B414" s="253"/>
      <c r="C414" s="254"/>
      <c r="D414" s="211" t="s">
        <v>242</v>
      </c>
      <c r="E414" s="255" t="s">
        <v>20</v>
      </c>
      <c r="F414" s="256" t="s">
        <v>1132</v>
      </c>
      <c r="G414" s="254"/>
      <c r="H414" s="255" t="s">
        <v>20</v>
      </c>
      <c r="I414" s="257"/>
      <c r="J414" s="254"/>
      <c r="K414" s="254"/>
      <c r="L414" s="258"/>
      <c r="M414" s="259"/>
      <c r="N414" s="260"/>
      <c r="O414" s="260"/>
      <c r="P414" s="260"/>
      <c r="Q414" s="260"/>
      <c r="R414" s="260"/>
      <c r="S414" s="260"/>
      <c r="T414" s="261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T414" s="262" t="s">
        <v>242</v>
      </c>
      <c r="AU414" s="262" t="s">
        <v>88</v>
      </c>
      <c r="AV414" s="15" t="s">
        <v>22</v>
      </c>
      <c r="AW414" s="15" t="s">
        <v>40</v>
      </c>
      <c r="AX414" s="15" t="s">
        <v>79</v>
      </c>
      <c r="AY414" s="262" t="s">
        <v>137</v>
      </c>
    </row>
    <row r="415" spans="1:51" s="13" customFormat="1" ht="12">
      <c r="A415" s="13"/>
      <c r="B415" s="231"/>
      <c r="C415" s="232"/>
      <c r="D415" s="211" t="s">
        <v>242</v>
      </c>
      <c r="E415" s="233" t="s">
        <v>20</v>
      </c>
      <c r="F415" s="234" t="s">
        <v>151</v>
      </c>
      <c r="G415" s="232"/>
      <c r="H415" s="235">
        <v>3</v>
      </c>
      <c r="I415" s="236"/>
      <c r="J415" s="232"/>
      <c r="K415" s="232"/>
      <c r="L415" s="237"/>
      <c r="M415" s="238"/>
      <c r="N415" s="239"/>
      <c r="O415" s="239"/>
      <c r="P415" s="239"/>
      <c r="Q415" s="239"/>
      <c r="R415" s="239"/>
      <c r="S415" s="239"/>
      <c r="T415" s="240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1" t="s">
        <v>242</v>
      </c>
      <c r="AU415" s="241" t="s">
        <v>88</v>
      </c>
      <c r="AV415" s="13" t="s">
        <v>88</v>
      </c>
      <c r="AW415" s="13" t="s">
        <v>40</v>
      </c>
      <c r="AX415" s="13" t="s">
        <v>22</v>
      </c>
      <c r="AY415" s="241" t="s">
        <v>137</v>
      </c>
    </row>
    <row r="416" spans="1:65" s="2" customFormat="1" ht="16.5" customHeight="1">
      <c r="A416" s="40"/>
      <c r="B416" s="41"/>
      <c r="C416" s="263" t="s">
        <v>1133</v>
      </c>
      <c r="D416" s="263" t="s">
        <v>290</v>
      </c>
      <c r="E416" s="264" t="s">
        <v>1134</v>
      </c>
      <c r="F416" s="265" t="s">
        <v>1135</v>
      </c>
      <c r="G416" s="266" t="s">
        <v>154</v>
      </c>
      <c r="H416" s="267">
        <v>3</v>
      </c>
      <c r="I416" s="268"/>
      <c r="J416" s="269">
        <f>ROUND(I416*H416,2)</f>
        <v>0</v>
      </c>
      <c r="K416" s="265" t="s">
        <v>20</v>
      </c>
      <c r="L416" s="270"/>
      <c r="M416" s="271" t="s">
        <v>20</v>
      </c>
      <c r="N416" s="272" t="s">
        <v>50</v>
      </c>
      <c r="O416" s="86"/>
      <c r="P416" s="207">
        <f>O416*H416</f>
        <v>0</v>
      </c>
      <c r="Q416" s="207">
        <v>9E-05</v>
      </c>
      <c r="R416" s="207">
        <f>Q416*H416</f>
        <v>0.00027</v>
      </c>
      <c r="S416" s="207">
        <v>0</v>
      </c>
      <c r="T416" s="208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09" t="s">
        <v>486</v>
      </c>
      <c r="AT416" s="209" t="s">
        <v>290</v>
      </c>
      <c r="AU416" s="209" t="s">
        <v>88</v>
      </c>
      <c r="AY416" s="19" t="s">
        <v>137</v>
      </c>
      <c r="BE416" s="210">
        <f>IF(N416="základní",J416,0)</f>
        <v>0</v>
      </c>
      <c r="BF416" s="210">
        <f>IF(N416="snížená",J416,0)</f>
        <v>0</v>
      </c>
      <c r="BG416" s="210">
        <f>IF(N416="zákl. přenesená",J416,0)</f>
        <v>0</v>
      </c>
      <c r="BH416" s="210">
        <f>IF(N416="sníž. přenesená",J416,0)</f>
        <v>0</v>
      </c>
      <c r="BI416" s="210">
        <f>IF(N416="nulová",J416,0)</f>
        <v>0</v>
      </c>
      <c r="BJ416" s="19" t="s">
        <v>22</v>
      </c>
      <c r="BK416" s="210">
        <f>ROUND(I416*H416,2)</f>
        <v>0</v>
      </c>
      <c r="BL416" s="19" t="s">
        <v>201</v>
      </c>
      <c r="BM416" s="209" t="s">
        <v>1136</v>
      </c>
    </row>
    <row r="417" spans="1:47" s="2" customFormat="1" ht="12">
      <c r="A417" s="40"/>
      <c r="B417" s="41"/>
      <c r="C417" s="42"/>
      <c r="D417" s="211" t="s">
        <v>144</v>
      </c>
      <c r="E417" s="42"/>
      <c r="F417" s="212" t="s">
        <v>1137</v>
      </c>
      <c r="G417" s="42"/>
      <c r="H417" s="42"/>
      <c r="I417" s="213"/>
      <c r="J417" s="42"/>
      <c r="K417" s="42"/>
      <c r="L417" s="46"/>
      <c r="M417" s="214"/>
      <c r="N417" s="215"/>
      <c r="O417" s="86"/>
      <c r="P417" s="86"/>
      <c r="Q417" s="86"/>
      <c r="R417" s="86"/>
      <c r="S417" s="86"/>
      <c r="T417" s="87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T417" s="19" t="s">
        <v>144</v>
      </c>
      <c r="AU417" s="19" t="s">
        <v>88</v>
      </c>
    </row>
    <row r="418" spans="1:51" s="15" customFormat="1" ht="12">
      <c r="A418" s="15"/>
      <c r="B418" s="253"/>
      <c r="C418" s="254"/>
      <c r="D418" s="211" t="s">
        <v>242</v>
      </c>
      <c r="E418" s="255" t="s">
        <v>20</v>
      </c>
      <c r="F418" s="256" t="s">
        <v>1132</v>
      </c>
      <c r="G418" s="254"/>
      <c r="H418" s="255" t="s">
        <v>20</v>
      </c>
      <c r="I418" s="257"/>
      <c r="J418" s="254"/>
      <c r="K418" s="254"/>
      <c r="L418" s="258"/>
      <c r="M418" s="259"/>
      <c r="N418" s="260"/>
      <c r="O418" s="260"/>
      <c r="P418" s="260"/>
      <c r="Q418" s="260"/>
      <c r="R418" s="260"/>
      <c r="S418" s="260"/>
      <c r="T418" s="261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62" t="s">
        <v>242</v>
      </c>
      <c r="AU418" s="262" t="s">
        <v>88</v>
      </c>
      <c r="AV418" s="15" t="s">
        <v>22</v>
      </c>
      <c r="AW418" s="15" t="s">
        <v>40</v>
      </c>
      <c r="AX418" s="15" t="s">
        <v>79</v>
      </c>
      <c r="AY418" s="262" t="s">
        <v>137</v>
      </c>
    </row>
    <row r="419" spans="1:51" s="13" customFormat="1" ht="12">
      <c r="A419" s="13"/>
      <c r="B419" s="231"/>
      <c r="C419" s="232"/>
      <c r="D419" s="211" t="s">
        <v>242</v>
      </c>
      <c r="E419" s="233" t="s">
        <v>20</v>
      </c>
      <c r="F419" s="234" t="s">
        <v>151</v>
      </c>
      <c r="G419" s="232"/>
      <c r="H419" s="235">
        <v>3</v>
      </c>
      <c r="I419" s="236"/>
      <c r="J419" s="232"/>
      <c r="K419" s="232"/>
      <c r="L419" s="237"/>
      <c r="M419" s="238"/>
      <c r="N419" s="239"/>
      <c r="O419" s="239"/>
      <c r="P419" s="239"/>
      <c r="Q419" s="239"/>
      <c r="R419" s="239"/>
      <c r="S419" s="239"/>
      <c r="T419" s="240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1" t="s">
        <v>242</v>
      </c>
      <c r="AU419" s="241" t="s">
        <v>88</v>
      </c>
      <c r="AV419" s="13" t="s">
        <v>88</v>
      </c>
      <c r="AW419" s="13" t="s">
        <v>40</v>
      </c>
      <c r="AX419" s="13" t="s">
        <v>22</v>
      </c>
      <c r="AY419" s="241" t="s">
        <v>137</v>
      </c>
    </row>
    <row r="420" spans="1:65" s="2" customFormat="1" ht="16.5" customHeight="1">
      <c r="A420" s="40"/>
      <c r="B420" s="41"/>
      <c r="C420" s="198" t="s">
        <v>1138</v>
      </c>
      <c r="D420" s="198" t="s">
        <v>138</v>
      </c>
      <c r="E420" s="199" t="s">
        <v>1139</v>
      </c>
      <c r="F420" s="200" t="s">
        <v>1140</v>
      </c>
      <c r="G420" s="201" t="s">
        <v>432</v>
      </c>
      <c r="H420" s="202">
        <v>260.3</v>
      </c>
      <c r="I420" s="203"/>
      <c r="J420" s="204">
        <f>ROUND(I420*H420,2)</f>
        <v>0</v>
      </c>
      <c r="K420" s="200" t="s">
        <v>237</v>
      </c>
      <c r="L420" s="46"/>
      <c r="M420" s="205" t="s">
        <v>20</v>
      </c>
      <c r="N420" s="206" t="s">
        <v>50</v>
      </c>
      <c r="O420" s="86"/>
      <c r="P420" s="207">
        <f>O420*H420</f>
        <v>0</v>
      </c>
      <c r="Q420" s="207">
        <v>5E-05</v>
      </c>
      <c r="R420" s="207">
        <f>Q420*H420</f>
        <v>0.013015</v>
      </c>
      <c r="S420" s="207">
        <v>0</v>
      </c>
      <c r="T420" s="208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09" t="s">
        <v>201</v>
      </c>
      <c r="AT420" s="209" t="s">
        <v>138</v>
      </c>
      <c r="AU420" s="209" t="s">
        <v>88</v>
      </c>
      <c r="AY420" s="19" t="s">
        <v>137</v>
      </c>
      <c r="BE420" s="210">
        <f>IF(N420="základní",J420,0)</f>
        <v>0</v>
      </c>
      <c r="BF420" s="210">
        <f>IF(N420="snížená",J420,0)</f>
        <v>0</v>
      </c>
      <c r="BG420" s="210">
        <f>IF(N420="zákl. přenesená",J420,0)</f>
        <v>0</v>
      </c>
      <c r="BH420" s="210">
        <f>IF(N420="sníž. přenesená",J420,0)</f>
        <v>0</v>
      </c>
      <c r="BI420" s="210">
        <f>IF(N420="nulová",J420,0)</f>
        <v>0</v>
      </c>
      <c r="BJ420" s="19" t="s">
        <v>22</v>
      </c>
      <c r="BK420" s="210">
        <f>ROUND(I420*H420,2)</f>
        <v>0</v>
      </c>
      <c r="BL420" s="19" t="s">
        <v>201</v>
      </c>
      <c r="BM420" s="209" t="s">
        <v>1141</v>
      </c>
    </row>
    <row r="421" spans="1:47" s="2" customFormat="1" ht="12">
      <c r="A421" s="40"/>
      <c r="B421" s="41"/>
      <c r="C421" s="42"/>
      <c r="D421" s="211" t="s">
        <v>144</v>
      </c>
      <c r="E421" s="42"/>
      <c r="F421" s="212" t="s">
        <v>1142</v>
      </c>
      <c r="G421" s="42"/>
      <c r="H421" s="42"/>
      <c r="I421" s="213"/>
      <c r="J421" s="42"/>
      <c r="K421" s="42"/>
      <c r="L421" s="46"/>
      <c r="M421" s="214"/>
      <c r="N421" s="215"/>
      <c r="O421" s="86"/>
      <c r="P421" s="86"/>
      <c r="Q421" s="86"/>
      <c r="R421" s="86"/>
      <c r="S421" s="86"/>
      <c r="T421" s="87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T421" s="19" t="s">
        <v>144</v>
      </c>
      <c r="AU421" s="19" t="s">
        <v>88</v>
      </c>
    </row>
    <row r="422" spans="1:47" s="2" customFormat="1" ht="12">
      <c r="A422" s="40"/>
      <c r="B422" s="41"/>
      <c r="C422" s="42"/>
      <c r="D422" s="229" t="s">
        <v>240</v>
      </c>
      <c r="E422" s="42"/>
      <c r="F422" s="230" t="s">
        <v>1143</v>
      </c>
      <c r="G422" s="42"/>
      <c r="H422" s="42"/>
      <c r="I422" s="213"/>
      <c r="J422" s="42"/>
      <c r="K422" s="42"/>
      <c r="L422" s="46"/>
      <c r="M422" s="214"/>
      <c r="N422" s="215"/>
      <c r="O422" s="86"/>
      <c r="P422" s="86"/>
      <c r="Q422" s="86"/>
      <c r="R422" s="86"/>
      <c r="S422" s="86"/>
      <c r="T422" s="87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T422" s="19" t="s">
        <v>240</v>
      </c>
      <c r="AU422" s="19" t="s">
        <v>88</v>
      </c>
    </row>
    <row r="423" spans="1:51" s="13" customFormat="1" ht="12">
      <c r="A423" s="13"/>
      <c r="B423" s="231"/>
      <c r="C423" s="232"/>
      <c r="D423" s="211" t="s">
        <v>242</v>
      </c>
      <c r="E423" s="233" t="s">
        <v>20</v>
      </c>
      <c r="F423" s="234" t="s">
        <v>1144</v>
      </c>
      <c r="G423" s="232"/>
      <c r="H423" s="235">
        <v>207.5</v>
      </c>
      <c r="I423" s="236"/>
      <c r="J423" s="232"/>
      <c r="K423" s="232"/>
      <c r="L423" s="237"/>
      <c r="M423" s="238"/>
      <c r="N423" s="239"/>
      <c r="O423" s="239"/>
      <c r="P423" s="239"/>
      <c r="Q423" s="239"/>
      <c r="R423" s="239"/>
      <c r="S423" s="239"/>
      <c r="T423" s="240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1" t="s">
        <v>242</v>
      </c>
      <c r="AU423" s="241" t="s">
        <v>88</v>
      </c>
      <c r="AV423" s="13" t="s">
        <v>88</v>
      </c>
      <c r="AW423" s="13" t="s">
        <v>40</v>
      </c>
      <c r="AX423" s="13" t="s">
        <v>79</v>
      </c>
      <c r="AY423" s="241" t="s">
        <v>137</v>
      </c>
    </row>
    <row r="424" spans="1:51" s="13" customFormat="1" ht="12">
      <c r="A424" s="13"/>
      <c r="B424" s="231"/>
      <c r="C424" s="232"/>
      <c r="D424" s="211" t="s">
        <v>242</v>
      </c>
      <c r="E424" s="233" t="s">
        <v>20</v>
      </c>
      <c r="F424" s="234" t="s">
        <v>1145</v>
      </c>
      <c r="G424" s="232"/>
      <c r="H424" s="235">
        <v>38.4</v>
      </c>
      <c r="I424" s="236"/>
      <c r="J424" s="232"/>
      <c r="K424" s="232"/>
      <c r="L424" s="237"/>
      <c r="M424" s="238"/>
      <c r="N424" s="239"/>
      <c r="O424" s="239"/>
      <c r="P424" s="239"/>
      <c r="Q424" s="239"/>
      <c r="R424" s="239"/>
      <c r="S424" s="239"/>
      <c r="T424" s="240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1" t="s">
        <v>242</v>
      </c>
      <c r="AU424" s="241" t="s">
        <v>88</v>
      </c>
      <c r="AV424" s="13" t="s">
        <v>88</v>
      </c>
      <c r="AW424" s="13" t="s">
        <v>40</v>
      </c>
      <c r="AX424" s="13" t="s">
        <v>79</v>
      </c>
      <c r="AY424" s="241" t="s">
        <v>137</v>
      </c>
    </row>
    <row r="425" spans="1:51" s="13" customFormat="1" ht="12">
      <c r="A425" s="13"/>
      <c r="B425" s="231"/>
      <c r="C425" s="232"/>
      <c r="D425" s="211" t="s">
        <v>242</v>
      </c>
      <c r="E425" s="233" t="s">
        <v>20</v>
      </c>
      <c r="F425" s="234" t="s">
        <v>1146</v>
      </c>
      <c r="G425" s="232"/>
      <c r="H425" s="235">
        <v>14.4</v>
      </c>
      <c r="I425" s="236"/>
      <c r="J425" s="232"/>
      <c r="K425" s="232"/>
      <c r="L425" s="237"/>
      <c r="M425" s="238"/>
      <c r="N425" s="239"/>
      <c r="O425" s="239"/>
      <c r="P425" s="239"/>
      <c r="Q425" s="239"/>
      <c r="R425" s="239"/>
      <c r="S425" s="239"/>
      <c r="T425" s="240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1" t="s">
        <v>242</v>
      </c>
      <c r="AU425" s="241" t="s">
        <v>88</v>
      </c>
      <c r="AV425" s="13" t="s">
        <v>88</v>
      </c>
      <c r="AW425" s="13" t="s">
        <v>40</v>
      </c>
      <c r="AX425" s="13" t="s">
        <v>79</v>
      </c>
      <c r="AY425" s="241" t="s">
        <v>137</v>
      </c>
    </row>
    <row r="426" spans="1:51" s="14" customFormat="1" ht="12">
      <c r="A426" s="14"/>
      <c r="B426" s="242"/>
      <c r="C426" s="243"/>
      <c r="D426" s="211" t="s">
        <v>242</v>
      </c>
      <c r="E426" s="244" t="s">
        <v>20</v>
      </c>
      <c r="F426" s="245" t="s">
        <v>256</v>
      </c>
      <c r="G426" s="243"/>
      <c r="H426" s="246">
        <v>260.3</v>
      </c>
      <c r="I426" s="247"/>
      <c r="J426" s="243"/>
      <c r="K426" s="243"/>
      <c r="L426" s="248"/>
      <c r="M426" s="249"/>
      <c r="N426" s="250"/>
      <c r="O426" s="250"/>
      <c r="P426" s="250"/>
      <c r="Q426" s="250"/>
      <c r="R426" s="250"/>
      <c r="S426" s="250"/>
      <c r="T426" s="251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2" t="s">
        <v>242</v>
      </c>
      <c r="AU426" s="252" t="s">
        <v>88</v>
      </c>
      <c r="AV426" s="14" t="s">
        <v>142</v>
      </c>
      <c r="AW426" s="14" t="s">
        <v>40</v>
      </c>
      <c r="AX426" s="14" t="s">
        <v>22</v>
      </c>
      <c r="AY426" s="252" t="s">
        <v>137</v>
      </c>
    </row>
    <row r="427" spans="1:65" s="2" customFormat="1" ht="16.5" customHeight="1">
      <c r="A427" s="40"/>
      <c r="B427" s="41"/>
      <c r="C427" s="263" t="s">
        <v>1147</v>
      </c>
      <c r="D427" s="263" t="s">
        <v>290</v>
      </c>
      <c r="E427" s="264" t="s">
        <v>1148</v>
      </c>
      <c r="F427" s="265" t="s">
        <v>1149</v>
      </c>
      <c r="G427" s="266" t="s">
        <v>432</v>
      </c>
      <c r="H427" s="267">
        <v>207.5</v>
      </c>
      <c r="I427" s="268"/>
      <c r="J427" s="269">
        <f>ROUND(I427*H427,2)</f>
        <v>0</v>
      </c>
      <c r="K427" s="265" t="s">
        <v>20</v>
      </c>
      <c r="L427" s="270"/>
      <c r="M427" s="271" t="s">
        <v>20</v>
      </c>
      <c r="N427" s="272" t="s">
        <v>50</v>
      </c>
      <c r="O427" s="86"/>
      <c r="P427" s="207">
        <f>O427*H427</f>
        <v>0</v>
      </c>
      <c r="Q427" s="207">
        <v>0</v>
      </c>
      <c r="R427" s="207">
        <f>Q427*H427</f>
        <v>0</v>
      </c>
      <c r="S427" s="207">
        <v>0</v>
      </c>
      <c r="T427" s="208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09" t="s">
        <v>486</v>
      </c>
      <c r="AT427" s="209" t="s">
        <v>290</v>
      </c>
      <c r="AU427" s="209" t="s">
        <v>88</v>
      </c>
      <c r="AY427" s="19" t="s">
        <v>137</v>
      </c>
      <c r="BE427" s="210">
        <f>IF(N427="základní",J427,0)</f>
        <v>0</v>
      </c>
      <c r="BF427" s="210">
        <f>IF(N427="snížená",J427,0)</f>
        <v>0</v>
      </c>
      <c r="BG427" s="210">
        <f>IF(N427="zákl. přenesená",J427,0)</f>
        <v>0</v>
      </c>
      <c r="BH427" s="210">
        <f>IF(N427="sníž. přenesená",J427,0)</f>
        <v>0</v>
      </c>
      <c r="BI427" s="210">
        <f>IF(N427="nulová",J427,0)</f>
        <v>0</v>
      </c>
      <c r="BJ427" s="19" t="s">
        <v>22</v>
      </c>
      <c r="BK427" s="210">
        <f>ROUND(I427*H427,2)</f>
        <v>0</v>
      </c>
      <c r="BL427" s="19" t="s">
        <v>201</v>
      </c>
      <c r="BM427" s="209" t="s">
        <v>1150</v>
      </c>
    </row>
    <row r="428" spans="1:47" s="2" customFormat="1" ht="12">
      <c r="A428" s="40"/>
      <c r="B428" s="41"/>
      <c r="C428" s="42"/>
      <c r="D428" s="211" t="s">
        <v>144</v>
      </c>
      <c r="E428" s="42"/>
      <c r="F428" s="212" t="s">
        <v>1149</v>
      </c>
      <c r="G428" s="42"/>
      <c r="H428" s="42"/>
      <c r="I428" s="213"/>
      <c r="J428" s="42"/>
      <c r="K428" s="42"/>
      <c r="L428" s="46"/>
      <c r="M428" s="214"/>
      <c r="N428" s="215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144</v>
      </c>
      <c r="AU428" s="19" t="s">
        <v>88</v>
      </c>
    </row>
    <row r="429" spans="1:47" s="2" customFormat="1" ht="12">
      <c r="A429" s="40"/>
      <c r="B429" s="41"/>
      <c r="C429" s="42"/>
      <c r="D429" s="211" t="s">
        <v>145</v>
      </c>
      <c r="E429" s="42"/>
      <c r="F429" s="216" t="s">
        <v>1151</v>
      </c>
      <c r="G429" s="42"/>
      <c r="H429" s="42"/>
      <c r="I429" s="213"/>
      <c r="J429" s="42"/>
      <c r="K429" s="42"/>
      <c r="L429" s="46"/>
      <c r="M429" s="214"/>
      <c r="N429" s="215"/>
      <c r="O429" s="86"/>
      <c r="P429" s="86"/>
      <c r="Q429" s="86"/>
      <c r="R429" s="86"/>
      <c r="S429" s="86"/>
      <c r="T429" s="87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T429" s="19" t="s">
        <v>145</v>
      </c>
      <c r="AU429" s="19" t="s">
        <v>88</v>
      </c>
    </row>
    <row r="430" spans="1:65" s="2" customFormat="1" ht="16.5" customHeight="1">
      <c r="A430" s="40"/>
      <c r="B430" s="41"/>
      <c r="C430" s="263" t="s">
        <v>1152</v>
      </c>
      <c r="D430" s="263" t="s">
        <v>290</v>
      </c>
      <c r="E430" s="264" t="s">
        <v>1153</v>
      </c>
      <c r="F430" s="265" t="s">
        <v>1154</v>
      </c>
      <c r="G430" s="266" t="s">
        <v>432</v>
      </c>
      <c r="H430" s="267">
        <v>38.4</v>
      </c>
      <c r="I430" s="268"/>
      <c r="J430" s="269">
        <f>ROUND(I430*H430,2)</f>
        <v>0</v>
      </c>
      <c r="K430" s="265" t="s">
        <v>20</v>
      </c>
      <c r="L430" s="270"/>
      <c r="M430" s="271" t="s">
        <v>20</v>
      </c>
      <c r="N430" s="272" t="s">
        <v>50</v>
      </c>
      <c r="O430" s="86"/>
      <c r="P430" s="207">
        <f>O430*H430</f>
        <v>0</v>
      </c>
      <c r="Q430" s="207">
        <v>0</v>
      </c>
      <c r="R430" s="207">
        <f>Q430*H430</f>
        <v>0</v>
      </c>
      <c r="S430" s="207">
        <v>0</v>
      </c>
      <c r="T430" s="208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09" t="s">
        <v>486</v>
      </c>
      <c r="AT430" s="209" t="s">
        <v>290</v>
      </c>
      <c r="AU430" s="209" t="s">
        <v>88</v>
      </c>
      <c r="AY430" s="19" t="s">
        <v>137</v>
      </c>
      <c r="BE430" s="210">
        <f>IF(N430="základní",J430,0)</f>
        <v>0</v>
      </c>
      <c r="BF430" s="210">
        <f>IF(N430="snížená",J430,0)</f>
        <v>0</v>
      </c>
      <c r="BG430" s="210">
        <f>IF(N430="zákl. přenesená",J430,0)</f>
        <v>0</v>
      </c>
      <c r="BH430" s="210">
        <f>IF(N430="sníž. přenesená",J430,0)</f>
        <v>0</v>
      </c>
      <c r="BI430" s="210">
        <f>IF(N430="nulová",J430,0)</f>
        <v>0</v>
      </c>
      <c r="BJ430" s="19" t="s">
        <v>22</v>
      </c>
      <c r="BK430" s="210">
        <f>ROUND(I430*H430,2)</f>
        <v>0</v>
      </c>
      <c r="BL430" s="19" t="s">
        <v>201</v>
      </c>
      <c r="BM430" s="209" t="s">
        <v>1155</v>
      </c>
    </row>
    <row r="431" spans="1:47" s="2" customFormat="1" ht="12">
      <c r="A431" s="40"/>
      <c r="B431" s="41"/>
      <c r="C431" s="42"/>
      <c r="D431" s="211" t="s">
        <v>144</v>
      </c>
      <c r="E431" s="42"/>
      <c r="F431" s="212" t="s">
        <v>1154</v>
      </c>
      <c r="G431" s="42"/>
      <c r="H431" s="42"/>
      <c r="I431" s="213"/>
      <c r="J431" s="42"/>
      <c r="K431" s="42"/>
      <c r="L431" s="46"/>
      <c r="M431" s="214"/>
      <c r="N431" s="215"/>
      <c r="O431" s="86"/>
      <c r="P431" s="86"/>
      <c r="Q431" s="86"/>
      <c r="R431" s="86"/>
      <c r="S431" s="86"/>
      <c r="T431" s="87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T431" s="19" t="s">
        <v>144</v>
      </c>
      <c r="AU431" s="19" t="s">
        <v>88</v>
      </c>
    </row>
    <row r="432" spans="1:47" s="2" customFormat="1" ht="12">
      <c r="A432" s="40"/>
      <c r="B432" s="41"/>
      <c r="C432" s="42"/>
      <c r="D432" s="211" t="s">
        <v>145</v>
      </c>
      <c r="E432" s="42"/>
      <c r="F432" s="216" t="s">
        <v>1151</v>
      </c>
      <c r="G432" s="42"/>
      <c r="H432" s="42"/>
      <c r="I432" s="213"/>
      <c r="J432" s="42"/>
      <c r="K432" s="42"/>
      <c r="L432" s="46"/>
      <c r="M432" s="214"/>
      <c r="N432" s="215"/>
      <c r="O432" s="86"/>
      <c r="P432" s="86"/>
      <c r="Q432" s="86"/>
      <c r="R432" s="86"/>
      <c r="S432" s="86"/>
      <c r="T432" s="87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T432" s="19" t="s">
        <v>145</v>
      </c>
      <c r="AU432" s="19" t="s">
        <v>88</v>
      </c>
    </row>
    <row r="433" spans="1:65" s="2" customFormat="1" ht="16.5" customHeight="1">
      <c r="A433" s="40"/>
      <c r="B433" s="41"/>
      <c r="C433" s="263" t="s">
        <v>1156</v>
      </c>
      <c r="D433" s="263" t="s">
        <v>290</v>
      </c>
      <c r="E433" s="264" t="s">
        <v>1157</v>
      </c>
      <c r="F433" s="265" t="s">
        <v>1158</v>
      </c>
      <c r="G433" s="266" t="s">
        <v>432</v>
      </c>
      <c r="H433" s="267">
        <v>14.4</v>
      </c>
      <c r="I433" s="268"/>
      <c r="J433" s="269">
        <f>ROUND(I433*H433,2)</f>
        <v>0</v>
      </c>
      <c r="K433" s="265" t="s">
        <v>20</v>
      </c>
      <c r="L433" s="270"/>
      <c r="M433" s="271" t="s">
        <v>20</v>
      </c>
      <c r="N433" s="272" t="s">
        <v>50</v>
      </c>
      <c r="O433" s="86"/>
      <c r="P433" s="207">
        <f>O433*H433</f>
        <v>0</v>
      </c>
      <c r="Q433" s="207">
        <v>0</v>
      </c>
      <c r="R433" s="207">
        <f>Q433*H433</f>
        <v>0</v>
      </c>
      <c r="S433" s="207">
        <v>0</v>
      </c>
      <c r="T433" s="208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09" t="s">
        <v>486</v>
      </c>
      <c r="AT433" s="209" t="s">
        <v>290</v>
      </c>
      <c r="AU433" s="209" t="s">
        <v>88</v>
      </c>
      <c r="AY433" s="19" t="s">
        <v>137</v>
      </c>
      <c r="BE433" s="210">
        <f>IF(N433="základní",J433,0)</f>
        <v>0</v>
      </c>
      <c r="BF433" s="210">
        <f>IF(N433="snížená",J433,0)</f>
        <v>0</v>
      </c>
      <c r="BG433" s="210">
        <f>IF(N433="zákl. přenesená",J433,0)</f>
        <v>0</v>
      </c>
      <c r="BH433" s="210">
        <f>IF(N433="sníž. přenesená",J433,0)</f>
        <v>0</v>
      </c>
      <c r="BI433" s="210">
        <f>IF(N433="nulová",J433,0)</f>
        <v>0</v>
      </c>
      <c r="BJ433" s="19" t="s">
        <v>22</v>
      </c>
      <c r="BK433" s="210">
        <f>ROUND(I433*H433,2)</f>
        <v>0</v>
      </c>
      <c r="BL433" s="19" t="s">
        <v>201</v>
      </c>
      <c r="BM433" s="209" t="s">
        <v>1159</v>
      </c>
    </row>
    <row r="434" spans="1:47" s="2" customFormat="1" ht="12">
      <c r="A434" s="40"/>
      <c r="B434" s="41"/>
      <c r="C434" s="42"/>
      <c r="D434" s="211" t="s">
        <v>144</v>
      </c>
      <c r="E434" s="42"/>
      <c r="F434" s="212" t="s">
        <v>1158</v>
      </c>
      <c r="G434" s="42"/>
      <c r="H434" s="42"/>
      <c r="I434" s="213"/>
      <c r="J434" s="42"/>
      <c r="K434" s="42"/>
      <c r="L434" s="46"/>
      <c r="M434" s="214"/>
      <c r="N434" s="215"/>
      <c r="O434" s="86"/>
      <c r="P434" s="86"/>
      <c r="Q434" s="86"/>
      <c r="R434" s="86"/>
      <c r="S434" s="86"/>
      <c r="T434" s="87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T434" s="19" t="s">
        <v>144</v>
      </c>
      <c r="AU434" s="19" t="s">
        <v>88</v>
      </c>
    </row>
    <row r="435" spans="1:47" s="2" customFormat="1" ht="12">
      <c r="A435" s="40"/>
      <c r="B435" s="41"/>
      <c r="C435" s="42"/>
      <c r="D435" s="211" t="s">
        <v>145</v>
      </c>
      <c r="E435" s="42"/>
      <c r="F435" s="216" t="s">
        <v>1160</v>
      </c>
      <c r="G435" s="42"/>
      <c r="H435" s="42"/>
      <c r="I435" s="213"/>
      <c r="J435" s="42"/>
      <c r="K435" s="42"/>
      <c r="L435" s="46"/>
      <c r="M435" s="214"/>
      <c r="N435" s="215"/>
      <c r="O435" s="86"/>
      <c r="P435" s="86"/>
      <c r="Q435" s="86"/>
      <c r="R435" s="86"/>
      <c r="S435" s="86"/>
      <c r="T435" s="87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T435" s="19" t="s">
        <v>145</v>
      </c>
      <c r="AU435" s="19" t="s">
        <v>88</v>
      </c>
    </row>
    <row r="436" spans="1:65" s="2" customFormat="1" ht="16.5" customHeight="1">
      <c r="A436" s="40"/>
      <c r="B436" s="41"/>
      <c r="C436" s="198" t="s">
        <v>1161</v>
      </c>
      <c r="D436" s="198" t="s">
        <v>138</v>
      </c>
      <c r="E436" s="199" t="s">
        <v>1162</v>
      </c>
      <c r="F436" s="200" t="s">
        <v>1163</v>
      </c>
      <c r="G436" s="201" t="s">
        <v>432</v>
      </c>
      <c r="H436" s="202">
        <v>615.4</v>
      </c>
      <c r="I436" s="203"/>
      <c r="J436" s="204">
        <f>ROUND(I436*H436,2)</f>
        <v>0</v>
      </c>
      <c r="K436" s="200" t="s">
        <v>237</v>
      </c>
      <c r="L436" s="46"/>
      <c r="M436" s="205" t="s">
        <v>20</v>
      </c>
      <c r="N436" s="206" t="s">
        <v>50</v>
      </c>
      <c r="O436" s="86"/>
      <c r="P436" s="207">
        <f>O436*H436</f>
        <v>0</v>
      </c>
      <c r="Q436" s="207">
        <v>5E-05</v>
      </c>
      <c r="R436" s="207">
        <f>Q436*H436</f>
        <v>0.03077</v>
      </c>
      <c r="S436" s="207">
        <v>0</v>
      </c>
      <c r="T436" s="208">
        <f>S436*H436</f>
        <v>0</v>
      </c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09" t="s">
        <v>201</v>
      </c>
      <c r="AT436" s="209" t="s">
        <v>138</v>
      </c>
      <c r="AU436" s="209" t="s">
        <v>88</v>
      </c>
      <c r="AY436" s="19" t="s">
        <v>137</v>
      </c>
      <c r="BE436" s="210">
        <f>IF(N436="základní",J436,0)</f>
        <v>0</v>
      </c>
      <c r="BF436" s="210">
        <f>IF(N436="snížená",J436,0)</f>
        <v>0</v>
      </c>
      <c r="BG436" s="210">
        <f>IF(N436="zákl. přenesená",J436,0)</f>
        <v>0</v>
      </c>
      <c r="BH436" s="210">
        <f>IF(N436="sníž. přenesená",J436,0)</f>
        <v>0</v>
      </c>
      <c r="BI436" s="210">
        <f>IF(N436="nulová",J436,0)</f>
        <v>0</v>
      </c>
      <c r="BJ436" s="19" t="s">
        <v>22</v>
      </c>
      <c r="BK436" s="210">
        <f>ROUND(I436*H436,2)</f>
        <v>0</v>
      </c>
      <c r="BL436" s="19" t="s">
        <v>201</v>
      </c>
      <c r="BM436" s="209" t="s">
        <v>1164</v>
      </c>
    </row>
    <row r="437" spans="1:47" s="2" customFormat="1" ht="12">
      <c r="A437" s="40"/>
      <c r="B437" s="41"/>
      <c r="C437" s="42"/>
      <c r="D437" s="211" t="s">
        <v>144</v>
      </c>
      <c r="E437" s="42"/>
      <c r="F437" s="212" t="s">
        <v>1165</v>
      </c>
      <c r="G437" s="42"/>
      <c r="H437" s="42"/>
      <c r="I437" s="213"/>
      <c r="J437" s="42"/>
      <c r="K437" s="42"/>
      <c r="L437" s="46"/>
      <c r="M437" s="214"/>
      <c r="N437" s="215"/>
      <c r="O437" s="86"/>
      <c r="P437" s="86"/>
      <c r="Q437" s="86"/>
      <c r="R437" s="86"/>
      <c r="S437" s="86"/>
      <c r="T437" s="87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T437" s="19" t="s">
        <v>144</v>
      </c>
      <c r="AU437" s="19" t="s">
        <v>88</v>
      </c>
    </row>
    <row r="438" spans="1:47" s="2" customFormat="1" ht="12">
      <c r="A438" s="40"/>
      <c r="B438" s="41"/>
      <c r="C438" s="42"/>
      <c r="D438" s="229" t="s">
        <v>240</v>
      </c>
      <c r="E438" s="42"/>
      <c r="F438" s="230" t="s">
        <v>1166</v>
      </c>
      <c r="G438" s="42"/>
      <c r="H438" s="42"/>
      <c r="I438" s="213"/>
      <c r="J438" s="42"/>
      <c r="K438" s="42"/>
      <c r="L438" s="46"/>
      <c r="M438" s="214"/>
      <c r="N438" s="215"/>
      <c r="O438" s="86"/>
      <c r="P438" s="86"/>
      <c r="Q438" s="86"/>
      <c r="R438" s="86"/>
      <c r="S438" s="86"/>
      <c r="T438" s="87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T438" s="19" t="s">
        <v>240</v>
      </c>
      <c r="AU438" s="19" t="s">
        <v>88</v>
      </c>
    </row>
    <row r="439" spans="1:47" s="2" customFormat="1" ht="12">
      <c r="A439" s="40"/>
      <c r="B439" s="41"/>
      <c r="C439" s="42"/>
      <c r="D439" s="211" t="s">
        <v>145</v>
      </c>
      <c r="E439" s="42"/>
      <c r="F439" s="216" t="s">
        <v>1167</v>
      </c>
      <c r="G439" s="42"/>
      <c r="H439" s="42"/>
      <c r="I439" s="213"/>
      <c r="J439" s="42"/>
      <c r="K439" s="42"/>
      <c r="L439" s="46"/>
      <c r="M439" s="214"/>
      <c r="N439" s="215"/>
      <c r="O439" s="86"/>
      <c r="P439" s="86"/>
      <c r="Q439" s="86"/>
      <c r="R439" s="86"/>
      <c r="S439" s="86"/>
      <c r="T439" s="87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T439" s="19" t="s">
        <v>145</v>
      </c>
      <c r="AU439" s="19" t="s">
        <v>88</v>
      </c>
    </row>
    <row r="440" spans="1:65" s="2" customFormat="1" ht="16.5" customHeight="1">
      <c r="A440" s="40"/>
      <c r="B440" s="41"/>
      <c r="C440" s="263" t="s">
        <v>1168</v>
      </c>
      <c r="D440" s="263" t="s">
        <v>290</v>
      </c>
      <c r="E440" s="264" t="s">
        <v>1169</v>
      </c>
      <c r="F440" s="265" t="s">
        <v>1170</v>
      </c>
      <c r="G440" s="266" t="s">
        <v>432</v>
      </c>
      <c r="H440" s="267">
        <v>615.4</v>
      </c>
      <c r="I440" s="268"/>
      <c r="J440" s="269">
        <f>ROUND(I440*H440,2)</f>
        <v>0</v>
      </c>
      <c r="K440" s="265" t="s">
        <v>20</v>
      </c>
      <c r="L440" s="270"/>
      <c r="M440" s="271" t="s">
        <v>20</v>
      </c>
      <c r="N440" s="272" t="s">
        <v>50</v>
      </c>
      <c r="O440" s="86"/>
      <c r="P440" s="207">
        <f>O440*H440</f>
        <v>0</v>
      </c>
      <c r="Q440" s="207">
        <v>0.001</v>
      </c>
      <c r="R440" s="207">
        <f>Q440*H440</f>
        <v>0.6154</v>
      </c>
      <c r="S440" s="207">
        <v>0</v>
      </c>
      <c r="T440" s="208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09" t="s">
        <v>486</v>
      </c>
      <c r="AT440" s="209" t="s">
        <v>290</v>
      </c>
      <c r="AU440" s="209" t="s">
        <v>88</v>
      </c>
      <c r="AY440" s="19" t="s">
        <v>137</v>
      </c>
      <c r="BE440" s="210">
        <f>IF(N440="základní",J440,0)</f>
        <v>0</v>
      </c>
      <c r="BF440" s="210">
        <f>IF(N440="snížená",J440,0)</f>
        <v>0</v>
      </c>
      <c r="BG440" s="210">
        <f>IF(N440="zákl. přenesená",J440,0)</f>
        <v>0</v>
      </c>
      <c r="BH440" s="210">
        <f>IF(N440="sníž. přenesená",J440,0)</f>
        <v>0</v>
      </c>
      <c r="BI440" s="210">
        <f>IF(N440="nulová",J440,0)</f>
        <v>0</v>
      </c>
      <c r="BJ440" s="19" t="s">
        <v>22</v>
      </c>
      <c r="BK440" s="210">
        <f>ROUND(I440*H440,2)</f>
        <v>0</v>
      </c>
      <c r="BL440" s="19" t="s">
        <v>201</v>
      </c>
      <c r="BM440" s="209" t="s">
        <v>1171</v>
      </c>
    </row>
    <row r="441" spans="1:47" s="2" customFormat="1" ht="12">
      <c r="A441" s="40"/>
      <c r="B441" s="41"/>
      <c r="C441" s="42"/>
      <c r="D441" s="211" t="s">
        <v>144</v>
      </c>
      <c r="E441" s="42"/>
      <c r="F441" s="212" t="s">
        <v>1170</v>
      </c>
      <c r="G441" s="42"/>
      <c r="H441" s="42"/>
      <c r="I441" s="213"/>
      <c r="J441" s="42"/>
      <c r="K441" s="42"/>
      <c r="L441" s="46"/>
      <c r="M441" s="214"/>
      <c r="N441" s="215"/>
      <c r="O441" s="86"/>
      <c r="P441" s="86"/>
      <c r="Q441" s="86"/>
      <c r="R441" s="86"/>
      <c r="S441" s="86"/>
      <c r="T441" s="87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T441" s="19" t="s">
        <v>144</v>
      </c>
      <c r="AU441" s="19" t="s">
        <v>88</v>
      </c>
    </row>
    <row r="442" spans="1:65" s="2" customFormat="1" ht="16.5" customHeight="1">
      <c r="A442" s="40"/>
      <c r="B442" s="41"/>
      <c r="C442" s="198" t="s">
        <v>1172</v>
      </c>
      <c r="D442" s="198" t="s">
        <v>138</v>
      </c>
      <c r="E442" s="199" t="s">
        <v>568</v>
      </c>
      <c r="F442" s="200" t="s">
        <v>569</v>
      </c>
      <c r="G442" s="201" t="s">
        <v>293</v>
      </c>
      <c r="H442" s="202">
        <v>20.224</v>
      </c>
      <c r="I442" s="203"/>
      <c r="J442" s="204">
        <f>ROUND(I442*H442,2)</f>
        <v>0</v>
      </c>
      <c r="K442" s="200" t="s">
        <v>237</v>
      </c>
      <c r="L442" s="46"/>
      <c r="M442" s="205" t="s">
        <v>20</v>
      </c>
      <c r="N442" s="206" t="s">
        <v>50</v>
      </c>
      <c r="O442" s="86"/>
      <c r="P442" s="207">
        <f>O442*H442</f>
        <v>0</v>
      </c>
      <c r="Q442" s="207">
        <v>0</v>
      </c>
      <c r="R442" s="207">
        <f>Q442*H442</f>
        <v>0</v>
      </c>
      <c r="S442" s="207">
        <v>0</v>
      </c>
      <c r="T442" s="208">
        <f>S442*H442</f>
        <v>0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09" t="s">
        <v>201</v>
      </c>
      <c r="AT442" s="209" t="s">
        <v>138</v>
      </c>
      <c r="AU442" s="209" t="s">
        <v>88</v>
      </c>
      <c r="AY442" s="19" t="s">
        <v>137</v>
      </c>
      <c r="BE442" s="210">
        <f>IF(N442="základní",J442,0)</f>
        <v>0</v>
      </c>
      <c r="BF442" s="210">
        <f>IF(N442="snížená",J442,0)</f>
        <v>0</v>
      </c>
      <c r="BG442" s="210">
        <f>IF(N442="zákl. přenesená",J442,0)</f>
        <v>0</v>
      </c>
      <c r="BH442" s="210">
        <f>IF(N442="sníž. přenesená",J442,0)</f>
        <v>0</v>
      </c>
      <c r="BI442" s="210">
        <f>IF(N442="nulová",J442,0)</f>
        <v>0</v>
      </c>
      <c r="BJ442" s="19" t="s">
        <v>22</v>
      </c>
      <c r="BK442" s="210">
        <f>ROUND(I442*H442,2)</f>
        <v>0</v>
      </c>
      <c r="BL442" s="19" t="s">
        <v>201</v>
      </c>
      <c r="BM442" s="209" t="s">
        <v>1173</v>
      </c>
    </row>
    <row r="443" spans="1:47" s="2" customFormat="1" ht="12">
      <c r="A443" s="40"/>
      <c r="B443" s="41"/>
      <c r="C443" s="42"/>
      <c r="D443" s="211" t="s">
        <v>144</v>
      </c>
      <c r="E443" s="42"/>
      <c r="F443" s="212" t="s">
        <v>571</v>
      </c>
      <c r="G443" s="42"/>
      <c r="H443" s="42"/>
      <c r="I443" s="213"/>
      <c r="J443" s="42"/>
      <c r="K443" s="42"/>
      <c r="L443" s="46"/>
      <c r="M443" s="214"/>
      <c r="N443" s="215"/>
      <c r="O443" s="86"/>
      <c r="P443" s="86"/>
      <c r="Q443" s="86"/>
      <c r="R443" s="86"/>
      <c r="S443" s="86"/>
      <c r="T443" s="87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T443" s="19" t="s">
        <v>144</v>
      </c>
      <c r="AU443" s="19" t="s">
        <v>88</v>
      </c>
    </row>
    <row r="444" spans="1:47" s="2" customFormat="1" ht="12">
      <c r="A444" s="40"/>
      <c r="B444" s="41"/>
      <c r="C444" s="42"/>
      <c r="D444" s="229" t="s">
        <v>240</v>
      </c>
      <c r="E444" s="42"/>
      <c r="F444" s="230" t="s">
        <v>572</v>
      </c>
      <c r="G444" s="42"/>
      <c r="H444" s="42"/>
      <c r="I444" s="213"/>
      <c r="J444" s="42"/>
      <c r="K444" s="42"/>
      <c r="L444" s="46"/>
      <c r="M444" s="214"/>
      <c r="N444" s="215"/>
      <c r="O444" s="86"/>
      <c r="P444" s="86"/>
      <c r="Q444" s="86"/>
      <c r="R444" s="86"/>
      <c r="S444" s="86"/>
      <c r="T444" s="87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T444" s="19" t="s">
        <v>240</v>
      </c>
      <c r="AU444" s="19" t="s">
        <v>88</v>
      </c>
    </row>
    <row r="445" spans="1:63" s="11" customFormat="1" ht="22.8" customHeight="1">
      <c r="A445" s="11"/>
      <c r="B445" s="184"/>
      <c r="C445" s="185"/>
      <c r="D445" s="186" t="s">
        <v>78</v>
      </c>
      <c r="E445" s="227" t="s">
        <v>828</v>
      </c>
      <c r="F445" s="227" t="s">
        <v>829</v>
      </c>
      <c r="G445" s="185"/>
      <c r="H445" s="185"/>
      <c r="I445" s="188"/>
      <c r="J445" s="228">
        <f>BK445</f>
        <v>0</v>
      </c>
      <c r="K445" s="185"/>
      <c r="L445" s="190"/>
      <c r="M445" s="191"/>
      <c r="N445" s="192"/>
      <c r="O445" s="192"/>
      <c r="P445" s="193">
        <f>SUM(P446:P453)</f>
        <v>0</v>
      </c>
      <c r="Q445" s="192"/>
      <c r="R445" s="193">
        <f>SUM(R446:R453)</f>
        <v>0.020777579999999997</v>
      </c>
      <c r="S445" s="192"/>
      <c r="T445" s="194">
        <f>SUM(T446:T453)</f>
        <v>0</v>
      </c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R445" s="195" t="s">
        <v>88</v>
      </c>
      <c r="AT445" s="196" t="s">
        <v>78</v>
      </c>
      <c r="AU445" s="196" t="s">
        <v>22</v>
      </c>
      <c r="AY445" s="195" t="s">
        <v>137</v>
      </c>
      <c r="BK445" s="197">
        <f>SUM(BK446:BK453)</f>
        <v>0</v>
      </c>
    </row>
    <row r="446" spans="1:65" s="2" customFormat="1" ht="16.5" customHeight="1">
      <c r="A446" s="40"/>
      <c r="B446" s="41"/>
      <c r="C446" s="198" t="s">
        <v>1174</v>
      </c>
      <c r="D446" s="198" t="s">
        <v>138</v>
      </c>
      <c r="E446" s="199" t="s">
        <v>1175</v>
      </c>
      <c r="F446" s="200" t="s">
        <v>1176</v>
      </c>
      <c r="G446" s="201" t="s">
        <v>236</v>
      </c>
      <c r="H446" s="202">
        <v>76.954</v>
      </c>
      <c r="I446" s="203"/>
      <c r="J446" s="204">
        <f>ROUND(I446*H446,2)</f>
        <v>0</v>
      </c>
      <c r="K446" s="200" t="s">
        <v>237</v>
      </c>
      <c r="L446" s="46"/>
      <c r="M446" s="205" t="s">
        <v>20</v>
      </c>
      <c r="N446" s="206" t="s">
        <v>50</v>
      </c>
      <c r="O446" s="86"/>
      <c r="P446" s="207">
        <f>O446*H446</f>
        <v>0</v>
      </c>
      <c r="Q446" s="207">
        <v>0.00027</v>
      </c>
      <c r="R446" s="207">
        <f>Q446*H446</f>
        <v>0.020777579999999997</v>
      </c>
      <c r="S446" s="207">
        <v>0</v>
      </c>
      <c r="T446" s="208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09" t="s">
        <v>201</v>
      </c>
      <c r="AT446" s="209" t="s">
        <v>138</v>
      </c>
      <c r="AU446" s="209" t="s">
        <v>88</v>
      </c>
      <c r="AY446" s="19" t="s">
        <v>137</v>
      </c>
      <c r="BE446" s="210">
        <f>IF(N446="základní",J446,0)</f>
        <v>0</v>
      </c>
      <c r="BF446" s="210">
        <f>IF(N446="snížená",J446,0)</f>
        <v>0</v>
      </c>
      <c r="BG446" s="210">
        <f>IF(N446="zákl. přenesená",J446,0)</f>
        <v>0</v>
      </c>
      <c r="BH446" s="210">
        <f>IF(N446="sníž. přenesená",J446,0)</f>
        <v>0</v>
      </c>
      <c r="BI446" s="210">
        <f>IF(N446="nulová",J446,0)</f>
        <v>0</v>
      </c>
      <c r="BJ446" s="19" t="s">
        <v>22</v>
      </c>
      <c r="BK446" s="210">
        <f>ROUND(I446*H446,2)</f>
        <v>0</v>
      </c>
      <c r="BL446" s="19" t="s">
        <v>201</v>
      </c>
      <c r="BM446" s="209" t="s">
        <v>1177</v>
      </c>
    </row>
    <row r="447" spans="1:47" s="2" customFormat="1" ht="12">
      <c r="A447" s="40"/>
      <c r="B447" s="41"/>
      <c r="C447" s="42"/>
      <c r="D447" s="211" t="s">
        <v>144</v>
      </c>
      <c r="E447" s="42"/>
      <c r="F447" s="212" t="s">
        <v>1178</v>
      </c>
      <c r="G447" s="42"/>
      <c r="H447" s="42"/>
      <c r="I447" s="213"/>
      <c r="J447" s="42"/>
      <c r="K447" s="42"/>
      <c r="L447" s="46"/>
      <c r="M447" s="214"/>
      <c r="N447" s="215"/>
      <c r="O447" s="86"/>
      <c r="P447" s="86"/>
      <c r="Q447" s="86"/>
      <c r="R447" s="86"/>
      <c r="S447" s="86"/>
      <c r="T447" s="87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T447" s="19" t="s">
        <v>144</v>
      </c>
      <c r="AU447" s="19" t="s">
        <v>88</v>
      </c>
    </row>
    <row r="448" spans="1:47" s="2" customFormat="1" ht="12">
      <c r="A448" s="40"/>
      <c r="B448" s="41"/>
      <c r="C448" s="42"/>
      <c r="D448" s="229" t="s">
        <v>240</v>
      </c>
      <c r="E448" s="42"/>
      <c r="F448" s="230" t="s">
        <v>1179</v>
      </c>
      <c r="G448" s="42"/>
      <c r="H448" s="42"/>
      <c r="I448" s="213"/>
      <c r="J448" s="42"/>
      <c r="K448" s="42"/>
      <c r="L448" s="46"/>
      <c r="M448" s="214"/>
      <c r="N448" s="215"/>
      <c r="O448" s="86"/>
      <c r="P448" s="86"/>
      <c r="Q448" s="86"/>
      <c r="R448" s="86"/>
      <c r="S448" s="86"/>
      <c r="T448" s="87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T448" s="19" t="s">
        <v>240</v>
      </c>
      <c r="AU448" s="19" t="s">
        <v>88</v>
      </c>
    </row>
    <row r="449" spans="1:51" s="15" customFormat="1" ht="12">
      <c r="A449" s="15"/>
      <c r="B449" s="253"/>
      <c r="C449" s="254"/>
      <c r="D449" s="211" t="s">
        <v>242</v>
      </c>
      <c r="E449" s="255" t="s">
        <v>20</v>
      </c>
      <c r="F449" s="256" t="s">
        <v>1180</v>
      </c>
      <c r="G449" s="254"/>
      <c r="H449" s="255" t="s">
        <v>20</v>
      </c>
      <c r="I449" s="257"/>
      <c r="J449" s="254"/>
      <c r="K449" s="254"/>
      <c r="L449" s="258"/>
      <c r="M449" s="259"/>
      <c r="N449" s="260"/>
      <c r="O449" s="260"/>
      <c r="P449" s="260"/>
      <c r="Q449" s="260"/>
      <c r="R449" s="260"/>
      <c r="S449" s="260"/>
      <c r="T449" s="261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T449" s="262" t="s">
        <v>242</v>
      </c>
      <c r="AU449" s="262" t="s">
        <v>88</v>
      </c>
      <c r="AV449" s="15" t="s">
        <v>22</v>
      </c>
      <c r="AW449" s="15" t="s">
        <v>40</v>
      </c>
      <c r="AX449" s="15" t="s">
        <v>79</v>
      </c>
      <c r="AY449" s="262" t="s">
        <v>137</v>
      </c>
    </row>
    <row r="450" spans="1:51" s="13" customFormat="1" ht="12">
      <c r="A450" s="13"/>
      <c r="B450" s="231"/>
      <c r="C450" s="232"/>
      <c r="D450" s="211" t="s">
        <v>242</v>
      </c>
      <c r="E450" s="233" t="s">
        <v>20</v>
      </c>
      <c r="F450" s="234" t="s">
        <v>1181</v>
      </c>
      <c r="G450" s="232"/>
      <c r="H450" s="235">
        <v>76.558</v>
      </c>
      <c r="I450" s="236"/>
      <c r="J450" s="232"/>
      <c r="K450" s="232"/>
      <c r="L450" s="237"/>
      <c r="M450" s="238"/>
      <c r="N450" s="239"/>
      <c r="O450" s="239"/>
      <c r="P450" s="239"/>
      <c r="Q450" s="239"/>
      <c r="R450" s="239"/>
      <c r="S450" s="239"/>
      <c r="T450" s="240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1" t="s">
        <v>242</v>
      </c>
      <c r="AU450" s="241" t="s">
        <v>88</v>
      </c>
      <c r="AV450" s="13" t="s">
        <v>88</v>
      </c>
      <c r="AW450" s="13" t="s">
        <v>40</v>
      </c>
      <c r="AX450" s="13" t="s">
        <v>79</v>
      </c>
      <c r="AY450" s="241" t="s">
        <v>137</v>
      </c>
    </row>
    <row r="451" spans="1:51" s="15" customFormat="1" ht="12">
      <c r="A451" s="15"/>
      <c r="B451" s="253"/>
      <c r="C451" s="254"/>
      <c r="D451" s="211" t="s">
        <v>242</v>
      </c>
      <c r="E451" s="255" t="s">
        <v>20</v>
      </c>
      <c r="F451" s="256" t="s">
        <v>1182</v>
      </c>
      <c r="G451" s="254"/>
      <c r="H451" s="255" t="s">
        <v>20</v>
      </c>
      <c r="I451" s="257"/>
      <c r="J451" s="254"/>
      <c r="K451" s="254"/>
      <c r="L451" s="258"/>
      <c r="M451" s="259"/>
      <c r="N451" s="260"/>
      <c r="O451" s="260"/>
      <c r="P451" s="260"/>
      <c r="Q451" s="260"/>
      <c r="R451" s="260"/>
      <c r="S451" s="260"/>
      <c r="T451" s="261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T451" s="262" t="s">
        <v>242</v>
      </c>
      <c r="AU451" s="262" t="s">
        <v>88</v>
      </c>
      <c r="AV451" s="15" t="s">
        <v>22</v>
      </c>
      <c r="AW451" s="15" t="s">
        <v>40</v>
      </c>
      <c r="AX451" s="15" t="s">
        <v>79</v>
      </c>
      <c r="AY451" s="262" t="s">
        <v>137</v>
      </c>
    </row>
    <row r="452" spans="1:51" s="13" customFormat="1" ht="12">
      <c r="A452" s="13"/>
      <c r="B452" s="231"/>
      <c r="C452" s="232"/>
      <c r="D452" s="211" t="s">
        <v>242</v>
      </c>
      <c r="E452" s="233" t="s">
        <v>20</v>
      </c>
      <c r="F452" s="234" t="s">
        <v>1183</v>
      </c>
      <c r="G452" s="232"/>
      <c r="H452" s="235">
        <v>0.396</v>
      </c>
      <c r="I452" s="236"/>
      <c r="J452" s="232"/>
      <c r="K452" s="232"/>
      <c r="L452" s="237"/>
      <c r="M452" s="238"/>
      <c r="N452" s="239"/>
      <c r="O452" s="239"/>
      <c r="P452" s="239"/>
      <c r="Q452" s="239"/>
      <c r="R452" s="239"/>
      <c r="S452" s="239"/>
      <c r="T452" s="240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1" t="s">
        <v>242</v>
      </c>
      <c r="AU452" s="241" t="s">
        <v>88</v>
      </c>
      <c r="AV452" s="13" t="s">
        <v>88</v>
      </c>
      <c r="AW452" s="13" t="s">
        <v>40</v>
      </c>
      <c r="AX452" s="13" t="s">
        <v>79</v>
      </c>
      <c r="AY452" s="241" t="s">
        <v>137</v>
      </c>
    </row>
    <row r="453" spans="1:51" s="14" customFormat="1" ht="12">
      <c r="A453" s="14"/>
      <c r="B453" s="242"/>
      <c r="C453" s="243"/>
      <c r="D453" s="211" t="s">
        <v>242</v>
      </c>
      <c r="E453" s="244" t="s">
        <v>20</v>
      </c>
      <c r="F453" s="245" t="s">
        <v>256</v>
      </c>
      <c r="G453" s="243"/>
      <c r="H453" s="246">
        <v>76.954</v>
      </c>
      <c r="I453" s="247"/>
      <c r="J453" s="243"/>
      <c r="K453" s="243"/>
      <c r="L453" s="248"/>
      <c r="M453" s="287"/>
      <c r="N453" s="288"/>
      <c r="O453" s="288"/>
      <c r="P453" s="288"/>
      <c r="Q453" s="288"/>
      <c r="R453" s="288"/>
      <c r="S453" s="288"/>
      <c r="T453" s="289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52" t="s">
        <v>242</v>
      </c>
      <c r="AU453" s="252" t="s">
        <v>88</v>
      </c>
      <c r="AV453" s="14" t="s">
        <v>142</v>
      </c>
      <c r="AW453" s="14" t="s">
        <v>40</v>
      </c>
      <c r="AX453" s="14" t="s">
        <v>22</v>
      </c>
      <c r="AY453" s="252" t="s">
        <v>137</v>
      </c>
    </row>
    <row r="454" spans="1:31" s="2" customFormat="1" ht="6.95" customHeight="1">
      <c r="A454" s="40"/>
      <c r="B454" s="61"/>
      <c r="C454" s="62"/>
      <c r="D454" s="62"/>
      <c r="E454" s="62"/>
      <c r="F454" s="62"/>
      <c r="G454" s="62"/>
      <c r="H454" s="62"/>
      <c r="I454" s="62"/>
      <c r="J454" s="62"/>
      <c r="K454" s="62"/>
      <c r="L454" s="46"/>
      <c r="M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</row>
  </sheetData>
  <sheetProtection password="CC35" sheet="1" objects="1" scenarios="1" formatColumns="0" formatRows="0" autoFilter="0"/>
  <autoFilter ref="C90:K453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6" r:id="rId1" display="https://podminky.urs.cz/item/CS_URS_2022_01/115101201"/>
    <hyperlink ref="F100" r:id="rId2" display="https://podminky.urs.cz/item/CS_URS_2022_01/132351253"/>
    <hyperlink ref="F111" r:id="rId3" display="https://podminky.urs.cz/item/CS_URS_2022_01/162351103"/>
    <hyperlink ref="F121" r:id="rId4" display="https://podminky.urs.cz/item/CS_URS_2022_01/167151101"/>
    <hyperlink ref="F127" r:id="rId5" display="https://podminky.urs.cz/item/CS_URS_2022_01/171251101"/>
    <hyperlink ref="F132" r:id="rId6" display="https://podminky.urs.cz/item/CS_URS_2022_01/174151101"/>
    <hyperlink ref="F139" r:id="rId7" display="https://podminky.urs.cz/item/CS_URS_2022_01/271532212"/>
    <hyperlink ref="F145" r:id="rId8" display="https://podminky.urs.cz/item/CS_URS_2022_01/273313511"/>
    <hyperlink ref="F153" r:id="rId9" display="https://podminky.urs.cz/item/CS_URS_2022_01/274322611"/>
    <hyperlink ref="F161" r:id="rId10" display="https://podminky.urs.cz/item/CS_URS_2022_01/274351121"/>
    <hyperlink ref="F167" r:id="rId11" display="https://podminky.urs.cz/item/CS_URS_2022_01/274351122"/>
    <hyperlink ref="F173" r:id="rId12" display="https://podminky.urs.cz/item/CS_URS_2022_01/274361821"/>
    <hyperlink ref="F187" r:id="rId13" display="https://podminky.urs.cz/item/CS_URS_2022_01/317941121"/>
    <hyperlink ref="F198" r:id="rId14" display="https://podminky.urs.cz/item/CS_URS_2022_01/321321116"/>
    <hyperlink ref="F216" r:id="rId15" display="https://podminky.urs.cz/item/CS_URS_2022_01/321351010"/>
    <hyperlink ref="F232" r:id="rId16" display="https://podminky.urs.cz/item/CS_URS_2022_01/321352010"/>
    <hyperlink ref="F248" r:id="rId17" display="https://podminky.urs.cz/item/CS_URS_2022_01/321366111"/>
    <hyperlink ref="F259" r:id="rId18" display="https://podminky.urs.cz/item/CS_URS_2022_01/451315114"/>
    <hyperlink ref="F265" r:id="rId19" display="https://podminky.urs.cz/item/CS_URS_2022_01/451315124"/>
    <hyperlink ref="F271" r:id="rId20" display="https://podminky.urs.cz/item/CS_URS_2022_01/452368113"/>
    <hyperlink ref="F278" r:id="rId21" display="https://podminky.urs.cz/item/CS_URS_2022_01/452368211"/>
    <hyperlink ref="F283" r:id="rId22" display="https://podminky.urs.cz/item/CS_URS_2022_01/457311118"/>
    <hyperlink ref="F289" r:id="rId23" display="https://podminky.urs.cz/item/CS_URS_2022_01/457311191"/>
    <hyperlink ref="F293" r:id="rId24" display="https://podminky.urs.cz/item/CS_URS_2022_01/463212121"/>
    <hyperlink ref="F299" r:id="rId25" display="https://podminky.urs.cz/item/CS_URS_2022_01/463212191"/>
    <hyperlink ref="F303" r:id="rId26" display="https://podminky.urs.cz/item/CS_URS_2022_01/464541111"/>
    <hyperlink ref="F311" r:id="rId27" display="https://podminky.urs.cz/item/CS_URS_2022_01/619991011"/>
    <hyperlink ref="F329" r:id="rId28" display="https://podminky.urs.cz/item/CS_URS_2022_01/857372122"/>
    <hyperlink ref="F335" r:id="rId29" display="https://podminky.urs.cz/item/CS_URS_2022_01/871370320"/>
    <hyperlink ref="F350" r:id="rId30" display="https://podminky.urs.cz/item/CS_URS_2022_01/899623161"/>
    <hyperlink ref="F354" r:id="rId31" display="https://podminky.urs.cz/item/CS_URS_2022_01/899643111"/>
    <hyperlink ref="F359" r:id="rId32" display="https://podminky.urs.cz/item/CS_URS_2022_01/931994111"/>
    <hyperlink ref="F363" r:id="rId33" display="https://podminky.urs.cz/item/CS_URS_2022_01/934956124"/>
    <hyperlink ref="F368" r:id="rId34" display="https://podminky.urs.cz/item/CS_URS_2022_01/953171031"/>
    <hyperlink ref="F377" r:id="rId35" display="https://podminky.urs.cz/item/CS_URS_2022_01/953941220"/>
    <hyperlink ref="F385" r:id="rId36" display="https://podminky.urs.cz/item/CS_URS_2022_01/953965121"/>
    <hyperlink ref="F391" r:id="rId37" display="https://podminky.urs.cz/item/CS_URS_2022_01/998322011"/>
    <hyperlink ref="F396" r:id="rId38" display="https://podminky.urs.cz/item/CS_URS_2022_01/767161229"/>
    <hyperlink ref="F413" r:id="rId39" display="https://podminky.urs.cz/item/CS_URS_2022_01/767995111"/>
    <hyperlink ref="F422" r:id="rId40" display="https://podminky.urs.cz/item/CS_URS_2022_01/767995114"/>
    <hyperlink ref="F438" r:id="rId41" display="https://podminky.urs.cz/item/CS_URS_2022_01/767995117"/>
    <hyperlink ref="F444" r:id="rId42" display="https://podminky.urs.cz/item/CS_URS_2022_01/998767101"/>
    <hyperlink ref="F448" r:id="rId43" display="https://podminky.urs.cz/item/CS_URS_2022_01/78361769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88</v>
      </c>
    </row>
    <row r="4" spans="2:46" s="1" customFormat="1" ht="24.95" customHeight="1">
      <c r="B4" s="22"/>
      <c r="D4" s="132" t="s">
        <v>113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Librantický potok, Bukovina, výstavba suché retenční nádrže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114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1184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19</v>
      </c>
      <c r="E11" s="40"/>
      <c r="F11" s="138" t="s">
        <v>20</v>
      </c>
      <c r="G11" s="40"/>
      <c r="H11" s="40"/>
      <c r="I11" s="134" t="s">
        <v>21</v>
      </c>
      <c r="J11" s="138" t="s">
        <v>20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23</v>
      </c>
      <c r="E12" s="40"/>
      <c r="F12" s="138" t="s">
        <v>24</v>
      </c>
      <c r="G12" s="40"/>
      <c r="H12" s="40"/>
      <c r="I12" s="134" t="s">
        <v>25</v>
      </c>
      <c r="J12" s="139" t="str">
        <f>'Rekapitulace stavby'!AN8</f>
        <v>4. 4. 2022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29</v>
      </c>
      <c r="E14" s="40"/>
      <c r="F14" s="40"/>
      <c r="G14" s="40"/>
      <c r="H14" s="40"/>
      <c r="I14" s="134" t="s">
        <v>30</v>
      </c>
      <c r="J14" s="138" t="s">
        <v>31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32</v>
      </c>
      <c r="F15" s="40"/>
      <c r="G15" s="40"/>
      <c r="H15" s="40"/>
      <c r="I15" s="134" t="s">
        <v>33</v>
      </c>
      <c r="J15" s="138" t="s">
        <v>20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34</v>
      </c>
      <c r="E17" s="40"/>
      <c r="F17" s="40"/>
      <c r="G17" s="40"/>
      <c r="H17" s="40"/>
      <c r="I17" s="134" t="s">
        <v>30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33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36</v>
      </c>
      <c r="E20" s="40"/>
      <c r="F20" s="40"/>
      <c r="G20" s="40"/>
      <c r="H20" s="40"/>
      <c r="I20" s="134" t="s">
        <v>30</v>
      </c>
      <c r="J20" s="138" t="s">
        <v>37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38</v>
      </c>
      <c r="F21" s="40"/>
      <c r="G21" s="40"/>
      <c r="H21" s="40"/>
      <c r="I21" s="134" t="s">
        <v>33</v>
      </c>
      <c r="J21" s="138" t="s">
        <v>39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41</v>
      </c>
      <c r="E23" s="40"/>
      <c r="F23" s="40"/>
      <c r="G23" s="40"/>
      <c r="H23" s="40"/>
      <c r="I23" s="134" t="s">
        <v>30</v>
      </c>
      <c r="J23" s="138" t="s">
        <v>20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42</v>
      </c>
      <c r="F24" s="40"/>
      <c r="G24" s="40"/>
      <c r="H24" s="40"/>
      <c r="I24" s="134" t="s">
        <v>33</v>
      </c>
      <c r="J24" s="138" t="s">
        <v>20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43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20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45</v>
      </c>
      <c r="E30" s="40"/>
      <c r="F30" s="40"/>
      <c r="G30" s="40"/>
      <c r="H30" s="40"/>
      <c r="I30" s="40"/>
      <c r="J30" s="146">
        <f>ROUND(J85,2)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47</v>
      </c>
      <c r="G32" s="40"/>
      <c r="H32" s="40"/>
      <c r="I32" s="147" t="s">
        <v>46</v>
      </c>
      <c r="J32" s="147" t="s">
        <v>48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49</v>
      </c>
      <c r="E33" s="134" t="s">
        <v>50</v>
      </c>
      <c r="F33" s="149">
        <f>ROUND((SUM(BE85:BE288)),2)</f>
        <v>0</v>
      </c>
      <c r="G33" s="40"/>
      <c r="H33" s="40"/>
      <c r="I33" s="150">
        <v>0.21</v>
      </c>
      <c r="J33" s="149">
        <f>ROUND(((SUM(BE85:BE288))*I33),2)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51</v>
      </c>
      <c r="F34" s="149">
        <f>ROUND((SUM(BF85:BF288)),2)</f>
        <v>0</v>
      </c>
      <c r="G34" s="40"/>
      <c r="H34" s="40"/>
      <c r="I34" s="150">
        <v>0.15</v>
      </c>
      <c r="J34" s="149">
        <f>ROUND(((SUM(BF85:BF288))*I34),2)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52</v>
      </c>
      <c r="F35" s="149">
        <f>ROUND((SUM(BG85:BG288)),2)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53</v>
      </c>
      <c r="F36" s="149">
        <f>ROUND((SUM(BH85:BH288)),2)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54</v>
      </c>
      <c r="F37" s="149">
        <f>ROUND((SUM(BI85:BI288)),2)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55</v>
      </c>
      <c r="E39" s="153"/>
      <c r="F39" s="153"/>
      <c r="G39" s="154" t="s">
        <v>56</v>
      </c>
      <c r="H39" s="155" t="s">
        <v>57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116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Librantický potok, Bukovina, výstavba suché retenční nádrže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114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04 - Koryto pod hrází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23</v>
      </c>
      <c r="D52" s="42"/>
      <c r="E52" s="42"/>
      <c r="F52" s="29" t="str">
        <f>F12</f>
        <v>Bukovina u Hradce Králové</v>
      </c>
      <c r="G52" s="42"/>
      <c r="H52" s="42"/>
      <c r="I52" s="34" t="s">
        <v>25</v>
      </c>
      <c r="J52" s="74" t="str">
        <f>IF(J12="","",J12)</f>
        <v>4. 4. 2022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29</v>
      </c>
      <c r="D54" s="42"/>
      <c r="E54" s="42"/>
      <c r="F54" s="29" t="str">
        <f>E15</f>
        <v>Povodí Labe, s.p.</v>
      </c>
      <c r="G54" s="42"/>
      <c r="H54" s="42"/>
      <c r="I54" s="34" t="s">
        <v>36</v>
      </c>
      <c r="J54" s="38" t="str">
        <f>E21</f>
        <v>Valbek, spol. s r.o., středisko Plzeň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34</v>
      </c>
      <c r="D55" s="42"/>
      <c r="E55" s="42"/>
      <c r="F55" s="29" t="str">
        <f>IF(E18="","",E18)</f>
        <v>Vyplň údaj</v>
      </c>
      <c r="G55" s="42"/>
      <c r="H55" s="42"/>
      <c r="I55" s="34" t="s">
        <v>41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117</v>
      </c>
      <c r="D57" s="164"/>
      <c r="E57" s="164"/>
      <c r="F57" s="164"/>
      <c r="G57" s="164"/>
      <c r="H57" s="164"/>
      <c r="I57" s="164"/>
      <c r="J57" s="165" t="s">
        <v>118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77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119</v>
      </c>
    </row>
    <row r="60" spans="1:31" s="9" customFormat="1" ht="24.95" customHeight="1">
      <c r="A60" s="9"/>
      <c r="B60" s="167"/>
      <c r="C60" s="168"/>
      <c r="D60" s="169" t="s">
        <v>221</v>
      </c>
      <c r="E60" s="170"/>
      <c r="F60" s="170"/>
      <c r="G60" s="170"/>
      <c r="H60" s="170"/>
      <c r="I60" s="170"/>
      <c r="J60" s="171">
        <f>J86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2" customFormat="1" ht="19.9" customHeight="1">
      <c r="A61" s="12"/>
      <c r="B61" s="221"/>
      <c r="C61" s="222"/>
      <c r="D61" s="223" t="s">
        <v>222</v>
      </c>
      <c r="E61" s="224"/>
      <c r="F61" s="224"/>
      <c r="G61" s="224"/>
      <c r="H61" s="224"/>
      <c r="I61" s="224"/>
      <c r="J61" s="225">
        <f>J87</f>
        <v>0</v>
      </c>
      <c r="K61" s="222"/>
      <c r="L61" s="226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12" customFormat="1" ht="19.9" customHeight="1">
      <c r="A62" s="12"/>
      <c r="B62" s="221"/>
      <c r="C62" s="222"/>
      <c r="D62" s="223" t="s">
        <v>223</v>
      </c>
      <c r="E62" s="224"/>
      <c r="F62" s="224"/>
      <c r="G62" s="224"/>
      <c r="H62" s="224"/>
      <c r="I62" s="224"/>
      <c r="J62" s="225">
        <f>J203</f>
        <v>0</v>
      </c>
      <c r="K62" s="222"/>
      <c r="L62" s="226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s="12" customFormat="1" ht="19.9" customHeight="1">
      <c r="A63" s="12"/>
      <c r="B63" s="221"/>
      <c r="C63" s="222"/>
      <c r="D63" s="223" t="s">
        <v>574</v>
      </c>
      <c r="E63" s="224"/>
      <c r="F63" s="224"/>
      <c r="G63" s="224"/>
      <c r="H63" s="224"/>
      <c r="I63" s="224"/>
      <c r="J63" s="225">
        <f>J222</f>
        <v>0</v>
      </c>
      <c r="K63" s="222"/>
      <c r="L63" s="22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s="12" customFormat="1" ht="19.9" customHeight="1">
      <c r="A64" s="12"/>
      <c r="B64" s="221"/>
      <c r="C64" s="222"/>
      <c r="D64" s="223" t="s">
        <v>224</v>
      </c>
      <c r="E64" s="224"/>
      <c r="F64" s="224"/>
      <c r="G64" s="224"/>
      <c r="H64" s="224"/>
      <c r="I64" s="224"/>
      <c r="J64" s="225">
        <f>J247</f>
        <v>0</v>
      </c>
      <c r="K64" s="222"/>
      <c r="L64" s="226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s="12" customFormat="1" ht="19.9" customHeight="1">
      <c r="A65" s="12"/>
      <c r="B65" s="221"/>
      <c r="C65" s="222"/>
      <c r="D65" s="223" t="s">
        <v>228</v>
      </c>
      <c r="E65" s="224"/>
      <c r="F65" s="224"/>
      <c r="G65" s="224"/>
      <c r="H65" s="224"/>
      <c r="I65" s="224"/>
      <c r="J65" s="225">
        <f>J285</f>
        <v>0</v>
      </c>
      <c r="K65" s="222"/>
      <c r="L65" s="22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121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2" t="str">
        <f>E7</f>
        <v>Librantický potok, Bukovina, výstavba suché retenční nádrže</v>
      </c>
      <c r="F75" s="34"/>
      <c r="G75" s="34"/>
      <c r="H75" s="34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114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SO 04 - Koryto pod hrází</v>
      </c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23</v>
      </c>
      <c r="D79" s="42"/>
      <c r="E79" s="42"/>
      <c r="F79" s="29" t="str">
        <f>F12</f>
        <v>Bukovina u Hradce Králové</v>
      </c>
      <c r="G79" s="42"/>
      <c r="H79" s="42"/>
      <c r="I79" s="34" t="s">
        <v>25</v>
      </c>
      <c r="J79" s="74" t="str">
        <f>IF(J12="","",J12)</f>
        <v>4. 4. 2022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5.65" customHeight="1">
      <c r="A81" s="40"/>
      <c r="B81" s="41"/>
      <c r="C81" s="34" t="s">
        <v>29</v>
      </c>
      <c r="D81" s="42"/>
      <c r="E81" s="42"/>
      <c r="F81" s="29" t="str">
        <f>E15</f>
        <v>Povodí Labe, s.p.</v>
      </c>
      <c r="G81" s="42"/>
      <c r="H81" s="42"/>
      <c r="I81" s="34" t="s">
        <v>36</v>
      </c>
      <c r="J81" s="38" t="str">
        <f>E21</f>
        <v>Valbek, spol. s r.o., středisko Plzeň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34</v>
      </c>
      <c r="D82" s="42"/>
      <c r="E82" s="42"/>
      <c r="F82" s="29" t="str">
        <f>IF(E18="","",E18)</f>
        <v>Vyplň údaj</v>
      </c>
      <c r="G82" s="42"/>
      <c r="H82" s="42"/>
      <c r="I82" s="34" t="s">
        <v>41</v>
      </c>
      <c r="J82" s="38" t="str">
        <f>E24</f>
        <v xml:space="preserve"> 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0" customFormat="1" ht="29.25" customHeight="1">
      <c r="A84" s="173"/>
      <c r="B84" s="174"/>
      <c r="C84" s="175" t="s">
        <v>122</v>
      </c>
      <c r="D84" s="176" t="s">
        <v>64</v>
      </c>
      <c r="E84" s="176" t="s">
        <v>60</v>
      </c>
      <c r="F84" s="176" t="s">
        <v>61</v>
      </c>
      <c r="G84" s="176" t="s">
        <v>123</v>
      </c>
      <c r="H84" s="176" t="s">
        <v>124</v>
      </c>
      <c r="I84" s="176" t="s">
        <v>125</v>
      </c>
      <c r="J84" s="176" t="s">
        <v>118</v>
      </c>
      <c r="K84" s="177" t="s">
        <v>126</v>
      </c>
      <c r="L84" s="178"/>
      <c r="M84" s="94" t="s">
        <v>20</v>
      </c>
      <c r="N84" s="95" t="s">
        <v>49</v>
      </c>
      <c r="O84" s="95" t="s">
        <v>127</v>
      </c>
      <c r="P84" s="95" t="s">
        <v>128</v>
      </c>
      <c r="Q84" s="95" t="s">
        <v>129</v>
      </c>
      <c r="R84" s="95" t="s">
        <v>130</v>
      </c>
      <c r="S84" s="95" t="s">
        <v>131</v>
      </c>
      <c r="T84" s="96" t="s">
        <v>132</v>
      </c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</row>
    <row r="85" spans="1:63" s="2" customFormat="1" ht="22.8" customHeight="1">
      <c r="A85" s="40"/>
      <c r="B85" s="41"/>
      <c r="C85" s="101" t="s">
        <v>133</v>
      </c>
      <c r="D85" s="42"/>
      <c r="E85" s="42"/>
      <c r="F85" s="42"/>
      <c r="G85" s="42"/>
      <c r="H85" s="42"/>
      <c r="I85" s="42"/>
      <c r="J85" s="179">
        <f>BK85</f>
        <v>0</v>
      </c>
      <c r="K85" s="42"/>
      <c r="L85" s="46"/>
      <c r="M85" s="97"/>
      <c r="N85" s="180"/>
      <c r="O85" s="98"/>
      <c r="P85" s="181">
        <f>P86</f>
        <v>0</v>
      </c>
      <c r="Q85" s="98"/>
      <c r="R85" s="181">
        <f>R86</f>
        <v>1156.67719436</v>
      </c>
      <c r="S85" s="98"/>
      <c r="T85" s="182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78</v>
      </c>
      <c r="AU85" s="19" t="s">
        <v>119</v>
      </c>
      <c r="BK85" s="183">
        <f>BK86</f>
        <v>0</v>
      </c>
    </row>
    <row r="86" spans="1:63" s="11" customFormat="1" ht="25.9" customHeight="1">
      <c r="A86" s="11"/>
      <c r="B86" s="184"/>
      <c r="C86" s="185"/>
      <c r="D86" s="186" t="s">
        <v>78</v>
      </c>
      <c r="E86" s="187" t="s">
        <v>231</v>
      </c>
      <c r="F86" s="187" t="s">
        <v>232</v>
      </c>
      <c r="G86" s="185"/>
      <c r="H86" s="185"/>
      <c r="I86" s="188"/>
      <c r="J86" s="189">
        <f>BK86</f>
        <v>0</v>
      </c>
      <c r="K86" s="185"/>
      <c r="L86" s="190"/>
      <c r="M86" s="191"/>
      <c r="N86" s="192"/>
      <c r="O86" s="192"/>
      <c r="P86" s="193">
        <f>P87+P203+P222+P247+P285</f>
        <v>0</v>
      </c>
      <c r="Q86" s="192"/>
      <c r="R86" s="193">
        <f>R87+R203+R222+R247+R285</f>
        <v>1156.67719436</v>
      </c>
      <c r="S86" s="192"/>
      <c r="T86" s="194">
        <f>T87+T203+T222+T247+T285</f>
        <v>0</v>
      </c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R86" s="195" t="s">
        <v>22</v>
      </c>
      <c r="AT86" s="196" t="s">
        <v>78</v>
      </c>
      <c r="AU86" s="196" t="s">
        <v>79</v>
      </c>
      <c r="AY86" s="195" t="s">
        <v>137</v>
      </c>
      <c r="BK86" s="197">
        <f>BK87+BK203+BK222+BK247+BK285</f>
        <v>0</v>
      </c>
    </row>
    <row r="87" spans="1:63" s="11" customFormat="1" ht="22.8" customHeight="1">
      <c r="A87" s="11"/>
      <c r="B87" s="184"/>
      <c r="C87" s="185"/>
      <c r="D87" s="186" t="s">
        <v>78</v>
      </c>
      <c r="E87" s="227" t="s">
        <v>22</v>
      </c>
      <c r="F87" s="227" t="s">
        <v>233</v>
      </c>
      <c r="G87" s="185"/>
      <c r="H87" s="185"/>
      <c r="I87" s="188"/>
      <c r="J87" s="228">
        <f>BK87</f>
        <v>0</v>
      </c>
      <c r="K87" s="185"/>
      <c r="L87" s="190"/>
      <c r="M87" s="191"/>
      <c r="N87" s="192"/>
      <c r="O87" s="192"/>
      <c r="P87" s="193">
        <f>SUM(P88:P202)</f>
        <v>0</v>
      </c>
      <c r="Q87" s="192"/>
      <c r="R87" s="193">
        <f>SUM(R88:R202)</f>
        <v>0.5048795999999999</v>
      </c>
      <c r="S87" s="192"/>
      <c r="T87" s="194">
        <f>SUM(T88:T202)</f>
        <v>0</v>
      </c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R87" s="195" t="s">
        <v>22</v>
      </c>
      <c r="AT87" s="196" t="s">
        <v>78</v>
      </c>
      <c r="AU87" s="196" t="s">
        <v>22</v>
      </c>
      <c r="AY87" s="195" t="s">
        <v>137</v>
      </c>
      <c r="BK87" s="197">
        <f>SUM(BK88:BK202)</f>
        <v>0</v>
      </c>
    </row>
    <row r="88" spans="1:65" s="2" customFormat="1" ht="16.5" customHeight="1">
      <c r="A88" s="40"/>
      <c r="B88" s="41"/>
      <c r="C88" s="198" t="s">
        <v>22</v>
      </c>
      <c r="D88" s="198" t="s">
        <v>138</v>
      </c>
      <c r="E88" s="199" t="s">
        <v>276</v>
      </c>
      <c r="F88" s="200" t="s">
        <v>277</v>
      </c>
      <c r="G88" s="201" t="s">
        <v>278</v>
      </c>
      <c r="H88" s="202">
        <v>61</v>
      </c>
      <c r="I88" s="203"/>
      <c r="J88" s="204">
        <f>ROUND(I88*H88,2)</f>
        <v>0</v>
      </c>
      <c r="K88" s="200" t="s">
        <v>237</v>
      </c>
      <c r="L88" s="46"/>
      <c r="M88" s="205" t="s">
        <v>20</v>
      </c>
      <c r="N88" s="206" t="s">
        <v>50</v>
      </c>
      <c r="O88" s="86"/>
      <c r="P88" s="207">
        <f>O88*H88</f>
        <v>0</v>
      </c>
      <c r="Q88" s="207">
        <v>3E-05</v>
      </c>
      <c r="R88" s="207">
        <f>Q88*H88</f>
        <v>0.00183</v>
      </c>
      <c r="S88" s="207">
        <v>0</v>
      </c>
      <c r="T88" s="208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09" t="s">
        <v>142</v>
      </c>
      <c r="AT88" s="209" t="s">
        <v>138</v>
      </c>
      <c r="AU88" s="209" t="s">
        <v>88</v>
      </c>
      <c r="AY88" s="19" t="s">
        <v>137</v>
      </c>
      <c r="BE88" s="210">
        <f>IF(N88="základní",J88,0)</f>
        <v>0</v>
      </c>
      <c r="BF88" s="210">
        <f>IF(N88="snížená",J88,0)</f>
        <v>0</v>
      </c>
      <c r="BG88" s="210">
        <f>IF(N88="zákl. přenesená",J88,0)</f>
        <v>0</v>
      </c>
      <c r="BH88" s="210">
        <f>IF(N88="sníž. přenesená",J88,0)</f>
        <v>0</v>
      </c>
      <c r="BI88" s="210">
        <f>IF(N88="nulová",J88,0)</f>
        <v>0</v>
      </c>
      <c r="BJ88" s="19" t="s">
        <v>22</v>
      </c>
      <c r="BK88" s="210">
        <f>ROUND(I88*H88,2)</f>
        <v>0</v>
      </c>
      <c r="BL88" s="19" t="s">
        <v>142</v>
      </c>
      <c r="BM88" s="209" t="s">
        <v>1185</v>
      </c>
    </row>
    <row r="89" spans="1:47" s="2" customFormat="1" ht="12">
      <c r="A89" s="40"/>
      <c r="B89" s="41"/>
      <c r="C89" s="42"/>
      <c r="D89" s="211" t="s">
        <v>144</v>
      </c>
      <c r="E89" s="42"/>
      <c r="F89" s="212" t="s">
        <v>280</v>
      </c>
      <c r="G89" s="42"/>
      <c r="H89" s="42"/>
      <c r="I89" s="213"/>
      <c r="J89" s="42"/>
      <c r="K89" s="42"/>
      <c r="L89" s="46"/>
      <c r="M89" s="214"/>
      <c r="N89" s="215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144</v>
      </c>
      <c r="AU89" s="19" t="s">
        <v>88</v>
      </c>
    </row>
    <row r="90" spans="1:47" s="2" customFormat="1" ht="12">
      <c r="A90" s="40"/>
      <c r="B90" s="41"/>
      <c r="C90" s="42"/>
      <c r="D90" s="229" t="s">
        <v>240</v>
      </c>
      <c r="E90" s="42"/>
      <c r="F90" s="230" t="s">
        <v>281</v>
      </c>
      <c r="G90" s="42"/>
      <c r="H90" s="42"/>
      <c r="I90" s="213"/>
      <c r="J90" s="42"/>
      <c r="K90" s="42"/>
      <c r="L90" s="46"/>
      <c r="M90" s="214"/>
      <c r="N90" s="215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240</v>
      </c>
      <c r="AU90" s="19" t="s">
        <v>88</v>
      </c>
    </row>
    <row r="91" spans="1:51" s="13" customFormat="1" ht="12">
      <c r="A91" s="13"/>
      <c r="B91" s="231"/>
      <c r="C91" s="232"/>
      <c r="D91" s="211" t="s">
        <v>242</v>
      </c>
      <c r="E91" s="233" t="s">
        <v>20</v>
      </c>
      <c r="F91" s="234" t="s">
        <v>578</v>
      </c>
      <c r="G91" s="232"/>
      <c r="H91" s="235">
        <v>61</v>
      </c>
      <c r="I91" s="236"/>
      <c r="J91" s="232"/>
      <c r="K91" s="232"/>
      <c r="L91" s="237"/>
      <c r="M91" s="238"/>
      <c r="N91" s="239"/>
      <c r="O91" s="239"/>
      <c r="P91" s="239"/>
      <c r="Q91" s="239"/>
      <c r="R91" s="239"/>
      <c r="S91" s="239"/>
      <c r="T91" s="240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1" t="s">
        <v>242</v>
      </c>
      <c r="AU91" s="241" t="s">
        <v>88</v>
      </c>
      <c r="AV91" s="13" t="s">
        <v>88</v>
      </c>
      <c r="AW91" s="13" t="s">
        <v>40</v>
      </c>
      <c r="AX91" s="13" t="s">
        <v>22</v>
      </c>
      <c r="AY91" s="241" t="s">
        <v>137</v>
      </c>
    </row>
    <row r="92" spans="1:65" s="2" customFormat="1" ht="16.5" customHeight="1">
      <c r="A92" s="40"/>
      <c r="B92" s="41"/>
      <c r="C92" s="198" t="s">
        <v>88</v>
      </c>
      <c r="D92" s="198" t="s">
        <v>138</v>
      </c>
      <c r="E92" s="199" t="s">
        <v>297</v>
      </c>
      <c r="F92" s="200" t="s">
        <v>298</v>
      </c>
      <c r="G92" s="201" t="s">
        <v>236</v>
      </c>
      <c r="H92" s="202">
        <v>1200</v>
      </c>
      <c r="I92" s="203"/>
      <c r="J92" s="204">
        <f>ROUND(I92*H92,2)</f>
        <v>0</v>
      </c>
      <c r="K92" s="200" t="s">
        <v>237</v>
      </c>
      <c r="L92" s="46"/>
      <c r="M92" s="205" t="s">
        <v>20</v>
      </c>
      <c r="N92" s="206" t="s">
        <v>50</v>
      </c>
      <c r="O92" s="86"/>
      <c r="P92" s="207">
        <f>O92*H92</f>
        <v>0</v>
      </c>
      <c r="Q92" s="207">
        <v>0</v>
      </c>
      <c r="R92" s="207">
        <f>Q92*H92</f>
        <v>0</v>
      </c>
      <c r="S92" s="207">
        <v>0</v>
      </c>
      <c r="T92" s="208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09" t="s">
        <v>142</v>
      </c>
      <c r="AT92" s="209" t="s">
        <v>138</v>
      </c>
      <c r="AU92" s="209" t="s">
        <v>88</v>
      </c>
      <c r="AY92" s="19" t="s">
        <v>137</v>
      </c>
      <c r="BE92" s="210">
        <f>IF(N92="základní",J92,0)</f>
        <v>0</v>
      </c>
      <c r="BF92" s="210">
        <f>IF(N92="snížená",J92,0)</f>
        <v>0</v>
      </c>
      <c r="BG92" s="210">
        <f>IF(N92="zákl. přenesená",J92,0)</f>
        <v>0</v>
      </c>
      <c r="BH92" s="210">
        <f>IF(N92="sníž. přenesená",J92,0)</f>
        <v>0</v>
      </c>
      <c r="BI92" s="210">
        <f>IF(N92="nulová",J92,0)</f>
        <v>0</v>
      </c>
      <c r="BJ92" s="19" t="s">
        <v>22</v>
      </c>
      <c r="BK92" s="210">
        <f>ROUND(I92*H92,2)</f>
        <v>0</v>
      </c>
      <c r="BL92" s="19" t="s">
        <v>142</v>
      </c>
      <c r="BM92" s="209" t="s">
        <v>1186</v>
      </c>
    </row>
    <row r="93" spans="1:47" s="2" customFormat="1" ht="12">
      <c r="A93" s="40"/>
      <c r="B93" s="41"/>
      <c r="C93" s="42"/>
      <c r="D93" s="211" t="s">
        <v>144</v>
      </c>
      <c r="E93" s="42"/>
      <c r="F93" s="212" t="s">
        <v>300</v>
      </c>
      <c r="G93" s="42"/>
      <c r="H93" s="42"/>
      <c r="I93" s="213"/>
      <c r="J93" s="42"/>
      <c r="K93" s="42"/>
      <c r="L93" s="46"/>
      <c r="M93" s="214"/>
      <c r="N93" s="215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144</v>
      </c>
      <c r="AU93" s="19" t="s">
        <v>88</v>
      </c>
    </row>
    <row r="94" spans="1:47" s="2" customFormat="1" ht="12">
      <c r="A94" s="40"/>
      <c r="B94" s="41"/>
      <c r="C94" s="42"/>
      <c r="D94" s="229" t="s">
        <v>240</v>
      </c>
      <c r="E94" s="42"/>
      <c r="F94" s="230" t="s">
        <v>301</v>
      </c>
      <c r="G94" s="42"/>
      <c r="H94" s="42"/>
      <c r="I94" s="213"/>
      <c r="J94" s="42"/>
      <c r="K94" s="42"/>
      <c r="L94" s="46"/>
      <c r="M94" s="214"/>
      <c r="N94" s="215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240</v>
      </c>
      <c r="AU94" s="19" t="s">
        <v>88</v>
      </c>
    </row>
    <row r="95" spans="1:47" s="2" customFormat="1" ht="12">
      <c r="A95" s="40"/>
      <c r="B95" s="41"/>
      <c r="C95" s="42"/>
      <c r="D95" s="211" t="s">
        <v>145</v>
      </c>
      <c r="E95" s="42"/>
      <c r="F95" s="216" t="s">
        <v>302</v>
      </c>
      <c r="G95" s="42"/>
      <c r="H95" s="42"/>
      <c r="I95" s="213"/>
      <c r="J95" s="42"/>
      <c r="K95" s="42"/>
      <c r="L95" s="46"/>
      <c r="M95" s="214"/>
      <c r="N95" s="215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145</v>
      </c>
      <c r="AU95" s="19" t="s">
        <v>88</v>
      </c>
    </row>
    <row r="96" spans="1:51" s="15" customFormat="1" ht="12">
      <c r="A96" s="15"/>
      <c r="B96" s="253"/>
      <c r="C96" s="254"/>
      <c r="D96" s="211" t="s">
        <v>242</v>
      </c>
      <c r="E96" s="255" t="s">
        <v>20</v>
      </c>
      <c r="F96" s="256" t="s">
        <v>580</v>
      </c>
      <c r="G96" s="254"/>
      <c r="H96" s="255" t="s">
        <v>20</v>
      </c>
      <c r="I96" s="257"/>
      <c r="J96" s="254"/>
      <c r="K96" s="254"/>
      <c r="L96" s="258"/>
      <c r="M96" s="259"/>
      <c r="N96" s="260"/>
      <c r="O96" s="260"/>
      <c r="P96" s="260"/>
      <c r="Q96" s="260"/>
      <c r="R96" s="260"/>
      <c r="S96" s="260"/>
      <c r="T96" s="261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T96" s="262" t="s">
        <v>242</v>
      </c>
      <c r="AU96" s="262" t="s">
        <v>88</v>
      </c>
      <c r="AV96" s="15" t="s">
        <v>22</v>
      </c>
      <c r="AW96" s="15" t="s">
        <v>40</v>
      </c>
      <c r="AX96" s="15" t="s">
        <v>79</v>
      </c>
      <c r="AY96" s="262" t="s">
        <v>137</v>
      </c>
    </row>
    <row r="97" spans="1:51" s="13" customFormat="1" ht="12">
      <c r="A97" s="13"/>
      <c r="B97" s="231"/>
      <c r="C97" s="232"/>
      <c r="D97" s="211" t="s">
        <v>242</v>
      </c>
      <c r="E97" s="233" t="s">
        <v>20</v>
      </c>
      <c r="F97" s="234" t="s">
        <v>1187</v>
      </c>
      <c r="G97" s="232"/>
      <c r="H97" s="235">
        <v>1200</v>
      </c>
      <c r="I97" s="236"/>
      <c r="J97" s="232"/>
      <c r="K97" s="232"/>
      <c r="L97" s="237"/>
      <c r="M97" s="238"/>
      <c r="N97" s="239"/>
      <c r="O97" s="239"/>
      <c r="P97" s="239"/>
      <c r="Q97" s="239"/>
      <c r="R97" s="239"/>
      <c r="S97" s="239"/>
      <c r="T97" s="24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1" t="s">
        <v>242</v>
      </c>
      <c r="AU97" s="241" t="s">
        <v>88</v>
      </c>
      <c r="AV97" s="13" t="s">
        <v>88</v>
      </c>
      <c r="AW97" s="13" t="s">
        <v>40</v>
      </c>
      <c r="AX97" s="13" t="s">
        <v>22</v>
      </c>
      <c r="AY97" s="241" t="s">
        <v>137</v>
      </c>
    </row>
    <row r="98" spans="1:65" s="2" customFormat="1" ht="21.75" customHeight="1">
      <c r="A98" s="40"/>
      <c r="B98" s="41"/>
      <c r="C98" s="198" t="s">
        <v>151</v>
      </c>
      <c r="D98" s="198" t="s">
        <v>138</v>
      </c>
      <c r="E98" s="199" t="s">
        <v>585</v>
      </c>
      <c r="F98" s="200" t="s">
        <v>586</v>
      </c>
      <c r="G98" s="201" t="s">
        <v>285</v>
      </c>
      <c r="H98" s="202">
        <v>545</v>
      </c>
      <c r="I98" s="203"/>
      <c r="J98" s="204">
        <f>ROUND(I98*H98,2)</f>
        <v>0</v>
      </c>
      <c r="K98" s="200" t="s">
        <v>237</v>
      </c>
      <c r="L98" s="46"/>
      <c r="M98" s="205" t="s">
        <v>20</v>
      </c>
      <c r="N98" s="206" t="s">
        <v>50</v>
      </c>
      <c r="O98" s="86"/>
      <c r="P98" s="207">
        <f>O98*H98</f>
        <v>0</v>
      </c>
      <c r="Q98" s="207">
        <v>0</v>
      </c>
      <c r="R98" s="207">
        <f>Q98*H98</f>
        <v>0</v>
      </c>
      <c r="S98" s="207">
        <v>0</v>
      </c>
      <c r="T98" s="208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09" t="s">
        <v>142</v>
      </c>
      <c r="AT98" s="209" t="s">
        <v>138</v>
      </c>
      <c r="AU98" s="209" t="s">
        <v>88</v>
      </c>
      <c r="AY98" s="19" t="s">
        <v>137</v>
      </c>
      <c r="BE98" s="210">
        <f>IF(N98="základní",J98,0)</f>
        <v>0</v>
      </c>
      <c r="BF98" s="210">
        <f>IF(N98="snížená",J98,0)</f>
        <v>0</v>
      </c>
      <c r="BG98" s="210">
        <f>IF(N98="zákl. přenesená",J98,0)</f>
        <v>0</v>
      </c>
      <c r="BH98" s="210">
        <f>IF(N98="sníž. přenesená",J98,0)</f>
        <v>0</v>
      </c>
      <c r="BI98" s="210">
        <f>IF(N98="nulová",J98,0)</f>
        <v>0</v>
      </c>
      <c r="BJ98" s="19" t="s">
        <v>22</v>
      </c>
      <c r="BK98" s="210">
        <f>ROUND(I98*H98,2)</f>
        <v>0</v>
      </c>
      <c r="BL98" s="19" t="s">
        <v>142</v>
      </c>
      <c r="BM98" s="209" t="s">
        <v>1188</v>
      </c>
    </row>
    <row r="99" spans="1:47" s="2" customFormat="1" ht="12">
      <c r="A99" s="40"/>
      <c r="B99" s="41"/>
      <c r="C99" s="42"/>
      <c r="D99" s="211" t="s">
        <v>144</v>
      </c>
      <c r="E99" s="42"/>
      <c r="F99" s="212" t="s">
        <v>588</v>
      </c>
      <c r="G99" s="42"/>
      <c r="H99" s="42"/>
      <c r="I99" s="213"/>
      <c r="J99" s="42"/>
      <c r="K99" s="42"/>
      <c r="L99" s="46"/>
      <c r="M99" s="214"/>
      <c r="N99" s="215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144</v>
      </c>
      <c r="AU99" s="19" t="s">
        <v>88</v>
      </c>
    </row>
    <row r="100" spans="1:47" s="2" customFormat="1" ht="12">
      <c r="A100" s="40"/>
      <c r="B100" s="41"/>
      <c r="C100" s="42"/>
      <c r="D100" s="229" t="s">
        <v>240</v>
      </c>
      <c r="E100" s="42"/>
      <c r="F100" s="230" t="s">
        <v>589</v>
      </c>
      <c r="G100" s="42"/>
      <c r="H100" s="42"/>
      <c r="I100" s="213"/>
      <c r="J100" s="42"/>
      <c r="K100" s="42"/>
      <c r="L100" s="46"/>
      <c r="M100" s="214"/>
      <c r="N100" s="215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240</v>
      </c>
      <c r="AU100" s="19" t="s">
        <v>88</v>
      </c>
    </row>
    <row r="101" spans="1:51" s="13" customFormat="1" ht="12">
      <c r="A101" s="13"/>
      <c r="B101" s="231"/>
      <c r="C101" s="232"/>
      <c r="D101" s="211" t="s">
        <v>242</v>
      </c>
      <c r="E101" s="233" t="s">
        <v>20</v>
      </c>
      <c r="F101" s="234" t="s">
        <v>1189</v>
      </c>
      <c r="G101" s="232"/>
      <c r="H101" s="235">
        <v>150</v>
      </c>
      <c r="I101" s="236"/>
      <c r="J101" s="232"/>
      <c r="K101" s="232"/>
      <c r="L101" s="237"/>
      <c r="M101" s="238"/>
      <c r="N101" s="239"/>
      <c r="O101" s="239"/>
      <c r="P101" s="239"/>
      <c r="Q101" s="239"/>
      <c r="R101" s="239"/>
      <c r="S101" s="239"/>
      <c r="T101" s="24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1" t="s">
        <v>242</v>
      </c>
      <c r="AU101" s="241" t="s">
        <v>88</v>
      </c>
      <c r="AV101" s="13" t="s">
        <v>88</v>
      </c>
      <c r="AW101" s="13" t="s">
        <v>40</v>
      </c>
      <c r="AX101" s="13" t="s">
        <v>79</v>
      </c>
      <c r="AY101" s="241" t="s">
        <v>137</v>
      </c>
    </row>
    <row r="102" spans="1:51" s="13" customFormat="1" ht="12">
      <c r="A102" s="13"/>
      <c r="B102" s="231"/>
      <c r="C102" s="232"/>
      <c r="D102" s="211" t="s">
        <v>242</v>
      </c>
      <c r="E102" s="233" t="s">
        <v>20</v>
      </c>
      <c r="F102" s="234" t="s">
        <v>1190</v>
      </c>
      <c r="G102" s="232"/>
      <c r="H102" s="235">
        <v>219</v>
      </c>
      <c r="I102" s="236"/>
      <c r="J102" s="232"/>
      <c r="K102" s="232"/>
      <c r="L102" s="237"/>
      <c r="M102" s="238"/>
      <c r="N102" s="239"/>
      <c r="O102" s="239"/>
      <c r="P102" s="239"/>
      <c r="Q102" s="239"/>
      <c r="R102" s="239"/>
      <c r="S102" s="239"/>
      <c r="T102" s="24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1" t="s">
        <v>242</v>
      </c>
      <c r="AU102" s="241" t="s">
        <v>88</v>
      </c>
      <c r="AV102" s="13" t="s">
        <v>88</v>
      </c>
      <c r="AW102" s="13" t="s">
        <v>40</v>
      </c>
      <c r="AX102" s="13" t="s">
        <v>79</v>
      </c>
      <c r="AY102" s="241" t="s">
        <v>137</v>
      </c>
    </row>
    <row r="103" spans="1:51" s="13" customFormat="1" ht="12">
      <c r="A103" s="13"/>
      <c r="B103" s="231"/>
      <c r="C103" s="232"/>
      <c r="D103" s="211" t="s">
        <v>242</v>
      </c>
      <c r="E103" s="233" t="s">
        <v>20</v>
      </c>
      <c r="F103" s="234" t="s">
        <v>1191</v>
      </c>
      <c r="G103" s="232"/>
      <c r="H103" s="235">
        <v>176</v>
      </c>
      <c r="I103" s="236"/>
      <c r="J103" s="232"/>
      <c r="K103" s="232"/>
      <c r="L103" s="237"/>
      <c r="M103" s="238"/>
      <c r="N103" s="239"/>
      <c r="O103" s="239"/>
      <c r="P103" s="239"/>
      <c r="Q103" s="239"/>
      <c r="R103" s="239"/>
      <c r="S103" s="239"/>
      <c r="T103" s="24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1" t="s">
        <v>242</v>
      </c>
      <c r="AU103" s="241" t="s">
        <v>88</v>
      </c>
      <c r="AV103" s="13" t="s">
        <v>88</v>
      </c>
      <c r="AW103" s="13" t="s">
        <v>40</v>
      </c>
      <c r="AX103" s="13" t="s">
        <v>79</v>
      </c>
      <c r="AY103" s="241" t="s">
        <v>137</v>
      </c>
    </row>
    <row r="104" spans="1:51" s="14" customFormat="1" ht="12">
      <c r="A104" s="14"/>
      <c r="B104" s="242"/>
      <c r="C104" s="243"/>
      <c r="D104" s="211" t="s">
        <v>242</v>
      </c>
      <c r="E104" s="244" t="s">
        <v>20</v>
      </c>
      <c r="F104" s="245" t="s">
        <v>256</v>
      </c>
      <c r="G104" s="243"/>
      <c r="H104" s="246">
        <v>545</v>
      </c>
      <c r="I104" s="247"/>
      <c r="J104" s="243"/>
      <c r="K104" s="243"/>
      <c r="L104" s="248"/>
      <c r="M104" s="249"/>
      <c r="N104" s="250"/>
      <c r="O104" s="250"/>
      <c r="P104" s="250"/>
      <c r="Q104" s="250"/>
      <c r="R104" s="250"/>
      <c r="S104" s="250"/>
      <c r="T104" s="251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2" t="s">
        <v>242</v>
      </c>
      <c r="AU104" s="252" t="s">
        <v>88</v>
      </c>
      <c r="AV104" s="14" t="s">
        <v>142</v>
      </c>
      <c r="AW104" s="14" t="s">
        <v>40</v>
      </c>
      <c r="AX104" s="14" t="s">
        <v>22</v>
      </c>
      <c r="AY104" s="252" t="s">
        <v>137</v>
      </c>
    </row>
    <row r="105" spans="1:65" s="2" customFormat="1" ht="21.75" customHeight="1">
      <c r="A105" s="40"/>
      <c r="B105" s="41"/>
      <c r="C105" s="198" t="s">
        <v>142</v>
      </c>
      <c r="D105" s="198" t="s">
        <v>138</v>
      </c>
      <c r="E105" s="199" t="s">
        <v>843</v>
      </c>
      <c r="F105" s="200" t="s">
        <v>844</v>
      </c>
      <c r="G105" s="201" t="s">
        <v>285</v>
      </c>
      <c r="H105" s="202">
        <v>15.03</v>
      </c>
      <c r="I105" s="203"/>
      <c r="J105" s="204">
        <f>ROUND(I105*H105,2)</f>
        <v>0</v>
      </c>
      <c r="K105" s="200" t="s">
        <v>237</v>
      </c>
      <c r="L105" s="46"/>
      <c r="M105" s="205" t="s">
        <v>20</v>
      </c>
      <c r="N105" s="206" t="s">
        <v>50</v>
      </c>
      <c r="O105" s="86"/>
      <c r="P105" s="207">
        <f>O105*H105</f>
        <v>0</v>
      </c>
      <c r="Q105" s="207">
        <v>0</v>
      </c>
      <c r="R105" s="207">
        <f>Q105*H105</f>
        <v>0</v>
      </c>
      <c r="S105" s="207">
        <v>0</v>
      </c>
      <c r="T105" s="208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09" t="s">
        <v>142</v>
      </c>
      <c r="AT105" s="209" t="s">
        <v>138</v>
      </c>
      <c r="AU105" s="209" t="s">
        <v>88</v>
      </c>
      <c r="AY105" s="19" t="s">
        <v>137</v>
      </c>
      <c r="BE105" s="210">
        <f>IF(N105="základní",J105,0)</f>
        <v>0</v>
      </c>
      <c r="BF105" s="210">
        <f>IF(N105="snížená",J105,0)</f>
        <v>0</v>
      </c>
      <c r="BG105" s="210">
        <f>IF(N105="zákl. přenesená",J105,0)</f>
        <v>0</v>
      </c>
      <c r="BH105" s="210">
        <f>IF(N105="sníž. přenesená",J105,0)</f>
        <v>0</v>
      </c>
      <c r="BI105" s="210">
        <f>IF(N105="nulová",J105,0)</f>
        <v>0</v>
      </c>
      <c r="BJ105" s="19" t="s">
        <v>22</v>
      </c>
      <c r="BK105" s="210">
        <f>ROUND(I105*H105,2)</f>
        <v>0</v>
      </c>
      <c r="BL105" s="19" t="s">
        <v>142</v>
      </c>
      <c r="BM105" s="209" t="s">
        <v>1192</v>
      </c>
    </row>
    <row r="106" spans="1:47" s="2" customFormat="1" ht="12">
      <c r="A106" s="40"/>
      <c r="B106" s="41"/>
      <c r="C106" s="42"/>
      <c r="D106" s="211" t="s">
        <v>144</v>
      </c>
      <c r="E106" s="42"/>
      <c r="F106" s="212" t="s">
        <v>846</v>
      </c>
      <c r="G106" s="42"/>
      <c r="H106" s="42"/>
      <c r="I106" s="213"/>
      <c r="J106" s="42"/>
      <c r="K106" s="42"/>
      <c r="L106" s="46"/>
      <c r="M106" s="214"/>
      <c r="N106" s="215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144</v>
      </c>
      <c r="AU106" s="19" t="s">
        <v>88</v>
      </c>
    </row>
    <row r="107" spans="1:47" s="2" customFormat="1" ht="12">
      <c r="A107" s="40"/>
      <c r="B107" s="41"/>
      <c r="C107" s="42"/>
      <c r="D107" s="229" t="s">
        <v>240</v>
      </c>
      <c r="E107" s="42"/>
      <c r="F107" s="230" t="s">
        <v>847</v>
      </c>
      <c r="G107" s="42"/>
      <c r="H107" s="42"/>
      <c r="I107" s="213"/>
      <c r="J107" s="42"/>
      <c r="K107" s="42"/>
      <c r="L107" s="46"/>
      <c r="M107" s="214"/>
      <c r="N107" s="215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240</v>
      </c>
      <c r="AU107" s="19" t="s">
        <v>88</v>
      </c>
    </row>
    <row r="108" spans="1:51" s="15" customFormat="1" ht="12">
      <c r="A108" s="15"/>
      <c r="B108" s="253"/>
      <c r="C108" s="254"/>
      <c r="D108" s="211" t="s">
        <v>242</v>
      </c>
      <c r="E108" s="255" t="s">
        <v>20</v>
      </c>
      <c r="F108" s="256" t="s">
        <v>596</v>
      </c>
      <c r="G108" s="254"/>
      <c r="H108" s="255" t="s">
        <v>20</v>
      </c>
      <c r="I108" s="257"/>
      <c r="J108" s="254"/>
      <c r="K108" s="254"/>
      <c r="L108" s="258"/>
      <c r="M108" s="259"/>
      <c r="N108" s="260"/>
      <c r="O108" s="260"/>
      <c r="P108" s="260"/>
      <c r="Q108" s="260"/>
      <c r="R108" s="260"/>
      <c r="S108" s="260"/>
      <c r="T108" s="261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62" t="s">
        <v>242</v>
      </c>
      <c r="AU108" s="262" t="s">
        <v>88</v>
      </c>
      <c r="AV108" s="15" t="s">
        <v>22</v>
      </c>
      <c r="AW108" s="15" t="s">
        <v>40</v>
      </c>
      <c r="AX108" s="15" t="s">
        <v>79</v>
      </c>
      <c r="AY108" s="262" t="s">
        <v>137</v>
      </c>
    </row>
    <row r="109" spans="1:51" s="13" customFormat="1" ht="12">
      <c r="A109" s="13"/>
      <c r="B109" s="231"/>
      <c r="C109" s="232"/>
      <c r="D109" s="211" t="s">
        <v>242</v>
      </c>
      <c r="E109" s="233" t="s">
        <v>20</v>
      </c>
      <c r="F109" s="234" t="s">
        <v>1193</v>
      </c>
      <c r="G109" s="232"/>
      <c r="H109" s="235">
        <v>10.08</v>
      </c>
      <c r="I109" s="236"/>
      <c r="J109" s="232"/>
      <c r="K109" s="232"/>
      <c r="L109" s="237"/>
      <c r="M109" s="238"/>
      <c r="N109" s="239"/>
      <c r="O109" s="239"/>
      <c r="P109" s="239"/>
      <c r="Q109" s="239"/>
      <c r="R109" s="239"/>
      <c r="S109" s="239"/>
      <c r="T109" s="24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1" t="s">
        <v>242</v>
      </c>
      <c r="AU109" s="241" t="s">
        <v>88</v>
      </c>
      <c r="AV109" s="13" t="s">
        <v>88</v>
      </c>
      <c r="AW109" s="13" t="s">
        <v>40</v>
      </c>
      <c r="AX109" s="13" t="s">
        <v>79</v>
      </c>
      <c r="AY109" s="241" t="s">
        <v>137</v>
      </c>
    </row>
    <row r="110" spans="1:51" s="15" customFormat="1" ht="12">
      <c r="A110" s="15"/>
      <c r="B110" s="253"/>
      <c r="C110" s="254"/>
      <c r="D110" s="211" t="s">
        <v>242</v>
      </c>
      <c r="E110" s="255" t="s">
        <v>20</v>
      </c>
      <c r="F110" s="256" t="s">
        <v>1194</v>
      </c>
      <c r="G110" s="254"/>
      <c r="H110" s="255" t="s">
        <v>20</v>
      </c>
      <c r="I110" s="257"/>
      <c r="J110" s="254"/>
      <c r="K110" s="254"/>
      <c r="L110" s="258"/>
      <c r="M110" s="259"/>
      <c r="N110" s="260"/>
      <c r="O110" s="260"/>
      <c r="P110" s="260"/>
      <c r="Q110" s="260"/>
      <c r="R110" s="260"/>
      <c r="S110" s="260"/>
      <c r="T110" s="261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62" t="s">
        <v>242</v>
      </c>
      <c r="AU110" s="262" t="s">
        <v>88</v>
      </c>
      <c r="AV110" s="15" t="s">
        <v>22</v>
      </c>
      <c r="AW110" s="15" t="s">
        <v>40</v>
      </c>
      <c r="AX110" s="15" t="s">
        <v>79</v>
      </c>
      <c r="AY110" s="262" t="s">
        <v>137</v>
      </c>
    </row>
    <row r="111" spans="1:51" s="13" customFormat="1" ht="12">
      <c r="A111" s="13"/>
      <c r="B111" s="231"/>
      <c r="C111" s="232"/>
      <c r="D111" s="211" t="s">
        <v>242</v>
      </c>
      <c r="E111" s="233" t="s">
        <v>20</v>
      </c>
      <c r="F111" s="234" t="s">
        <v>330</v>
      </c>
      <c r="G111" s="232"/>
      <c r="H111" s="235">
        <v>4.95</v>
      </c>
      <c r="I111" s="236"/>
      <c r="J111" s="232"/>
      <c r="K111" s="232"/>
      <c r="L111" s="237"/>
      <c r="M111" s="238"/>
      <c r="N111" s="239"/>
      <c r="O111" s="239"/>
      <c r="P111" s="239"/>
      <c r="Q111" s="239"/>
      <c r="R111" s="239"/>
      <c r="S111" s="239"/>
      <c r="T111" s="24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1" t="s">
        <v>242</v>
      </c>
      <c r="AU111" s="241" t="s">
        <v>88</v>
      </c>
      <c r="AV111" s="13" t="s">
        <v>88</v>
      </c>
      <c r="AW111" s="13" t="s">
        <v>40</v>
      </c>
      <c r="AX111" s="13" t="s">
        <v>79</v>
      </c>
      <c r="AY111" s="241" t="s">
        <v>137</v>
      </c>
    </row>
    <row r="112" spans="1:51" s="14" customFormat="1" ht="12">
      <c r="A112" s="14"/>
      <c r="B112" s="242"/>
      <c r="C112" s="243"/>
      <c r="D112" s="211" t="s">
        <v>242</v>
      </c>
      <c r="E112" s="244" t="s">
        <v>20</v>
      </c>
      <c r="F112" s="245" t="s">
        <v>256</v>
      </c>
      <c r="G112" s="243"/>
      <c r="H112" s="246">
        <v>15.03</v>
      </c>
      <c r="I112" s="247"/>
      <c r="J112" s="243"/>
      <c r="K112" s="243"/>
      <c r="L112" s="248"/>
      <c r="M112" s="249"/>
      <c r="N112" s="250"/>
      <c r="O112" s="250"/>
      <c r="P112" s="250"/>
      <c r="Q112" s="250"/>
      <c r="R112" s="250"/>
      <c r="S112" s="250"/>
      <c r="T112" s="251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2" t="s">
        <v>242</v>
      </c>
      <c r="AU112" s="252" t="s">
        <v>88</v>
      </c>
      <c r="AV112" s="14" t="s">
        <v>142</v>
      </c>
      <c r="AW112" s="14" t="s">
        <v>40</v>
      </c>
      <c r="AX112" s="14" t="s">
        <v>22</v>
      </c>
      <c r="AY112" s="252" t="s">
        <v>137</v>
      </c>
    </row>
    <row r="113" spans="1:65" s="2" customFormat="1" ht="21.75" customHeight="1">
      <c r="A113" s="40"/>
      <c r="B113" s="41"/>
      <c r="C113" s="198" t="s">
        <v>136</v>
      </c>
      <c r="D113" s="198" t="s">
        <v>138</v>
      </c>
      <c r="E113" s="199" t="s">
        <v>337</v>
      </c>
      <c r="F113" s="200" t="s">
        <v>338</v>
      </c>
      <c r="G113" s="201" t="s">
        <v>285</v>
      </c>
      <c r="H113" s="202">
        <v>706.022</v>
      </c>
      <c r="I113" s="203"/>
      <c r="J113" s="204">
        <f>ROUND(I113*H113,2)</f>
        <v>0</v>
      </c>
      <c r="K113" s="200" t="s">
        <v>237</v>
      </c>
      <c r="L113" s="46"/>
      <c r="M113" s="205" t="s">
        <v>20</v>
      </c>
      <c r="N113" s="206" t="s">
        <v>50</v>
      </c>
      <c r="O113" s="86"/>
      <c r="P113" s="207">
        <f>O113*H113</f>
        <v>0</v>
      </c>
      <c r="Q113" s="207">
        <v>0</v>
      </c>
      <c r="R113" s="207">
        <f>Q113*H113</f>
        <v>0</v>
      </c>
      <c r="S113" s="207">
        <v>0</v>
      </c>
      <c r="T113" s="208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09" t="s">
        <v>142</v>
      </c>
      <c r="AT113" s="209" t="s">
        <v>138</v>
      </c>
      <c r="AU113" s="209" t="s">
        <v>88</v>
      </c>
      <c r="AY113" s="19" t="s">
        <v>137</v>
      </c>
      <c r="BE113" s="210">
        <f>IF(N113="základní",J113,0)</f>
        <v>0</v>
      </c>
      <c r="BF113" s="210">
        <f>IF(N113="snížená",J113,0)</f>
        <v>0</v>
      </c>
      <c r="BG113" s="210">
        <f>IF(N113="zákl. přenesená",J113,0)</f>
        <v>0</v>
      </c>
      <c r="BH113" s="210">
        <f>IF(N113="sníž. přenesená",J113,0)</f>
        <v>0</v>
      </c>
      <c r="BI113" s="210">
        <f>IF(N113="nulová",J113,0)</f>
        <v>0</v>
      </c>
      <c r="BJ113" s="19" t="s">
        <v>22</v>
      </c>
      <c r="BK113" s="210">
        <f>ROUND(I113*H113,2)</f>
        <v>0</v>
      </c>
      <c r="BL113" s="19" t="s">
        <v>142</v>
      </c>
      <c r="BM113" s="209" t="s">
        <v>1195</v>
      </c>
    </row>
    <row r="114" spans="1:47" s="2" customFormat="1" ht="12">
      <c r="A114" s="40"/>
      <c r="B114" s="41"/>
      <c r="C114" s="42"/>
      <c r="D114" s="211" t="s">
        <v>144</v>
      </c>
      <c r="E114" s="42"/>
      <c r="F114" s="212" t="s">
        <v>340</v>
      </c>
      <c r="G114" s="42"/>
      <c r="H114" s="42"/>
      <c r="I114" s="213"/>
      <c r="J114" s="42"/>
      <c r="K114" s="42"/>
      <c r="L114" s="46"/>
      <c r="M114" s="214"/>
      <c r="N114" s="215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144</v>
      </c>
      <c r="AU114" s="19" t="s">
        <v>88</v>
      </c>
    </row>
    <row r="115" spans="1:47" s="2" customFormat="1" ht="12">
      <c r="A115" s="40"/>
      <c r="B115" s="41"/>
      <c r="C115" s="42"/>
      <c r="D115" s="229" t="s">
        <v>240</v>
      </c>
      <c r="E115" s="42"/>
      <c r="F115" s="230" t="s">
        <v>341</v>
      </c>
      <c r="G115" s="42"/>
      <c r="H115" s="42"/>
      <c r="I115" s="213"/>
      <c r="J115" s="42"/>
      <c r="K115" s="42"/>
      <c r="L115" s="46"/>
      <c r="M115" s="214"/>
      <c r="N115" s="215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240</v>
      </c>
      <c r="AU115" s="19" t="s">
        <v>88</v>
      </c>
    </row>
    <row r="116" spans="1:51" s="15" customFormat="1" ht="12">
      <c r="A116" s="15"/>
      <c r="B116" s="253"/>
      <c r="C116" s="254"/>
      <c r="D116" s="211" t="s">
        <v>242</v>
      </c>
      <c r="E116" s="255" t="s">
        <v>20</v>
      </c>
      <c r="F116" s="256" t="s">
        <v>854</v>
      </c>
      <c r="G116" s="254"/>
      <c r="H116" s="255" t="s">
        <v>20</v>
      </c>
      <c r="I116" s="257"/>
      <c r="J116" s="254"/>
      <c r="K116" s="254"/>
      <c r="L116" s="258"/>
      <c r="M116" s="259"/>
      <c r="N116" s="260"/>
      <c r="O116" s="260"/>
      <c r="P116" s="260"/>
      <c r="Q116" s="260"/>
      <c r="R116" s="260"/>
      <c r="S116" s="260"/>
      <c r="T116" s="261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62" t="s">
        <v>242</v>
      </c>
      <c r="AU116" s="262" t="s">
        <v>88</v>
      </c>
      <c r="AV116" s="15" t="s">
        <v>22</v>
      </c>
      <c r="AW116" s="15" t="s">
        <v>40</v>
      </c>
      <c r="AX116" s="15" t="s">
        <v>79</v>
      </c>
      <c r="AY116" s="262" t="s">
        <v>137</v>
      </c>
    </row>
    <row r="117" spans="1:51" s="13" customFormat="1" ht="12">
      <c r="A117" s="13"/>
      <c r="B117" s="231"/>
      <c r="C117" s="232"/>
      <c r="D117" s="211" t="s">
        <v>242</v>
      </c>
      <c r="E117" s="233" t="s">
        <v>20</v>
      </c>
      <c r="F117" s="234" t="s">
        <v>1196</v>
      </c>
      <c r="G117" s="232"/>
      <c r="H117" s="235">
        <v>545</v>
      </c>
      <c r="I117" s="236"/>
      <c r="J117" s="232"/>
      <c r="K117" s="232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242</v>
      </c>
      <c r="AU117" s="241" t="s">
        <v>88</v>
      </c>
      <c r="AV117" s="13" t="s">
        <v>88</v>
      </c>
      <c r="AW117" s="13" t="s">
        <v>40</v>
      </c>
      <c r="AX117" s="13" t="s">
        <v>79</v>
      </c>
      <c r="AY117" s="241" t="s">
        <v>137</v>
      </c>
    </row>
    <row r="118" spans="1:51" s="13" customFormat="1" ht="12">
      <c r="A118" s="13"/>
      <c r="B118" s="231"/>
      <c r="C118" s="232"/>
      <c r="D118" s="211" t="s">
        <v>242</v>
      </c>
      <c r="E118" s="233" t="s">
        <v>20</v>
      </c>
      <c r="F118" s="234" t="s">
        <v>1197</v>
      </c>
      <c r="G118" s="232"/>
      <c r="H118" s="235">
        <v>15.03</v>
      </c>
      <c r="I118" s="236"/>
      <c r="J118" s="232"/>
      <c r="K118" s="232"/>
      <c r="L118" s="237"/>
      <c r="M118" s="238"/>
      <c r="N118" s="239"/>
      <c r="O118" s="239"/>
      <c r="P118" s="239"/>
      <c r="Q118" s="239"/>
      <c r="R118" s="239"/>
      <c r="S118" s="239"/>
      <c r="T118" s="24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1" t="s">
        <v>242</v>
      </c>
      <c r="AU118" s="241" t="s">
        <v>88</v>
      </c>
      <c r="AV118" s="13" t="s">
        <v>88</v>
      </c>
      <c r="AW118" s="13" t="s">
        <v>40</v>
      </c>
      <c r="AX118" s="13" t="s">
        <v>79</v>
      </c>
      <c r="AY118" s="241" t="s">
        <v>137</v>
      </c>
    </row>
    <row r="119" spans="1:51" s="16" customFormat="1" ht="12">
      <c r="A119" s="16"/>
      <c r="B119" s="273"/>
      <c r="C119" s="274"/>
      <c r="D119" s="211" t="s">
        <v>242</v>
      </c>
      <c r="E119" s="275" t="s">
        <v>20</v>
      </c>
      <c r="F119" s="276" t="s">
        <v>345</v>
      </c>
      <c r="G119" s="274"/>
      <c r="H119" s="277">
        <v>560.03</v>
      </c>
      <c r="I119" s="278"/>
      <c r="J119" s="274"/>
      <c r="K119" s="274"/>
      <c r="L119" s="279"/>
      <c r="M119" s="280"/>
      <c r="N119" s="281"/>
      <c r="O119" s="281"/>
      <c r="P119" s="281"/>
      <c r="Q119" s="281"/>
      <c r="R119" s="281"/>
      <c r="S119" s="281"/>
      <c r="T119" s="282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T119" s="283" t="s">
        <v>242</v>
      </c>
      <c r="AU119" s="283" t="s">
        <v>88</v>
      </c>
      <c r="AV119" s="16" t="s">
        <v>151</v>
      </c>
      <c r="AW119" s="16" t="s">
        <v>40</v>
      </c>
      <c r="AX119" s="16" t="s">
        <v>79</v>
      </c>
      <c r="AY119" s="283" t="s">
        <v>137</v>
      </c>
    </row>
    <row r="120" spans="1:51" s="15" customFormat="1" ht="12">
      <c r="A120" s="15"/>
      <c r="B120" s="253"/>
      <c r="C120" s="254"/>
      <c r="D120" s="211" t="s">
        <v>242</v>
      </c>
      <c r="E120" s="255" t="s">
        <v>20</v>
      </c>
      <c r="F120" s="256" t="s">
        <v>856</v>
      </c>
      <c r="G120" s="254"/>
      <c r="H120" s="255" t="s">
        <v>20</v>
      </c>
      <c r="I120" s="257"/>
      <c r="J120" s="254"/>
      <c r="K120" s="254"/>
      <c r="L120" s="258"/>
      <c r="M120" s="259"/>
      <c r="N120" s="260"/>
      <c r="O120" s="260"/>
      <c r="P120" s="260"/>
      <c r="Q120" s="260"/>
      <c r="R120" s="260"/>
      <c r="S120" s="260"/>
      <c r="T120" s="261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62" t="s">
        <v>242</v>
      </c>
      <c r="AU120" s="262" t="s">
        <v>88</v>
      </c>
      <c r="AV120" s="15" t="s">
        <v>22</v>
      </c>
      <c r="AW120" s="15" t="s">
        <v>40</v>
      </c>
      <c r="AX120" s="15" t="s">
        <v>79</v>
      </c>
      <c r="AY120" s="262" t="s">
        <v>137</v>
      </c>
    </row>
    <row r="121" spans="1:51" s="13" customFormat="1" ht="12">
      <c r="A121" s="13"/>
      <c r="B121" s="231"/>
      <c r="C121" s="232"/>
      <c r="D121" s="211" t="s">
        <v>242</v>
      </c>
      <c r="E121" s="233" t="s">
        <v>20</v>
      </c>
      <c r="F121" s="234" t="s">
        <v>857</v>
      </c>
      <c r="G121" s="232"/>
      <c r="H121" s="235">
        <v>4.95</v>
      </c>
      <c r="I121" s="236"/>
      <c r="J121" s="232"/>
      <c r="K121" s="232"/>
      <c r="L121" s="237"/>
      <c r="M121" s="238"/>
      <c r="N121" s="239"/>
      <c r="O121" s="239"/>
      <c r="P121" s="239"/>
      <c r="Q121" s="239"/>
      <c r="R121" s="239"/>
      <c r="S121" s="239"/>
      <c r="T121" s="24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1" t="s">
        <v>242</v>
      </c>
      <c r="AU121" s="241" t="s">
        <v>88</v>
      </c>
      <c r="AV121" s="13" t="s">
        <v>88</v>
      </c>
      <c r="AW121" s="13" t="s">
        <v>40</v>
      </c>
      <c r="AX121" s="13" t="s">
        <v>79</v>
      </c>
      <c r="AY121" s="241" t="s">
        <v>137</v>
      </c>
    </row>
    <row r="122" spans="1:51" s="16" customFormat="1" ht="12">
      <c r="A122" s="16"/>
      <c r="B122" s="273"/>
      <c r="C122" s="274"/>
      <c r="D122" s="211" t="s">
        <v>242</v>
      </c>
      <c r="E122" s="275" t="s">
        <v>20</v>
      </c>
      <c r="F122" s="276" t="s">
        <v>345</v>
      </c>
      <c r="G122" s="274"/>
      <c r="H122" s="277">
        <v>4.95</v>
      </c>
      <c r="I122" s="278"/>
      <c r="J122" s="274"/>
      <c r="K122" s="274"/>
      <c r="L122" s="279"/>
      <c r="M122" s="280"/>
      <c r="N122" s="281"/>
      <c r="O122" s="281"/>
      <c r="P122" s="281"/>
      <c r="Q122" s="281"/>
      <c r="R122" s="281"/>
      <c r="S122" s="281"/>
      <c r="T122" s="282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T122" s="283" t="s">
        <v>242</v>
      </c>
      <c r="AU122" s="283" t="s">
        <v>88</v>
      </c>
      <c r="AV122" s="16" t="s">
        <v>151</v>
      </c>
      <c r="AW122" s="16" t="s">
        <v>40</v>
      </c>
      <c r="AX122" s="16" t="s">
        <v>79</v>
      </c>
      <c r="AY122" s="283" t="s">
        <v>137</v>
      </c>
    </row>
    <row r="123" spans="1:51" s="15" customFormat="1" ht="12">
      <c r="A123" s="15"/>
      <c r="B123" s="253"/>
      <c r="C123" s="254"/>
      <c r="D123" s="211" t="s">
        <v>242</v>
      </c>
      <c r="E123" s="255" t="s">
        <v>20</v>
      </c>
      <c r="F123" s="256" t="s">
        <v>623</v>
      </c>
      <c r="G123" s="254"/>
      <c r="H123" s="255" t="s">
        <v>20</v>
      </c>
      <c r="I123" s="257"/>
      <c r="J123" s="254"/>
      <c r="K123" s="254"/>
      <c r="L123" s="258"/>
      <c r="M123" s="259"/>
      <c r="N123" s="260"/>
      <c r="O123" s="260"/>
      <c r="P123" s="260"/>
      <c r="Q123" s="260"/>
      <c r="R123" s="260"/>
      <c r="S123" s="260"/>
      <c r="T123" s="261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62" t="s">
        <v>242</v>
      </c>
      <c r="AU123" s="262" t="s">
        <v>88</v>
      </c>
      <c r="AV123" s="15" t="s">
        <v>22</v>
      </c>
      <c r="AW123" s="15" t="s">
        <v>40</v>
      </c>
      <c r="AX123" s="15" t="s">
        <v>79</v>
      </c>
      <c r="AY123" s="262" t="s">
        <v>137</v>
      </c>
    </row>
    <row r="124" spans="1:51" s="13" customFormat="1" ht="12">
      <c r="A124" s="13"/>
      <c r="B124" s="231"/>
      <c r="C124" s="232"/>
      <c r="D124" s="211" t="s">
        <v>242</v>
      </c>
      <c r="E124" s="233" t="s">
        <v>20</v>
      </c>
      <c r="F124" s="234" t="s">
        <v>1198</v>
      </c>
      <c r="G124" s="232"/>
      <c r="H124" s="235">
        <v>141.042</v>
      </c>
      <c r="I124" s="236"/>
      <c r="J124" s="232"/>
      <c r="K124" s="232"/>
      <c r="L124" s="237"/>
      <c r="M124" s="238"/>
      <c r="N124" s="239"/>
      <c r="O124" s="239"/>
      <c r="P124" s="239"/>
      <c r="Q124" s="239"/>
      <c r="R124" s="239"/>
      <c r="S124" s="239"/>
      <c r="T124" s="24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1" t="s">
        <v>242</v>
      </c>
      <c r="AU124" s="241" t="s">
        <v>88</v>
      </c>
      <c r="AV124" s="13" t="s">
        <v>88</v>
      </c>
      <c r="AW124" s="13" t="s">
        <v>40</v>
      </c>
      <c r="AX124" s="13" t="s">
        <v>79</v>
      </c>
      <c r="AY124" s="241" t="s">
        <v>137</v>
      </c>
    </row>
    <row r="125" spans="1:51" s="16" customFormat="1" ht="12">
      <c r="A125" s="16"/>
      <c r="B125" s="273"/>
      <c r="C125" s="274"/>
      <c r="D125" s="211" t="s">
        <v>242</v>
      </c>
      <c r="E125" s="275" t="s">
        <v>20</v>
      </c>
      <c r="F125" s="276" t="s">
        <v>345</v>
      </c>
      <c r="G125" s="274"/>
      <c r="H125" s="277">
        <v>141.042</v>
      </c>
      <c r="I125" s="278"/>
      <c r="J125" s="274"/>
      <c r="K125" s="274"/>
      <c r="L125" s="279"/>
      <c r="M125" s="280"/>
      <c r="N125" s="281"/>
      <c r="O125" s="281"/>
      <c r="P125" s="281"/>
      <c r="Q125" s="281"/>
      <c r="R125" s="281"/>
      <c r="S125" s="281"/>
      <c r="T125" s="282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T125" s="283" t="s">
        <v>242</v>
      </c>
      <c r="AU125" s="283" t="s">
        <v>88</v>
      </c>
      <c r="AV125" s="16" t="s">
        <v>151</v>
      </c>
      <c r="AW125" s="16" t="s">
        <v>40</v>
      </c>
      <c r="AX125" s="16" t="s">
        <v>79</v>
      </c>
      <c r="AY125" s="283" t="s">
        <v>137</v>
      </c>
    </row>
    <row r="126" spans="1:51" s="14" customFormat="1" ht="12">
      <c r="A126" s="14"/>
      <c r="B126" s="242"/>
      <c r="C126" s="243"/>
      <c r="D126" s="211" t="s">
        <v>242</v>
      </c>
      <c r="E126" s="244" t="s">
        <v>20</v>
      </c>
      <c r="F126" s="245" t="s">
        <v>256</v>
      </c>
      <c r="G126" s="243"/>
      <c r="H126" s="246">
        <v>706.022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242</v>
      </c>
      <c r="AU126" s="252" t="s">
        <v>88</v>
      </c>
      <c r="AV126" s="14" t="s">
        <v>142</v>
      </c>
      <c r="AW126" s="14" t="s">
        <v>40</v>
      </c>
      <c r="AX126" s="14" t="s">
        <v>22</v>
      </c>
      <c r="AY126" s="252" t="s">
        <v>137</v>
      </c>
    </row>
    <row r="127" spans="1:65" s="2" customFormat="1" ht="16.5" customHeight="1">
      <c r="A127" s="40"/>
      <c r="B127" s="41"/>
      <c r="C127" s="198" t="s">
        <v>162</v>
      </c>
      <c r="D127" s="198" t="s">
        <v>138</v>
      </c>
      <c r="E127" s="199" t="s">
        <v>357</v>
      </c>
      <c r="F127" s="200" t="s">
        <v>358</v>
      </c>
      <c r="G127" s="201" t="s">
        <v>285</v>
      </c>
      <c r="H127" s="202">
        <v>145.992</v>
      </c>
      <c r="I127" s="203"/>
      <c r="J127" s="204">
        <f>ROUND(I127*H127,2)</f>
        <v>0</v>
      </c>
      <c r="K127" s="200" t="s">
        <v>237</v>
      </c>
      <c r="L127" s="46"/>
      <c r="M127" s="205" t="s">
        <v>20</v>
      </c>
      <c r="N127" s="206" t="s">
        <v>50</v>
      </c>
      <c r="O127" s="86"/>
      <c r="P127" s="207">
        <f>O127*H127</f>
        <v>0</v>
      </c>
      <c r="Q127" s="207">
        <v>0</v>
      </c>
      <c r="R127" s="207">
        <f>Q127*H127</f>
        <v>0</v>
      </c>
      <c r="S127" s="207">
        <v>0</v>
      </c>
      <c r="T127" s="208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09" t="s">
        <v>142</v>
      </c>
      <c r="AT127" s="209" t="s">
        <v>138</v>
      </c>
      <c r="AU127" s="209" t="s">
        <v>88</v>
      </c>
      <c r="AY127" s="19" t="s">
        <v>137</v>
      </c>
      <c r="BE127" s="210">
        <f>IF(N127="základní",J127,0)</f>
        <v>0</v>
      </c>
      <c r="BF127" s="210">
        <f>IF(N127="snížená",J127,0)</f>
        <v>0</v>
      </c>
      <c r="BG127" s="210">
        <f>IF(N127="zákl. přenesená",J127,0)</f>
        <v>0</v>
      </c>
      <c r="BH127" s="210">
        <f>IF(N127="sníž. přenesená",J127,0)</f>
        <v>0</v>
      </c>
      <c r="BI127" s="210">
        <f>IF(N127="nulová",J127,0)</f>
        <v>0</v>
      </c>
      <c r="BJ127" s="19" t="s">
        <v>22</v>
      </c>
      <c r="BK127" s="210">
        <f>ROUND(I127*H127,2)</f>
        <v>0</v>
      </c>
      <c r="BL127" s="19" t="s">
        <v>142</v>
      </c>
      <c r="BM127" s="209" t="s">
        <v>1199</v>
      </c>
    </row>
    <row r="128" spans="1:47" s="2" customFormat="1" ht="12">
      <c r="A128" s="40"/>
      <c r="B128" s="41"/>
      <c r="C128" s="42"/>
      <c r="D128" s="211" t="s">
        <v>144</v>
      </c>
      <c r="E128" s="42"/>
      <c r="F128" s="212" t="s">
        <v>360</v>
      </c>
      <c r="G128" s="42"/>
      <c r="H128" s="42"/>
      <c r="I128" s="213"/>
      <c r="J128" s="42"/>
      <c r="K128" s="42"/>
      <c r="L128" s="46"/>
      <c r="M128" s="214"/>
      <c r="N128" s="215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144</v>
      </c>
      <c r="AU128" s="19" t="s">
        <v>88</v>
      </c>
    </row>
    <row r="129" spans="1:47" s="2" customFormat="1" ht="12">
      <c r="A129" s="40"/>
      <c r="B129" s="41"/>
      <c r="C129" s="42"/>
      <c r="D129" s="229" t="s">
        <v>240</v>
      </c>
      <c r="E129" s="42"/>
      <c r="F129" s="230" t="s">
        <v>361</v>
      </c>
      <c r="G129" s="42"/>
      <c r="H129" s="42"/>
      <c r="I129" s="213"/>
      <c r="J129" s="42"/>
      <c r="K129" s="42"/>
      <c r="L129" s="46"/>
      <c r="M129" s="214"/>
      <c r="N129" s="215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240</v>
      </c>
      <c r="AU129" s="19" t="s">
        <v>88</v>
      </c>
    </row>
    <row r="130" spans="1:51" s="15" customFormat="1" ht="12">
      <c r="A130" s="15"/>
      <c r="B130" s="253"/>
      <c r="C130" s="254"/>
      <c r="D130" s="211" t="s">
        <v>242</v>
      </c>
      <c r="E130" s="255" t="s">
        <v>20</v>
      </c>
      <c r="F130" s="256" t="s">
        <v>1200</v>
      </c>
      <c r="G130" s="254"/>
      <c r="H130" s="255" t="s">
        <v>20</v>
      </c>
      <c r="I130" s="257"/>
      <c r="J130" s="254"/>
      <c r="K130" s="254"/>
      <c r="L130" s="258"/>
      <c r="M130" s="259"/>
      <c r="N130" s="260"/>
      <c r="O130" s="260"/>
      <c r="P130" s="260"/>
      <c r="Q130" s="260"/>
      <c r="R130" s="260"/>
      <c r="S130" s="260"/>
      <c r="T130" s="261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62" t="s">
        <v>242</v>
      </c>
      <c r="AU130" s="262" t="s">
        <v>88</v>
      </c>
      <c r="AV130" s="15" t="s">
        <v>22</v>
      </c>
      <c r="AW130" s="15" t="s">
        <v>40</v>
      </c>
      <c r="AX130" s="15" t="s">
        <v>79</v>
      </c>
      <c r="AY130" s="262" t="s">
        <v>137</v>
      </c>
    </row>
    <row r="131" spans="1:51" s="13" customFormat="1" ht="12">
      <c r="A131" s="13"/>
      <c r="B131" s="231"/>
      <c r="C131" s="232"/>
      <c r="D131" s="211" t="s">
        <v>242</v>
      </c>
      <c r="E131" s="233" t="s">
        <v>20</v>
      </c>
      <c r="F131" s="234" t="s">
        <v>857</v>
      </c>
      <c r="G131" s="232"/>
      <c r="H131" s="235">
        <v>4.95</v>
      </c>
      <c r="I131" s="236"/>
      <c r="J131" s="232"/>
      <c r="K131" s="232"/>
      <c r="L131" s="237"/>
      <c r="M131" s="238"/>
      <c r="N131" s="239"/>
      <c r="O131" s="239"/>
      <c r="P131" s="239"/>
      <c r="Q131" s="239"/>
      <c r="R131" s="239"/>
      <c r="S131" s="239"/>
      <c r="T131" s="24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1" t="s">
        <v>242</v>
      </c>
      <c r="AU131" s="241" t="s">
        <v>88</v>
      </c>
      <c r="AV131" s="13" t="s">
        <v>88</v>
      </c>
      <c r="AW131" s="13" t="s">
        <v>40</v>
      </c>
      <c r="AX131" s="13" t="s">
        <v>79</v>
      </c>
      <c r="AY131" s="241" t="s">
        <v>137</v>
      </c>
    </row>
    <row r="132" spans="1:51" s="15" customFormat="1" ht="12">
      <c r="A132" s="15"/>
      <c r="B132" s="253"/>
      <c r="C132" s="254"/>
      <c r="D132" s="211" t="s">
        <v>242</v>
      </c>
      <c r="E132" s="255" t="s">
        <v>20</v>
      </c>
      <c r="F132" s="256" t="s">
        <v>623</v>
      </c>
      <c r="G132" s="254"/>
      <c r="H132" s="255" t="s">
        <v>20</v>
      </c>
      <c r="I132" s="257"/>
      <c r="J132" s="254"/>
      <c r="K132" s="254"/>
      <c r="L132" s="258"/>
      <c r="M132" s="259"/>
      <c r="N132" s="260"/>
      <c r="O132" s="260"/>
      <c r="P132" s="260"/>
      <c r="Q132" s="260"/>
      <c r="R132" s="260"/>
      <c r="S132" s="260"/>
      <c r="T132" s="261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2" t="s">
        <v>242</v>
      </c>
      <c r="AU132" s="262" t="s">
        <v>88</v>
      </c>
      <c r="AV132" s="15" t="s">
        <v>22</v>
      </c>
      <c r="AW132" s="15" t="s">
        <v>40</v>
      </c>
      <c r="AX132" s="15" t="s">
        <v>79</v>
      </c>
      <c r="AY132" s="262" t="s">
        <v>137</v>
      </c>
    </row>
    <row r="133" spans="1:51" s="13" customFormat="1" ht="12">
      <c r="A133" s="13"/>
      <c r="B133" s="231"/>
      <c r="C133" s="232"/>
      <c r="D133" s="211" t="s">
        <v>242</v>
      </c>
      <c r="E133" s="233" t="s">
        <v>20</v>
      </c>
      <c r="F133" s="234" t="s">
        <v>1198</v>
      </c>
      <c r="G133" s="232"/>
      <c r="H133" s="235">
        <v>141.042</v>
      </c>
      <c r="I133" s="236"/>
      <c r="J133" s="232"/>
      <c r="K133" s="232"/>
      <c r="L133" s="237"/>
      <c r="M133" s="238"/>
      <c r="N133" s="239"/>
      <c r="O133" s="239"/>
      <c r="P133" s="239"/>
      <c r="Q133" s="239"/>
      <c r="R133" s="239"/>
      <c r="S133" s="239"/>
      <c r="T133" s="24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1" t="s">
        <v>242</v>
      </c>
      <c r="AU133" s="241" t="s">
        <v>88</v>
      </c>
      <c r="AV133" s="13" t="s">
        <v>88</v>
      </c>
      <c r="AW133" s="13" t="s">
        <v>40</v>
      </c>
      <c r="AX133" s="13" t="s">
        <v>79</v>
      </c>
      <c r="AY133" s="241" t="s">
        <v>137</v>
      </c>
    </row>
    <row r="134" spans="1:51" s="14" customFormat="1" ht="12">
      <c r="A134" s="14"/>
      <c r="B134" s="242"/>
      <c r="C134" s="243"/>
      <c r="D134" s="211" t="s">
        <v>242</v>
      </c>
      <c r="E134" s="244" t="s">
        <v>20</v>
      </c>
      <c r="F134" s="245" t="s">
        <v>256</v>
      </c>
      <c r="G134" s="243"/>
      <c r="H134" s="246">
        <v>145.992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2" t="s">
        <v>242</v>
      </c>
      <c r="AU134" s="252" t="s">
        <v>88</v>
      </c>
      <c r="AV134" s="14" t="s">
        <v>142</v>
      </c>
      <c r="AW134" s="14" t="s">
        <v>40</v>
      </c>
      <c r="AX134" s="14" t="s">
        <v>22</v>
      </c>
      <c r="AY134" s="252" t="s">
        <v>137</v>
      </c>
    </row>
    <row r="135" spans="1:65" s="2" customFormat="1" ht="16.5" customHeight="1">
      <c r="A135" s="40"/>
      <c r="B135" s="41"/>
      <c r="C135" s="198" t="s">
        <v>166</v>
      </c>
      <c r="D135" s="198" t="s">
        <v>138</v>
      </c>
      <c r="E135" s="199" t="s">
        <v>381</v>
      </c>
      <c r="F135" s="200" t="s">
        <v>382</v>
      </c>
      <c r="G135" s="201" t="s">
        <v>285</v>
      </c>
      <c r="H135" s="202">
        <v>560.03</v>
      </c>
      <c r="I135" s="203"/>
      <c r="J135" s="204">
        <f>ROUND(I135*H135,2)</f>
        <v>0</v>
      </c>
      <c r="K135" s="200" t="s">
        <v>237</v>
      </c>
      <c r="L135" s="46"/>
      <c r="M135" s="205" t="s">
        <v>20</v>
      </c>
      <c r="N135" s="206" t="s">
        <v>50</v>
      </c>
      <c r="O135" s="86"/>
      <c r="P135" s="207">
        <f>O135*H135</f>
        <v>0</v>
      </c>
      <c r="Q135" s="207">
        <v>0</v>
      </c>
      <c r="R135" s="207">
        <f>Q135*H135</f>
        <v>0</v>
      </c>
      <c r="S135" s="207">
        <v>0</v>
      </c>
      <c r="T135" s="208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09" t="s">
        <v>142</v>
      </c>
      <c r="AT135" s="209" t="s">
        <v>138</v>
      </c>
      <c r="AU135" s="209" t="s">
        <v>88</v>
      </c>
      <c r="AY135" s="19" t="s">
        <v>137</v>
      </c>
      <c r="BE135" s="210">
        <f>IF(N135="základní",J135,0)</f>
        <v>0</v>
      </c>
      <c r="BF135" s="210">
        <f>IF(N135="snížená",J135,0)</f>
        <v>0</v>
      </c>
      <c r="BG135" s="210">
        <f>IF(N135="zákl. přenesená",J135,0)</f>
        <v>0</v>
      </c>
      <c r="BH135" s="210">
        <f>IF(N135="sníž. přenesená",J135,0)</f>
        <v>0</v>
      </c>
      <c r="BI135" s="210">
        <f>IF(N135="nulová",J135,0)</f>
        <v>0</v>
      </c>
      <c r="BJ135" s="19" t="s">
        <v>22</v>
      </c>
      <c r="BK135" s="210">
        <f>ROUND(I135*H135,2)</f>
        <v>0</v>
      </c>
      <c r="BL135" s="19" t="s">
        <v>142</v>
      </c>
      <c r="BM135" s="209" t="s">
        <v>1201</v>
      </c>
    </row>
    <row r="136" spans="1:47" s="2" customFormat="1" ht="12">
      <c r="A136" s="40"/>
      <c r="B136" s="41"/>
      <c r="C136" s="42"/>
      <c r="D136" s="211" t="s">
        <v>144</v>
      </c>
      <c r="E136" s="42"/>
      <c r="F136" s="212" t="s">
        <v>384</v>
      </c>
      <c r="G136" s="42"/>
      <c r="H136" s="42"/>
      <c r="I136" s="213"/>
      <c r="J136" s="42"/>
      <c r="K136" s="42"/>
      <c r="L136" s="46"/>
      <c r="M136" s="214"/>
      <c r="N136" s="215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144</v>
      </c>
      <c r="AU136" s="19" t="s">
        <v>88</v>
      </c>
    </row>
    <row r="137" spans="1:47" s="2" customFormat="1" ht="12">
      <c r="A137" s="40"/>
      <c r="B137" s="41"/>
      <c r="C137" s="42"/>
      <c r="D137" s="229" t="s">
        <v>240</v>
      </c>
      <c r="E137" s="42"/>
      <c r="F137" s="230" t="s">
        <v>385</v>
      </c>
      <c r="G137" s="42"/>
      <c r="H137" s="42"/>
      <c r="I137" s="213"/>
      <c r="J137" s="42"/>
      <c r="K137" s="42"/>
      <c r="L137" s="46"/>
      <c r="M137" s="214"/>
      <c r="N137" s="215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240</v>
      </c>
      <c r="AU137" s="19" t="s">
        <v>88</v>
      </c>
    </row>
    <row r="138" spans="1:51" s="15" customFormat="1" ht="12">
      <c r="A138" s="15"/>
      <c r="B138" s="253"/>
      <c r="C138" s="254"/>
      <c r="D138" s="211" t="s">
        <v>242</v>
      </c>
      <c r="E138" s="255" t="s">
        <v>20</v>
      </c>
      <c r="F138" s="256" t="s">
        <v>865</v>
      </c>
      <c r="G138" s="254"/>
      <c r="H138" s="255" t="s">
        <v>20</v>
      </c>
      <c r="I138" s="257"/>
      <c r="J138" s="254"/>
      <c r="K138" s="254"/>
      <c r="L138" s="258"/>
      <c r="M138" s="259"/>
      <c r="N138" s="260"/>
      <c r="O138" s="260"/>
      <c r="P138" s="260"/>
      <c r="Q138" s="260"/>
      <c r="R138" s="260"/>
      <c r="S138" s="260"/>
      <c r="T138" s="261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2" t="s">
        <v>242</v>
      </c>
      <c r="AU138" s="262" t="s">
        <v>88</v>
      </c>
      <c r="AV138" s="15" t="s">
        <v>22</v>
      </c>
      <c r="AW138" s="15" t="s">
        <v>40</v>
      </c>
      <c r="AX138" s="15" t="s">
        <v>79</v>
      </c>
      <c r="AY138" s="262" t="s">
        <v>137</v>
      </c>
    </row>
    <row r="139" spans="1:51" s="13" customFormat="1" ht="12">
      <c r="A139" s="13"/>
      <c r="B139" s="231"/>
      <c r="C139" s="232"/>
      <c r="D139" s="211" t="s">
        <v>242</v>
      </c>
      <c r="E139" s="233" t="s">
        <v>20</v>
      </c>
      <c r="F139" s="234" t="s">
        <v>1196</v>
      </c>
      <c r="G139" s="232"/>
      <c r="H139" s="235">
        <v>545</v>
      </c>
      <c r="I139" s="236"/>
      <c r="J139" s="232"/>
      <c r="K139" s="232"/>
      <c r="L139" s="237"/>
      <c r="M139" s="238"/>
      <c r="N139" s="239"/>
      <c r="O139" s="239"/>
      <c r="P139" s="239"/>
      <c r="Q139" s="239"/>
      <c r="R139" s="239"/>
      <c r="S139" s="239"/>
      <c r="T139" s="24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1" t="s">
        <v>242</v>
      </c>
      <c r="AU139" s="241" t="s">
        <v>88</v>
      </c>
      <c r="AV139" s="13" t="s">
        <v>88</v>
      </c>
      <c r="AW139" s="13" t="s">
        <v>40</v>
      </c>
      <c r="AX139" s="13" t="s">
        <v>79</v>
      </c>
      <c r="AY139" s="241" t="s">
        <v>137</v>
      </c>
    </row>
    <row r="140" spans="1:51" s="13" customFormat="1" ht="12">
      <c r="A140" s="13"/>
      <c r="B140" s="231"/>
      <c r="C140" s="232"/>
      <c r="D140" s="211" t="s">
        <v>242</v>
      </c>
      <c r="E140" s="233" t="s">
        <v>20</v>
      </c>
      <c r="F140" s="234" t="s">
        <v>1197</v>
      </c>
      <c r="G140" s="232"/>
      <c r="H140" s="235">
        <v>15.03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1" t="s">
        <v>242</v>
      </c>
      <c r="AU140" s="241" t="s">
        <v>88</v>
      </c>
      <c r="AV140" s="13" t="s">
        <v>88</v>
      </c>
      <c r="AW140" s="13" t="s">
        <v>40</v>
      </c>
      <c r="AX140" s="13" t="s">
        <v>79</v>
      </c>
      <c r="AY140" s="241" t="s">
        <v>137</v>
      </c>
    </row>
    <row r="141" spans="1:51" s="16" customFormat="1" ht="12">
      <c r="A141" s="16"/>
      <c r="B141" s="273"/>
      <c r="C141" s="274"/>
      <c r="D141" s="211" t="s">
        <v>242</v>
      </c>
      <c r="E141" s="275" t="s">
        <v>20</v>
      </c>
      <c r="F141" s="276" t="s">
        <v>345</v>
      </c>
      <c r="G141" s="274"/>
      <c r="H141" s="277">
        <v>560.03</v>
      </c>
      <c r="I141" s="278"/>
      <c r="J141" s="274"/>
      <c r="K141" s="274"/>
      <c r="L141" s="279"/>
      <c r="M141" s="280"/>
      <c r="N141" s="281"/>
      <c r="O141" s="281"/>
      <c r="P141" s="281"/>
      <c r="Q141" s="281"/>
      <c r="R141" s="281"/>
      <c r="S141" s="281"/>
      <c r="T141" s="282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T141" s="283" t="s">
        <v>242</v>
      </c>
      <c r="AU141" s="283" t="s">
        <v>88</v>
      </c>
      <c r="AV141" s="16" t="s">
        <v>151</v>
      </c>
      <c r="AW141" s="16" t="s">
        <v>40</v>
      </c>
      <c r="AX141" s="16" t="s">
        <v>22</v>
      </c>
      <c r="AY141" s="283" t="s">
        <v>137</v>
      </c>
    </row>
    <row r="142" spans="1:65" s="2" customFormat="1" ht="16.5" customHeight="1">
      <c r="A142" s="40"/>
      <c r="B142" s="41"/>
      <c r="C142" s="198" t="s">
        <v>170</v>
      </c>
      <c r="D142" s="198" t="s">
        <v>138</v>
      </c>
      <c r="E142" s="199" t="s">
        <v>391</v>
      </c>
      <c r="F142" s="200" t="s">
        <v>392</v>
      </c>
      <c r="G142" s="201" t="s">
        <v>285</v>
      </c>
      <c r="H142" s="202">
        <v>4.95</v>
      </c>
      <c r="I142" s="203"/>
      <c r="J142" s="204">
        <f>ROUND(I142*H142,2)</f>
        <v>0</v>
      </c>
      <c r="K142" s="200" t="s">
        <v>237</v>
      </c>
      <c r="L142" s="46"/>
      <c r="M142" s="205" t="s">
        <v>20</v>
      </c>
      <c r="N142" s="206" t="s">
        <v>50</v>
      </c>
      <c r="O142" s="86"/>
      <c r="P142" s="207">
        <f>O142*H142</f>
        <v>0</v>
      </c>
      <c r="Q142" s="207">
        <v>0</v>
      </c>
      <c r="R142" s="207">
        <f>Q142*H142</f>
        <v>0</v>
      </c>
      <c r="S142" s="207">
        <v>0</v>
      </c>
      <c r="T142" s="208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09" t="s">
        <v>142</v>
      </c>
      <c r="AT142" s="209" t="s">
        <v>138</v>
      </c>
      <c r="AU142" s="209" t="s">
        <v>88</v>
      </c>
      <c r="AY142" s="19" t="s">
        <v>137</v>
      </c>
      <c r="BE142" s="210">
        <f>IF(N142="základní",J142,0)</f>
        <v>0</v>
      </c>
      <c r="BF142" s="210">
        <f>IF(N142="snížená",J142,0)</f>
        <v>0</v>
      </c>
      <c r="BG142" s="210">
        <f>IF(N142="zákl. přenesená",J142,0)</f>
        <v>0</v>
      </c>
      <c r="BH142" s="210">
        <f>IF(N142="sníž. přenesená",J142,0)</f>
        <v>0</v>
      </c>
      <c r="BI142" s="210">
        <f>IF(N142="nulová",J142,0)</f>
        <v>0</v>
      </c>
      <c r="BJ142" s="19" t="s">
        <v>22</v>
      </c>
      <c r="BK142" s="210">
        <f>ROUND(I142*H142,2)</f>
        <v>0</v>
      </c>
      <c r="BL142" s="19" t="s">
        <v>142</v>
      </c>
      <c r="BM142" s="209" t="s">
        <v>1202</v>
      </c>
    </row>
    <row r="143" spans="1:47" s="2" customFormat="1" ht="12">
      <c r="A143" s="40"/>
      <c r="B143" s="41"/>
      <c r="C143" s="42"/>
      <c r="D143" s="211" t="s">
        <v>144</v>
      </c>
      <c r="E143" s="42"/>
      <c r="F143" s="212" t="s">
        <v>394</v>
      </c>
      <c r="G143" s="42"/>
      <c r="H143" s="42"/>
      <c r="I143" s="213"/>
      <c r="J143" s="42"/>
      <c r="K143" s="42"/>
      <c r="L143" s="46"/>
      <c r="M143" s="214"/>
      <c r="N143" s="215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144</v>
      </c>
      <c r="AU143" s="19" t="s">
        <v>88</v>
      </c>
    </row>
    <row r="144" spans="1:47" s="2" customFormat="1" ht="12">
      <c r="A144" s="40"/>
      <c r="B144" s="41"/>
      <c r="C144" s="42"/>
      <c r="D144" s="229" t="s">
        <v>240</v>
      </c>
      <c r="E144" s="42"/>
      <c r="F144" s="230" t="s">
        <v>395</v>
      </c>
      <c r="G144" s="42"/>
      <c r="H144" s="42"/>
      <c r="I144" s="213"/>
      <c r="J144" s="42"/>
      <c r="K144" s="42"/>
      <c r="L144" s="46"/>
      <c r="M144" s="214"/>
      <c r="N144" s="215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240</v>
      </c>
      <c r="AU144" s="19" t="s">
        <v>88</v>
      </c>
    </row>
    <row r="145" spans="1:47" s="2" customFormat="1" ht="12">
      <c r="A145" s="40"/>
      <c r="B145" s="41"/>
      <c r="C145" s="42"/>
      <c r="D145" s="211" t="s">
        <v>145</v>
      </c>
      <c r="E145" s="42"/>
      <c r="F145" s="216" t="s">
        <v>1203</v>
      </c>
      <c r="G145" s="42"/>
      <c r="H145" s="42"/>
      <c r="I145" s="213"/>
      <c r="J145" s="42"/>
      <c r="K145" s="42"/>
      <c r="L145" s="46"/>
      <c r="M145" s="214"/>
      <c r="N145" s="215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145</v>
      </c>
      <c r="AU145" s="19" t="s">
        <v>88</v>
      </c>
    </row>
    <row r="146" spans="1:51" s="15" customFormat="1" ht="12">
      <c r="A146" s="15"/>
      <c r="B146" s="253"/>
      <c r="C146" s="254"/>
      <c r="D146" s="211" t="s">
        <v>242</v>
      </c>
      <c r="E146" s="255" t="s">
        <v>20</v>
      </c>
      <c r="F146" s="256" t="s">
        <v>396</v>
      </c>
      <c r="G146" s="254"/>
      <c r="H146" s="255" t="s">
        <v>20</v>
      </c>
      <c r="I146" s="257"/>
      <c r="J146" s="254"/>
      <c r="K146" s="254"/>
      <c r="L146" s="258"/>
      <c r="M146" s="259"/>
      <c r="N146" s="260"/>
      <c r="O146" s="260"/>
      <c r="P146" s="260"/>
      <c r="Q146" s="260"/>
      <c r="R146" s="260"/>
      <c r="S146" s="260"/>
      <c r="T146" s="261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2" t="s">
        <v>242</v>
      </c>
      <c r="AU146" s="262" t="s">
        <v>88</v>
      </c>
      <c r="AV146" s="15" t="s">
        <v>22</v>
      </c>
      <c r="AW146" s="15" t="s">
        <v>40</v>
      </c>
      <c r="AX146" s="15" t="s">
        <v>79</v>
      </c>
      <c r="AY146" s="262" t="s">
        <v>137</v>
      </c>
    </row>
    <row r="147" spans="1:51" s="13" customFormat="1" ht="12">
      <c r="A147" s="13"/>
      <c r="B147" s="231"/>
      <c r="C147" s="232"/>
      <c r="D147" s="211" t="s">
        <v>242</v>
      </c>
      <c r="E147" s="233" t="s">
        <v>20</v>
      </c>
      <c r="F147" s="234" t="s">
        <v>330</v>
      </c>
      <c r="G147" s="232"/>
      <c r="H147" s="235">
        <v>4.95</v>
      </c>
      <c r="I147" s="236"/>
      <c r="J147" s="232"/>
      <c r="K147" s="232"/>
      <c r="L147" s="237"/>
      <c r="M147" s="238"/>
      <c r="N147" s="239"/>
      <c r="O147" s="239"/>
      <c r="P147" s="239"/>
      <c r="Q147" s="239"/>
      <c r="R147" s="239"/>
      <c r="S147" s="239"/>
      <c r="T147" s="24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1" t="s">
        <v>242</v>
      </c>
      <c r="AU147" s="241" t="s">
        <v>88</v>
      </c>
      <c r="AV147" s="13" t="s">
        <v>88</v>
      </c>
      <c r="AW147" s="13" t="s">
        <v>40</v>
      </c>
      <c r="AX147" s="13" t="s">
        <v>22</v>
      </c>
      <c r="AY147" s="241" t="s">
        <v>137</v>
      </c>
    </row>
    <row r="148" spans="1:65" s="2" customFormat="1" ht="16.5" customHeight="1">
      <c r="A148" s="40"/>
      <c r="B148" s="41"/>
      <c r="C148" s="198" t="s">
        <v>174</v>
      </c>
      <c r="D148" s="198" t="s">
        <v>138</v>
      </c>
      <c r="E148" s="199" t="s">
        <v>422</v>
      </c>
      <c r="F148" s="200" t="s">
        <v>423</v>
      </c>
      <c r="G148" s="201" t="s">
        <v>236</v>
      </c>
      <c r="H148" s="202">
        <v>940.28</v>
      </c>
      <c r="I148" s="203"/>
      <c r="J148" s="204">
        <f>ROUND(I148*H148,2)</f>
        <v>0</v>
      </c>
      <c r="K148" s="200" t="s">
        <v>237</v>
      </c>
      <c r="L148" s="46"/>
      <c r="M148" s="205" t="s">
        <v>20</v>
      </c>
      <c r="N148" s="206" t="s">
        <v>50</v>
      </c>
      <c r="O148" s="86"/>
      <c r="P148" s="207">
        <f>O148*H148</f>
        <v>0</v>
      </c>
      <c r="Q148" s="207">
        <v>0</v>
      </c>
      <c r="R148" s="207">
        <f>Q148*H148</f>
        <v>0</v>
      </c>
      <c r="S148" s="207">
        <v>0</v>
      </c>
      <c r="T148" s="208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09" t="s">
        <v>142</v>
      </c>
      <c r="AT148" s="209" t="s">
        <v>138</v>
      </c>
      <c r="AU148" s="209" t="s">
        <v>88</v>
      </c>
      <c r="AY148" s="19" t="s">
        <v>137</v>
      </c>
      <c r="BE148" s="210">
        <f>IF(N148="základní",J148,0)</f>
        <v>0</v>
      </c>
      <c r="BF148" s="210">
        <f>IF(N148="snížená",J148,0)</f>
        <v>0</v>
      </c>
      <c r="BG148" s="210">
        <f>IF(N148="zákl. přenesená",J148,0)</f>
        <v>0</v>
      </c>
      <c r="BH148" s="210">
        <f>IF(N148="sníž. přenesená",J148,0)</f>
        <v>0</v>
      </c>
      <c r="BI148" s="210">
        <f>IF(N148="nulová",J148,0)</f>
        <v>0</v>
      </c>
      <c r="BJ148" s="19" t="s">
        <v>22</v>
      </c>
      <c r="BK148" s="210">
        <f>ROUND(I148*H148,2)</f>
        <v>0</v>
      </c>
      <c r="BL148" s="19" t="s">
        <v>142</v>
      </c>
      <c r="BM148" s="209" t="s">
        <v>1204</v>
      </c>
    </row>
    <row r="149" spans="1:47" s="2" customFormat="1" ht="12">
      <c r="A149" s="40"/>
      <c r="B149" s="41"/>
      <c r="C149" s="42"/>
      <c r="D149" s="211" t="s">
        <v>144</v>
      </c>
      <c r="E149" s="42"/>
      <c r="F149" s="212" t="s">
        <v>425</v>
      </c>
      <c r="G149" s="42"/>
      <c r="H149" s="42"/>
      <c r="I149" s="213"/>
      <c r="J149" s="42"/>
      <c r="K149" s="42"/>
      <c r="L149" s="46"/>
      <c r="M149" s="214"/>
      <c r="N149" s="215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144</v>
      </c>
      <c r="AU149" s="19" t="s">
        <v>88</v>
      </c>
    </row>
    <row r="150" spans="1:47" s="2" customFormat="1" ht="12">
      <c r="A150" s="40"/>
      <c r="B150" s="41"/>
      <c r="C150" s="42"/>
      <c r="D150" s="229" t="s">
        <v>240</v>
      </c>
      <c r="E150" s="42"/>
      <c r="F150" s="230" t="s">
        <v>426</v>
      </c>
      <c r="G150" s="42"/>
      <c r="H150" s="42"/>
      <c r="I150" s="213"/>
      <c r="J150" s="42"/>
      <c r="K150" s="42"/>
      <c r="L150" s="46"/>
      <c r="M150" s="214"/>
      <c r="N150" s="215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240</v>
      </c>
      <c r="AU150" s="19" t="s">
        <v>88</v>
      </c>
    </row>
    <row r="151" spans="1:47" s="2" customFormat="1" ht="12">
      <c r="A151" s="40"/>
      <c r="B151" s="41"/>
      <c r="C151" s="42"/>
      <c r="D151" s="211" t="s">
        <v>145</v>
      </c>
      <c r="E151" s="42"/>
      <c r="F151" s="216" t="s">
        <v>1205</v>
      </c>
      <c r="G151" s="42"/>
      <c r="H151" s="42"/>
      <c r="I151" s="213"/>
      <c r="J151" s="42"/>
      <c r="K151" s="42"/>
      <c r="L151" s="46"/>
      <c r="M151" s="214"/>
      <c r="N151" s="215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145</v>
      </c>
      <c r="AU151" s="19" t="s">
        <v>88</v>
      </c>
    </row>
    <row r="152" spans="1:51" s="15" customFormat="1" ht="12">
      <c r="A152" s="15"/>
      <c r="B152" s="253"/>
      <c r="C152" s="254"/>
      <c r="D152" s="211" t="s">
        <v>242</v>
      </c>
      <c r="E152" s="255" t="s">
        <v>20</v>
      </c>
      <c r="F152" s="256" t="s">
        <v>1206</v>
      </c>
      <c r="G152" s="254"/>
      <c r="H152" s="255" t="s">
        <v>20</v>
      </c>
      <c r="I152" s="257"/>
      <c r="J152" s="254"/>
      <c r="K152" s="254"/>
      <c r="L152" s="258"/>
      <c r="M152" s="259"/>
      <c r="N152" s="260"/>
      <c r="O152" s="260"/>
      <c r="P152" s="260"/>
      <c r="Q152" s="260"/>
      <c r="R152" s="260"/>
      <c r="S152" s="260"/>
      <c r="T152" s="261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62" t="s">
        <v>242</v>
      </c>
      <c r="AU152" s="262" t="s">
        <v>88</v>
      </c>
      <c r="AV152" s="15" t="s">
        <v>22</v>
      </c>
      <c r="AW152" s="15" t="s">
        <v>40</v>
      </c>
      <c r="AX152" s="15" t="s">
        <v>79</v>
      </c>
      <c r="AY152" s="262" t="s">
        <v>137</v>
      </c>
    </row>
    <row r="153" spans="1:51" s="13" customFormat="1" ht="12">
      <c r="A153" s="13"/>
      <c r="B153" s="231"/>
      <c r="C153" s="232"/>
      <c r="D153" s="211" t="s">
        <v>242</v>
      </c>
      <c r="E153" s="233" t="s">
        <v>20</v>
      </c>
      <c r="F153" s="234" t="s">
        <v>1207</v>
      </c>
      <c r="G153" s="232"/>
      <c r="H153" s="235">
        <v>29.4</v>
      </c>
      <c r="I153" s="236"/>
      <c r="J153" s="232"/>
      <c r="K153" s="232"/>
      <c r="L153" s="237"/>
      <c r="M153" s="238"/>
      <c r="N153" s="239"/>
      <c r="O153" s="239"/>
      <c r="P153" s="239"/>
      <c r="Q153" s="239"/>
      <c r="R153" s="239"/>
      <c r="S153" s="239"/>
      <c r="T153" s="24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1" t="s">
        <v>242</v>
      </c>
      <c r="AU153" s="241" t="s">
        <v>88</v>
      </c>
      <c r="AV153" s="13" t="s">
        <v>88</v>
      </c>
      <c r="AW153" s="13" t="s">
        <v>40</v>
      </c>
      <c r="AX153" s="13" t="s">
        <v>79</v>
      </c>
      <c r="AY153" s="241" t="s">
        <v>137</v>
      </c>
    </row>
    <row r="154" spans="1:51" s="13" customFormat="1" ht="12">
      <c r="A154" s="13"/>
      <c r="B154" s="231"/>
      <c r="C154" s="232"/>
      <c r="D154" s="211" t="s">
        <v>242</v>
      </c>
      <c r="E154" s="233" t="s">
        <v>20</v>
      </c>
      <c r="F154" s="234" t="s">
        <v>1208</v>
      </c>
      <c r="G154" s="232"/>
      <c r="H154" s="235">
        <v>20.8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1" t="s">
        <v>242</v>
      </c>
      <c r="AU154" s="241" t="s">
        <v>88</v>
      </c>
      <c r="AV154" s="13" t="s">
        <v>88</v>
      </c>
      <c r="AW154" s="13" t="s">
        <v>40</v>
      </c>
      <c r="AX154" s="13" t="s">
        <v>79</v>
      </c>
      <c r="AY154" s="241" t="s">
        <v>137</v>
      </c>
    </row>
    <row r="155" spans="1:51" s="13" customFormat="1" ht="12">
      <c r="A155" s="13"/>
      <c r="B155" s="231"/>
      <c r="C155" s="232"/>
      <c r="D155" s="211" t="s">
        <v>242</v>
      </c>
      <c r="E155" s="233" t="s">
        <v>20</v>
      </c>
      <c r="F155" s="234" t="s">
        <v>1209</v>
      </c>
      <c r="G155" s="232"/>
      <c r="H155" s="235">
        <v>545.2</v>
      </c>
      <c r="I155" s="236"/>
      <c r="J155" s="232"/>
      <c r="K155" s="232"/>
      <c r="L155" s="237"/>
      <c r="M155" s="238"/>
      <c r="N155" s="239"/>
      <c r="O155" s="239"/>
      <c r="P155" s="239"/>
      <c r="Q155" s="239"/>
      <c r="R155" s="239"/>
      <c r="S155" s="239"/>
      <c r="T155" s="24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1" t="s">
        <v>242</v>
      </c>
      <c r="AU155" s="241" t="s">
        <v>88</v>
      </c>
      <c r="AV155" s="13" t="s">
        <v>88</v>
      </c>
      <c r="AW155" s="13" t="s">
        <v>40</v>
      </c>
      <c r="AX155" s="13" t="s">
        <v>79</v>
      </c>
      <c r="AY155" s="241" t="s">
        <v>137</v>
      </c>
    </row>
    <row r="156" spans="1:51" s="13" customFormat="1" ht="12">
      <c r="A156" s="13"/>
      <c r="B156" s="231"/>
      <c r="C156" s="232"/>
      <c r="D156" s="211" t="s">
        <v>242</v>
      </c>
      <c r="E156" s="233" t="s">
        <v>20</v>
      </c>
      <c r="F156" s="234" t="s">
        <v>1210</v>
      </c>
      <c r="G156" s="232"/>
      <c r="H156" s="235">
        <v>194.88</v>
      </c>
      <c r="I156" s="236"/>
      <c r="J156" s="232"/>
      <c r="K156" s="232"/>
      <c r="L156" s="237"/>
      <c r="M156" s="238"/>
      <c r="N156" s="239"/>
      <c r="O156" s="239"/>
      <c r="P156" s="239"/>
      <c r="Q156" s="239"/>
      <c r="R156" s="239"/>
      <c r="S156" s="239"/>
      <c r="T156" s="24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1" t="s">
        <v>242</v>
      </c>
      <c r="AU156" s="241" t="s">
        <v>88</v>
      </c>
      <c r="AV156" s="13" t="s">
        <v>88</v>
      </c>
      <c r="AW156" s="13" t="s">
        <v>40</v>
      </c>
      <c r="AX156" s="13" t="s">
        <v>79</v>
      </c>
      <c r="AY156" s="241" t="s">
        <v>137</v>
      </c>
    </row>
    <row r="157" spans="1:51" s="15" customFormat="1" ht="12">
      <c r="A157" s="15"/>
      <c r="B157" s="253"/>
      <c r="C157" s="254"/>
      <c r="D157" s="211" t="s">
        <v>242</v>
      </c>
      <c r="E157" s="255" t="s">
        <v>20</v>
      </c>
      <c r="F157" s="256" t="s">
        <v>1211</v>
      </c>
      <c r="G157" s="254"/>
      <c r="H157" s="255" t="s">
        <v>20</v>
      </c>
      <c r="I157" s="257"/>
      <c r="J157" s="254"/>
      <c r="K157" s="254"/>
      <c r="L157" s="258"/>
      <c r="M157" s="259"/>
      <c r="N157" s="260"/>
      <c r="O157" s="260"/>
      <c r="P157" s="260"/>
      <c r="Q157" s="260"/>
      <c r="R157" s="260"/>
      <c r="S157" s="260"/>
      <c r="T157" s="261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2" t="s">
        <v>242</v>
      </c>
      <c r="AU157" s="262" t="s">
        <v>88</v>
      </c>
      <c r="AV157" s="15" t="s">
        <v>22</v>
      </c>
      <c r="AW157" s="15" t="s">
        <v>40</v>
      </c>
      <c r="AX157" s="15" t="s">
        <v>79</v>
      </c>
      <c r="AY157" s="262" t="s">
        <v>137</v>
      </c>
    </row>
    <row r="158" spans="1:51" s="13" customFormat="1" ht="12">
      <c r="A158" s="13"/>
      <c r="B158" s="231"/>
      <c r="C158" s="232"/>
      <c r="D158" s="211" t="s">
        <v>242</v>
      </c>
      <c r="E158" s="233" t="s">
        <v>20</v>
      </c>
      <c r="F158" s="234" t="s">
        <v>522</v>
      </c>
      <c r="G158" s="232"/>
      <c r="H158" s="235">
        <v>150</v>
      </c>
      <c r="I158" s="236"/>
      <c r="J158" s="232"/>
      <c r="K158" s="232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242</v>
      </c>
      <c r="AU158" s="241" t="s">
        <v>88</v>
      </c>
      <c r="AV158" s="13" t="s">
        <v>88</v>
      </c>
      <c r="AW158" s="13" t="s">
        <v>40</v>
      </c>
      <c r="AX158" s="13" t="s">
        <v>79</v>
      </c>
      <c r="AY158" s="241" t="s">
        <v>137</v>
      </c>
    </row>
    <row r="159" spans="1:51" s="14" customFormat="1" ht="12">
      <c r="A159" s="14"/>
      <c r="B159" s="242"/>
      <c r="C159" s="243"/>
      <c r="D159" s="211" t="s">
        <v>242</v>
      </c>
      <c r="E159" s="244" t="s">
        <v>20</v>
      </c>
      <c r="F159" s="245" t="s">
        <v>256</v>
      </c>
      <c r="G159" s="243"/>
      <c r="H159" s="246">
        <v>940.28</v>
      </c>
      <c r="I159" s="247"/>
      <c r="J159" s="243"/>
      <c r="K159" s="243"/>
      <c r="L159" s="248"/>
      <c r="M159" s="249"/>
      <c r="N159" s="250"/>
      <c r="O159" s="250"/>
      <c r="P159" s="250"/>
      <c r="Q159" s="250"/>
      <c r="R159" s="250"/>
      <c r="S159" s="250"/>
      <c r="T159" s="25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2" t="s">
        <v>242</v>
      </c>
      <c r="AU159" s="252" t="s">
        <v>88</v>
      </c>
      <c r="AV159" s="14" t="s">
        <v>142</v>
      </c>
      <c r="AW159" s="14" t="s">
        <v>40</v>
      </c>
      <c r="AX159" s="14" t="s">
        <v>22</v>
      </c>
      <c r="AY159" s="252" t="s">
        <v>137</v>
      </c>
    </row>
    <row r="160" spans="1:65" s="2" customFormat="1" ht="16.5" customHeight="1">
      <c r="A160" s="40"/>
      <c r="B160" s="41"/>
      <c r="C160" s="263" t="s">
        <v>27</v>
      </c>
      <c r="D160" s="263" t="s">
        <v>290</v>
      </c>
      <c r="E160" s="264" t="s">
        <v>430</v>
      </c>
      <c r="F160" s="265" t="s">
        <v>431</v>
      </c>
      <c r="G160" s="266" t="s">
        <v>432</v>
      </c>
      <c r="H160" s="267">
        <v>14.104</v>
      </c>
      <c r="I160" s="268"/>
      <c r="J160" s="269">
        <f>ROUND(I160*H160,2)</f>
        <v>0</v>
      </c>
      <c r="K160" s="265" t="s">
        <v>237</v>
      </c>
      <c r="L160" s="270"/>
      <c r="M160" s="271" t="s">
        <v>20</v>
      </c>
      <c r="N160" s="272" t="s">
        <v>50</v>
      </c>
      <c r="O160" s="86"/>
      <c r="P160" s="207">
        <f>O160*H160</f>
        <v>0</v>
      </c>
      <c r="Q160" s="207">
        <v>0.001</v>
      </c>
      <c r="R160" s="207">
        <f>Q160*H160</f>
        <v>0.014104</v>
      </c>
      <c r="S160" s="207">
        <v>0</v>
      </c>
      <c r="T160" s="208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09" t="s">
        <v>170</v>
      </c>
      <c r="AT160" s="209" t="s">
        <v>290</v>
      </c>
      <c r="AU160" s="209" t="s">
        <v>88</v>
      </c>
      <c r="AY160" s="19" t="s">
        <v>137</v>
      </c>
      <c r="BE160" s="210">
        <f>IF(N160="základní",J160,0)</f>
        <v>0</v>
      </c>
      <c r="BF160" s="210">
        <f>IF(N160="snížená",J160,0)</f>
        <v>0</v>
      </c>
      <c r="BG160" s="210">
        <f>IF(N160="zákl. přenesená",J160,0)</f>
        <v>0</v>
      </c>
      <c r="BH160" s="210">
        <f>IF(N160="sníž. přenesená",J160,0)</f>
        <v>0</v>
      </c>
      <c r="BI160" s="210">
        <f>IF(N160="nulová",J160,0)</f>
        <v>0</v>
      </c>
      <c r="BJ160" s="19" t="s">
        <v>22</v>
      </c>
      <c r="BK160" s="210">
        <f>ROUND(I160*H160,2)</f>
        <v>0</v>
      </c>
      <c r="BL160" s="19" t="s">
        <v>142</v>
      </c>
      <c r="BM160" s="209" t="s">
        <v>1212</v>
      </c>
    </row>
    <row r="161" spans="1:47" s="2" customFormat="1" ht="12">
      <c r="A161" s="40"/>
      <c r="B161" s="41"/>
      <c r="C161" s="42"/>
      <c r="D161" s="211" t="s">
        <v>144</v>
      </c>
      <c r="E161" s="42"/>
      <c r="F161" s="212" t="s">
        <v>431</v>
      </c>
      <c r="G161" s="42"/>
      <c r="H161" s="42"/>
      <c r="I161" s="213"/>
      <c r="J161" s="42"/>
      <c r="K161" s="42"/>
      <c r="L161" s="46"/>
      <c r="M161" s="214"/>
      <c r="N161" s="215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144</v>
      </c>
      <c r="AU161" s="19" t="s">
        <v>88</v>
      </c>
    </row>
    <row r="162" spans="1:51" s="13" customFormat="1" ht="12">
      <c r="A162" s="13"/>
      <c r="B162" s="231"/>
      <c r="C162" s="232"/>
      <c r="D162" s="211" t="s">
        <v>242</v>
      </c>
      <c r="E162" s="233" t="s">
        <v>20</v>
      </c>
      <c r="F162" s="234" t="s">
        <v>1207</v>
      </c>
      <c r="G162" s="232"/>
      <c r="H162" s="235">
        <v>29.4</v>
      </c>
      <c r="I162" s="236"/>
      <c r="J162" s="232"/>
      <c r="K162" s="232"/>
      <c r="L162" s="237"/>
      <c r="M162" s="238"/>
      <c r="N162" s="239"/>
      <c r="O162" s="239"/>
      <c r="P162" s="239"/>
      <c r="Q162" s="239"/>
      <c r="R162" s="239"/>
      <c r="S162" s="239"/>
      <c r="T162" s="24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1" t="s">
        <v>242</v>
      </c>
      <c r="AU162" s="241" t="s">
        <v>88</v>
      </c>
      <c r="AV162" s="13" t="s">
        <v>88</v>
      </c>
      <c r="AW162" s="13" t="s">
        <v>40</v>
      </c>
      <c r="AX162" s="13" t="s">
        <v>79</v>
      </c>
      <c r="AY162" s="241" t="s">
        <v>137</v>
      </c>
    </row>
    <row r="163" spans="1:51" s="13" customFormat="1" ht="12">
      <c r="A163" s="13"/>
      <c r="B163" s="231"/>
      <c r="C163" s="232"/>
      <c r="D163" s="211" t="s">
        <v>242</v>
      </c>
      <c r="E163" s="233" t="s">
        <v>20</v>
      </c>
      <c r="F163" s="234" t="s">
        <v>1208</v>
      </c>
      <c r="G163" s="232"/>
      <c r="H163" s="235">
        <v>20.8</v>
      </c>
      <c r="I163" s="236"/>
      <c r="J163" s="232"/>
      <c r="K163" s="232"/>
      <c r="L163" s="237"/>
      <c r="M163" s="238"/>
      <c r="N163" s="239"/>
      <c r="O163" s="239"/>
      <c r="P163" s="239"/>
      <c r="Q163" s="239"/>
      <c r="R163" s="239"/>
      <c r="S163" s="239"/>
      <c r="T163" s="24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1" t="s">
        <v>242</v>
      </c>
      <c r="AU163" s="241" t="s">
        <v>88</v>
      </c>
      <c r="AV163" s="13" t="s">
        <v>88</v>
      </c>
      <c r="AW163" s="13" t="s">
        <v>40</v>
      </c>
      <c r="AX163" s="13" t="s">
        <v>79</v>
      </c>
      <c r="AY163" s="241" t="s">
        <v>137</v>
      </c>
    </row>
    <row r="164" spans="1:51" s="13" customFormat="1" ht="12">
      <c r="A164" s="13"/>
      <c r="B164" s="231"/>
      <c r="C164" s="232"/>
      <c r="D164" s="211" t="s">
        <v>242</v>
      </c>
      <c r="E164" s="233" t="s">
        <v>20</v>
      </c>
      <c r="F164" s="234" t="s">
        <v>1209</v>
      </c>
      <c r="G164" s="232"/>
      <c r="H164" s="235">
        <v>545.2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242</v>
      </c>
      <c r="AU164" s="241" t="s">
        <v>88</v>
      </c>
      <c r="AV164" s="13" t="s">
        <v>88</v>
      </c>
      <c r="AW164" s="13" t="s">
        <v>40</v>
      </c>
      <c r="AX164" s="13" t="s">
        <v>79</v>
      </c>
      <c r="AY164" s="241" t="s">
        <v>137</v>
      </c>
    </row>
    <row r="165" spans="1:51" s="13" customFormat="1" ht="12">
      <c r="A165" s="13"/>
      <c r="B165" s="231"/>
      <c r="C165" s="232"/>
      <c r="D165" s="211" t="s">
        <v>242</v>
      </c>
      <c r="E165" s="233" t="s">
        <v>20</v>
      </c>
      <c r="F165" s="234" t="s">
        <v>1210</v>
      </c>
      <c r="G165" s="232"/>
      <c r="H165" s="235">
        <v>194.88</v>
      </c>
      <c r="I165" s="236"/>
      <c r="J165" s="232"/>
      <c r="K165" s="232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242</v>
      </c>
      <c r="AU165" s="241" t="s">
        <v>88</v>
      </c>
      <c r="AV165" s="13" t="s">
        <v>88</v>
      </c>
      <c r="AW165" s="13" t="s">
        <v>40</v>
      </c>
      <c r="AX165" s="13" t="s">
        <v>79</v>
      </c>
      <c r="AY165" s="241" t="s">
        <v>137</v>
      </c>
    </row>
    <row r="166" spans="1:51" s="15" customFormat="1" ht="12">
      <c r="A166" s="15"/>
      <c r="B166" s="253"/>
      <c r="C166" s="254"/>
      <c r="D166" s="211" t="s">
        <v>242</v>
      </c>
      <c r="E166" s="255" t="s">
        <v>20</v>
      </c>
      <c r="F166" s="256" t="s">
        <v>1211</v>
      </c>
      <c r="G166" s="254"/>
      <c r="H166" s="255" t="s">
        <v>20</v>
      </c>
      <c r="I166" s="257"/>
      <c r="J166" s="254"/>
      <c r="K166" s="254"/>
      <c r="L166" s="258"/>
      <c r="M166" s="259"/>
      <c r="N166" s="260"/>
      <c r="O166" s="260"/>
      <c r="P166" s="260"/>
      <c r="Q166" s="260"/>
      <c r="R166" s="260"/>
      <c r="S166" s="260"/>
      <c r="T166" s="261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62" t="s">
        <v>242</v>
      </c>
      <c r="AU166" s="262" t="s">
        <v>88</v>
      </c>
      <c r="AV166" s="15" t="s">
        <v>22</v>
      </c>
      <c r="AW166" s="15" t="s">
        <v>40</v>
      </c>
      <c r="AX166" s="15" t="s">
        <v>79</v>
      </c>
      <c r="AY166" s="262" t="s">
        <v>137</v>
      </c>
    </row>
    <row r="167" spans="1:51" s="13" customFormat="1" ht="12">
      <c r="A167" s="13"/>
      <c r="B167" s="231"/>
      <c r="C167" s="232"/>
      <c r="D167" s="211" t="s">
        <v>242</v>
      </c>
      <c r="E167" s="233" t="s">
        <v>20</v>
      </c>
      <c r="F167" s="234" t="s">
        <v>522</v>
      </c>
      <c r="G167" s="232"/>
      <c r="H167" s="235">
        <v>150</v>
      </c>
      <c r="I167" s="236"/>
      <c r="J167" s="232"/>
      <c r="K167" s="232"/>
      <c r="L167" s="237"/>
      <c r="M167" s="238"/>
      <c r="N167" s="239"/>
      <c r="O167" s="239"/>
      <c r="P167" s="239"/>
      <c r="Q167" s="239"/>
      <c r="R167" s="239"/>
      <c r="S167" s="239"/>
      <c r="T167" s="24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1" t="s">
        <v>242</v>
      </c>
      <c r="AU167" s="241" t="s">
        <v>88</v>
      </c>
      <c r="AV167" s="13" t="s">
        <v>88</v>
      </c>
      <c r="AW167" s="13" t="s">
        <v>40</v>
      </c>
      <c r="AX167" s="13" t="s">
        <v>79</v>
      </c>
      <c r="AY167" s="241" t="s">
        <v>137</v>
      </c>
    </row>
    <row r="168" spans="1:51" s="14" customFormat="1" ht="12">
      <c r="A168" s="14"/>
      <c r="B168" s="242"/>
      <c r="C168" s="243"/>
      <c r="D168" s="211" t="s">
        <v>242</v>
      </c>
      <c r="E168" s="244" t="s">
        <v>20</v>
      </c>
      <c r="F168" s="245" t="s">
        <v>256</v>
      </c>
      <c r="G168" s="243"/>
      <c r="H168" s="246">
        <v>940.28</v>
      </c>
      <c r="I168" s="247"/>
      <c r="J168" s="243"/>
      <c r="K168" s="243"/>
      <c r="L168" s="248"/>
      <c r="M168" s="249"/>
      <c r="N168" s="250"/>
      <c r="O168" s="250"/>
      <c r="P168" s="250"/>
      <c r="Q168" s="250"/>
      <c r="R168" s="250"/>
      <c r="S168" s="250"/>
      <c r="T168" s="25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2" t="s">
        <v>242</v>
      </c>
      <c r="AU168" s="252" t="s">
        <v>88</v>
      </c>
      <c r="AV168" s="14" t="s">
        <v>142</v>
      </c>
      <c r="AW168" s="14" t="s">
        <v>40</v>
      </c>
      <c r="AX168" s="14" t="s">
        <v>79</v>
      </c>
      <c r="AY168" s="252" t="s">
        <v>137</v>
      </c>
    </row>
    <row r="169" spans="1:51" s="13" customFormat="1" ht="12">
      <c r="A169" s="13"/>
      <c r="B169" s="231"/>
      <c r="C169" s="232"/>
      <c r="D169" s="211" t="s">
        <v>242</v>
      </c>
      <c r="E169" s="233" t="s">
        <v>20</v>
      </c>
      <c r="F169" s="234" t="s">
        <v>1213</v>
      </c>
      <c r="G169" s="232"/>
      <c r="H169" s="235">
        <v>14.104</v>
      </c>
      <c r="I169" s="236"/>
      <c r="J169" s="232"/>
      <c r="K169" s="232"/>
      <c r="L169" s="237"/>
      <c r="M169" s="238"/>
      <c r="N169" s="239"/>
      <c r="O169" s="239"/>
      <c r="P169" s="239"/>
      <c r="Q169" s="239"/>
      <c r="R169" s="239"/>
      <c r="S169" s="239"/>
      <c r="T169" s="24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1" t="s">
        <v>242</v>
      </c>
      <c r="AU169" s="241" t="s">
        <v>88</v>
      </c>
      <c r="AV169" s="13" t="s">
        <v>88</v>
      </c>
      <c r="AW169" s="13" t="s">
        <v>40</v>
      </c>
      <c r="AX169" s="13" t="s">
        <v>22</v>
      </c>
      <c r="AY169" s="241" t="s">
        <v>137</v>
      </c>
    </row>
    <row r="170" spans="1:65" s="2" customFormat="1" ht="16.5" customHeight="1">
      <c r="A170" s="40"/>
      <c r="B170" s="41"/>
      <c r="C170" s="198" t="s">
        <v>181</v>
      </c>
      <c r="D170" s="198" t="s">
        <v>138</v>
      </c>
      <c r="E170" s="199" t="s">
        <v>436</v>
      </c>
      <c r="F170" s="200" t="s">
        <v>437</v>
      </c>
      <c r="G170" s="201" t="s">
        <v>236</v>
      </c>
      <c r="H170" s="202">
        <v>1100</v>
      </c>
      <c r="I170" s="203"/>
      <c r="J170" s="204">
        <f>ROUND(I170*H170,2)</f>
        <v>0</v>
      </c>
      <c r="K170" s="200" t="s">
        <v>237</v>
      </c>
      <c r="L170" s="46"/>
      <c r="M170" s="205" t="s">
        <v>20</v>
      </c>
      <c r="N170" s="206" t="s">
        <v>50</v>
      </c>
      <c r="O170" s="86"/>
      <c r="P170" s="207">
        <f>O170*H170</f>
        <v>0</v>
      </c>
      <c r="Q170" s="207">
        <v>0</v>
      </c>
      <c r="R170" s="207">
        <f>Q170*H170</f>
        <v>0</v>
      </c>
      <c r="S170" s="207">
        <v>0</v>
      </c>
      <c r="T170" s="208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09" t="s">
        <v>142</v>
      </c>
      <c r="AT170" s="209" t="s">
        <v>138</v>
      </c>
      <c r="AU170" s="209" t="s">
        <v>88</v>
      </c>
      <c r="AY170" s="19" t="s">
        <v>137</v>
      </c>
      <c r="BE170" s="210">
        <f>IF(N170="základní",J170,0)</f>
        <v>0</v>
      </c>
      <c r="BF170" s="210">
        <f>IF(N170="snížená",J170,0)</f>
        <v>0</v>
      </c>
      <c r="BG170" s="210">
        <f>IF(N170="zákl. přenesená",J170,0)</f>
        <v>0</v>
      </c>
      <c r="BH170" s="210">
        <f>IF(N170="sníž. přenesená",J170,0)</f>
        <v>0</v>
      </c>
      <c r="BI170" s="210">
        <f>IF(N170="nulová",J170,0)</f>
        <v>0</v>
      </c>
      <c r="BJ170" s="19" t="s">
        <v>22</v>
      </c>
      <c r="BK170" s="210">
        <f>ROUND(I170*H170,2)</f>
        <v>0</v>
      </c>
      <c r="BL170" s="19" t="s">
        <v>142</v>
      </c>
      <c r="BM170" s="209" t="s">
        <v>1214</v>
      </c>
    </row>
    <row r="171" spans="1:47" s="2" customFormat="1" ht="12">
      <c r="A171" s="40"/>
      <c r="B171" s="41"/>
      <c r="C171" s="42"/>
      <c r="D171" s="211" t="s">
        <v>144</v>
      </c>
      <c r="E171" s="42"/>
      <c r="F171" s="212" t="s">
        <v>439</v>
      </c>
      <c r="G171" s="42"/>
      <c r="H171" s="42"/>
      <c r="I171" s="213"/>
      <c r="J171" s="42"/>
      <c r="K171" s="42"/>
      <c r="L171" s="46"/>
      <c r="M171" s="214"/>
      <c r="N171" s="215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144</v>
      </c>
      <c r="AU171" s="19" t="s">
        <v>88</v>
      </c>
    </row>
    <row r="172" spans="1:47" s="2" customFormat="1" ht="12">
      <c r="A172" s="40"/>
      <c r="B172" s="41"/>
      <c r="C172" s="42"/>
      <c r="D172" s="229" t="s">
        <v>240</v>
      </c>
      <c r="E172" s="42"/>
      <c r="F172" s="230" t="s">
        <v>440</v>
      </c>
      <c r="G172" s="42"/>
      <c r="H172" s="42"/>
      <c r="I172" s="213"/>
      <c r="J172" s="42"/>
      <c r="K172" s="42"/>
      <c r="L172" s="46"/>
      <c r="M172" s="214"/>
      <c r="N172" s="215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240</v>
      </c>
      <c r="AU172" s="19" t="s">
        <v>88</v>
      </c>
    </row>
    <row r="173" spans="1:51" s="13" customFormat="1" ht="12">
      <c r="A173" s="13"/>
      <c r="B173" s="231"/>
      <c r="C173" s="232"/>
      <c r="D173" s="211" t="s">
        <v>242</v>
      </c>
      <c r="E173" s="233" t="s">
        <v>20</v>
      </c>
      <c r="F173" s="234" t="s">
        <v>1215</v>
      </c>
      <c r="G173" s="232"/>
      <c r="H173" s="235">
        <v>1100</v>
      </c>
      <c r="I173" s="236"/>
      <c r="J173" s="232"/>
      <c r="K173" s="232"/>
      <c r="L173" s="237"/>
      <c r="M173" s="238"/>
      <c r="N173" s="239"/>
      <c r="O173" s="239"/>
      <c r="P173" s="239"/>
      <c r="Q173" s="239"/>
      <c r="R173" s="239"/>
      <c r="S173" s="239"/>
      <c r="T173" s="24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1" t="s">
        <v>242</v>
      </c>
      <c r="AU173" s="241" t="s">
        <v>88</v>
      </c>
      <c r="AV173" s="13" t="s">
        <v>88</v>
      </c>
      <c r="AW173" s="13" t="s">
        <v>40</v>
      </c>
      <c r="AX173" s="13" t="s">
        <v>22</v>
      </c>
      <c r="AY173" s="241" t="s">
        <v>137</v>
      </c>
    </row>
    <row r="174" spans="1:65" s="2" customFormat="1" ht="16.5" customHeight="1">
      <c r="A174" s="40"/>
      <c r="B174" s="41"/>
      <c r="C174" s="198" t="s">
        <v>185</v>
      </c>
      <c r="D174" s="198" t="s">
        <v>138</v>
      </c>
      <c r="E174" s="199" t="s">
        <v>451</v>
      </c>
      <c r="F174" s="200" t="s">
        <v>452</v>
      </c>
      <c r="G174" s="201" t="s">
        <v>236</v>
      </c>
      <c r="H174" s="202">
        <v>940.28</v>
      </c>
      <c r="I174" s="203"/>
      <c r="J174" s="204">
        <f>ROUND(I174*H174,2)</f>
        <v>0</v>
      </c>
      <c r="K174" s="200" t="s">
        <v>237</v>
      </c>
      <c r="L174" s="46"/>
      <c r="M174" s="205" t="s">
        <v>20</v>
      </c>
      <c r="N174" s="206" t="s">
        <v>50</v>
      </c>
      <c r="O174" s="86"/>
      <c r="P174" s="207">
        <f>O174*H174</f>
        <v>0</v>
      </c>
      <c r="Q174" s="207">
        <v>0</v>
      </c>
      <c r="R174" s="207">
        <f>Q174*H174</f>
        <v>0</v>
      </c>
      <c r="S174" s="207">
        <v>0</v>
      </c>
      <c r="T174" s="208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09" t="s">
        <v>142</v>
      </c>
      <c r="AT174" s="209" t="s">
        <v>138</v>
      </c>
      <c r="AU174" s="209" t="s">
        <v>88</v>
      </c>
      <c r="AY174" s="19" t="s">
        <v>137</v>
      </c>
      <c r="BE174" s="210">
        <f>IF(N174="základní",J174,0)</f>
        <v>0</v>
      </c>
      <c r="BF174" s="210">
        <f>IF(N174="snížená",J174,0)</f>
        <v>0</v>
      </c>
      <c r="BG174" s="210">
        <f>IF(N174="zákl. přenesená",J174,0)</f>
        <v>0</v>
      </c>
      <c r="BH174" s="210">
        <f>IF(N174="sníž. přenesená",J174,0)</f>
        <v>0</v>
      </c>
      <c r="BI174" s="210">
        <f>IF(N174="nulová",J174,0)</f>
        <v>0</v>
      </c>
      <c r="BJ174" s="19" t="s">
        <v>22</v>
      </c>
      <c r="BK174" s="210">
        <f>ROUND(I174*H174,2)</f>
        <v>0</v>
      </c>
      <c r="BL174" s="19" t="s">
        <v>142</v>
      </c>
      <c r="BM174" s="209" t="s">
        <v>1216</v>
      </c>
    </row>
    <row r="175" spans="1:47" s="2" customFormat="1" ht="12">
      <c r="A175" s="40"/>
      <c r="B175" s="41"/>
      <c r="C175" s="42"/>
      <c r="D175" s="211" t="s">
        <v>144</v>
      </c>
      <c r="E175" s="42"/>
      <c r="F175" s="212" t="s">
        <v>454</v>
      </c>
      <c r="G175" s="42"/>
      <c r="H175" s="42"/>
      <c r="I175" s="213"/>
      <c r="J175" s="42"/>
      <c r="K175" s="42"/>
      <c r="L175" s="46"/>
      <c r="M175" s="214"/>
      <c r="N175" s="215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144</v>
      </c>
      <c r="AU175" s="19" t="s">
        <v>88</v>
      </c>
    </row>
    <row r="176" spans="1:47" s="2" customFormat="1" ht="12">
      <c r="A176" s="40"/>
      <c r="B176" s="41"/>
      <c r="C176" s="42"/>
      <c r="D176" s="229" t="s">
        <v>240</v>
      </c>
      <c r="E176" s="42"/>
      <c r="F176" s="230" t="s">
        <v>455</v>
      </c>
      <c r="G176" s="42"/>
      <c r="H176" s="42"/>
      <c r="I176" s="213"/>
      <c r="J176" s="42"/>
      <c r="K176" s="42"/>
      <c r="L176" s="46"/>
      <c r="M176" s="214"/>
      <c r="N176" s="215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240</v>
      </c>
      <c r="AU176" s="19" t="s">
        <v>88</v>
      </c>
    </row>
    <row r="177" spans="1:47" s="2" customFormat="1" ht="12">
      <c r="A177" s="40"/>
      <c r="B177" s="41"/>
      <c r="C177" s="42"/>
      <c r="D177" s="211" t="s">
        <v>145</v>
      </c>
      <c r="E177" s="42"/>
      <c r="F177" s="216" t="s">
        <v>1203</v>
      </c>
      <c r="G177" s="42"/>
      <c r="H177" s="42"/>
      <c r="I177" s="213"/>
      <c r="J177" s="42"/>
      <c r="K177" s="42"/>
      <c r="L177" s="46"/>
      <c r="M177" s="214"/>
      <c r="N177" s="215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145</v>
      </c>
      <c r="AU177" s="19" t="s">
        <v>88</v>
      </c>
    </row>
    <row r="178" spans="1:51" s="15" customFormat="1" ht="12">
      <c r="A178" s="15"/>
      <c r="B178" s="253"/>
      <c r="C178" s="254"/>
      <c r="D178" s="211" t="s">
        <v>242</v>
      </c>
      <c r="E178" s="255" t="s">
        <v>20</v>
      </c>
      <c r="F178" s="256" t="s">
        <v>1217</v>
      </c>
      <c r="G178" s="254"/>
      <c r="H178" s="255" t="s">
        <v>20</v>
      </c>
      <c r="I178" s="257"/>
      <c r="J178" s="254"/>
      <c r="K178" s="254"/>
      <c r="L178" s="258"/>
      <c r="M178" s="259"/>
      <c r="N178" s="260"/>
      <c r="O178" s="260"/>
      <c r="P178" s="260"/>
      <c r="Q178" s="260"/>
      <c r="R178" s="260"/>
      <c r="S178" s="260"/>
      <c r="T178" s="261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62" t="s">
        <v>242</v>
      </c>
      <c r="AU178" s="262" t="s">
        <v>88</v>
      </c>
      <c r="AV178" s="15" t="s">
        <v>22</v>
      </c>
      <c r="AW178" s="15" t="s">
        <v>40</v>
      </c>
      <c r="AX178" s="15" t="s">
        <v>79</v>
      </c>
      <c r="AY178" s="262" t="s">
        <v>137</v>
      </c>
    </row>
    <row r="179" spans="1:51" s="13" customFormat="1" ht="12">
      <c r="A179" s="13"/>
      <c r="B179" s="231"/>
      <c r="C179" s="232"/>
      <c r="D179" s="211" t="s">
        <v>242</v>
      </c>
      <c r="E179" s="233" t="s">
        <v>20</v>
      </c>
      <c r="F179" s="234" t="s">
        <v>1207</v>
      </c>
      <c r="G179" s="232"/>
      <c r="H179" s="235">
        <v>29.4</v>
      </c>
      <c r="I179" s="236"/>
      <c r="J179" s="232"/>
      <c r="K179" s="232"/>
      <c r="L179" s="237"/>
      <c r="M179" s="238"/>
      <c r="N179" s="239"/>
      <c r="O179" s="239"/>
      <c r="P179" s="239"/>
      <c r="Q179" s="239"/>
      <c r="R179" s="239"/>
      <c r="S179" s="239"/>
      <c r="T179" s="24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1" t="s">
        <v>242</v>
      </c>
      <c r="AU179" s="241" t="s">
        <v>88</v>
      </c>
      <c r="AV179" s="13" t="s">
        <v>88</v>
      </c>
      <c r="AW179" s="13" t="s">
        <v>40</v>
      </c>
      <c r="AX179" s="13" t="s">
        <v>79</v>
      </c>
      <c r="AY179" s="241" t="s">
        <v>137</v>
      </c>
    </row>
    <row r="180" spans="1:51" s="13" customFormat="1" ht="12">
      <c r="A180" s="13"/>
      <c r="B180" s="231"/>
      <c r="C180" s="232"/>
      <c r="D180" s="211" t="s">
        <v>242</v>
      </c>
      <c r="E180" s="233" t="s">
        <v>20</v>
      </c>
      <c r="F180" s="234" t="s">
        <v>1208</v>
      </c>
      <c r="G180" s="232"/>
      <c r="H180" s="235">
        <v>20.8</v>
      </c>
      <c r="I180" s="236"/>
      <c r="J180" s="232"/>
      <c r="K180" s="232"/>
      <c r="L180" s="237"/>
      <c r="M180" s="238"/>
      <c r="N180" s="239"/>
      <c r="O180" s="239"/>
      <c r="P180" s="239"/>
      <c r="Q180" s="239"/>
      <c r="R180" s="239"/>
      <c r="S180" s="239"/>
      <c r="T180" s="24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1" t="s">
        <v>242</v>
      </c>
      <c r="AU180" s="241" t="s">
        <v>88</v>
      </c>
      <c r="AV180" s="13" t="s">
        <v>88</v>
      </c>
      <c r="AW180" s="13" t="s">
        <v>40</v>
      </c>
      <c r="AX180" s="13" t="s">
        <v>79</v>
      </c>
      <c r="AY180" s="241" t="s">
        <v>137</v>
      </c>
    </row>
    <row r="181" spans="1:51" s="13" customFormat="1" ht="12">
      <c r="A181" s="13"/>
      <c r="B181" s="231"/>
      <c r="C181" s="232"/>
      <c r="D181" s="211" t="s">
        <v>242</v>
      </c>
      <c r="E181" s="233" t="s">
        <v>20</v>
      </c>
      <c r="F181" s="234" t="s">
        <v>1209</v>
      </c>
      <c r="G181" s="232"/>
      <c r="H181" s="235">
        <v>545.2</v>
      </c>
      <c r="I181" s="236"/>
      <c r="J181" s="232"/>
      <c r="K181" s="232"/>
      <c r="L181" s="237"/>
      <c r="M181" s="238"/>
      <c r="N181" s="239"/>
      <c r="O181" s="239"/>
      <c r="P181" s="239"/>
      <c r="Q181" s="239"/>
      <c r="R181" s="239"/>
      <c r="S181" s="239"/>
      <c r="T181" s="24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1" t="s">
        <v>242</v>
      </c>
      <c r="AU181" s="241" t="s">
        <v>88</v>
      </c>
      <c r="AV181" s="13" t="s">
        <v>88</v>
      </c>
      <c r="AW181" s="13" t="s">
        <v>40</v>
      </c>
      <c r="AX181" s="13" t="s">
        <v>79</v>
      </c>
      <c r="AY181" s="241" t="s">
        <v>137</v>
      </c>
    </row>
    <row r="182" spans="1:51" s="13" customFormat="1" ht="12">
      <c r="A182" s="13"/>
      <c r="B182" s="231"/>
      <c r="C182" s="232"/>
      <c r="D182" s="211" t="s">
        <v>242</v>
      </c>
      <c r="E182" s="233" t="s">
        <v>20</v>
      </c>
      <c r="F182" s="234" t="s">
        <v>1210</v>
      </c>
      <c r="G182" s="232"/>
      <c r="H182" s="235">
        <v>194.88</v>
      </c>
      <c r="I182" s="236"/>
      <c r="J182" s="232"/>
      <c r="K182" s="232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242</v>
      </c>
      <c r="AU182" s="241" t="s">
        <v>88</v>
      </c>
      <c r="AV182" s="13" t="s">
        <v>88</v>
      </c>
      <c r="AW182" s="13" t="s">
        <v>40</v>
      </c>
      <c r="AX182" s="13" t="s">
        <v>79</v>
      </c>
      <c r="AY182" s="241" t="s">
        <v>137</v>
      </c>
    </row>
    <row r="183" spans="1:51" s="16" customFormat="1" ht="12">
      <c r="A183" s="16"/>
      <c r="B183" s="273"/>
      <c r="C183" s="274"/>
      <c r="D183" s="211" t="s">
        <v>242</v>
      </c>
      <c r="E183" s="275" t="s">
        <v>20</v>
      </c>
      <c r="F183" s="276" t="s">
        <v>345</v>
      </c>
      <c r="G183" s="274"/>
      <c r="H183" s="277">
        <v>790.2800000000001</v>
      </c>
      <c r="I183" s="278"/>
      <c r="J183" s="274"/>
      <c r="K183" s="274"/>
      <c r="L183" s="279"/>
      <c r="M183" s="280"/>
      <c r="N183" s="281"/>
      <c r="O183" s="281"/>
      <c r="P183" s="281"/>
      <c r="Q183" s="281"/>
      <c r="R183" s="281"/>
      <c r="S183" s="281"/>
      <c r="T183" s="282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T183" s="283" t="s">
        <v>242</v>
      </c>
      <c r="AU183" s="283" t="s">
        <v>88</v>
      </c>
      <c r="AV183" s="16" t="s">
        <v>151</v>
      </c>
      <c r="AW183" s="16" t="s">
        <v>40</v>
      </c>
      <c r="AX183" s="16" t="s">
        <v>79</v>
      </c>
      <c r="AY183" s="283" t="s">
        <v>137</v>
      </c>
    </row>
    <row r="184" spans="1:51" s="15" customFormat="1" ht="12">
      <c r="A184" s="15"/>
      <c r="B184" s="253"/>
      <c r="C184" s="254"/>
      <c r="D184" s="211" t="s">
        <v>242</v>
      </c>
      <c r="E184" s="255" t="s">
        <v>20</v>
      </c>
      <c r="F184" s="256" t="s">
        <v>1211</v>
      </c>
      <c r="G184" s="254"/>
      <c r="H184" s="255" t="s">
        <v>20</v>
      </c>
      <c r="I184" s="257"/>
      <c r="J184" s="254"/>
      <c r="K184" s="254"/>
      <c r="L184" s="258"/>
      <c r="M184" s="259"/>
      <c r="N184" s="260"/>
      <c r="O184" s="260"/>
      <c r="P184" s="260"/>
      <c r="Q184" s="260"/>
      <c r="R184" s="260"/>
      <c r="S184" s="260"/>
      <c r="T184" s="261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2" t="s">
        <v>242</v>
      </c>
      <c r="AU184" s="262" t="s">
        <v>88</v>
      </c>
      <c r="AV184" s="15" t="s">
        <v>22</v>
      </c>
      <c r="AW184" s="15" t="s">
        <v>40</v>
      </c>
      <c r="AX184" s="15" t="s">
        <v>79</v>
      </c>
      <c r="AY184" s="262" t="s">
        <v>137</v>
      </c>
    </row>
    <row r="185" spans="1:51" s="13" customFormat="1" ht="12">
      <c r="A185" s="13"/>
      <c r="B185" s="231"/>
      <c r="C185" s="232"/>
      <c r="D185" s="211" t="s">
        <v>242</v>
      </c>
      <c r="E185" s="233" t="s">
        <v>20</v>
      </c>
      <c r="F185" s="234" t="s">
        <v>522</v>
      </c>
      <c r="G185" s="232"/>
      <c r="H185" s="235">
        <v>150</v>
      </c>
      <c r="I185" s="236"/>
      <c r="J185" s="232"/>
      <c r="K185" s="232"/>
      <c r="L185" s="237"/>
      <c r="M185" s="238"/>
      <c r="N185" s="239"/>
      <c r="O185" s="239"/>
      <c r="P185" s="239"/>
      <c r="Q185" s="239"/>
      <c r="R185" s="239"/>
      <c r="S185" s="239"/>
      <c r="T185" s="24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1" t="s">
        <v>242</v>
      </c>
      <c r="AU185" s="241" t="s">
        <v>88</v>
      </c>
      <c r="AV185" s="13" t="s">
        <v>88</v>
      </c>
      <c r="AW185" s="13" t="s">
        <v>40</v>
      </c>
      <c r="AX185" s="13" t="s">
        <v>79</v>
      </c>
      <c r="AY185" s="241" t="s">
        <v>137</v>
      </c>
    </row>
    <row r="186" spans="1:51" s="14" customFormat="1" ht="12">
      <c r="A186" s="14"/>
      <c r="B186" s="242"/>
      <c r="C186" s="243"/>
      <c r="D186" s="211" t="s">
        <v>242</v>
      </c>
      <c r="E186" s="244" t="s">
        <v>20</v>
      </c>
      <c r="F186" s="245" t="s">
        <v>256</v>
      </c>
      <c r="G186" s="243"/>
      <c r="H186" s="246">
        <v>940.2800000000001</v>
      </c>
      <c r="I186" s="247"/>
      <c r="J186" s="243"/>
      <c r="K186" s="243"/>
      <c r="L186" s="248"/>
      <c r="M186" s="249"/>
      <c r="N186" s="250"/>
      <c r="O186" s="250"/>
      <c r="P186" s="250"/>
      <c r="Q186" s="250"/>
      <c r="R186" s="250"/>
      <c r="S186" s="250"/>
      <c r="T186" s="251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2" t="s">
        <v>242</v>
      </c>
      <c r="AU186" s="252" t="s">
        <v>88</v>
      </c>
      <c r="AV186" s="14" t="s">
        <v>142</v>
      </c>
      <c r="AW186" s="14" t="s">
        <v>40</v>
      </c>
      <c r="AX186" s="14" t="s">
        <v>22</v>
      </c>
      <c r="AY186" s="252" t="s">
        <v>137</v>
      </c>
    </row>
    <row r="187" spans="1:65" s="2" customFormat="1" ht="16.5" customHeight="1">
      <c r="A187" s="40"/>
      <c r="B187" s="41"/>
      <c r="C187" s="198" t="s">
        <v>189</v>
      </c>
      <c r="D187" s="198" t="s">
        <v>138</v>
      </c>
      <c r="E187" s="199" t="s">
        <v>1218</v>
      </c>
      <c r="F187" s="200" t="s">
        <v>459</v>
      </c>
      <c r="G187" s="201" t="s">
        <v>236</v>
      </c>
      <c r="H187" s="202">
        <v>940.28</v>
      </c>
      <c r="I187" s="203"/>
      <c r="J187" s="204">
        <f>ROUND(I187*H187,2)</f>
        <v>0</v>
      </c>
      <c r="K187" s="200" t="s">
        <v>237</v>
      </c>
      <c r="L187" s="46"/>
      <c r="M187" s="205" t="s">
        <v>20</v>
      </c>
      <c r="N187" s="206" t="s">
        <v>50</v>
      </c>
      <c r="O187" s="86"/>
      <c r="P187" s="207">
        <f>O187*H187</f>
        <v>0</v>
      </c>
      <c r="Q187" s="207">
        <v>0.00052</v>
      </c>
      <c r="R187" s="207">
        <f>Q187*H187</f>
        <v>0.4889455999999999</v>
      </c>
      <c r="S187" s="207">
        <v>0</v>
      </c>
      <c r="T187" s="208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09" t="s">
        <v>142</v>
      </c>
      <c r="AT187" s="209" t="s">
        <v>138</v>
      </c>
      <c r="AU187" s="209" t="s">
        <v>88</v>
      </c>
      <c r="AY187" s="19" t="s">
        <v>137</v>
      </c>
      <c r="BE187" s="210">
        <f>IF(N187="základní",J187,0)</f>
        <v>0</v>
      </c>
      <c r="BF187" s="210">
        <f>IF(N187="snížená",J187,0)</f>
        <v>0</v>
      </c>
      <c r="BG187" s="210">
        <f>IF(N187="zákl. přenesená",J187,0)</f>
        <v>0</v>
      </c>
      <c r="BH187" s="210">
        <f>IF(N187="sníž. přenesená",J187,0)</f>
        <v>0</v>
      </c>
      <c r="BI187" s="210">
        <f>IF(N187="nulová",J187,0)</f>
        <v>0</v>
      </c>
      <c r="BJ187" s="19" t="s">
        <v>22</v>
      </c>
      <c r="BK187" s="210">
        <f>ROUND(I187*H187,2)</f>
        <v>0</v>
      </c>
      <c r="BL187" s="19" t="s">
        <v>142</v>
      </c>
      <c r="BM187" s="209" t="s">
        <v>1219</v>
      </c>
    </row>
    <row r="188" spans="1:47" s="2" customFormat="1" ht="12">
      <c r="A188" s="40"/>
      <c r="B188" s="41"/>
      <c r="C188" s="42"/>
      <c r="D188" s="211" t="s">
        <v>144</v>
      </c>
      <c r="E188" s="42"/>
      <c r="F188" s="212" t="s">
        <v>461</v>
      </c>
      <c r="G188" s="42"/>
      <c r="H188" s="42"/>
      <c r="I188" s="213"/>
      <c r="J188" s="42"/>
      <c r="K188" s="42"/>
      <c r="L188" s="46"/>
      <c r="M188" s="214"/>
      <c r="N188" s="215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144</v>
      </c>
      <c r="AU188" s="19" t="s">
        <v>88</v>
      </c>
    </row>
    <row r="189" spans="1:47" s="2" customFormat="1" ht="12">
      <c r="A189" s="40"/>
      <c r="B189" s="41"/>
      <c r="C189" s="42"/>
      <c r="D189" s="229" t="s">
        <v>240</v>
      </c>
      <c r="E189" s="42"/>
      <c r="F189" s="230" t="s">
        <v>1220</v>
      </c>
      <c r="G189" s="42"/>
      <c r="H189" s="42"/>
      <c r="I189" s="213"/>
      <c r="J189" s="42"/>
      <c r="K189" s="42"/>
      <c r="L189" s="46"/>
      <c r="M189" s="214"/>
      <c r="N189" s="215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240</v>
      </c>
      <c r="AU189" s="19" t="s">
        <v>88</v>
      </c>
    </row>
    <row r="190" spans="1:47" s="2" customFormat="1" ht="12">
      <c r="A190" s="40"/>
      <c r="B190" s="41"/>
      <c r="C190" s="42"/>
      <c r="D190" s="211" t="s">
        <v>145</v>
      </c>
      <c r="E190" s="42"/>
      <c r="F190" s="216" t="s">
        <v>463</v>
      </c>
      <c r="G190" s="42"/>
      <c r="H190" s="42"/>
      <c r="I190" s="213"/>
      <c r="J190" s="42"/>
      <c r="K190" s="42"/>
      <c r="L190" s="46"/>
      <c r="M190" s="214"/>
      <c r="N190" s="215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145</v>
      </c>
      <c r="AU190" s="19" t="s">
        <v>88</v>
      </c>
    </row>
    <row r="191" spans="1:51" s="13" customFormat="1" ht="12">
      <c r="A191" s="13"/>
      <c r="B191" s="231"/>
      <c r="C191" s="232"/>
      <c r="D191" s="211" t="s">
        <v>242</v>
      </c>
      <c r="E191" s="233" t="s">
        <v>20</v>
      </c>
      <c r="F191" s="234" t="s">
        <v>1207</v>
      </c>
      <c r="G191" s="232"/>
      <c r="H191" s="235">
        <v>29.4</v>
      </c>
      <c r="I191" s="236"/>
      <c r="J191" s="232"/>
      <c r="K191" s="232"/>
      <c r="L191" s="237"/>
      <c r="M191" s="238"/>
      <c r="N191" s="239"/>
      <c r="O191" s="239"/>
      <c r="P191" s="239"/>
      <c r="Q191" s="239"/>
      <c r="R191" s="239"/>
      <c r="S191" s="239"/>
      <c r="T191" s="24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1" t="s">
        <v>242</v>
      </c>
      <c r="AU191" s="241" t="s">
        <v>88</v>
      </c>
      <c r="AV191" s="13" t="s">
        <v>88</v>
      </c>
      <c r="AW191" s="13" t="s">
        <v>40</v>
      </c>
      <c r="AX191" s="13" t="s">
        <v>79</v>
      </c>
      <c r="AY191" s="241" t="s">
        <v>137</v>
      </c>
    </row>
    <row r="192" spans="1:51" s="13" customFormat="1" ht="12">
      <c r="A192" s="13"/>
      <c r="B192" s="231"/>
      <c r="C192" s="232"/>
      <c r="D192" s="211" t="s">
        <v>242</v>
      </c>
      <c r="E192" s="233" t="s">
        <v>20</v>
      </c>
      <c r="F192" s="234" t="s">
        <v>1208</v>
      </c>
      <c r="G192" s="232"/>
      <c r="H192" s="235">
        <v>20.8</v>
      </c>
      <c r="I192" s="236"/>
      <c r="J192" s="232"/>
      <c r="K192" s="232"/>
      <c r="L192" s="237"/>
      <c r="M192" s="238"/>
      <c r="N192" s="239"/>
      <c r="O192" s="239"/>
      <c r="P192" s="239"/>
      <c r="Q192" s="239"/>
      <c r="R192" s="239"/>
      <c r="S192" s="239"/>
      <c r="T192" s="24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1" t="s">
        <v>242</v>
      </c>
      <c r="AU192" s="241" t="s">
        <v>88</v>
      </c>
      <c r="AV192" s="13" t="s">
        <v>88</v>
      </c>
      <c r="AW192" s="13" t="s">
        <v>40</v>
      </c>
      <c r="AX192" s="13" t="s">
        <v>79</v>
      </c>
      <c r="AY192" s="241" t="s">
        <v>137</v>
      </c>
    </row>
    <row r="193" spans="1:51" s="13" customFormat="1" ht="12">
      <c r="A193" s="13"/>
      <c r="B193" s="231"/>
      <c r="C193" s="232"/>
      <c r="D193" s="211" t="s">
        <v>242</v>
      </c>
      <c r="E193" s="233" t="s">
        <v>20</v>
      </c>
      <c r="F193" s="234" t="s">
        <v>1209</v>
      </c>
      <c r="G193" s="232"/>
      <c r="H193" s="235">
        <v>545.2</v>
      </c>
      <c r="I193" s="236"/>
      <c r="J193" s="232"/>
      <c r="K193" s="232"/>
      <c r="L193" s="237"/>
      <c r="M193" s="238"/>
      <c r="N193" s="239"/>
      <c r="O193" s="239"/>
      <c r="P193" s="239"/>
      <c r="Q193" s="239"/>
      <c r="R193" s="239"/>
      <c r="S193" s="239"/>
      <c r="T193" s="24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1" t="s">
        <v>242</v>
      </c>
      <c r="AU193" s="241" t="s">
        <v>88</v>
      </c>
      <c r="AV193" s="13" t="s">
        <v>88</v>
      </c>
      <c r="AW193" s="13" t="s">
        <v>40</v>
      </c>
      <c r="AX193" s="13" t="s">
        <v>79</v>
      </c>
      <c r="AY193" s="241" t="s">
        <v>137</v>
      </c>
    </row>
    <row r="194" spans="1:51" s="13" customFormat="1" ht="12">
      <c r="A194" s="13"/>
      <c r="B194" s="231"/>
      <c r="C194" s="232"/>
      <c r="D194" s="211" t="s">
        <v>242</v>
      </c>
      <c r="E194" s="233" t="s">
        <v>20</v>
      </c>
      <c r="F194" s="234" t="s">
        <v>1210</v>
      </c>
      <c r="G194" s="232"/>
      <c r="H194" s="235">
        <v>194.88</v>
      </c>
      <c r="I194" s="236"/>
      <c r="J194" s="232"/>
      <c r="K194" s="232"/>
      <c r="L194" s="237"/>
      <c r="M194" s="238"/>
      <c r="N194" s="239"/>
      <c r="O194" s="239"/>
      <c r="P194" s="239"/>
      <c r="Q194" s="239"/>
      <c r="R194" s="239"/>
      <c r="S194" s="239"/>
      <c r="T194" s="24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1" t="s">
        <v>242</v>
      </c>
      <c r="AU194" s="241" t="s">
        <v>88</v>
      </c>
      <c r="AV194" s="13" t="s">
        <v>88</v>
      </c>
      <c r="AW194" s="13" t="s">
        <v>40</v>
      </c>
      <c r="AX194" s="13" t="s">
        <v>79</v>
      </c>
      <c r="AY194" s="241" t="s">
        <v>137</v>
      </c>
    </row>
    <row r="195" spans="1:51" s="15" customFormat="1" ht="12">
      <c r="A195" s="15"/>
      <c r="B195" s="253"/>
      <c r="C195" s="254"/>
      <c r="D195" s="211" t="s">
        <v>242</v>
      </c>
      <c r="E195" s="255" t="s">
        <v>20</v>
      </c>
      <c r="F195" s="256" t="s">
        <v>1211</v>
      </c>
      <c r="G195" s="254"/>
      <c r="H195" s="255" t="s">
        <v>20</v>
      </c>
      <c r="I195" s="257"/>
      <c r="J195" s="254"/>
      <c r="K195" s="254"/>
      <c r="L195" s="258"/>
      <c r="M195" s="259"/>
      <c r="N195" s="260"/>
      <c r="O195" s="260"/>
      <c r="P195" s="260"/>
      <c r="Q195" s="260"/>
      <c r="R195" s="260"/>
      <c r="S195" s="260"/>
      <c r="T195" s="261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62" t="s">
        <v>242</v>
      </c>
      <c r="AU195" s="262" t="s">
        <v>88</v>
      </c>
      <c r="AV195" s="15" t="s">
        <v>22</v>
      </c>
      <c r="AW195" s="15" t="s">
        <v>40</v>
      </c>
      <c r="AX195" s="15" t="s">
        <v>79</v>
      </c>
      <c r="AY195" s="262" t="s">
        <v>137</v>
      </c>
    </row>
    <row r="196" spans="1:51" s="13" customFormat="1" ht="12">
      <c r="A196" s="13"/>
      <c r="B196" s="231"/>
      <c r="C196" s="232"/>
      <c r="D196" s="211" t="s">
        <v>242</v>
      </c>
      <c r="E196" s="233" t="s">
        <v>20</v>
      </c>
      <c r="F196" s="234" t="s">
        <v>522</v>
      </c>
      <c r="G196" s="232"/>
      <c r="H196" s="235">
        <v>150</v>
      </c>
      <c r="I196" s="236"/>
      <c r="J196" s="232"/>
      <c r="K196" s="232"/>
      <c r="L196" s="237"/>
      <c r="M196" s="238"/>
      <c r="N196" s="239"/>
      <c r="O196" s="239"/>
      <c r="P196" s="239"/>
      <c r="Q196" s="239"/>
      <c r="R196" s="239"/>
      <c r="S196" s="239"/>
      <c r="T196" s="24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1" t="s">
        <v>242</v>
      </c>
      <c r="AU196" s="241" t="s">
        <v>88</v>
      </c>
      <c r="AV196" s="13" t="s">
        <v>88</v>
      </c>
      <c r="AW196" s="13" t="s">
        <v>40</v>
      </c>
      <c r="AX196" s="13" t="s">
        <v>79</v>
      </c>
      <c r="AY196" s="241" t="s">
        <v>137</v>
      </c>
    </row>
    <row r="197" spans="1:51" s="14" customFormat="1" ht="12">
      <c r="A197" s="14"/>
      <c r="B197" s="242"/>
      <c r="C197" s="243"/>
      <c r="D197" s="211" t="s">
        <v>242</v>
      </c>
      <c r="E197" s="244" t="s">
        <v>20</v>
      </c>
      <c r="F197" s="245" t="s">
        <v>256</v>
      </c>
      <c r="G197" s="243"/>
      <c r="H197" s="246">
        <v>940.28</v>
      </c>
      <c r="I197" s="247"/>
      <c r="J197" s="243"/>
      <c r="K197" s="243"/>
      <c r="L197" s="248"/>
      <c r="M197" s="249"/>
      <c r="N197" s="250"/>
      <c r="O197" s="250"/>
      <c r="P197" s="250"/>
      <c r="Q197" s="250"/>
      <c r="R197" s="250"/>
      <c r="S197" s="250"/>
      <c r="T197" s="251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2" t="s">
        <v>242</v>
      </c>
      <c r="AU197" s="252" t="s">
        <v>88</v>
      </c>
      <c r="AV197" s="14" t="s">
        <v>142</v>
      </c>
      <c r="AW197" s="14" t="s">
        <v>40</v>
      </c>
      <c r="AX197" s="14" t="s">
        <v>22</v>
      </c>
      <c r="AY197" s="252" t="s">
        <v>137</v>
      </c>
    </row>
    <row r="198" spans="1:65" s="2" customFormat="1" ht="16.5" customHeight="1">
      <c r="A198" s="40"/>
      <c r="B198" s="41"/>
      <c r="C198" s="198" t="s">
        <v>193</v>
      </c>
      <c r="D198" s="198" t="s">
        <v>138</v>
      </c>
      <c r="E198" s="199" t="s">
        <v>465</v>
      </c>
      <c r="F198" s="200" t="s">
        <v>466</v>
      </c>
      <c r="G198" s="201" t="s">
        <v>285</v>
      </c>
      <c r="H198" s="202">
        <v>14.104</v>
      </c>
      <c r="I198" s="203"/>
      <c r="J198" s="204">
        <f>ROUND(I198*H198,2)</f>
        <v>0</v>
      </c>
      <c r="K198" s="200" t="s">
        <v>237</v>
      </c>
      <c r="L198" s="46"/>
      <c r="M198" s="205" t="s">
        <v>20</v>
      </c>
      <c r="N198" s="206" t="s">
        <v>50</v>
      </c>
      <c r="O198" s="86"/>
      <c r="P198" s="207">
        <f>O198*H198</f>
        <v>0</v>
      </c>
      <c r="Q198" s="207">
        <v>0</v>
      </c>
      <c r="R198" s="207">
        <f>Q198*H198</f>
        <v>0</v>
      </c>
      <c r="S198" s="207">
        <v>0</v>
      </c>
      <c r="T198" s="208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09" t="s">
        <v>142</v>
      </c>
      <c r="AT198" s="209" t="s">
        <v>138</v>
      </c>
      <c r="AU198" s="209" t="s">
        <v>88</v>
      </c>
      <c r="AY198" s="19" t="s">
        <v>137</v>
      </c>
      <c r="BE198" s="210">
        <f>IF(N198="základní",J198,0)</f>
        <v>0</v>
      </c>
      <c r="BF198" s="210">
        <f>IF(N198="snížená",J198,0)</f>
        <v>0</v>
      </c>
      <c r="BG198" s="210">
        <f>IF(N198="zákl. přenesená",J198,0)</f>
        <v>0</v>
      </c>
      <c r="BH198" s="210">
        <f>IF(N198="sníž. přenesená",J198,0)</f>
        <v>0</v>
      </c>
      <c r="BI198" s="210">
        <f>IF(N198="nulová",J198,0)</f>
        <v>0</v>
      </c>
      <c r="BJ198" s="19" t="s">
        <v>22</v>
      </c>
      <c r="BK198" s="210">
        <f>ROUND(I198*H198,2)</f>
        <v>0</v>
      </c>
      <c r="BL198" s="19" t="s">
        <v>142</v>
      </c>
      <c r="BM198" s="209" t="s">
        <v>1221</v>
      </c>
    </row>
    <row r="199" spans="1:47" s="2" customFormat="1" ht="12">
      <c r="A199" s="40"/>
      <c r="B199" s="41"/>
      <c r="C199" s="42"/>
      <c r="D199" s="211" t="s">
        <v>144</v>
      </c>
      <c r="E199" s="42"/>
      <c r="F199" s="212" t="s">
        <v>468</v>
      </c>
      <c r="G199" s="42"/>
      <c r="H199" s="42"/>
      <c r="I199" s="213"/>
      <c r="J199" s="42"/>
      <c r="K199" s="42"/>
      <c r="L199" s="46"/>
      <c r="M199" s="214"/>
      <c r="N199" s="215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144</v>
      </c>
      <c r="AU199" s="19" t="s">
        <v>88</v>
      </c>
    </row>
    <row r="200" spans="1:47" s="2" customFormat="1" ht="12">
      <c r="A200" s="40"/>
      <c r="B200" s="41"/>
      <c r="C200" s="42"/>
      <c r="D200" s="229" t="s">
        <v>240</v>
      </c>
      <c r="E200" s="42"/>
      <c r="F200" s="230" t="s">
        <v>469</v>
      </c>
      <c r="G200" s="42"/>
      <c r="H200" s="42"/>
      <c r="I200" s="213"/>
      <c r="J200" s="42"/>
      <c r="K200" s="42"/>
      <c r="L200" s="46"/>
      <c r="M200" s="214"/>
      <c r="N200" s="215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240</v>
      </c>
      <c r="AU200" s="19" t="s">
        <v>88</v>
      </c>
    </row>
    <row r="201" spans="1:51" s="15" customFormat="1" ht="12">
      <c r="A201" s="15"/>
      <c r="B201" s="253"/>
      <c r="C201" s="254"/>
      <c r="D201" s="211" t="s">
        <v>242</v>
      </c>
      <c r="E201" s="255" t="s">
        <v>20</v>
      </c>
      <c r="F201" s="256" t="s">
        <v>470</v>
      </c>
      <c r="G201" s="254"/>
      <c r="H201" s="255" t="s">
        <v>20</v>
      </c>
      <c r="I201" s="257"/>
      <c r="J201" s="254"/>
      <c r="K201" s="254"/>
      <c r="L201" s="258"/>
      <c r="M201" s="259"/>
      <c r="N201" s="260"/>
      <c r="O201" s="260"/>
      <c r="P201" s="260"/>
      <c r="Q201" s="260"/>
      <c r="R201" s="260"/>
      <c r="S201" s="260"/>
      <c r="T201" s="261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62" t="s">
        <v>242</v>
      </c>
      <c r="AU201" s="262" t="s">
        <v>88</v>
      </c>
      <c r="AV201" s="15" t="s">
        <v>22</v>
      </c>
      <c r="AW201" s="15" t="s">
        <v>40</v>
      </c>
      <c r="AX201" s="15" t="s">
        <v>79</v>
      </c>
      <c r="AY201" s="262" t="s">
        <v>137</v>
      </c>
    </row>
    <row r="202" spans="1:51" s="13" customFormat="1" ht="12">
      <c r="A202" s="13"/>
      <c r="B202" s="231"/>
      <c r="C202" s="232"/>
      <c r="D202" s="211" t="s">
        <v>242</v>
      </c>
      <c r="E202" s="233" t="s">
        <v>20</v>
      </c>
      <c r="F202" s="234" t="s">
        <v>1222</v>
      </c>
      <c r="G202" s="232"/>
      <c r="H202" s="235">
        <v>14.104</v>
      </c>
      <c r="I202" s="236"/>
      <c r="J202" s="232"/>
      <c r="K202" s="232"/>
      <c r="L202" s="237"/>
      <c r="M202" s="238"/>
      <c r="N202" s="239"/>
      <c r="O202" s="239"/>
      <c r="P202" s="239"/>
      <c r="Q202" s="239"/>
      <c r="R202" s="239"/>
      <c r="S202" s="239"/>
      <c r="T202" s="24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1" t="s">
        <v>242</v>
      </c>
      <c r="AU202" s="241" t="s">
        <v>88</v>
      </c>
      <c r="AV202" s="13" t="s">
        <v>88</v>
      </c>
      <c r="AW202" s="13" t="s">
        <v>40</v>
      </c>
      <c r="AX202" s="13" t="s">
        <v>22</v>
      </c>
      <c r="AY202" s="241" t="s">
        <v>137</v>
      </c>
    </row>
    <row r="203" spans="1:63" s="11" customFormat="1" ht="22.8" customHeight="1">
      <c r="A203" s="11"/>
      <c r="B203" s="184"/>
      <c r="C203" s="185"/>
      <c r="D203" s="186" t="s">
        <v>78</v>
      </c>
      <c r="E203" s="227" t="s">
        <v>88</v>
      </c>
      <c r="F203" s="227" t="s">
        <v>472</v>
      </c>
      <c r="G203" s="185"/>
      <c r="H203" s="185"/>
      <c r="I203" s="188"/>
      <c r="J203" s="228">
        <f>BK203</f>
        <v>0</v>
      </c>
      <c r="K203" s="185"/>
      <c r="L203" s="190"/>
      <c r="M203" s="191"/>
      <c r="N203" s="192"/>
      <c r="O203" s="192"/>
      <c r="P203" s="193">
        <f>SUM(P204:P221)</f>
        <v>0</v>
      </c>
      <c r="Q203" s="192"/>
      <c r="R203" s="193">
        <f>SUM(R204:R221)</f>
        <v>235.01083536000002</v>
      </c>
      <c r="S203" s="192"/>
      <c r="T203" s="194">
        <f>SUM(T204:T221)</f>
        <v>0</v>
      </c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R203" s="195" t="s">
        <v>22</v>
      </c>
      <c r="AT203" s="196" t="s">
        <v>78</v>
      </c>
      <c r="AU203" s="196" t="s">
        <v>22</v>
      </c>
      <c r="AY203" s="195" t="s">
        <v>137</v>
      </c>
      <c r="BK203" s="197">
        <f>SUM(BK204:BK221)</f>
        <v>0</v>
      </c>
    </row>
    <row r="204" spans="1:65" s="2" customFormat="1" ht="16.5" customHeight="1">
      <c r="A204" s="40"/>
      <c r="B204" s="41"/>
      <c r="C204" s="198" t="s">
        <v>8</v>
      </c>
      <c r="D204" s="198" t="s">
        <v>138</v>
      </c>
      <c r="E204" s="199" t="s">
        <v>1223</v>
      </c>
      <c r="F204" s="200" t="s">
        <v>1224</v>
      </c>
      <c r="G204" s="201" t="s">
        <v>285</v>
      </c>
      <c r="H204" s="202">
        <v>107.344</v>
      </c>
      <c r="I204" s="203"/>
      <c r="J204" s="204">
        <f>ROUND(I204*H204,2)</f>
        <v>0</v>
      </c>
      <c r="K204" s="200" t="s">
        <v>20</v>
      </c>
      <c r="L204" s="46"/>
      <c r="M204" s="205" t="s">
        <v>20</v>
      </c>
      <c r="N204" s="206" t="s">
        <v>50</v>
      </c>
      <c r="O204" s="86"/>
      <c r="P204" s="207">
        <f>O204*H204</f>
        <v>0</v>
      </c>
      <c r="Q204" s="207">
        <v>2.16</v>
      </c>
      <c r="R204" s="207">
        <f>Q204*H204</f>
        <v>231.86304</v>
      </c>
      <c r="S204" s="207">
        <v>0</v>
      </c>
      <c r="T204" s="208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09" t="s">
        <v>142</v>
      </c>
      <c r="AT204" s="209" t="s">
        <v>138</v>
      </c>
      <c r="AU204" s="209" t="s">
        <v>88</v>
      </c>
      <c r="AY204" s="19" t="s">
        <v>137</v>
      </c>
      <c r="BE204" s="210">
        <f>IF(N204="základní",J204,0)</f>
        <v>0</v>
      </c>
      <c r="BF204" s="210">
        <f>IF(N204="snížená",J204,0)</f>
        <v>0</v>
      </c>
      <c r="BG204" s="210">
        <f>IF(N204="zákl. přenesená",J204,0)</f>
        <v>0</v>
      </c>
      <c r="BH204" s="210">
        <f>IF(N204="sníž. přenesená",J204,0)</f>
        <v>0</v>
      </c>
      <c r="BI204" s="210">
        <f>IF(N204="nulová",J204,0)</f>
        <v>0</v>
      </c>
      <c r="BJ204" s="19" t="s">
        <v>22</v>
      </c>
      <c r="BK204" s="210">
        <f>ROUND(I204*H204,2)</f>
        <v>0</v>
      </c>
      <c r="BL204" s="19" t="s">
        <v>142</v>
      </c>
      <c r="BM204" s="209" t="s">
        <v>1225</v>
      </c>
    </row>
    <row r="205" spans="1:47" s="2" customFormat="1" ht="12">
      <c r="A205" s="40"/>
      <c r="B205" s="41"/>
      <c r="C205" s="42"/>
      <c r="D205" s="211" t="s">
        <v>144</v>
      </c>
      <c r="E205" s="42"/>
      <c r="F205" s="212" t="s">
        <v>1224</v>
      </c>
      <c r="G205" s="42"/>
      <c r="H205" s="42"/>
      <c r="I205" s="213"/>
      <c r="J205" s="42"/>
      <c r="K205" s="42"/>
      <c r="L205" s="46"/>
      <c r="M205" s="214"/>
      <c r="N205" s="215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144</v>
      </c>
      <c r="AU205" s="19" t="s">
        <v>88</v>
      </c>
    </row>
    <row r="206" spans="1:47" s="2" customFormat="1" ht="12">
      <c r="A206" s="40"/>
      <c r="B206" s="41"/>
      <c r="C206" s="42"/>
      <c r="D206" s="211" t="s">
        <v>145</v>
      </c>
      <c r="E206" s="42"/>
      <c r="F206" s="216" t="s">
        <v>513</v>
      </c>
      <c r="G206" s="42"/>
      <c r="H206" s="42"/>
      <c r="I206" s="213"/>
      <c r="J206" s="42"/>
      <c r="K206" s="42"/>
      <c r="L206" s="46"/>
      <c r="M206" s="214"/>
      <c r="N206" s="215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145</v>
      </c>
      <c r="AU206" s="19" t="s">
        <v>88</v>
      </c>
    </row>
    <row r="207" spans="1:51" s="15" customFormat="1" ht="12">
      <c r="A207" s="15"/>
      <c r="B207" s="253"/>
      <c r="C207" s="254"/>
      <c r="D207" s="211" t="s">
        <v>242</v>
      </c>
      <c r="E207" s="255" t="s">
        <v>20</v>
      </c>
      <c r="F207" s="256" t="s">
        <v>1226</v>
      </c>
      <c r="G207" s="254"/>
      <c r="H207" s="255" t="s">
        <v>20</v>
      </c>
      <c r="I207" s="257"/>
      <c r="J207" s="254"/>
      <c r="K207" s="254"/>
      <c r="L207" s="258"/>
      <c r="M207" s="259"/>
      <c r="N207" s="260"/>
      <c r="O207" s="260"/>
      <c r="P207" s="260"/>
      <c r="Q207" s="260"/>
      <c r="R207" s="260"/>
      <c r="S207" s="260"/>
      <c r="T207" s="261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62" t="s">
        <v>242</v>
      </c>
      <c r="AU207" s="262" t="s">
        <v>88</v>
      </c>
      <c r="AV207" s="15" t="s">
        <v>22</v>
      </c>
      <c r="AW207" s="15" t="s">
        <v>40</v>
      </c>
      <c r="AX207" s="15" t="s">
        <v>79</v>
      </c>
      <c r="AY207" s="262" t="s">
        <v>137</v>
      </c>
    </row>
    <row r="208" spans="1:51" s="13" customFormat="1" ht="12">
      <c r="A208" s="13"/>
      <c r="B208" s="231"/>
      <c r="C208" s="232"/>
      <c r="D208" s="211" t="s">
        <v>242</v>
      </c>
      <c r="E208" s="233" t="s">
        <v>20</v>
      </c>
      <c r="F208" s="234" t="s">
        <v>1227</v>
      </c>
      <c r="G208" s="232"/>
      <c r="H208" s="235">
        <v>8.4</v>
      </c>
      <c r="I208" s="236"/>
      <c r="J208" s="232"/>
      <c r="K208" s="232"/>
      <c r="L208" s="237"/>
      <c r="M208" s="238"/>
      <c r="N208" s="239"/>
      <c r="O208" s="239"/>
      <c r="P208" s="239"/>
      <c r="Q208" s="239"/>
      <c r="R208" s="239"/>
      <c r="S208" s="239"/>
      <c r="T208" s="24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1" t="s">
        <v>242</v>
      </c>
      <c r="AU208" s="241" t="s">
        <v>88</v>
      </c>
      <c r="AV208" s="13" t="s">
        <v>88</v>
      </c>
      <c r="AW208" s="13" t="s">
        <v>40</v>
      </c>
      <c r="AX208" s="13" t="s">
        <v>79</v>
      </c>
      <c r="AY208" s="241" t="s">
        <v>137</v>
      </c>
    </row>
    <row r="209" spans="1:51" s="15" customFormat="1" ht="12">
      <c r="A209" s="15"/>
      <c r="B209" s="253"/>
      <c r="C209" s="254"/>
      <c r="D209" s="211" t="s">
        <v>242</v>
      </c>
      <c r="E209" s="255" t="s">
        <v>20</v>
      </c>
      <c r="F209" s="256" t="s">
        <v>1228</v>
      </c>
      <c r="G209" s="254"/>
      <c r="H209" s="255" t="s">
        <v>20</v>
      </c>
      <c r="I209" s="257"/>
      <c r="J209" s="254"/>
      <c r="K209" s="254"/>
      <c r="L209" s="258"/>
      <c r="M209" s="259"/>
      <c r="N209" s="260"/>
      <c r="O209" s="260"/>
      <c r="P209" s="260"/>
      <c r="Q209" s="260"/>
      <c r="R209" s="260"/>
      <c r="S209" s="260"/>
      <c r="T209" s="261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62" t="s">
        <v>242</v>
      </c>
      <c r="AU209" s="262" t="s">
        <v>88</v>
      </c>
      <c r="AV209" s="15" t="s">
        <v>22</v>
      </c>
      <c r="AW209" s="15" t="s">
        <v>40</v>
      </c>
      <c r="AX209" s="15" t="s">
        <v>79</v>
      </c>
      <c r="AY209" s="262" t="s">
        <v>137</v>
      </c>
    </row>
    <row r="210" spans="1:51" s="13" customFormat="1" ht="12">
      <c r="A210" s="13"/>
      <c r="B210" s="231"/>
      <c r="C210" s="232"/>
      <c r="D210" s="211" t="s">
        <v>242</v>
      </c>
      <c r="E210" s="233" t="s">
        <v>20</v>
      </c>
      <c r="F210" s="234" t="s">
        <v>1229</v>
      </c>
      <c r="G210" s="232"/>
      <c r="H210" s="235">
        <v>9.6</v>
      </c>
      <c r="I210" s="236"/>
      <c r="J210" s="232"/>
      <c r="K210" s="232"/>
      <c r="L210" s="237"/>
      <c r="M210" s="238"/>
      <c r="N210" s="239"/>
      <c r="O210" s="239"/>
      <c r="P210" s="239"/>
      <c r="Q210" s="239"/>
      <c r="R210" s="239"/>
      <c r="S210" s="239"/>
      <c r="T210" s="24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1" t="s">
        <v>242</v>
      </c>
      <c r="AU210" s="241" t="s">
        <v>88</v>
      </c>
      <c r="AV210" s="13" t="s">
        <v>88</v>
      </c>
      <c r="AW210" s="13" t="s">
        <v>40</v>
      </c>
      <c r="AX210" s="13" t="s">
        <v>79</v>
      </c>
      <c r="AY210" s="241" t="s">
        <v>137</v>
      </c>
    </row>
    <row r="211" spans="1:51" s="15" customFormat="1" ht="12">
      <c r="A211" s="15"/>
      <c r="B211" s="253"/>
      <c r="C211" s="254"/>
      <c r="D211" s="211" t="s">
        <v>242</v>
      </c>
      <c r="E211" s="255" t="s">
        <v>20</v>
      </c>
      <c r="F211" s="256" t="s">
        <v>869</v>
      </c>
      <c r="G211" s="254"/>
      <c r="H211" s="255" t="s">
        <v>20</v>
      </c>
      <c r="I211" s="257"/>
      <c r="J211" s="254"/>
      <c r="K211" s="254"/>
      <c r="L211" s="258"/>
      <c r="M211" s="259"/>
      <c r="N211" s="260"/>
      <c r="O211" s="260"/>
      <c r="P211" s="260"/>
      <c r="Q211" s="260"/>
      <c r="R211" s="260"/>
      <c r="S211" s="260"/>
      <c r="T211" s="261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62" t="s">
        <v>242</v>
      </c>
      <c r="AU211" s="262" t="s">
        <v>88</v>
      </c>
      <c r="AV211" s="15" t="s">
        <v>22</v>
      </c>
      <c r="AW211" s="15" t="s">
        <v>40</v>
      </c>
      <c r="AX211" s="15" t="s">
        <v>79</v>
      </c>
      <c r="AY211" s="262" t="s">
        <v>137</v>
      </c>
    </row>
    <row r="212" spans="1:51" s="13" customFormat="1" ht="12">
      <c r="A212" s="13"/>
      <c r="B212" s="231"/>
      <c r="C212" s="232"/>
      <c r="D212" s="211" t="s">
        <v>242</v>
      </c>
      <c r="E212" s="233" t="s">
        <v>20</v>
      </c>
      <c r="F212" s="234" t="s">
        <v>1230</v>
      </c>
      <c r="G212" s="232"/>
      <c r="H212" s="235">
        <v>20.115</v>
      </c>
      <c r="I212" s="236"/>
      <c r="J212" s="232"/>
      <c r="K212" s="232"/>
      <c r="L212" s="237"/>
      <c r="M212" s="238"/>
      <c r="N212" s="239"/>
      <c r="O212" s="239"/>
      <c r="P212" s="239"/>
      <c r="Q212" s="239"/>
      <c r="R212" s="239"/>
      <c r="S212" s="239"/>
      <c r="T212" s="24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1" t="s">
        <v>242</v>
      </c>
      <c r="AU212" s="241" t="s">
        <v>88</v>
      </c>
      <c r="AV212" s="13" t="s">
        <v>88</v>
      </c>
      <c r="AW212" s="13" t="s">
        <v>40</v>
      </c>
      <c r="AX212" s="13" t="s">
        <v>79</v>
      </c>
      <c r="AY212" s="241" t="s">
        <v>137</v>
      </c>
    </row>
    <row r="213" spans="1:51" s="15" customFormat="1" ht="12">
      <c r="A213" s="15"/>
      <c r="B213" s="253"/>
      <c r="C213" s="254"/>
      <c r="D213" s="211" t="s">
        <v>242</v>
      </c>
      <c r="E213" s="255" t="s">
        <v>20</v>
      </c>
      <c r="F213" s="256" t="s">
        <v>1228</v>
      </c>
      <c r="G213" s="254"/>
      <c r="H213" s="255" t="s">
        <v>20</v>
      </c>
      <c r="I213" s="257"/>
      <c r="J213" s="254"/>
      <c r="K213" s="254"/>
      <c r="L213" s="258"/>
      <c r="M213" s="259"/>
      <c r="N213" s="260"/>
      <c r="O213" s="260"/>
      <c r="P213" s="260"/>
      <c r="Q213" s="260"/>
      <c r="R213" s="260"/>
      <c r="S213" s="260"/>
      <c r="T213" s="261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62" t="s">
        <v>242</v>
      </c>
      <c r="AU213" s="262" t="s">
        <v>88</v>
      </c>
      <c r="AV213" s="15" t="s">
        <v>22</v>
      </c>
      <c r="AW213" s="15" t="s">
        <v>40</v>
      </c>
      <c r="AX213" s="15" t="s">
        <v>79</v>
      </c>
      <c r="AY213" s="262" t="s">
        <v>137</v>
      </c>
    </row>
    <row r="214" spans="1:51" s="13" customFormat="1" ht="12">
      <c r="A214" s="13"/>
      <c r="B214" s="231"/>
      <c r="C214" s="232"/>
      <c r="D214" s="211" t="s">
        <v>242</v>
      </c>
      <c r="E214" s="233" t="s">
        <v>20</v>
      </c>
      <c r="F214" s="234" t="s">
        <v>1231</v>
      </c>
      <c r="G214" s="232"/>
      <c r="H214" s="235">
        <v>69.229</v>
      </c>
      <c r="I214" s="236"/>
      <c r="J214" s="232"/>
      <c r="K214" s="232"/>
      <c r="L214" s="237"/>
      <c r="M214" s="238"/>
      <c r="N214" s="239"/>
      <c r="O214" s="239"/>
      <c r="P214" s="239"/>
      <c r="Q214" s="239"/>
      <c r="R214" s="239"/>
      <c r="S214" s="239"/>
      <c r="T214" s="240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1" t="s">
        <v>242</v>
      </c>
      <c r="AU214" s="241" t="s">
        <v>88</v>
      </c>
      <c r="AV214" s="13" t="s">
        <v>88</v>
      </c>
      <c r="AW214" s="13" t="s">
        <v>40</v>
      </c>
      <c r="AX214" s="13" t="s">
        <v>79</v>
      </c>
      <c r="AY214" s="241" t="s">
        <v>137</v>
      </c>
    </row>
    <row r="215" spans="1:51" s="14" customFormat="1" ht="12">
      <c r="A215" s="14"/>
      <c r="B215" s="242"/>
      <c r="C215" s="243"/>
      <c r="D215" s="211" t="s">
        <v>242</v>
      </c>
      <c r="E215" s="244" t="s">
        <v>20</v>
      </c>
      <c r="F215" s="245" t="s">
        <v>256</v>
      </c>
      <c r="G215" s="243"/>
      <c r="H215" s="246">
        <v>107.344</v>
      </c>
      <c r="I215" s="247"/>
      <c r="J215" s="243"/>
      <c r="K215" s="243"/>
      <c r="L215" s="248"/>
      <c r="M215" s="249"/>
      <c r="N215" s="250"/>
      <c r="O215" s="250"/>
      <c r="P215" s="250"/>
      <c r="Q215" s="250"/>
      <c r="R215" s="250"/>
      <c r="S215" s="250"/>
      <c r="T215" s="251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2" t="s">
        <v>242</v>
      </c>
      <c r="AU215" s="252" t="s">
        <v>88</v>
      </c>
      <c r="AV215" s="14" t="s">
        <v>142</v>
      </c>
      <c r="AW215" s="14" t="s">
        <v>40</v>
      </c>
      <c r="AX215" s="14" t="s">
        <v>22</v>
      </c>
      <c r="AY215" s="252" t="s">
        <v>137</v>
      </c>
    </row>
    <row r="216" spans="1:65" s="2" customFormat="1" ht="16.5" customHeight="1">
      <c r="A216" s="40"/>
      <c r="B216" s="41"/>
      <c r="C216" s="198" t="s">
        <v>201</v>
      </c>
      <c r="D216" s="198" t="s">
        <v>138</v>
      </c>
      <c r="E216" s="199" t="s">
        <v>667</v>
      </c>
      <c r="F216" s="200" t="s">
        <v>668</v>
      </c>
      <c r="G216" s="201" t="s">
        <v>285</v>
      </c>
      <c r="H216" s="202">
        <v>1.368</v>
      </c>
      <c r="I216" s="203"/>
      <c r="J216" s="204">
        <f>ROUND(I216*H216,2)</f>
        <v>0</v>
      </c>
      <c r="K216" s="200" t="s">
        <v>237</v>
      </c>
      <c r="L216" s="46"/>
      <c r="M216" s="205" t="s">
        <v>20</v>
      </c>
      <c r="N216" s="206" t="s">
        <v>50</v>
      </c>
      <c r="O216" s="86"/>
      <c r="P216" s="207">
        <f>O216*H216</f>
        <v>0</v>
      </c>
      <c r="Q216" s="207">
        <v>2.30102</v>
      </c>
      <c r="R216" s="207">
        <f>Q216*H216</f>
        <v>3.14779536</v>
      </c>
      <c r="S216" s="207">
        <v>0</v>
      </c>
      <c r="T216" s="208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09" t="s">
        <v>142</v>
      </c>
      <c r="AT216" s="209" t="s">
        <v>138</v>
      </c>
      <c r="AU216" s="209" t="s">
        <v>88</v>
      </c>
      <c r="AY216" s="19" t="s">
        <v>137</v>
      </c>
      <c r="BE216" s="210">
        <f>IF(N216="základní",J216,0)</f>
        <v>0</v>
      </c>
      <c r="BF216" s="210">
        <f>IF(N216="snížená",J216,0)</f>
        <v>0</v>
      </c>
      <c r="BG216" s="210">
        <f>IF(N216="zákl. přenesená",J216,0)</f>
        <v>0</v>
      </c>
      <c r="BH216" s="210">
        <f>IF(N216="sníž. přenesená",J216,0)</f>
        <v>0</v>
      </c>
      <c r="BI216" s="210">
        <f>IF(N216="nulová",J216,0)</f>
        <v>0</v>
      </c>
      <c r="BJ216" s="19" t="s">
        <v>22</v>
      </c>
      <c r="BK216" s="210">
        <f>ROUND(I216*H216,2)</f>
        <v>0</v>
      </c>
      <c r="BL216" s="19" t="s">
        <v>142</v>
      </c>
      <c r="BM216" s="209" t="s">
        <v>1232</v>
      </c>
    </row>
    <row r="217" spans="1:47" s="2" customFormat="1" ht="12">
      <c r="A217" s="40"/>
      <c r="B217" s="41"/>
      <c r="C217" s="42"/>
      <c r="D217" s="211" t="s">
        <v>144</v>
      </c>
      <c r="E217" s="42"/>
      <c r="F217" s="212" t="s">
        <v>670</v>
      </c>
      <c r="G217" s="42"/>
      <c r="H217" s="42"/>
      <c r="I217" s="213"/>
      <c r="J217" s="42"/>
      <c r="K217" s="42"/>
      <c r="L217" s="46"/>
      <c r="M217" s="214"/>
      <c r="N217" s="215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144</v>
      </c>
      <c r="AU217" s="19" t="s">
        <v>88</v>
      </c>
    </row>
    <row r="218" spans="1:47" s="2" customFormat="1" ht="12">
      <c r="A218" s="40"/>
      <c r="B218" s="41"/>
      <c r="C218" s="42"/>
      <c r="D218" s="229" t="s">
        <v>240</v>
      </c>
      <c r="E218" s="42"/>
      <c r="F218" s="230" t="s">
        <v>671</v>
      </c>
      <c r="G218" s="42"/>
      <c r="H218" s="42"/>
      <c r="I218" s="213"/>
      <c r="J218" s="42"/>
      <c r="K218" s="42"/>
      <c r="L218" s="46"/>
      <c r="M218" s="214"/>
      <c r="N218" s="215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240</v>
      </c>
      <c r="AU218" s="19" t="s">
        <v>88</v>
      </c>
    </row>
    <row r="219" spans="1:51" s="15" customFormat="1" ht="12">
      <c r="A219" s="15"/>
      <c r="B219" s="253"/>
      <c r="C219" s="254"/>
      <c r="D219" s="211" t="s">
        <v>242</v>
      </c>
      <c r="E219" s="255" t="s">
        <v>20</v>
      </c>
      <c r="F219" s="256" t="s">
        <v>1233</v>
      </c>
      <c r="G219" s="254"/>
      <c r="H219" s="255" t="s">
        <v>20</v>
      </c>
      <c r="I219" s="257"/>
      <c r="J219" s="254"/>
      <c r="K219" s="254"/>
      <c r="L219" s="258"/>
      <c r="M219" s="259"/>
      <c r="N219" s="260"/>
      <c r="O219" s="260"/>
      <c r="P219" s="260"/>
      <c r="Q219" s="260"/>
      <c r="R219" s="260"/>
      <c r="S219" s="260"/>
      <c r="T219" s="261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62" t="s">
        <v>242</v>
      </c>
      <c r="AU219" s="262" t="s">
        <v>88</v>
      </c>
      <c r="AV219" s="15" t="s">
        <v>22</v>
      </c>
      <c r="AW219" s="15" t="s">
        <v>40</v>
      </c>
      <c r="AX219" s="15" t="s">
        <v>79</v>
      </c>
      <c r="AY219" s="262" t="s">
        <v>137</v>
      </c>
    </row>
    <row r="220" spans="1:51" s="13" customFormat="1" ht="12">
      <c r="A220" s="13"/>
      <c r="B220" s="231"/>
      <c r="C220" s="232"/>
      <c r="D220" s="211" t="s">
        <v>242</v>
      </c>
      <c r="E220" s="233" t="s">
        <v>20</v>
      </c>
      <c r="F220" s="234" t="s">
        <v>1234</v>
      </c>
      <c r="G220" s="232"/>
      <c r="H220" s="235">
        <v>1.368</v>
      </c>
      <c r="I220" s="236"/>
      <c r="J220" s="232"/>
      <c r="K220" s="232"/>
      <c r="L220" s="237"/>
      <c r="M220" s="238"/>
      <c r="N220" s="239"/>
      <c r="O220" s="239"/>
      <c r="P220" s="239"/>
      <c r="Q220" s="239"/>
      <c r="R220" s="239"/>
      <c r="S220" s="239"/>
      <c r="T220" s="24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1" t="s">
        <v>242</v>
      </c>
      <c r="AU220" s="241" t="s">
        <v>88</v>
      </c>
      <c r="AV220" s="13" t="s">
        <v>88</v>
      </c>
      <c r="AW220" s="13" t="s">
        <v>40</v>
      </c>
      <c r="AX220" s="13" t="s">
        <v>79</v>
      </c>
      <c r="AY220" s="241" t="s">
        <v>137</v>
      </c>
    </row>
    <row r="221" spans="1:51" s="14" customFormat="1" ht="12">
      <c r="A221" s="14"/>
      <c r="B221" s="242"/>
      <c r="C221" s="243"/>
      <c r="D221" s="211" t="s">
        <v>242</v>
      </c>
      <c r="E221" s="244" t="s">
        <v>20</v>
      </c>
      <c r="F221" s="245" t="s">
        <v>256</v>
      </c>
      <c r="G221" s="243"/>
      <c r="H221" s="246">
        <v>1.368</v>
      </c>
      <c r="I221" s="247"/>
      <c r="J221" s="243"/>
      <c r="K221" s="243"/>
      <c r="L221" s="248"/>
      <c r="M221" s="249"/>
      <c r="N221" s="250"/>
      <c r="O221" s="250"/>
      <c r="P221" s="250"/>
      <c r="Q221" s="250"/>
      <c r="R221" s="250"/>
      <c r="S221" s="250"/>
      <c r="T221" s="251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2" t="s">
        <v>242</v>
      </c>
      <c r="AU221" s="252" t="s">
        <v>88</v>
      </c>
      <c r="AV221" s="14" t="s">
        <v>142</v>
      </c>
      <c r="AW221" s="14" t="s">
        <v>40</v>
      </c>
      <c r="AX221" s="14" t="s">
        <v>22</v>
      </c>
      <c r="AY221" s="252" t="s">
        <v>137</v>
      </c>
    </row>
    <row r="222" spans="1:63" s="11" customFormat="1" ht="22.8" customHeight="1">
      <c r="A222" s="11"/>
      <c r="B222" s="184"/>
      <c r="C222" s="185"/>
      <c r="D222" s="186" t="s">
        <v>78</v>
      </c>
      <c r="E222" s="227" t="s">
        <v>151</v>
      </c>
      <c r="F222" s="227" t="s">
        <v>676</v>
      </c>
      <c r="G222" s="185"/>
      <c r="H222" s="185"/>
      <c r="I222" s="188"/>
      <c r="J222" s="228">
        <f>BK222</f>
        <v>0</v>
      </c>
      <c r="K222" s="185"/>
      <c r="L222" s="190"/>
      <c r="M222" s="191"/>
      <c r="N222" s="192"/>
      <c r="O222" s="192"/>
      <c r="P222" s="193">
        <f>SUM(P223:P246)</f>
        <v>0</v>
      </c>
      <c r="Q222" s="192"/>
      <c r="R222" s="193">
        <f>SUM(R223:R246)</f>
        <v>49.8516204</v>
      </c>
      <c r="S222" s="192"/>
      <c r="T222" s="194">
        <f>SUM(T223:T246)</f>
        <v>0</v>
      </c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R222" s="195" t="s">
        <v>22</v>
      </c>
      <c r="AT222" s="196" t="s">
        <v>78</v>
      </c>
      <c r="AU222" s="196" t="s">
        <v>22</v>
      </c>
      <c r="AY222" s="195" t="s">
        <v>137</v>
      </c>
      <c r="BK222" s="197">
        <f>SUM(BK223:BK246)</f>
        <v>0</v>
      </c>
    </row>
    <row r="223" spans="1:65" s="2" customFormat="1" ht="16.5" customHeight="1">
      <c r="A223" s="40"/>
      <c r="B223" s="41"/>
      <c r="C223" s="198" t="s">
        <v>206</v>
      </c>
      <c r="D223" s="198" t="s">
        <v>138</v>
      </c>
      <c r="E223" s="199" t="s">
        <v>677</v>
      </c>
      <c r="F223" s="200" t="s">
        <v>678</v>
      </c>
      <c r="G223" s="201" t="s">
        <v>285</v>
      </c>
      <c r="H223" s="202">
        <v>17</v>
      </c>
      <c r="I223" s="203"/>
      <c r="J223" s="204">
        <f>ROUND(I223*H223,2)</f>
        <v>0</v>
      </c>
      <c r="K223" s="200" t="s">
        <v>237</v>
      </c>
      <c r="L223" s="46"/>
      <c r="M223" s="205" t="s">
        <v>20</v>
      </c>
      <c r="N223" s="206" t="s">
        <v>50</v>
      </c>
      <c r="O223" s="86"/>
      <c r="P223" s="207">
        <f>O223*H223</f>
        <v>0</v>
      </c>
      <c r="Q223" s="207">
        <v>2.83323</v>
      </c>
      <c r="R223" s="207">
        <f>Q223*H223</f>
        <v>48.16491</v>
      </c>
      <c r="S223" s="207">
        <v>0</v>
      </c>
      <c r="T223" s="208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09" t="s">
        <v>142</v>
      </c>
      <c r="AT223" s="209" t="s">
        <v>138</v>
      </c>
      <c r="AU223" s="209" t="s">
        <v>88</v>
      </c>
      <c r="AY223" s="19" t="s">
        <v>137</v>
      </c>
      <c r="BE223" s="210">
        <f>IF(N223="základní",J223,0)</f>
        <v>0</v>
      </c>
      <c r="BF223" s="210">
        <f>IF(N223="snížená",J223,0)</f>
        <v>0</v>
      </c>
      <c r="BG223" s="210">
        <f>IF(N223="zákl. přenesená",J223,0)</f>
        <v>0</v>
      </c>
      <c r="BH223" s="210">
        <f>IF(N223="sníž. přenesená",J223,0)</f>
        <v>0</v>
      </c>
      <c r="BI223" s="210">
        <f>IF(N223="nulová",J223,0)</f>
        <v>0</v>
      </c>
      <c r="BJ223" s="19" t="s">
        <v>22</v>
      </c>
      <c r="BK223" s="210">
        <f>ROUND(I223*H223,2)</f>
        <v>0</v>
      </c>
      <c r="BL223" s="19" t="s">
        <v>142</v>
      </c>
      <c r="BM223" s="209" t="s">
        <v>1235</v>
      </c>
    </row>
    <row r="224" spans="1:47" s="2" customFormat="1" ht="12">
      <c r="A224" s="40"/>
      <c r="B224" s="41"/>
      <c r="C224" s="42"/>
      <c r="D224" s="211" t="s">
        <v>144</v>
      </c>
      <c r="E224" s="42"/>
      <c r="F224" s="212" t="s">
        <v>680</v>
      </c>
      <c r="G224" s="42"/>
      <c r="H224" s="42"/>
      <c r="I224" s="213"/>
      <c r="J224" s="42"/>
      <c r="K224" s="42"/>
      <c r="L224" s="46"/>
      <c r="M224" s="214"/>
      <c r="N224" s="215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144</v>
      </c>
      <c r="AU224" s="19" t="s">
        <v>88</v>
      </c>
    </row>
    <row r="225" spans="1:47" s="2" customFormat="1" ht="12">
      <c r="A225" s="40"/>
      <c r="B225" s="41"/>
      <c r="C225" s="42"/>
      <c r="D225" s="229" t="s">
        <v>240</v>
      </c>
      <c r="E225" s="42"/>
      <c r="F225" s="230" t="s">
        <v>681</v>
      </c>
      <c r="G225" s="42"/>
      <c r="H225" s="42"/>
      <c r="I225" s="213"/>
      <c r="J225" s="42"/>
      <c r="K225" s="42"/>
      <c r="L225" s="46"/>
      <c r="M225" s="214"/>
      <c r="N225" s="215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240</v>
      </c>
      <c r="AU225" s="19" t="s">
        <v>88</v>
      </c>
    </row>
    <row r="226" spans="1:51" s="15" customFormat="1" ht="12">
      <c r="A226" s="15"/>
      <c r="B226" s="253"/>
      <c r="C226" s="254"/>
      <c r="D226" s="211" t="s">
        <v>242</v>
      </c>
      <c r="E226" s="255" t="s">
        <v>20</v>
      </c>
      <c r="F226" s="256" t="s">
        <v>696</v>
      </c>
      <c r="G226" s="254"/>
      <c r="H226" s="255" t="s">
        <v>20</v>
      </c>
      <c r="I226" s="257"/>
      <c r="J226" s="254"/>
      <c r="K226" s="254"/>
      <c r="L226" s="258"/>
      <c r="M226" s="259"/>
      <c r="N226" s="260"/>
      <c r="O226" s="260"/>
      <c r="P226" s="260"/>
      <c r="Q226" s="260"/>
      <c r="R226" s="260"/>
      <c r="S226" s="260"/>
      <c r="T226" s="261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62" t="s">
        <v>242</v>
      </c>
      <c r="AU226" s="262" t="s">
        <v>88</v>
      </c>
      <c r="AV226" s="15" t="s">
        <v>22</v>
      </c>
      <c r="AW226" s="15" t="s">
        <v>40</v>
      </c>
      <c r="AX226" s="15" t="s">
        <v>79</v>
      </c>
      <c r="AY226" s="262" t="s">
        <v>137</v>
      </c>
    </row>
    <row r="227" spans="1:51" s="13" customFormat="1" ht="12">
      <c r="A227" s="13"/>
      <c r="B227" s="231"/>
      <c r="C227" s="232"/>
      <c r="D227" s="211" t="s">
        <v>242</v>
      </c>
      <c r="E227" s="233" t="s">
        <v>20</v>
      </c>
      <c r="F227" s="234" t="s">
        <v>1236</v>
      </c>
      <c r="G227" s="232"/>
      <c r="H227" s="235">
        <v>17</v>
      </c>
      <c r="I227" s="236"/>
      <c r="J227" s="232"/>
      <c r="K227" s="232"/>
      <c r="L227" s="237"/>
      <c r="M227" s="238"/>
      <c r="N227" s="239"/>
      <c r="O227" s="239"/>
      <c r="P227" s="239"/>
      <c r="Q227" s="239"/>
      <c r="R227" s="239"/>
      <c r="S227" s="239"/>
      <c r="T227" s="24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1" t="s">
        <v>242</v>
      </c>
      <c r="AU227" s="241" t="s">
        <v>88</v>
      </c>
      <c r="AV227" s="13" t="s">
        <v>88</v>
      </c>
      <c r="AW227" s="13" t="s">
        <v>40</v>
      </c>
      <c r="AX227" s="13" t="s">
        <v>22</v>
      </c>
      <c r="AY227" s="241" t="s">
        <v>137</v>
      </c>
    </row>
    <row r="228" spans="1:65" s="2" customFormat="1" ht="16.5" customHeight="1">
      <c r="A228" s="40"/>
      <c r="B228" s="41"/>
      <c r="C228" s="198" t="s">
        <v>210</v>
      </c>
      <c r="D228" s="198" t="s">
        <v>138</v>
      </c>
      <c r="E228" s="199" t="s">
        <v>698</v>
      </c>
      <c r="F228" s="200" t="s">
        <v>699</v>
      </c>
      <c r="G228" s="201" t="s">
        <v>236</v>
      </c>
      <c r="H228" s="202">
        <v>116</v>
      </c>
      <c r="I228" s="203"/>
      <c r="J228" s="204">
        <f>ROUND(I228*H228,2)</f>
        <v>0</v>
      </c>
      <c r="K228" s="200" t="s">
        <v>237</v>
      </c>
      <c r="L228" s="46"/>
      <c r="M228" s="205" t="s">
        <v>20</v>
      </c>
      <c r="N228" s="206" t="s">
        <v>50</v>
      </c>
      <c r="O228" s="86"/>
      <c r="P228" s="207">
        <f>O228*H228</f>
        <v>0</v>
      </c>
      <c r="Q228" s="207">
        <v>0.00726</v>
      </c>
      <c r="R228" s="207">
        <f>Q228*H228</f>
        <v>0.84216</v>
      </c>
      <c r="S228" s="207">
        <v>0</v>
      </c>
      <c r="T228" s="208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09" t="s">
        <v>142</v>
      </c>
      <c r="AT228" s="209" t="s">
        <v>138</v>
      </c>
      <c r="AU228" s="209" t="s">
        <v>88</v>
      </c>
      <c r="AY228" s="19" t="s">
        <v>137</v>
      </c>
      <c r="BE228" s="210">
        <f>IF(N228="základní",J228,0)</f>
        <v>0</v>
      </c>
      <c r="BF228" s="210">
        <f>IF(N228="snížená",J228,0)</f>
        <v>0</v>
      </c>
      <c r="BG228" s="210">
        <f>IF(N228="zákl. přenesená",J228,0)</f>
        <v>0</v>
      </c>
      <c r="BH228" s="210">
        <f>IF(N228="sníž. přenesená",J228,0)</f>
        <v>0</v>
      </c>
      <c r="BI228" s="210">
        <f>IF(N228="nulová",J228,0)</f>
        <v>0</v>
      </c>
      <c r="BJ228" s="19" t="s">
        <v>22</v>
      </c>
      <c r="BK228" s="210">
        <f>ROUND(I228*H228,2)</f>
        <v>0</v>
      </c>
      <c r="BL228" s="19" t="s">
        <v>142</v>
      </c>
      <c r="BM228" s="209" t="s">
        <v>1237</v>
      </c>
    </row>
    <row r="229" spans="1:47" s="2" customFormat="1" ht="12">
      <c r="A229" s="40"/>
      <c r="B229" s="41"/>
      <c r="C229" s="42"/>
      <c r="D229" s="211" t="s">
        <v>144</v>
      </c>
      <c r="E229" s="42"/>
      <c r="F229" s="212" t="s">
        <v>701</v>
      </c>
      <c r="G229" s="42"/>
      <c r="H229" s="42"/>
      <c r="I229" s="213"/>
      <c r="J229" s="42"/>
      <c r="K229" s="42"/>
      <c r="L229" s="46"/>
      <c r="M229" s="214"/>
      <c r="N229" s="215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144</v>
      </c>
      <c r="AU229" s="19" t="s">
        <v>88</v>
      </c>
    </row>
    <row r="230" spans="1:47" s="2" customFormat="1" ht="12">
      <c r="A230" s="40"/>
      <c r="B230" s="41"/>
      <c r="C230" s="42"/>
      <c r="D230" s="229" t="s">
        <v>240</v>
      </c>
      <c r="E230" s="42"/>
      <c r="F230" s="230" t="s">
        <v>702</v>
      </c>
      <c r="G230" s="42"/>
      <c r="H230" s="42"/>
      <c r="I230" s="213"/>
      <c r="J230" s="42"/>
      <c r="K230" s="42"/>
      <c r="L230" s="46"/>
      <c r="M230" s="214"/>
      <c r="N230" s="215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240</v>
      </c>
      <c r="AU230" s="19" t="s">
        <v>88</v>
      </c>
    </row>
    <row r="231" spans="1:51" s="15" customFormat="1" ht="12">
      <c r="A231" s="15"/>
      <c r="B231" s="253"/>
      <c r="C231" s="254"/>
      <c r="D231" s="211" t="s">
        <v>242</v>
      </c>
      <c r="E231" s="255" t="s">
        <v>20</v>
      </c>
      <c r="F231" s="256" t="s">
        <v>596</v>
      </c>
      <c r="G231" s="254"/>
      <c r="H231" s="255" t="s">
        <v>20</v>
      </c>
      <c r="I231" s="257"/>
      <c r="J231" s="254"/>
      <c r="K231" s="254"/>
      <c r="L231" s="258"/>
      <c r="M231" s="259"/>
      <c r="N231" s="260"/>
      <c r="O231" s="260"/>
      <c r="P231" s="260"/>
      <c r="Q231" s="260"/>
      <c r="R231" s="260"/>
      <c r="S231" s="260"/>
      <c r="T231" s="261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62" t="s">
        <v>242</v>
      </c>
      <c r="AU231" s="262" t="s">
        <v>88</v>
      </c>
      <c r="AV231" s="15" t="s">
        <v>22</v>
      </c>
      <c r="AW231" s="15" t="s">
        <v>40</v>
      </c>
      <c r="AX231" s="15" t="s">
        <v>79</v>
      </c>
      <c r="AY231" s="262" t="s">
        <v>137</v>
      </c>
    </row>
    <row r="232" spans="1:51" s="13" customFormat="1" ht="12">
      <c r="A232" s="13"/>
      <c r="B232" s="231"/>
      <c r="C232" s="232"/>
      <c r="D232" s="211" t="s">
        <v>242</v>
      </c>
      <c r="E232" s="233" t="s">
        <v>20</v>
      </c>
      <c r="F232" s="234" t="s">
        <v>1238</v>
      </c>
      <c r="G232" s="232"/>
      <c r="H232" s="235">
        <v>112</v>
      </c>
      <c r="I232" s="236"/>
      <c r="J232" s="232"/>
      <c r="K232" s="232"/>
      <c r="L232" s="237"/>
      <c r="M232" s="238"/>
      <c r="N232" s="239"/>
      <c r="O232" s="239"/>
      <c r="P232" s="239"/>
      <c r="Q232" s="239"/>
      <c r="R232" s="239"/>
      <c r="S232" s="239"/>
      <c r="T232" s="24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1" t="s">
        <v>242</v>
      </c>
      <c r="AU232" s="241" t="s">
        <v>88</v>
      </c>
      <c r="AV232" s="13" t="s">
        <v>88</v>
      </c>
      <c r="AW232" s="13" t="s">
        <v>40</v>
      </c>
      <c r="AX232" s="13" t="s">
        <v>79</v>
      </c>
      <c r="AY232" s="241" t="s">
        <v>137</v>
      </c>
    </row>
    <row r="233" spans="1:51" s="13" customFormat="1" ht="12">
      <c r="A233" s="13"/>
      <c r="B233" s="231"/>
      <c r="C233" s="232"/>
      <c r="D233" s="211" t="s">
        <v>242</v>
      </c>
      <c r="E233" s="233" t="s">
        <v>20</v>
      </c>
      <c r="F233" s="234" t="s">
        <v>1239</v>
      </c>
      <c r="G233" s="232"/>
      <c r="H233" s="235">
        <v>4</v>
      </c>
      <c r="I233" s="236"/>
      <c r="J233" s="232"/>
      <c r="K233" s="232"/>
      <c r="L233" s="237"/>
      <c r="M233" s="238"/>
      <c r="N233" s="239"/>
      <c r="O233" s="239"/>
      <c r="P233" s="239"/>
      <c r="Q233" s="239"/>
      <c r="R233" s="239"/>
      <c r="S233" s="239"/>
      <c r="T233" s="24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1" t="s">
        <v>242</v>
      </c>
      <c r="AU233" s="241" t="s">
        <v>88</v>
      </c>
      <c r="AV233" s="13" t="s">
        <v>88</v>
      </c>
      <c r="AW233" s="13" t="s">
        <v>40</v>
      </c>
      <c r="AX233" s="13" t="s">
        <v>79</v>
      </c>
      <c r="AY233" s="241" t="s">
        <v>137</v>
      </c>
    </row>
    <row r="234" spans="1:51" s="14" customFormat="1" ht="12">
      <c r="A234" s="14"/>
      <c r="B234" s="242"/>
      <c r="C234" s="243"/>
      <c r="D234" s="211" t="s">
        <v>242</v>
      </c>
      <c r="E234" s="244" t="s">
        <v>20</v>
      </c>
      <c r="F234" s="245" t="s">
        <v>256</v>
      </c>
      <c r="G234" s="243"/>
      <c r="H234" s="246">
        <v>116</v>
      </c>
      <c r="I234" s="247"/>
      <c r="J234" s="243"/>
      <c r="K234" s="243"/>
      <c r="L234" s="248"/>
      <c r="M234" s="249"/>
      <c r="N234" s="250"/>
      <c r="O234" s="250"/>
      <c r="P234" s="250"/>
      <c r="Q234" s="250"/>
      <c r="R234" s="250"/>
      <c r="S234" s="250"/>
      <c r="T234" s="251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2" t="s">
        <v>242</v>
      </c>
      <c r="AU234" s="252" t="s">
        <v>88</v>
      </c>
      <c r="AV234" s="14" t="s">
        <v>142</v>
      </c>
      <c r="AW234" s="14" t="s">
        <v>40</v>
      </c>
      <c r="AX234" s="14" t="s">
        <v>22</v>
      </c>
      <c r="AY234" s="252" t="s">
        <v>137</v>
      </c>
    </row>
    <row r="235" spans="1:65" s="2" customFormat="1" ht="16.5" customHeight="1">
      <c r="A235" s="40"/>
      <c r="B235" s="41"/>
      <c r="C235" s="198" t="s">
        <v>214</v>
      </c>
      <c r="D235" s="198" t="s">
        <v>138</v>
      </c>
      <c r="E235" s="199" t="s">
        <v>716</v>
      </c>
      <c r="F235" s="200" t="s">
        <v>717</v>
      </c>
      <c r="G235" s="201" t="s">
        <v>236</v>
      </c>
      <c r="H235" s="202">
        <v>116</v>
      </c>
      <c r="I235" s="203"/>
      <c r="J235" s="204">
        <f>ROUND(I235*H235,2)</f>
        <v>0</v>
      </c>
      <c r="K235" s="200" t="s">
        <v>237</v>
      </c>
      <c r="L235" s="46"/>
      <c r="M235" s="205" t="s">
        <v>20</v>
      </c>
      <c r="N235" s="206" t="s">
        <v>50</v>
      </c>
      <c r="O235" s="86"/>
      <c r="P235" s="207">
        <f>O235*H235</f>
        <v>0</v>
      </c>
      <c r="Q235" s="207">
        <v>0.00086</v>
      </c>
      <c r="R235" s="207">
        <f>Q235*H235</f>
        <v>0.09976</v>
      </c>
      <c r="S235" s="207">
        <v>0</v>
      </c>
      <c r="T235" s="208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09" t="s">
        <v>142</v>
      </c>
      <c r="AT235" s="209" t="s">
        <v>138</v>
      </c>
      <c r="AU235" s="209" t="s">
        <v>88</v>
      </c>
      <c r="AY235" s="19" t="s">
        <v>137</v>
      </c>
      <c r="BE235" s="210">
        <f>IF(N235="základní",J235,0)</f>
        <v>0</v>
      </c>
      <c r="BF235" s="210">
        <f>IF(N235="snížená",J235,0)</f>
        <v>0</v>
      </c>
      <c r="BG235" s="210">
        <f>IF(N235="zákl. přenesená",J235,0)</f>
        <v>0</v>
      </c>
      <c r="BH235" s="210">
        <f>IF(N235="sníž. přenesená",J235,0)</f>
        <v>0</v>
      </c>
      <c r="BI235" s="210">
        <f>IF(N235="nulová",J235,0)</f>
        <v>0</v>
      </c>
      <c r="BJ235" s="19" t="s">
        <v>22</v>
      </c>
      <c r="BK235" s="210">
        <f>ROUND(I235*H235,2)</f>
        <v>0</v>
      </c>
      <c r="BL235" s="19" t="s">
        <v>142</v>
      </c>
      <c r="BM235" s="209" t="s">
        <v>1240</v>
      </c>
    </row>
    <row r="236" spans="1:47" s="2" customFormat="1" ht="12">
      <c r="A236" s="40"/>
      <c r="B236" s="41"/>
      <c r="C236" s="42"/>
      <c r="D236" s="211" t="s">
        <v>144</v>
      </c>
      <c r="E236" s="42"/>
      <c r="F236" s="212" t="s">
        <v>719</v>
      </c>
      <c r="G236" s="42"/>
      <c r="H236" s="42"/>
      <c r="I236" s="213"/>
      <c r="J236" s="42"/>
      <c r="K236" s="42"/>
      <c r="L236" s="46"/>
      <c r="M236" s="214"/>
      <c r="N236" s="215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144</v>
      </c>
      <c r="AU236" s="19" t="s">
        <v>88</v>
      </c>
    </row>
    <row r="237" spans="1:47" s="2" customFormat="1" ht="12">
      <c r="A237" s="40"/>
      <c r="B237" s="41"/>
      <c r="C237" s="42"/>
      <c r="D237" s="229" t="s">
        <v>240</v>
      </c>
      <c r="E237" s="42"/>
      <c r="F237" s="230" t="s">
        <v>720</v>
      </c>
      <c r="G237" s="42"/>
      <c r="H237" s="42"/>
      <c r="I237" s="213"/>
      <c r="J237" s="42"/>
      <c r="K237" s="42"/>
      <c r="L237" s="46"/>
      <c r="M237" s="214"/>
      <c r="N237" s="215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240</v>
      </c>
      <c r="AU237" s="19" t="s">
        <v>88</v>
      </c>
    </row>
    <row r="238" spans="1:51" s="15" customFormat="1" ht="12">
      <c r="A238" s="15"/>
      <c r="B238" s="253"/>
      <c r="C238" s="254"/>
      <c r="D238" s="211" t="s">
        <v>242</v>
      </c>
      <c r="E238" s="255" t="s">
        <v>20</v>
      </c>
      <c r="F238" s="256" t="s">
        <v>596</v>
      </c>
      <c r="G238" s="254"/>
      <c r="H238" s="255" t="s">
        <v>20</v>
      </c>
      <c r="I238" s="257"/>
      <c r="J238" s="254"/>
      <c r="K238" s="254"/>
      <c r="L238" s="258"/>
      <c r="M238" s="259"/>
      <c r="N238" s="260"/>
      <c r="O238" s="260"/>
      <c r="P238" s="260"/>
      <c r="Q238" s="260"/>
      <c r="R238" s="260"/>
      <c r="S238" s="260"/>
      <c r="T238" s="261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62" t="s">
        <v>242</v>
      </c>
      <c r="AU238" s="262" t="s">
        <v>88</v>
      </c>
      <c r="AV238" s="15" t="s">
        <v>22</v>
      </c>
      <c r="AW238" s="15" t="s">
        <v>40</v>
      </c>
      <c r="AX238" s="15" t="s">
        <v>79</v>
      </c>
      <c r="AY238" s="262" t="s">
        <v>137</v>
      </c>
    </row>
    <row r="239" spans="1:51" s="13" customFormat="1" ht="12">
      <c r="A239" s="13"/>
      <c r="B239" s="231"/>
      <c r="C239" s="232"/>
      <c r="D239" s="211" t="s">
        <v>242</v>
      </c>
      <c r="E239" s="233" t="s">
        <v>20</v>
      </c>
      <c r="F239" s="234" t="s">
        <v>1238</v>
      </c>
      <c r="G239" s="232"/>
      <c r="H239" s="235">
        <v>112</v>
      </c>
      <c r="I239" s="236"/>
      <c r="J239" s="232"/>
      <c r="K239" s="232"/>
      <c r="L239" s="237"/>
      <c r="M239" s="238"/>
      <c r="N239" s="239"/>
      <c r="O239" s="239"/>
      <c r="P239" s="239"/>
      <c r="Q239" s="239"/>
      <c r="R239" s="239"/>
      <c r="S239" s="239"/>
      <c r="T239" s="24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1" t="s">
        <v>242</v>
      </c>
      <c r="AU239" s="241" t="s">
        <v>88</v>
      </c>
      <c r="AV239" s="13" t="s">
        <v>88</v>
      </c>
      <c r="AW239" s="13" t="s">
        <v>40</v>
      </c>
      <c r="AX239" s="13" t="s">
        <v>79</v>
      </c>
      <c r="AY239" s="241" t="s">
        <v>137</v>
      </c>
    </row>
    <row r="240" spans="1:51" s="13" customFormat="1" ht="12">
      <c r="A240" s="13"/>
      <c r="B240" s="231"/>
      <c r="C240" s="232"/>
      <c r="D240" s="211" t="s">
        <v>242</v>
      </c>
      <c r="E240" s="233" t="s">
        <v>20</v>
      </c>
      <c r="F240" s="234" t="s">
        <v>1239</v>
      </c>
      <c r="G240" s="232"/>
      <c r="H240" s="235">
        <v>4</v>
      </c>
      <c r="I240" s="236"/>
      <c r="J240" s="232"/>
      <c r="K240" s="232"/>
      <c r="L240" s="237"/>
      <c r="M240" s="238"/>
      <c r="N240" s="239"/>
      <c r="O240" s="239"/>
      <c r="P240" s="239"/>
      <c r="Q240" s="239"/>
      <c r="R240" s="239"/>
      <c r="S240" s="239"/>
      <c r="T240" s="24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1" t="s">
        <v>242</v>
      </c>
      <c r="AU240" s="241" t="s">
        <v>88</v>
      </c>
      <c r="AV240" s="13" t="s">
        <v>88</v>
      </c>
      <c r="AW240" s="13" t="s">
        <v>40</v>
      </c>
      <c r="AX240" s="13" t="s">
        <v>79</v>
      </c>
      <c r="AY240" s="241" t="s">
        <v>137</v>
      </c>
    </row>
    <row r="241" spans="1:51" s="14" customFormat="1" ht="12">
      <c r="A241" s="14"/>
      <c r="B241" s="242"/>
      <c r="C241" s="243"/>
      <c r="D241" s="211" t="s">
        <v>242</v>
      </c>
      <c r="E241" s="244" t="s">
        <v>20</v>
      </c>
      <c r="F241" s="245" t="s">
        <v>256</v>
      </c>
      <c r="G241" s="243"/>
      <c r="H241" s="246">
        <v>116</v>
      </c>
      <c r="I241" s="247"/>
      <c r="J241" s="243"/>
      <c r="K241" s="243"/>
      <c r="L241" s="248"/>
      <c r="M241" s="249"/>
      <c r="N241" s="250"/>
      <c r="O241" s="250"/>
      <c r="P241" s="250"/>
      <c r="Q241" s="250"/>
      <c r="R241" s="250"/>
      <c r="S241" s="250"/>
      <c r="T241" s="251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2" t="s">
        <v>242</v>
      </c>
      <c r="AU241" s="252" t="s">
        <v>88</v>
      </c>
      <c r="AV241" s="14" t="s">
        <v>142</v>
      </c>
      <c r="AW241" s="14" t="s">
        <v>40</v>
      </c>
      <c r="AX241" s="14" t="s">
        <v>22</v>
      </c>
      <c r="AY241" s="252" t="s">
        <v>137</v>
      </c>
    </row>
    <row r="242" spans="1:65" s="2" customFormat="1" ht="16.5" customHeight="1">
      <c r="A242" s="40"/>
      <c r="B242" s="41"/>
      <c r="C242" s="198" t="s">
        <v>400</v>
      </c>
      <c r="D242" s="198" t="s">
        <v>138</v>
      </c>
      <c r="E242" s="199" t="s">
        <v>728</v>
      </c>
      <c r="F242" s="200" t="s">
        <v>729</v>
      </c>
      <c r="G242" s="201" t="s">
        <v>293</v>
      </c>
      <c r="H242" s="202">
        <v>0.68</v>
      </c>
      <c r="I242" s="203"/>
      <c r="J242" s="204">
        <f>ROUND(I242*H242,2)</f>
        <v>0</v>
      </c>
      <c r="K242" s="200" t="s">
        <v>237</v>
      </c>
      <c r="L242" s="46"/>
      <c r="M242" s="205" t="s">
        <v>20</v>
      </c>
      <c r="N242" s="206" t="s">
        <v>50</v>
      </c>
      <c r="O242" s="86"/>
      <c r="P242" s="207">
        <f>O242*H242</f>
        <v>0</v>
      </c>
      <c r="Q242" s="207">
        <v>1.09528</v>
      </c>
      <c r="R242" s="207">
        <f>Q242*H242</f>
        <v>0.7447904000000001</v>
      </c>
      <c r="S242" s="207">
        <v>0</v>
      </c>
      <c r="T242" s="208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09" t="s">
        <v>142</v>
      </c>
      <c r="AT242" s="209" t="s">
        <v>138</v>
      </c>
      <c r="AU242" s="209" t="s">
        <v>88</v>
      </c>
      <c r="AY242" s="19" t="s">
        <v>137</v>
      </c>
      <c r="BE242" s="210">
        <f>IF(N242="základní",J242,0)</f>
        <v>0</v>
      </c>
      <c r="BF242" s="210">
        <f>IF(N242="snížená",J242,0)</f>
        <v>0</v>
      </c>
      <c r="BG242" s="210">
        <f>IF(N242="zákl. přenesená",J242,0)</f>
        <v>0</v>
      </c>
      <c r="BH242" s="210">
        <f>IF(N242="sníž. přenesená",J242,0)</f>
        <v>0</v>
      </c>
      <c r="BI242" s="210">
        <f>IF(N242="nulová",J242,0)</f>
        <v>0</v>
      </c>
      <c r="BJ242" s="19" t="s">
        <v>22</v>
      </c>
      <c r="BK242" s="210">
        <f>ROUND(I242*H242,2)</f>
        <v>0</v>
      </c>
      <c r="BL242" s="19" t="s">
        <v>142</v>
      </c>
      <c r="BM242" s="209" t="s">
        <v>1241</v>
      </c>
    </row>
    <row r="243" spans="1:47" s="2" customFormat="1" ht="12">
      <c r="A243" s="40"/>
      <c r="B243" s="41"/>
      <c r="C243" s="42"/>
      <c r="D243" s="211" t="s">
        <v>144</v>
      </c>
      <c r="E243" s="42"/>
      <c r="F243" s="212" t="s">
        <v>731</v>
      </c>
      <c r="G243" s="42"/>
      <c r="H243" s="42"/>
      <c r="I243" s="213"/>
      <c r="J243" s="42"/>
      <c r="K243" s="42"/>
      <c r="L243" s="46"/>
      <c r="M243" s="214"/>
      <c r="N243" s="215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144</v>
      </c>
      <c r="AU243" s="19" t="s">
        <v>88</v>
      </c>
    </row>
    <row r="244" spans="1:47" s="2" customFormat="1" ht="12">
      <c r="A244" s="40"/>
      <c r="B244" s="41"/>
      <c r="C244" s="42"/>
      <c r="D244" s="229" t="s">
        <v>240</v>
      </c>
      <c r="E244" s="42"/>
      <c r="F244" s="230" t="s">
        <v>732</v>
      </c>
      <c r="G244" s="42"/>
      <c r="H244" s="42"/>
      <c r="I244" s="213"/>
      <c r="J244" s="42"/>
      <c r="K244" s="42"/>
      <c r="L244" s="46"/>
      <c r="M244" s="214"/>
      <c r="N244" s="215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240</v>
      </c>
      <c r="AU244" s="19" t="s">
        <v>88</v>
      </c>
    </row>
    <row r="245" spans="1:51" s="15" customFormat="1" ht="12">
      <c r="A245" s="15"/>
      <c r="B245" s="253"/>
      <c r="C245" s="254"/>
      <c r="D245" s="211" t="s">
        <v>242</v>
      </c>
      <c r="E245" s="255" t="s">
        <v>20</v>
      </c>
      <c r="F245" s="256" t="s">
        <v>1242</v>
      </c>
      <c r="G245" s="254"/>
      <c r="H245" s="255" t="s">
        <v>20</v>
      </c>
      <c r="I245" s="257"/>
      <c r="J245" s="254"/>
      <c r="K245" s="254"/>
      <c r="L245" s="258"/>
      <c r="M245" s="259"/>
      <c r="N245" s="260"/>
      <c r="O245" s="260"/>
      <c r="P245" s="260"/>
      <c r="Q245" s="260"/>
      <c r="R245" s="260"/>
      <c r="S245" s="260"/>
      <c r="T245" s="261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62" t="s">
        <v>242</v>
      </c>
      <c r="AU245" s="262" t="s">
        <v>88</v>
      </c>
      <c r="AV245" s="15" t="s">
        <v>22</v>
      </c>
      <c r="AW245" s="15" t="s">
        <v>40</v>
      </c>
      <c r="AX245" s="15" t="s">
        <v>79</v>
      </c>
      <c r="AY245" s="262" t="s">
        <v>137</v>
      </c>
    </row>
    <row r="246" spans="1:51" s="13" customFormat="1" ht="12">
      <c r="A246" s="13"/>
      <c r="B246" s="231"/>
      <c r="C246" s="232"/>
      <c r="D246" s="211" t="s">
        <v>242</v>
      </c>
      <c r="E246" s="233" t="s">
        <v>20</v>
      </c>
      <c r="F246" s="234" t="s">
        <v>1243</v>
      </c>
      <c r="G246" s="232"/>
      <c r="H246" s="235">
        <v>0.68</v>
      </c>
      <c r="I246" s="236"/>
      <c r="J246" s="232"/>
      <c r="K246" s="232"/>
      <c r="L246" s="237"/>
      <c r="M246" s="238"/>
      <c r="N246" s="239"/>
      <c r="O246" s="239"/>
      <c r="P246" s="239"/>
      <c r="Q246" s="239"/>
      <c r="R246" s="239"/>
      <c r="S246" s="239"/>
      <c r="T246" s="24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1" t="s">
        <v>242</v>
      </c>
      <c r="AU246" s="241" t="s">
        <v>88</v>
      </c>
      <c r="AV246" s="13" t="s">
        <v>88</v>
      </c>
      <c r="AW246" s="13" t="s">
        <v>40</v>
      </c>
      <c r="AX246" s="13" t="s">
        <v>22</v>
      </c>
      <c r="AY246" s="241" t="s">
        <v>137</v>
      </c>
    </row>
    <row r="247" spans="1:63" s="11" customFormat="1" ht="22.8" customHeight="1">
      <c r="A247" s="11"/>
      <c r="B247" s="184"/>
      <c r="C247" s="185"/>
      <c r="D247" s="186" t="s">
        <v>78</v>
      </c>
      <c r="E247" s="227" t="s">
        <v>142</v>
      </c>
      <c r="F247" s="227" t="s">
        <v>497</v>
      </c>
      <c r="G247" s="185"/>
      <c r="H247" s="185"/>
      <c r="I247" s="188"/>
      <c r="J247" s="228">
        <f>BK247</f>
        <v>0</v>
      </c>
      <c r="K247" s="185"/>
      <c r="L247" s="190"/>
      <c r="M247" s="191"/>
      <c r="N247" s="192"/>
      <c r="O247" s="192"/>
      <c r="P247" s="193">
        <f>SUM(P248:P284)</f>
        <v>0</v>
      </c>
      <c r="Q247" s="192"/>
      <c r="R247" s="193">
        <f>SUM(R248:R284)</f>
        <v>871.309859</v>
      </c>
      <c r="S247" s="192"/>
      <c r="T247" s="194">
        <f>SUM(T248:T284)</f>
        <v>0</v>
      </c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R247" s="195" t="s">
        <v>22</v>
      </c>
      <c r="AT247" s="196" t="s">
        <v>78</v>
      </c>
      <c r="AU247" s="196" t="s">
        <v>22</v>
      </c>
      <c r="AY247" s="195" t="s">
        <v>137</v>
      </c>
      <c r="BK247" s="197">
        <f>SUM(BK248:BK284)</f>
        <v>0</v>
      </c>
    </row>
    <row r="248" spans="1:65" s="2" customFormat="1" ht="21.75" customHeight="1">
      <c r="A248" s="40"/>
      <c r="B248" s="41"/>
      <c r="C248" s="198" t="s">
        <v>7</v>
      </c>
      <c r="D248" s="198" t="s">
        <v>138</v>
      </c>
      <c r="E248" s="199" t="s">
        <v>1244</v>
      </c>
      <c r="F248" s="200" t="s">
        <v>1245</v>
      </c>
      <c r="G248" s="201" t="s">
        <v>236</v>
      </c>
      <c r="H248" s="202">
        <v>67.55</v>
      </c>
      <c r="I248" s="203"/>
      <c r="J248" s="204">
        <f>ROUND(I248*H248,2)</f>
        <v>0</v>
      </c>
      <c r="K248" s="200" t="s">
        <v>237</v>
      </c>
      <c r="L248" s="46"/>
      <c r="M248" s="205" t="s">
        <v>20</v>
      </c>
      <c r="N248" s="206" t="s">
        <v>50</v>
      </c>
      <c r="O248" s="86"/>
      <c r="P248" s="207">
        <f>O248*H248</f>
        <v>0</v>
      </c>
      <c r="Q248" s="207">
        <v>0.60725</v>
      </c>
      <c r="R248" s="207">
        <f>Q248*H248</f>
        <v>41.0197375</v>
      </c>
      <c r="S248" s="207">
        <v>0</v>
      </c>
      <c r="T248" s="208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09" t="s">
        <v>142</v>
      </c>
      <c r="AT248" s="209" t="s">
        <v>138</v>
      </c>
      <c r="AU248" s="209" t="s">
        <v>88</v>
      </c>
      <c r="AY248" s="19" t="s">
        <v>137</v>
      </c>
      <c r="BE248" s="210">
        <f>IF(N248="základní",J248,0)</f>
        <v>0</v>
      </c>
      <c r="BF248" s="210">
        <f>IF(N248="snížená",J248,0)</f>
        <v>0</v>
      </c>
      <c r="BG248" s="210">
        <f>IF(N248="zákl. přenesená",J248,0)</f>
        <v>0</v>
      </c>
      <c r="BH248" s="210">
        <f>IF(N248="sníž. přenesená",J248,0)</f>
        <v>0</v>
      </c>
      <c r="BI248" s="210">
        <f>IF(N248="nulová",J248,0)</f>
        <v>0</v>
      </c>
      <c r="BJ248" s="19" t="s">
        <v>22</v>
      </c>
      <c r="BK248" s="210">
        <f>ROUND(I248*H248,2)</f>
        <v>0</v>
      </c>
      <c r="BL248" s="19" t="s">
        <v>142</v>
      </c>
      <c r="BM248" s="209" t="s">
        <v>1246</v>
      </c>
    </row>
    <row r="249" spans="1:47" s="2" customFormat="1" ht="12">
      <c r="A249" s="40"/>
      <c r="B249" s="41"/>
      <c r="C249" s="42"/>
      <c r="D249" s="211" t="s">
        <v>144</v>
      </c>
      <c r="E249" s="42"/>
      <c r="F249" s="212" t="s">
        <v>1247</v>
      </c>
      <c r="G249" s="42"/>
      <c r="H249" s="42"/>
      <c r="I249" s="213"/>
      <c r="J249" s="42"/>
      <c r="K249" s="42"/>
      <c r="L249" s="46"/>
      <c r="M249" s="214"/>
      <c r="N249" s="215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144</v>
      </c>
      <c r="AU249" s="19" t="s">
        <v>88</v>
      </c>
    </row>
    <row r="250" spans="1:47" s="2" customFormat="1" ht="12">
      <c r="A250" s="40"/>
      <c r="B250" s="41"/>
      <c r="C250" s="42"/>
      <c r="D250" s="229" t="s">
        <v>240</v>
      </c>
      <c r="E250" s="42"/>
      <c r="F250" s="230" t="s">
        <v>1248</v>
      </c>
      <c r="G250" s="42"/>
      <c r="H250" s="42"/>
      <c r="I250" s="213"/>
      <c r="J250" s="42"/>
      <c r="K250" s="42"/>
      <c r="L250" s="46"/>
      <c r="M250" s="214"/>
      <c r="N250" s="215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240</v>
      </c>
      <c r="AU250" s="19" t="s">
        <v>88</v>
      </c>
    </row>
    <row r="251" spans="1:47" s="2" customFormat="1" ht="12">
      <c r="A251" s="40"/>
      <c r="B251" s="41"/>
      <c r="C251" s="42"/>
      <c r="D251" s="211" t="s">
        <v>145</v>
      </c>
      <c r="E251" s="42"/>
      <c r="F251" s="216" t="s">
        <v>513</v>
      </c>
      <c r="G251" s="42"/>
      <c r="H251" s="42"/>
      <c r="I251" s="213"/>
      <c r="J251" s="42"/>
      <c r="K251" s="42"/>
      <c r="L251" s="46"/>
      <c r="M251" s="214"/>
      <c r="N251" s="215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145</v>
      </c>
      <c r="AU251" s="19" t="s">
        <v>88</v>
      </c>
    </row>
    <row r="252" spans="1:51" s="15" customFormat="1" ht="12">
      <c r="A252" s="15"/>
      <c r="B252" s="253"/>
      <c r="C252" s="254"/>
      <c r="D252" s="211" t="s">
        <v>242</v>
      </c>
      <c r="E252" s="255" t="s">
        <v>20</v>
      </c>
      <c r="F252" s="256" t="s">
        <v>1249</v>
      </c>
      <c r="G252" s="254"/>
      <c r="H252" s="255" t="s">
        <v>20</v>
      </c>
      <c r="I252" s="257"/>
      <c r="J252" s="254"/>
      <c r="K252" s="254"/>
      <c r="L252" s="258"/>
      <c r="M252" s="259"/>
      <c r="N252" s="260"/>
      <c r="O252" s="260"/>
      <c r="P252" s="260"/>
      <c r="Q252" s="260"/>
      <c r="R252" s="260"/>
      <c r="S252" s="260"/>
      <c r="T252" s="261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62" t="s">
        <v>242</v>
      </c>
      <c r="AU252" s="262" t="s">
        <v>88</v>
      </c>
      <c r="AV252" s="15" t="s">
        <v>22</v>
      </c>
      <c r="AW252" s="15" t="s">
        <v>40</v>
      </c>
      <c r="AX252" s="15" t="s">
        <v>79</v>
      </c>
      <c r="AY252" s="262" t="s">
        <v>137</v>
      </c>
    </row>
    <row r="253" spans="1:51" s="13" customFormat="1" ht="12">
      <c r="A253" s="13"/>
      <c r="B253" s="231"/>
      <c r="C253" s="232"/>
      <c r="D253" s="211" t="s">
        <v>242</v>
      </c>
      <c r="E253" s="233" t="s">
        <v>20</v>
      </c>
      <c r="F253" s="234" t="s">
        <v>1250</v>
      </c>
      <c r="G253" s="232"/>
      <c r="H253" s="235">
        <v>67.55</v>
      </c>
      <c r="I253" s="236"/>
      <c r="J253" s="232"/>
      <c r="K253" s="232"/>
      <c r="L253" s="237"/>
      <c r="M253" s="238"/>
      <c r="N253" s="239"/>
      <c r="O253" s="239"/>
      <c r="P253" s="239"/>
      <c r="Q253" s="239"/>
      <c r="R253" s="239"/>
      <c r="S253" s="239"/>
      <c r="T253" s="24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1" t="s">
        <v>242</v>
      </c>
      <c r="AU253" s="241" t="s">
        <v>88</v>
      </c>
      <c r="AV253" s="13" t="s">
        <v>88</v>
      </c>
      <c r="AW253" s="13" t="s">
        <v>40</v>
      </c>
      <c r="AX253" s="13" t="s">
        <v>22</v>
      </c>
      <c r="AY253" s="241" t="s">
        <v>137</v>
      </c>
    </row>
    <row r="254" spans="1:65" s="2" customFormat="1" ht="16.5" customHeight="1">
      <c r="A254" s="40"/>
      <c r="B254" s="41"/>
      <c r="C254" s="198" t="s">
        <v>415</v>
      </c>
      <c r="D254" s="198" t="s">
        <v>138</v>
      </c>
      <c r="E254" s="199" t="s">
        <v>741</v>
      </c>
      <c r="F254" s="200" t="s">
        <v>742</v>
      </c>
      <c r="G254" s="201" t="s">
        <v>285</v>
      </c>
      <c r="H254" s="202">
        <v>261.75</v>
      </c>
      <c r="I254" s="203"/>
      <c r="J254" s="204">
        <f>ROUND(I254*H254,2)</f>
        <v>0</v>
      </c>
      <c r="K254" s="200" t="s">
        <v>237</v>
      </c>
      <c r="L254" s="46"/>
      <c r="M254" s="205" t="s">
        <v>20</v>
      </c>
      <c r="N254" s="206" t="s">
        <v>50</v>
      </c>
      <c r="O254" s="86"/>
      <c r="P254" s="207">
        <f>O254*H254</f>
        <v>0</v>
      </c>
      <c r="Q254" s="207">
        <v>2.43408</v>
      </c>
      <c r="R254" s="207">
        <f>Q254*H254</f>
        <v>637.1204399999999</v>
      </c>
      <c r="S254" s="207">
        <v>0</v>
      </c>
      <c r="T254" s="208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09" t="s">
        <v>142</v>
      </c>
      <c r="AT254" s="209" t="s">
        <v>138</v>
      </c>
      <c r="AU254" s="209" t="s">
        <v>88</v>
      </c>
      <c r="AY254" s="19" t="s">
        <v>137</v>
      </c>
      <c r="BE254" s="210">
        <f>IF(N254="základní",J254,0)</f>
        <v>0</v>
      </c>
      <c r="BF254" s="210">
        <f>IF(N254="snížená",J254,0)</f>
        <v>0</v>
      </c>
      <c r="BG254" s="210">
        <f>IF(N254="zákl. přenesená",J254,0)</f>
        <v>0</v>
      </c>
      <c r="BH254" s="210">
        <f>IF(N254="sníž. přenesená",J254,0)</f>
        <v>0</v>
      </c>
      <c r="BI254" s="210">
        <f>IF(N254="nulová",J254,0)</f>
        <v>0</v>
      </c>
      <c r="BJ254" s="19" t="s">
        <v>22</v>
      </c>
      <c r="BK254" s="210">
        <f>ROUND(I254*H254,2)</f>
        <v>0</v>
      </c>
      <c r="BL254" s="19" t="s">
        <v>142</v>
      </c>
      <c r="BM254" s="209" t="s">
        <v>1251</v>
      </c>
    </row>
    <row r="255" spans="1:47" s="2" customFormat="1" ht="12">
      <c r="A255" s="40"/>
      <c r="B255" s="41"/>
      <c r="C255" s="42"/>
      <c r="D255" s="211" t="s">
        <v>144</v>
      </c>
      <c r="E255" s="42"/>
      <c r="F255" s="212" t="s">
        <v>744</v>
      </c>
      <c r="G255" s="42"/>
      <c r="H255" s="42"/>
      <c r="I255" s="213"/>
      <c r="J255" s="42"/>
      <c r="K255" s="42"/>
      <c r="L255" s="46"/>
      <c r="M255" s="214"/>
      <c r="N255" s="215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144</v>
      </c>
      <c r="AU255" s="19" t="s">
        <v>88</v>
      </c>
    </row>
    <row r="256" spans="1:47" s="2" customFormat="1" ht="12">
      <c r="A256" s="40"/>
      <c r="B256" s="41"/>
      <c r="C256" s="42"/>
      <c r="D256" s="229" t="s">
        <v>240</v>
      </c>
      <c r="E256" s="42"/>
      <c r="F256" s="230" t="s">
        <v>745</v>
      </c>
      <c r="G256" s="42"/>
      <c r="H256" s="42"/>
      <c r="I256" s="213"/>
      <c r="J256" s="42"/>
      <c r="K256" s="42"/>
      <c r="L256" s="46"/>
      <c r="M256" s="214"/>
      <c r="N256" s="215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240</v>
      </c>
      <c r="AU256" s="19" t="s">
        <v>88</v>
      </c>
    </row>
    <row r="257" spans="1:47" s="2" customFormat="1" ht="12">
      <c r="A257" s="40"/>
      <c r="B257" s="41"/>
      <c r="C257" s="42"/>
      <c r="D257" s="211" t="s">
        <v>145</v>
      </c>
      <c r="E257" s="42"/>
      <c r="F257" s="216" t="s">
        <v>513</v>
      </c>
      <c r="G257" s="42"/>
      <c r="H257" s="42"/>
      <c r="I257" s="213"/>
      <c r="J257" s="42"/>
      <c r="K257" s="42"/>
      <c r="L257" s="46"/>
      <c r="M257" s="214"/>
      <c r="N257" s="215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145</v>
      </c>
      <c r="AU257" s="19" t="s">
        <v>88</v>
      </c>
    </row>
    <row r="258" spans="1:51" s="13" customFormat="1" ht="12">
      <c r="A258" s="13"/>
      <c r="B258" s="231"/>
      <c r="C258" s="232"/>
      <c r="D258" s="211" t="s">
        <v>242</v>
      </c>
      <c r="E258" s="233" t="s">
        <v>20</v>
      </c>
      <c r="F258" s="234" t="s">
        <v>1252</v>
      </c>
      <c r="G258" s="232"/>
      <c r="H258" s="235">
        <v>53.88</v>
      </c>
      <c r="I258" s="236"/>
      <c r="J258" s="232"/>
      <c r="K258" s="232"/>
      <c r="L258" s="237"/>
      <c r="M258" s="238"/>
      <c r="N258" s="239"/>
      <c r="O258" s="239"/>
      <c r="P258" s="239"/>
      <c r="Q258" s="239"/>
      <c r="R258" s="239"/>
      <c r="S258" s="239"/>
      <c r="T258" s="240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1" t="s">
        <v>242</v>
      </c>
      <c r="AU258" s="241" t="s">
        <v>88</v>
      </c>
      <c r="AV258" s="13" t="s">
        <v>88</v>
      </c>
      <c r="AW258" s="13" t="s">
        <v>40</v>
      </c>
      <c r="AX258" s="13" t="s">
        <v>79</v>
      </c>
      <c r="AY258" s="241" t="s">
        <v>137</v>
      </c>
    </row>
    <row r="259" spans="1:51" s="13" customFormat="1" ht="12">
      <c r="A259" s="13"/>
      <c r="B259" s="231"/>
      <c r="C259" s="232"/>
      <c r="D259" s="211" t="s">
        <v>242</v>
      </c>
      <c r="E259" s="233" t="s">
        <v>20</v>
      </c>
      <c r="F259" s="234" t="s">
        <v>1253</v>
      </c>
      <c r="G259" s="232"/>
      <c r="H259" s="235">
        <v>207.87</v>
      </c>
      <c r="I259" s="236"/>
      <c r="J259" s="232"/>
      <c r="K259" s="232"/>
      <c r="L259" s="237"/>
      <c r="M259" s="238"/>
      <c r="N259" s="239"/>
      <c r="O259" s="239"/>
      <c r="P259" s="239"/>
      <c r="Q259" s="239"/>
      <c r="R259" s="239"/>
      <c r="S259" s="239"/>
      <c r="T259" s="24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1" t="s">
        <v>242</v>
      </c>
      <c r="AU259" s="241" t="s">
        <v>88</v>
      </c>
      <c r="AV259" s="13" t="s">
        <v>88</v>
      </c>
      <c r="AW259" s="13" t="s">
        <v>40</v>
      </c>
      <c r="AX259" s="13" t="s">
        <v>79</v>
      </c>
      <c r="AY259" s="241" t="s">
        <v>137</v>
      </c>
    </row>
    <row r="260" spans="1:51" s="14" customFormat="1" ht="12">
      <c r="A260" s="14"/>
      <c r="B260" s="242"/>
      <c r="C260" s="243"/>
      <c r="D260" s="211" t="s">
        <v>242</v>
      </c>
      <c r="E260" s="244" t="s">
        <v>20</v>
      </c>
      <c r="F260" s="245" t="s">
        <v>256</v>
      </c>
      <c r="G260" s="243"/>
      <c r="H260" s="246">
        <v>261.75</v>
      </c>
      <c r="I260" s="247"/>
      <c r="J260" s="243"/>
      <c r="K260" s="243"/>
      <c r="L260" s="248"/>
      <c r="M260" s="249"/>
      <c r="N260" s="250"/>
      <c r="O260" s="250"/>
      <c r="P260" s="250"/>
      <c r="Q260" s="250"/>
      <c r="R260" s="250"/>
      <c r="S260" s="250"/>
      <c r="T260" s="251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2" t="s">
        <v>242</v>
      </c>
      <c r="AU260" s="252" t="s">
        <v>88</v>
      </c>
      <c r="AV260" s="14" t="s">
        <v>142</v>
      </c>
      <c r="AW260" s="14" t="s">
        <v>40</v>
      </c>
      <c r="AX260" s="14" t="s">
        <v>22</v>
      </c>
      <c r="AY260" s="252" t="s">
        <v>137</v>
      </c>
    </row>
    <row r="261" spans="1:65" s="2" customFormat="1" ht="16.5" customHeight="1">
      <c r="A261" s="40"/>
      <c r="B261" s="41"/>
      <c r="C261" s="198" t="s">
        <v>421</v>
      </c>
      <c r="D261" s="198" t="s">
        <v>138</v>
      </c>
      <c r="E261" s="199" t="s">
        <v>755</v>
      </c>
      <c r="F261" s="200" t="s">
        <v>756</v>
      </c>
      <c r="G261" s="201" t="s">
        <v>285</v>
      </c>
      <c r="H261" s="202">
        <v>39.69</v>
      </c>
      <c r="I261" s="203"/>
      <c r="J261" s="204">
        <f>ROUND(I261*H261,2)</f>
        <v>0</v>
      </c>
      <c r="K261" s="200" t="s">
        <v>237</v>
      </c>
      <c r="L261" s="46"/>
      <c r="M261" s="205" t="s">
        <v>20</v>
      </c>
      <c r="N261" s="206" t="s">
        <v>50</v>
      </c>
      <c r="O261" s="86"/>
      <c r="P261" s="207">
        <f>O261*H261</f>
        <v>0</v>
      </c>
      <c r="Q261" s="207">
        <v>2.4143</v>
      </c>
      <c r="R261" s="207">
        <f>Q261*H261</f>
        <v>95.823567</v>
      </c>
      <c r="S261" s="207">
        <v>0</v>
      </c>
      <c r="T261" s="208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09" t="s">
        <v>142</v>
      </c>
      <c r="AT261" s="209" t="s">
        <v>138</v>
      </c>
      <c r="AU261" s="209" t="s">
        <v>88</v>
      </c>
      <c r="AY261" s="19" t="s">
        <v>137</v>
      </c>
      <c r="BE261" s="210">
        <f>IF(N261="základní",J261,0)</f>
        <v>0</v>
      </c>
      <c r="BF261" s="210">
        <f>IF(N261="snížená",J261,0)</f>
        <v>0</v>
      </c>
      <c r="BG261" s="210">
        <f>IF(N261="zákl. přenesená",J261,0)</f>
        <v>0</v>
      </c>
      <c r="BH261" s="210">
        <f>IF(N261="sníž. přenesená",J261,0)</f>
        <v>0</v>
      </c>
      <c r="BI261" s="210">
        <f>IF(N261="nulová",J261,0)</f>
        <v>0</v>
      </c>
      <c r="BJ261" s="19" t="s">
        <v>22</v>
      </c>
      <c r="BK261" s="210">
        <f>ROUND(I261*H261,2)</f>
        <v>0</v>
      </c>
      <c r="BL261" s="19" t="s">
        <v>142</v>
      </c>
      <c r="BM261" s="209" t="s">
        <v>1254</v>
      </c>
    </row>
    <row r="262" spans="1:47" s="2" customFormat="1" ht="12">
      <c r="A262" s="40"/>
      <c r="B262" s="41"/>
      <c r="C262" s="42"/>
      <c r="D262" s="211" t="s">
        <v>144</v>
      </c>
      <c r="E262" s="42"/>
      <c r="F262" s="212" t="s">
        <v>758</v>
      </c>
      <c r="G262" s="42"/>
      <c r="H262" s="42"/>
      <c r="I262" s="213"/>
      <c r="J262" s="42"/>
      <c r="K262" s="42"/>
      <c r="L262" s="46"/>
      <c r="M262" s="214"/>
      <c r="N262" s="215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144</v>
      </c>
      <c r="AU262" s="19" t="s">
        <v>88</v>
      </c>
    </row>
    <row r="263" spans="1:47" s="2" customFormat="1" ht="12">
      <c r="A263" s="40"/>
      <c r="B263" s="41"/>
      <c r="C263" s="42"/>
      <c r="D263" s="229" t="s">
        <v>240</v>
      </c>
      <c r="E263" s="42"/>
      <c r="F263" s="230" t="s">
        <v>759</v>
      </c>
      <c r="G263" s="42"/>
      <c r="H263" s="42"/>
      <c r="I263" s="213"/>
      <c r="J263" s="42"/>
      <c r="K263" s="42"/>
      <c r="L263" s="46"/>
      <c r="M263" s="214"/>
      <c r="N263" s="215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240</v>
      </c>
      <c r="AU263" s="19" t="s">
        <v>88</v>
      </c>
    </row>
    <row r="264" spans="1:47" s="2" customFormat="1" ht="12">
      <c r="A264" s="40"/>
      <c r="B264" s="41"/>
      <c r="C264" s="42"/>
      <c r="D264" s="211" t="s">
        <v>145</v>
      </c>
      <c r="E264" s="42"/>
      <c r="F264" s="216" t="s">
        <v>513</v>
      </c>
      <c r="G264" s="42"/>
      <c r="H264" s="42"/>
      <c r="I264" s="213"/>
      <c r="J264" s="42"/>
      <c r="K264" s="42"/>
      <c r="L264" s="46"/>
      <c r="M264" s="214"/>
      <c r="N264" s="215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145</v>
      </c>
      <c r="AU264" s="19" t="s">
        <v>88</v>
      </c>
    </row>
    <row r="265" spans="1:51" s="13" customFormat="1" ht="12">
      <c r="A265" s="13"/>
      <c r="B265" s="231"/>
      <c r="C265" s="232"/>
      <c r="D265" s="211" t="s">
        <v>242</v>
      </c>
      <c r="E265" s="233" t="s">
        <v>20</v>
      </c>
      <c r="F265" s="234" t="s">
        <v>1255</v>
      </c>
      <c r="G265" s="232"/>
      <c r="H265" s="235">
        <v>39.69</v>
      </c>
      <c r="I265" s="236"/>
      <c r="J265" s="232"/>
      <c r="K265" s="232"/>
      <c r="L265" s="237"/>
      <c r="M265" s="238"/>
      <c r="N265" s="239"/>
      <c r="O265" s="239"/>
      <c r="P265" s="239"/>
      <c r="Q265" s="239"/>
      <c r="R265" s="239"/>
      <c r="S265" s="239"/>
      <c r="T265" s="240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1" t="s">
        <v>242</v>
      </c>
      <c r="AU265" s="241" t="s">
        <v>88</v>
      </c>
      <c r="AV265" s="13" t="s">
        <v>88</v>
      </c>
      <c r="AW265" s="13" t="s">
        <v>40</v>
      </c>
      <c r="AX265" s="13" t="s">
        <v>22</v>
      </c>
      <c r="AY265" s="241" t="s">
        <v>137</v>
      </c>
    </row>
    <row r="266" spans="1:65" s="2" customFormat="1" ht="16.5" customHeight="1">
      <c r="A266" s="40"/>
      <c r="B266" s="41"/>
      <c r="C266" s="198" t="s">
        <v>429</v>
      </c>
      <c r="D266" s="198" t="s">
        <v>138</v>
      </c>
      <c r="E266" s="199" t="s">
        <v>762</v>
      </c>
      <c r="F266" s="200" t="s">
        <v>763</v>
      </c>
      <c r="G266" s="201" t="s">
        <v>236</v>
      </c>
      <c r="H266" s="202">
        <v>132.3</v>
      </c>
      <c r="I266" s="203"/>
      <c r="J266" s="204">
        <f>ROUND(I266*H266,2)</f>
        <v>0</v>
      </c>
      <c r="K266" s="200" t="s">
        <v>237</v>
      </c>
      <c r="L266" s="46"/>
      <c r="M266" s="205" t="s">
        <v>20</v>
      </c>
      <c r="N266" s="206" t="s">
        <v>50</v>
      </c>
      <c r="O266" s="86"/>
      <c r="P266" s="207">
        <f>O266*H266</f>
        <v>0</v>
      </c>
      <c r="Q266" s="207">
        <v>0</v>
      </c>
      <c r="R266" s="207">
        <f>Q266*H266</f>
        <v>0</v>
      </c>
      <c r="S266" s="207">
        <v>0</v>
      </c>
      <c r="T266" s="208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09" t="s">
        <v>142</v>
      </c>
      <c r="AT266" s="209" t="s">
        <v>138</v>
      </c>
      <c r="AU266" s="209" t="s">
        <v>88</v>
      </c>
      <c r="AY266" s="19" t="s">
        <v>137</v>
      </c>
      <c r="BE266" s="210">
        <f>IF(N266="základní",J266,0)</f>
        <v>0</v>
      </c>
      <c r="BF266" s="210">
        <f>IF(N266="snížená",J266,0)</f>
        <v>0</v>
      </c>
      <c r="BG266" s="210">
        <f>IF(N266="zákl. přenesená",J266,0)</f>
        <v>0</v>
      </c>
      <c r="BH266" s="210">
        <f>IF(N266="sníž. přenesená",J266,0)</f>
        <v>0</v>
      </c>
      <c r="BI266" s="210">
        <f>IF(N266="nulová",J266,0)</f>
        <v>0</v>
      </c>
      <c r="BJ266" s="19" t="s">
        <v>22</v>
      </c>
      <c r="BK266" s="210">
        <f>ROUND(I266*H266,2)</f>
        <v>0</v>
      </c>
      <c r="BL266" s="19" t="s">
        <v>142</v>
      </c>
      <c r="BM266" s="209" t="s">
        <v>1256</v>
      </c>
    </row>
    <row r="267" spans="1:47" s="2" customFormat="1" ht="12">
      <c r="A267" s="40"/>
      <c r="B267" s="41"/>
      <c r="C267" s="42"/>
      <c r="D267" s="211" t="s">
        <v>144</v>
      </c>
      <c r="E267" s="42"/>
      <c r="F267" s="212" t="s">
        <v>765</v>
      </c>
      <c r="G267" s="42"/>
      <c r="H267" s="42"/>
      <c r="I267" s="213"/>
      <c r="J267" s="42"/>
      <c r="K267" s="42"/>
      <c r="L267" s="46"/>
      <c r="M267" s="214"/>
      <c r="N267" s="215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144</v>
      </c>
      <c r="AU267" s="19" t="s">
        <v>88</v>
      </c>
    </row>
    <row r="268" spans="1:47" s="2" customFormat="1" ht="12">
      <c r="A268" s="40"/>
      <c r="B268" s="41"/>
      <c r="C268" s="42"/>
      <c r="D268" s="229" t="s">
        <v>240</v>
      </c>
      <c r="E268" s="42"/>
      <c r="F268" s="230" t="s">
        <v>766</v>
      </c>
      <c r="G268" s="42"/>
      <c r="H268" s="42"/>
      <c r="I268" s="213"/>
      <c r="J268" s="42"/>
      <c r="K268" s="42"/>
      <c r="L268" s="46"/>
      <c r="M268" s="214"/>
      <c r="N268" s="215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240</v>
      </c>
      <c r="AU268" s="19" t="s">
        <v>88</v>
      </c>
    </row>
    <row r="269" spans="1:51" s="13" customFormat="1" ht="12">
      <c r="A269" s="13"/>
      <c r="B269" s="231"/>
      <c r="C269" s="232"/>
      <c r="D269" s="211" t="s">
        <v>242</v>
      </c>
      <c r="E269" s="233" t="s">
        <v>20</v>
      </c>
      <c r="F269" s="234" t="s">
        <v>1257</v>
      </c>
      <c r="G269" s="232"/>
      <c r="H269" s="235">
        <v>132.3</v>
      </c>
      <c r="I269" s="236"/>
      <c r="J269" s="232"/>
      <c r="K269" s="232"/>
      <c r="L269" s="237"/>
      <c r="M269" s="238"/>
      <c r="N269" s="239"/>
      <c r="O269" s="239"/>
      <c r="P269" s="239"/>
      <c r="Q269" s="239"/>
      <c r="R269" s="239"/>
      <c r="S269" s="239"/>
      <c r="T269" s="240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1" t="s">
        <v>242</v>
      </c>
      <c r="AU269" s="241" t="s">
        <v>88</v>
      </c>
      <c r="AV269" s="13" t="s">
        <v>88</v>
      </c>
      <c r="AW269" s="13" t="s">
        <v>40</v>
      </c>
      <c r="AX269" s="13" t="s">
        <v>22</v>
      </c>
      <c r="AY269" s="241" t="s">
        <v>137</v>
      </c>
    </row>
    <row r="270" spans="1:65" s="2" customFormat="1" ht="16.5" customHeight="1">
      <c r="A270" s="40"/>
      <c r="B270" s="41"/>
      <c r="C270" s="198" t="s">
        <v>435</v>
      </c>
      <c r="D270" s="198" t="s">
        <v>138</v>
      </c>
      <c r="E270" s="199" t="s">
        <v>508</v>
      </c>
      <c r="F270" s="200" t="s">
        <v>509</v>
      </c>
      <c r="G270" s="201" t="s">
        <v>285</v>
      </c>
      <c r="H270" s="202">
        <v>15.74</v>
      </c>
      <c r="I270" s="203"/>
      <c r="J270" s="204">
        <f>ROUND(I270*H270,2)</f>
        <v>0</v>
      </c>
      <c r="K270" s="200" t="s">
        <v>237</v>
      </c>
      <c r="L270" s="46"/>
      <c r="M270" s="205" t="s">
        <v>20</v>
      </c>
      <c r="N270" s="206" t="s">
        <v>50</v>
      </c>
      <c r="O270" s="86"/>
      <c r="P270" s="207">
        <f>O270*H270</f>
        <v>0</v>
      </c>
      <c r="Q270" s="207">
        <v>2.16</v>
      </c>
      <c r="R270" s="207">
        <f>Q270*H270</f>
        <v>33.998400000000004</v>
      </c>
      <c r="S270" s="207">
        <v>0</v>
      </c>
      <c r="T270" s="208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09" t="s">
        <v>142</v>
      </c>
      <c r="AT270" s="209" t="s">
        <v>138</v>
      </c>
      <c r="AU270" s="209" t="s">
        <v>88</v>
      </c>
      <c r="AY270" s="19" t="s">
        <v>137</v>
      </c>
      <c r="BE270" s="210">
        <f>IF(N270="základní",J270,0)</f>
        <v>0</v>
      </c>
      <c r="BF270" s="210">
        <f>IF(N270="snížená",J270,0)</f>
        <v>0</v>
      </c>
      <c r="BG270" s="210">
        <f>IF(N270="zákl. přenesená",J270,0)</f>
        <v>0</v>
      </c>
      <c r="BH270" s="210">
        <f>IF(N270="sníž. přenesená",J270,0)</f>
        <v>0</v>
      </c>
      <c r="BI270" s="210">
        <f>IF(N270="nulová",J270,0)</f>
        <v>0</v>
      </c>
      <c r="BJ270" s="19" t="s">
        <v>22</v>
      </c>
      <c r="BK270" s="210">
        <f>ROUND(I270*H270,2)</f>
        <v>0</v>
      </c>
      <c r="BL270" s="19" t="s">
        <v>142</v>
      </c>
      <c r="BM270" s="209" t="s">
        <v>1258</v>
      </c>
    </row>
    <row r="271" spans="1:47" s="2" customFormat="1" ht="12">
      <c r="A271" s="40"/>
      <c r="B271" s="41"/>
      <c r="C271" s="42"/>
      <c r="D271" s="211" t="s">
        <v>144</v>
      </c>
      <c r="E271" s="42"/>
      <c r="F271" s="212" t="s">
        <v>511</v>
      </c>
      <c r="G271" s="42"/>
      <c r="H271" s="42"/>
      <c r="I271" s="213"/>
      <c r="J271" s="42"/>
      <c r="K271" s="42"/>
      <c r="L271" s="46"/>
      <c r="M271" s="214"/>
      <c r="N271" s="215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144</v>
      </c>
      <c r="AU271" s="19" t="s">
        <v>88</v>
      </c>
    </row>
    <row r="272" spans="1:47" s="2" customFormat="1" ht="12">
      <c r="A272" s="40"/>
      <c r="B272" s="41"/>
      <c r="C272" s="42"/>
      <c r="D272" s="229" t="s">
        <v>240</v>
      </c>
      <c r="E272" s="42"/>
      <c r="F272" s="230" t="s">
        <v>512</v>
      </c>
      <c r="G272" s="42"/>
      <c r="H272" s="42"/>
      <c r="I272" s="213"/>
      <c r="J272" s="42"/>
      <c r="K272" s="42"/>
      <c r="L272" s="46"/>
      <c r="M272" s="214"/>
      <c r="N272" s="215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240</v>
      </c>
      <c r="AU272" s="19" t="s">
        <v>88</v>
      </c>
    </row>
    <row r="273" spans="1:47" s="2" customFormat="1" ht="12">
      <c r="A273" s="40"/>
      <c r="B273" s="41"/>
      <c r="C273" s="42"/>
      <c r="D273" s="211" t="s">
        <v>145</v>
      </c>
      <c r="E273" s="42"/>
      <c r="F273" s="216" t="s">
        <v>513</v>
      </c>
      <c r="G273" s="42"/>
      <c r="H273" s="42"/>
      <c r="I273" s="213"/>
      <c r="J273" s="42"/>
      <c r="K273" s="42"/>
      <c r="L273" s="46"/>
      <c r="M273" s="214"/>
      <c r="N273" s="215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145</v>
      </c>
      <c r="AU273" s="19" t="s">
        <v>88</v>
      </c>
    </row>
    <row r="274" spans="1:51" s="15" customFormat="1" ht="12">
      <c r="A274" s="15"/>
      <c r="B274" s="253"/>
      <c r="C274" s="254"/>
      <c r="D274" s="211" t="s">
        <v>242</v>
      </c>
      <c r="E274" s="255" t="s">
        <v>20</v>
      </c>
      <c r="F274" s="256" t="s">
        <v>1259</v>
      </c>
      <c r="G274" s="254"/>
      <c r="H274" s="255" t="s">
        <v>20</v>
      </c>
      <c r="I274" s="257"/>
      <c r="J274" s="254"/>
      <c r="K274" s="254"/>
      <c r="L274" s="258"/>
      <c r="M274" s="259"/>
      <c r="N274" s="260"/>
      <c r="O274" s="260"/>
      <c r="P274" s="260"/>
      <c r="Q274" s="260"/>
      <c r="R274" s="260"/>
      <c r="S274" s="260"/>
      <c r="T274" s="261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62" t="s">
        <v>242</v>
      </c>
      <c r="AU274" s="262" t="s">
        <v>88</v>
      </c>
      <c r="AV274" s="15" t="s">
        <v>22</v>
      </c>
      <c r="AW274" s="15" t="s">
        <v>40</v>
      </c>
      <c r="AX274" s="15" t="s">
        <v>79</v>
      </c>
      <c r="AY274" s="262" t="s">
        <v>137</v>
      </c>
    </row>
    <row r="275" spans="1:51" s="13" customFormat="1" ht="12">
      <c r="A275" s="13"/>
      <c r="B275" s="231"/>
      <c r="C275" s="232"/>
      <c r="D275" s="211" t="s">
        <v>242</v>
      </c>
      <c r="E275" s="233" t="s">
        <v>20</v>
      </c>
      <c r="F275" s="234" t="s">
        <v>1260</v>
      </c>
      <c r="G275" s="232"/>
      <c r="H275" s="235">
        <v>1.47</v>
      </c>
      <c r="I275" s="236"/>
      <c r="J275" s="232"/>
      <c r="K275" s="232"/>
      <c r="L275" s="237"/>
      <c r="M275" s="238"/>
      <c r="N275" s="239"/>
      <c r="O275" s="239"/>
      <c r="P275" s="239"/>
      <c r="Q275" s="239"/>
      <c r="R275" s="239"/>
      <c r="S275" s="239"/>
      <c r="T275" s="24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1" t="s">
        <v>242</v>
      </c>
      <c r="AU275" s="241" t="s">
        <v>88</v>
      </c>
      <c r="AV275" s="13" t="s">
        <v>88</v>
      </c>
      <c r="AW275" s="13" t="s">
        <v>40</v>
      </c>
      <c r="AX275" s="13" t="s">
        <v>79</v>
      </c>
      <c r="AY275" s="241" t="s">
        <v>137</v>
      </c>
    </row>
    <row r="276" spans="1:51" s="13" customFormat="1" ht="12">
      <c r="A276" s="13"/>
      <c r="B276" s="231"/>
      <c r="C276" s="232"/>
      <c r="D276" s="211" t="s">
        <v>242</v>
      </c>
      <c r="E276" s="233" t="s">
        <v>20</v>
      </c>
      <c r="F276" s="234" t="s">
        <v>1261</v>
      </c>
      <c r="G276" s="232"/>
      <c r="H276" s="235">
        <v>1.04</v>
      </c>
      <c r="I276" s="236"/>
      <c r="J276" s="232"/>
      <c r="K276" s="232"/>
      <c r="L276" s="237"/>
      <c r="M276" s="238"/>
      <c r="N276" s="239"/>
      <c r="O276" s="239"/>
      <c r="P276" s="239"/>
      <c r="Q276" s="239"/>
      <c r="R276" s="239"/>
      <c r="S276" s="239"/>
      <c r="T276" s="240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1" t="s">
        <v>242</v>
      </c>
      <c r="AU276" s="241" t="s">
        <v>88</v>
      </c>
      <c r="AV276" s="13" t="s">
        <v>88</v>
      </c>
      <c r="AW276" s="13" t="s">
        <v>40</v>
      </c>
      <c r="AX276" s="13" t="s">
        <v>79</v>
      </c>
      <c r="AY276" s="241" t="s">
        <v>137</v>
      </c>
    </row>
    <row r="277" spans="1:51" s="13" customFormat="1" ht="12">
      <c r="A277" s="13"/>
      <c r="B277" s="231"/>
      <c r="C277" s="232"/>
      <c r="D277" s="211" t="s">
        <v>242</v>
      </c>
      <c r="E277" s="233" t="s">
        <v>20</v>
      </c>
      <c r="F277" s="234" t="s">
        <v>1262</v>
      </c>
      <c r="G277" s="232"/>
      <c r="H277" s="235">
        <v>13.23</v>
      </c>
      <c r="I277" s="236"/>
      <c r="J277" s="232"/>
      <c r="K277" s="232"/>
      <c r="L277" s="237"/>
      <c r="M277" s="238"/>
      <c r="N277" s="239"/>
      <c r="O277" s="239"/>
      <c r="P277" s="239"/>
      <c r="Q277" s="239"/>
      <c r="R277" s="239"/>
      <c r="S277" s="239"/>
      <c r="T277" s="240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1" t="s">
        <v>242</v>
      </c>
      <c r="AU277" s="241" t="s">
        <v>88</v>
      </c>
      <c r="AV277" s="13" t="s">
        <v>88</v>
      </c>
      <c r="AW277" s="13" t="s">
        <v>40</v>
      </c>
      <c r="AX277" s="13" t="s">
        <v>79</v>
      </c>
      <c r="AY277" s="241" t="s">
        <v>137</v>
      </c>
    </row>
    <row r="278" spans="1:51" s="14" customFormat="1" ht="12">
      <c r="A278" s="14"/>
      <c r="B278" s="242"/>
      <c r="C278" s="243"/>
      <c r="D278" s="211" t="s">
        <v>242</v>
      </c>
      <c r="E278" s="244" t="s">
        <v>20</v>
      </c>
      <c r="F278" s="245" t="s">
        <v>256</v>
      </c>
      <c r="G278" s="243"/>
      <c r="H278" s="246">
        <v>15.74</v>
      </c>
      <c r="I278" s="247"/>
      <c r="J278" s="243"/>
      <c r="K278" s="243"/>
      <c r="L278" s="248"/>
      <c r="M278" s="249"/>
      <c r="N278" s="250"/>
      <c r="O278" s="250"/>
      <c r="P278" s="250"/>
      <c r="Q278" s="250"/>
      <c r="R278" s="250"/>
      <c r="S278" s="250"/>
      <c r="T278" s="251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2" t="s">
        <v>242</v>
      </c>
      <c r="AU278" s="252" t="s">
        <v>88</v>
      </c>
      <c r="AV278" s="14" t="s">
        <v>142</v>
      </c>
      <c r="AW278" s="14" t="s">
        <v>40</v>
      </c>
      <c r="AX278" s="14" t="s">
        <v>22</v>
      </c>
      <c r="AY278" s="252" t="s">
        <v>137</v>
      </c>
    </row>
    <row r="279" spans="1:65" s="2" customFormat="1" ht="21.75" customHeight="1">
      <c r="A279" s="40"/>
      <c r="B279" s="41"/>
      <c r="C279" s="198" t="s">
        <v>443</v>
      </c>
      <c r="D279" s="198" t="s">
        <v>138</v>
      </c>
      <c r="E279" s="199" t="s">
        <v>1263</v>
      </c>
      <c r="F279" s="200" t="s">
        <v>1264</v>
      </c>
      <c r="G279" s="201" t="s">
        <v>236</v>
      </c>
      <c r="H279" s="202">
        <v>67.55</v>
      </c>
      <c r="I279" s="203"/>
      <c r="J279" s="204">
        <f>ROUND(I279*H279,2)</f>
        <v>0</v>
      </c>
      <c r="K279" s="200" t="s">
        <v>237</v>
      </c>
      <c r="L279" s="46"/>
      <c r="M279" s="205" t="s">
        <v>20</v>
      </c>
      <c r="N279" s="206" t="s">
        <v>50</v>
      </c>
      <c r="O279" s="86"/>
      <c r="P279" s="207">
        <f>O279*H279</f>
        <v>0</v>
      </c>
      <c r="Q279" s="207">
        <v>0.93779</v>
      </c>
      <c r="R279" s="207">
        <f>Q279*H279</f>
        <v>63.347714499999995</v>
      </c>
      <c r="S279" s="207">
        <v>0</v>
      </c>
      <c r="T279" s="208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09" t="s">
        <v>142</v>
      </c>
      <c r="AT279" s="209" t="s">
        <v>138</v>
      </c>
      <c r="AU279" s="209" t="s">
        <v>88</v>
      </c>
      <c r="AY279" s="19" t="s">
        <v>137</v>
      </c>
      <c r="BE279" s="210">
        <f>IF(N279="základní",J279,0)</f>
        <v>0</v>
      </c>
      <c r="BF279" s="210">
        <f>IF(N279="snížená",J279,0)</f>
        <v>0</v>
      </c>
      <c r="BG279" s="210">
        <f>IF(N279="zákl. přenesená",J279,0)</f>
        <v>0</v>
      </c>
      <c r="BH279" s="210">
        <f>IF(N279="sníž. přenesená",J279,0)</f>
        <v>0</v>
      </c>
      <c r="BI279" s="210">
        <f>IF(N279="nulová",J279,0)</f>
        <v>0</v>
      </c>
      <c r="BJ279" s="19" t="s">
        <v>22</v>
      </c>
      <c r="BK279" s="210">
        <f>ROUND(I279*H279,2)</f>
        <v>0</v>
      </c>
      <c r="BL279" s="19" t="s">
        <v>142</v>
      </c>
      <c r="BM279" s="209" t="s">
        <v>1265</v>
      </c>
    </row>
    <row r="280" spans="1:47" s="2" customFormat="1" ht="12">
      <c r="A280" s="40"/>
      <c r="B280" s="41"/>
      <c r="C280" s="42"/>
      <c r="D280" s="211" t="s">
        <v>144</v>
      </c>
      <c r="E280" s="42"/>
      <c r="F280" s="212" t="s">
        <v>1266</v>
      </c>
      <c r="G280" s="42"/>
      <c r="H280" s="42"/>
      <c r="I280" s="213"/>
      <c r="J280" s="42"/>
      <c r="K280" s="42"/>
      <c r="L280" s="46"/>
      <c r="M280" s="214"/>
      <c r="N280" s="215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144</v>
      </c>
      <c r="AU280" s="19" t="s">
        <v>88</v>
      </c>
    </row>
    <row r="281" spans="1:47" s="2" customFormat="1" ht="12">
      <c r="A281" s="40"/>
      <c r="B281" s="41"/>
      <c r="C281" s="42"/>
      <c r="D281" s="229" t="s">
        <v>240</v>
      </c>
      <c r="E281" s="42"/>
      <c r="F281" s="230" t="s">
        <v>1267</v>
      </c>
      <c r="G281" s="42"/>
      <c r="H281" s="42"/>
      <c r="I281" s="213"/>
      <c r="J281" s="42"/>
      <c r="K281" s="42"/>
      <c r="L281" s="46"/>
      <c r="M281" s="214"/>
      <c r="N281" s="215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240</v>
      </c>
      <c r="AU281" s="19" t="s">
        <v>88</v>
      </c>
    </row>
    <row r="282" spans="1:47" s="2" customFormat="1" ht="12">
      <c r="A282" s="40"/>
      <c r="B282" s="41"/>
      <c r="C282" s="42"/>
      <c r="D282" s="211" t="s">
        <v>145</v>
      </c>
      <c r="E282" s="42"/>
      <c r="F282" s="216" t="s">
        <v>513</v>
      </c>
      <c r="G282" s="42"/>
      <c r="H282" s="42"/>
      <c r="I282" s="213"/>
      <c r="J282" s="42"/>
      <c r="K282" s="42"/>
      <c r="L282" s="46"/>
      <c r="M282" s="214"/>
      <c r="N282" s="215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145</v>
      </c>
      <c r="AU282" s="19" t="s">
        <v>88</v>
      </c>
    </row>
    <row r="283" spans="1:51" s="15" customFormat="1" ht="12">
      <c r="A283" s="15"/>
      <c r="B283" s="253"/>
      <c r="C283" s="254"/>
      <c r="D283" s="211" t="s">
        <v>242</v>
      </c>
      <c r="E283" s="255" t="s">
        <v>20</v>
      </c>
      <c r="F283" s="256" t="s">
        <v>1268</v>
      </c>
      <c r="G283" s="254"/>
      <c r="H283" s="255" t="s">
        <v>20</v>
      </c>
      <c r="I283" s="257"/>
      <c r="J283" s="254"/>
      <c r="K283" s="254"/>
      <c r="L283" s="258"/>
      <c r="M283" s="259"/>
      <c r="N283" s="260"/>
      <c r="O283" s="260"/>
      <c r="P283" s="260"/>
      <c r="Q283" s="260"/>
      <c r="R283" s="260"/>
      <c r="S283" s="260"/>
      <c r="T283" s="261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62" t="s">
        <v>242</v>
      </c>
      <c r="AU283" s="262" t="s">
        <v>88</v>
      </c>
      <c r="AV283" s="15" t="s">
        <v>22</v>
      </c>
      <c r="AW283" s="15" t="s">
        <v>40</v>
      </c>
      <c r="AX283" s="15" t="s">
        <v>79</v>
      </c>
      <c r="AY283" s="262" t="s">
        <v>137</v>
      </c>
    </row>
    <row r="284" spans="1:51" s="13" customFormat="1" ht="12">
      <c r="A284" s="13"/>
      <c r="B284" s="231"/>
      <c r="C284" s="232"/>
      <c r="D284" s="211" t="s">
        <v>242</v>
      </c>
      <c r="E284" s="233" t="s">
        <v>20</v>
      </c>
      <c r="F284" s="234" t="s">
        <v>1250</v>
      </c>
      <c r="G284" s="232"/>
      <c r="H284" s="235">
        <v>67.55</v>
      </c>
      <c r="I284" s="236"/>
      <c r="J284" s="232"/>
      <c r="K284" s="232"/>
      <c r="L284" s="237"/>
      <c r="M284" s="238"/>
      <c r="N284" s="239"/>
      <c r="O284" s="239"/>
      <c r="P284" s="239"/>
      <c r="Q284" s="239"/>
      <c r="R284" s="239"/>
      <c r="S284" s="239"/>
      <c r="T284" s="240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1" t="s">
        <v>242</v>
      </c>
      <c r="AU284" s="241" t="s">
        <v>88</v>
      </c>
      <c r="AV284" s="13" t="s">
        <v>88</v>
      </c>
      <c r="AW284" s="13" t="s">
        <v>40</v>
      </c>
      <c r="AX284" s="13" t="s">
        <v>22</v>
      </c>
      <c r="AY284" s="241" t="s">
        <v>137</v>
      </c>
    </row>
    <row r="285" spans="1:63" s="11" customFormat="1" ht="22.8" customHeight="1">
      <c r="A285" s="11"/>
      <c r="B285" s="184"/>
      <c r="C285" s="185"/>
      <c r="D285" s="186" t="s">
        <v>78</v>
      </c>
      <c r="E285" s="227" t="s">
        <v>548</v>
      </c>
      <c r="F285" s="227" t="s">
        <v>549</v>
      </c>
      <c r="G285" s="185"/>
      <c r="H285" s="185"/>
      <c r="I285" s="188"/>
      <c r="J285" s="228">
        <f>BK285</f>
        <v>0</v>
      </c>
      <c r="K285" s="185"/>
      <c r="L285" s="190"/>
      <c r="M285" s="191"/>
      <c r="N285" s="192"/>
      <c r="O285" s="192"/>
      <c r="P285" s="193">
        <f>SUM(P286:P288)</f>
        <v>0</v>
      </c>
      <c r="Q285" s="192"/>
      <c r="R285" s="193">
        <f>SUM(R286:R288)</f>
        <v>0</v>
      </c>
      <c r="S285" s="192"/>
      <c r="T285" s="194">
        <f>SUM(T286:T288)</f>
        <v>0</v>
      </c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R285" s="195" t="s">
        <v>22</v>
      </c>
      <c r="AT285" s="196" t="s">
        <v>78</v>
      </c>
      <c r="AU285" s="196" t="s">
        <v>22</v>
      </c>
      <c r="AY285" s="195" t="s">
        <v>137</v>
      </c>
      <c r="BK285" s="197">
        <f>SUM(BK286:BK288)</f>
        <v>0</v>
      </c>
    </row>
    <row r="286" spans="1:65" s="2" customFormat="1" ht="16.5" customHeight="1">
      <c r="A286" s="40"/>
      <c r="B286" s="41"/>
      <c r="C286" s="198" t="s">
        <v>450</v>
      </c>
      <c r="D286" s="198" t="s">
        <v>138</v>
      </c>
      <c r="E286" s="199" t="s">
        <v>806</v>
      </c>
      <c r="F286" s="200" t="s">
        <v>807</v>
      </c>
      <c r="G286" s="201" t="s">
        <v>293</v>
      </c>
      <c r="H286" s="202">
        <v>1067.43</v>
      </c>
      <c r="I286" s="203"/>
      <c r="J286" s="204">
        <f>ROUND(I286*H286,2)</f>
        <v>0</v>
      </c>
      <c r="K286" s="200" t="s">
        <v>237</v>
      </c>
      <c r="L286" s="46"/>
      <c r="M286" s="205" t="s">
        <v>20</v>
      </c>
      <c r="N286" s="206" t="s">
        <v>50</v>
      </c>
      <c r="O286" s="86"/>
      <c r="P286" s="207">
        <f>O286*H286</f>
        <v>0</v>
      </c>
      <c r="Q286" s="207">
        <v>0</v>
      </c>
      <c r="R286" s="207">
        <f>Q286*H286</f>
        <v>0</v>
      </c>
      <c r="S286" s="207">
        <v>0</v>
      </c>
      <c r="T286" s="208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09" t="s">
        <v>142</v>
      </c>
      <c r="AT286" s="209" t="s">
        <v>138</v>
      </c>
      <c r="AU286" s="209" t="s">
        <v>88</v>
      </c>
      <c r="AY286" s="19" t="s">
        <v>137</v>
      </c>
      <c r="BE286" s="210">
        <f>IF(N286="základní",J286,0)</f>
        <v>0</v>
      </c>
      <c r="BF286" s="210">
        <f>IF(N286="snížená",J286,0)</f>
        <v>0</v>
      </c>
      <c r="BG286" s="210">
        <f>IF(N286="zákl. přenesená",J286,0)</f>
        <v>0</v>
      </c>
      <c r="BH286" s="210">
        <f>IF(N286="sníž. přenesená",J286,0)</f>
        <v>0</v>
      </c>
      <c r="BI286" s="210">
        <f>IF(N286="nulová",J286,0)</f>
        <v>0</v>
      </c>
      <c r="BJ286" s="19" t="s">
        <v>22</v>
      </c>
      <c r="BK286" s="210">
        <f>ROUND(I286*H286,2)</f>
        <v>0</v>
      </c>
      <c r="BL286" s="19" t="s">
        <v>142</v>
      </c>
      <c r="BM286" s="209" t="s">
        <v>1269</v>
      </c>
    </row>
    <row r="287" spans="1:47" s="2" customFormat="1" ht="12">
      <c r="A287" s="40"/>
      <c r="B287" s="41"/>
      <c r="C287" s="42"/>
      <c r="D287" s="211" t="s">
        <v>144</v>
      </c>
      <c r="E287" s="42"/>
      <c r="F287" s="212" t="s">
        <v>809</v>
      </c>
      <c r="G287" s="42"/>
      <c r="H287" s="42"/>
      <c r="I287" s="213"/>
      <c r="J287" s="42"/>
      <c r="K287" s="42"/>
      <c r="L287" s="46"/>
      <c r="M287" s="214"/>
      <c r="N287" s="215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144</v>
      </c>
      <c r="AU287" s="19" t="s">
        <v>88</v>
      </c>
    </row>
    <row r="288" spans="1:47" s="2" customFormat="1" ht="12">
      <c r="A288" s="40"/>
      <c r="B288" s="41"/>
      <c r="C288" s="42"/>
      <c r="D288" s="229" t="s">
        <v>240</v>
      </c>
      <c r="E288" s="42"/>
      <c r="F288" s="230" t="s">
        <v>810</v>
      </c>
      <c r="G288" s="42"/>
      <c r="H288" s="42"/>
      <c r="I288" s="213"/>
      <c r="J288" s="42"/>
      <c r="K288" s="42"/>
      <c r="L288" s="46"/>
      <c r="M288" s="217"/>
      <c r="N288" s="218"/>
      <c r="O288" s="219"/>
      <c r="P288" s="219"/>
      <c r="Q288" s="219"/>
      <c r="R288" s="219"/>
      <c r="S288" s="219"/>
      <c r="T288" s="22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240</v>
      </c>
      <c r="AU288" s="19" t="s">
        <v>88</v>
      </c>
    </row>
    <row r="289" spans="1:31" s="2" customFormat="1" ht="6.95" customHeight="1">
      <c r="A289" s="40"/>
      <c r="B289" s="61"/>
      <c r="C289" s="62"/>
      <c r="D289" s="62"/>
      <c r="E289" s="62"/>
      <c r="F289" s="62"/>
      <c r="G289" s="62"/>
      <c r="H289" s="62"/>
      <c r="I289" s="62"/>
      <c r="J289" s="62"/>
      <c r="K289" s="62"/>
      <c r="L289" s="46"/>
      <c r="M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</row>
  </sheetData>
  <sheetProtection password="CC35" sheet="1" objects="1" scenarios="1" formatColumns="0" formatRows="0" autoFilter="0"/>
  <autoFilter ref="C84:K288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0" r:id="rId1" display="https://podminky.urs.cz/item/CS_URS_2022_01/115101201"/>
    <hyperlink ref="F94" r:id="rId2" display="https://podminky.urs.cz/item/CS_URS_2022_01/121151123"/>
    <hyperlink ref="F100" r:id="rId3" display="https://podminky.urs.cz/item/CS_URS_2022_01/122351106"/>
    <hyperlink ref="F107" r:id="rId4" display="https://podminky.urs.cz/item/CS_URS_2022_01/132351253"/>
    <hyperlink ref="F115" r:id="rId5" display="https://podminky.urs.cz/item/CS_URS_2022_01/162351103"/>
    <hyperlink ref="F129" r:id="rId6" display="https://podminky.urs.cz/item/CS_URS_2022_01/167151111"/>
    <hyperlink ref="F137" r:id="rId7" display="https://podminky.urs.cz/item/CS_URS_2022_01/171251101"/>
    <hyperlink ref="F144" r:id="rId8" display="https://podminky.urs.cz/item/CS_URS_2022_01/174151101"/>
    <hyperlink ref="F150" r:id="rId9" display="https://podminky.urs.cz/item/CS_URS_2022_01/181451121"/>
    <hyperlink ref="F172" r:id="rId10" display="https://podminky.urs.cz/item/CS_URS_2022_01/181951112"/>
    <hyperlink ref="F176" r:id="rId11" display="https://podminky.urs.cz/item/CS_URS_2022_01/182351133"/>
    <hyperlink ref="F189" r:id="rId12" display="https://podminky.urs.cz/item/CS_URS_2022_01/183405291"/>
    <hyperlink ref="F200" r:id="rId13" display="https://podminky.urs.cz/item/CS_URS_2022_01/185804312"/>
    <hyperlink ref="F218" r:id="rId14" display="https://podminky.urs.cz/item/CS_URS_2022_01/273313511"/>
    <hyperlink ref="F225" r:id="rId15" display="https://podminky.urs.cz/item/CS_URS_2022_01/321321116"/>
    <hyperlink ref="F230" r:id="rId16" display="https://podminky.urs.cz/item/CS_URS_2022_01/321351010"/>
    <hyperlink ref="F237" r:id="rId17" display="https://podminky.urs.cz/item/CS_URS_2022_01/321352010"/>
    <hyperlink ref="F244" r:id="rId18" display="https://podminky.urs.cz/item/CS_URS_2022_01/321366111"/>
    <hyperlink ref="F250" r:id="rId19" display="https://podminky.urs.cz/item/CS_URS_2022_01/451311541"/>
    <hyperlink ref="F256" r:id="rId20" display="https://podminky.urs.cz/item/CS_URS_2022_01/462512270"/>
    <hyperlink ref="F263" r:id="rId21" display="https://podminky.urs.cz/item/CS_URS_2022_01/463212121"/>
    <hyperlink ref="F268" r:id="rId22" display="https://podminky.urs.cz/item/CS_URS_2022_01/463212191"/>
    <hyperlink ref="F272" r:id="rId23" display="https://podminky.urs.cz/item/CS_URS_2022_01/464541111"/>
    <hyperlink ref="F281" r:id="rId24" display="https://podminky.urs.cz/item/CS_URS_2022_01/465513327"/>
    <hyperlink ref="F288" r:id="rId25" display="https://podminky.urs.cz/item/CS_URS_2022_01/99832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88</v>
      </c>
    </row>
    <row r="4" spans="2:46" s="1" customFormat="1" ht="24.95" customHeight="1">
      <c r="B4" s="22"/>
      <c r="D4" s="132" t="s">
        <v>113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Librantický potok, Bukovina, výstavba suché retenční nádrže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114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1270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19</v>
      </c>
      <c r="E11" s="40"/>
      <c r="F11" s="138" t="s">
        <v>20</v>
      </c>
      <c r="G11" s="40"/>
      <c r="H11" s="40"/>
      <c r="I11" s="134" t="s">
        <v>21</v>
      </c>
      <c r="J11" s="138" t="s">
        <v>20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23</v>
      </c>
      <c r="E12" s="40"/>
      <c r="F12" s="138" t="s">
        <v>24</v>
      </c>
      <c r="G12" s="40"/>
      <c r="H12" s="40"/>
      <c r="I12" s="134" t="s">
        <v>25</v>
      </c>
      <c r="J12" s="139" t="str">
        <f>'Rekapitulace stavby'!AN8</f>
        <v>4. 4. 2022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29</v>
      </c>
      <c r="E14" s="40"/>
      <c r="F14" s="40"/>
      <c r="G14" s="40"/>
      <c r="H14" s="40"/>
      <c r="I14" s="134" t="s">
        <v>30</v>
      </c>
      <c r="J14" s="138" t="s">
        <v>31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32</v>
      </c>
      <c r="F15" s="40"/>
      <c r="G15" s="40"/>
      <c r="H15" s="40"/>
      <c r="I15" s="134" t="s">
        <v>33</v>
      </c>
      <c r="J15" s="138" t="s">
        <v>20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34</v>
      </c>
      <c r="E17" s="40"/>
      <c r="F17" s="40"/>
      <c r="G17" s="40"/>
      <c r="H17" s="40"/>
      <c r="I17" s="134" t="s">
        <v>30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33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36</v>
      </c>
      <c r="E20" s="40"/>
      <c r="F20" s="40"/>
      <c r="G20" s="40"/>
      <c r="H20" s="40"/>
      <c r="I20" s="134" t="s">
        <v>30</v>
      </c>
      <c r="J20" s="138" t="s">
        <v>37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38</v>
      </c>
      <c r="F21" s="40"/>
      <c r="G21" s="40"/>
      <c r="H21" s="40"/>
      <c r="I21" s="134" t="s">
        <v>33</v>
      </c>
      <c r="J21" s="138" t="s">
        <v>39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41</v>
      </c>
      <c r="E23" s="40"/>
      <c r="F23" s="40"/>
      <c r="G23" s="40"/>
      <c r="H23" s="40"/>
      <c r="I23" s="134" t="s">
        <v>30</v>
      </c>
      <c r="J23" s="138" t="s">
        <v>20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42</v>
      </c>
      <c r="F24" s="40"/>
      <c r="G24" s="40"/>
      <c r="H24" s="40"/>
      <c r="I24" s="134" t="s">
        <v>33</v>
      </c>
      <c r="J24" s="138" t="s">
        <v>20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43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20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45</v>
      </c>
      <c r="E30" s="40"/>
      <c r="F30" s="40"/>
      <c r="G30" s="40"/>
      <c r="H30" s="40"/>
      <c r="I30" s="40"/>
      <c r="J30" s="146">
        <f>ROUND(J84,2)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47</v>
      </c>
      <c r="G32" s="40"/>
      <c r="H32" s="40"/>
      <c r="I32" s="147" t="s">
        <v>46</v>
      </c>
      <c r="J32" s="147" t="s">
        <v>48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49</v>
      </c>
      <c r="E33" s="134" t="s">
        <v>50</v>
      </c>
      <c r="F33" s="149">
        <f>ROUND((SUM(BE84:BE246)),2)</f>
        <v>0</v>
      </c>
      <c r="G33" s="40"/>
      <c r="H33" s="40"/>
      <c r="I33" s="150">
        <v>0.21</v>
      </c>
      <c r="J33" s="149">
        <f>ROUND(((SUM(BE84:BE246))*I33),2)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51</v>
      </c>
      <c r="F34" s="149">
        <f>ROUND((SUM(BF84:BF246)),2)</f>
        <v>0</v>
      </c>
      <c r="G34" s="40"/>
      <c r="H34" s="40"/>
      <c r="I34" s="150">
        <v>0.15</v>
      </c>
      <c r="J34" s="149">
        <f>ROUND(((SUM(BF84:BF246))*I34),2)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52</v>
      </c>
      <c r="F35" s="149">
        <f>ROUND((SUM(BG84:BG246)),2)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53</v>
      </c>
      <c r="F36" s="149">
        <f>ROUND((SUM(BH84:BH246)),2)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54</v>
      </c>
      <c r="F37" s="149">
        <f>ROUND((SUM(BI84:BI246)),2)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55</v>
      </c>
      <c r="E39" s="153"/>
      <c r="F39" s="153"/>
      <c r="G39" s="154" t="s">
        <v>56</v>
      </c>
      <c r="H39" s="155" t="s">
        <v>57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116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Librantický potok, Bukovina, výstavba suché retenční nádrže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114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05 - Zemník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23</v>
      </c>
      <c r="D52" s="42"/>
      <c r="E52" s="42"/>
      <c r="F52" s="29" t="str">
        <f>F12</f>
        <v>Bukovina u Hradce Králové</v>
      </c>
      <c r="G52" s="42"/>
      <c r="H52" s="42"/>
      <c r="I52" s="34" t="s">
        <v>25</v>
      </c>
      <c r="J52" s="74" t="str">
        <f>IF(J12="","",J12)</f>
        <v>4. 4. 2022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29</v>
      </c>
      <c r="D54" s="42"/>
      <c r="E54" s="42"/>
      <c r="F54" s="29" t="str">
        <f>E15</f>
        <v>Povodí Labe, s.p.</v>
      </c>
      <c r="G54" s="42"/>
      <c r="H54" s="42"/>
      <c r="I54" s="34" t="s">
        <v>36</v>
      </c>
      <c r="J54" s="38" t="str">
        <f>E21</f>
        <v>Valbek, spol. s r.o., středisko Plzeň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34</v>
      </c>
      <c r="D55" s="42"/>
      <c r="E55" s="42"/>
      <c r="F55" s="29" t="str">
        <f>IF(E18="","",E18)</f>
        <v>Vyplň údaj</v>
      </c>
      <c r="G55" s="42"/>
      <c r="H55" s="42"/>
      <c r="I55" s="34" t="s">
        <v>41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117</v>
      </c>
      <c r="D57" s="164"/>
      <c r="E57" s="164"/>
      <c r="F57" s="164"/>
      <c r="G57" s="164"/>
      <c r="H57" s="164"/>
      <c r="I57" s="164"/>
      <c r="J57" s="165" t="s">
        <v>118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77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119</v>
      </c>
    </row>
    <row r="60" spans="1:31" s="9" customFormat="1" ht="24.95" customHeight="1">
      <c r="A60" s="9"/>
      <c r="B60" s="167"/>
      <c r="C60" s="168"/>
      <c r="D60" s="169" t="s">
        <v>221</v>
      </c>
      <c r="E60" s="170"/>
      <c r="F60" s="170"/>
      <c r="G60" s="170"/>
      <c r="H60" s="170"/>
      <c r="I60" s="170"/>
      <c r="J60" s="171">
        <f>J85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2" customFormat="1" ht="19.9" customHeight="1">
      <c r="A61" s="12"/>
      <c r="B61" s="221"/>
      <c r="C61" s="222"/>
      <c r="D61" s="223" t="s">
        <v>222</v>
      </c>
      <c r="E61" s="224"/>
      <c r="F61" s="224"/>
      <c r="G61" s="224"/>
      <c r="H61" s="224"/>
      <c r="I61" s="224"/>
      <c r="J61" s="225">
        <f>J86</f>
        <v>0</v>
      </c>
      <c r="K61" s="222"/>
      <c r="L61" s="226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12" customFormat="1" ht="19.9" customHeight="1">
      <c r="A62" s="12"/>
      <c r="B62" s="221"/>
      <c r="C62" s="222"/>
      <c r="D62" s="223" t="s">
        <v>223</v>
      </c>
      <c r="E62" s="224"/>
      <c r="F62" s="224"/>
      <c r="G62" s="224"/>
      <c r="H62" s="224"/>
      <c r="I62" s="224"/>
      <c r="J62" s="225">
        <f>J228</f>
        <v>0</v>
      </c>
      <c r="K62" s="222"/>
      <c r="L62" s="226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s="12" customFormat="1" ht="19.9" customHeight="1">
      <c r="A63" s="12"/>
      <c r="B63" s="221"/>
      <c r="C63" s="222"/>
      <c r="D63" s="223" t="s">
        <v>227</v>
      </c>
      <c r="E63" s="224"/>
      <c r="F63" s="224"/>
      <c r="G63" s="224"/>
      <c r="H63" s="224"/>
      <c r="I63" s="224"/>
      <c r="J63" s="225">
        <f>J239</f>
        <v>0</v>
      </c>
      <c r="K63" s="222"/>
      <c r="L63" s="22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s="12" customFormat="1" ht="19.9" customHeight="1">
      <c r="A64" s="12"/>
      <c r="B64" s="221"/>
      <c r="C64" s="222"/>
      <c r="D64" s="223" t="s">
        <v>228</v>
      </c>
      <c r="E64" s="224"/>
      <c r="F64" s="224"/>
      <c r="G64" s="224"/>
      <c r="H64" s="224"/>
      <c r="I64" s="224"/>
      <c r="J64" s="225">
        <f>J243</f>
        <v>0</v>
      </c>
      <c r="K64" s="222"/>
      <c r="L64" s="226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121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62" t="str">
        <f>E7</f>
        <v>Librantický potok, Bukovina, výstavba suché retenční nádrže</v>
      </c>
      <c r="F74" s="34"/>
      <c r="G74" s="34"/>
      <c r="H74" s="34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114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>SO 05 - Zemník</v>
      </c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23</v>
      </c>
      <c r="D78" s="42"/>
      <c r="E78" s="42"/>
      <c r="F78" s="29" t="str">
        <f>F12</f>
        <v>Bukovina u Hradce Králové</v>
      </c>
      <c r="G78" s="42"/>
      <c r="H78" s="42"/>
      <c r="I78" s="34" t="s">
        <v>25</v>
      </c>
      <c r="J78" s="74" t="str">
        <f>IF(J12="","",J12)</f>
        <v>4. 4. 2022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5.65" customHeight="1">
      <c r="A80" s="40"/>
      <c r="B80" s="41"/>
      <c r="C80" s="34" t="s">
        <v>29</v>
      </c>
      <c r="D80" s="42"/>
      <c r="E80" s="42"/>
      <c r="F80" s="29" t="str">
        <f>E15</f>
        <v>Povodí Labe, s.p.</v>
      </c>
      <c r="G80" s="42"/>
      <c r="H80" s="42"/>
      <c r="I80" s="34" t="s">
        <v>36</v>
      </c>
      <c r="J80" s="38" t="str">
        <f>E21</f>
        <v>Valbek, spol. s r.o., středisko Plzeň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34</v>
      </c>
      <c r="D81" s="42"/>
      <c r="E81" s="42"/>
      <c r="F81" s="29" t="str">
        <f>IF(E18="","",E18)</f>
        <v>Vyplň údaj</v>
      </c>
      <c r="G81" s="42"/>
      <c r="H81" s="42"/>
      <c r="I81" s="34" t="s">
        <v>41</v>
      </c>
      <c r="J81" s="38" t="str">
        <f>E24</f>
        <v xml:space="preserve"> 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0" customFormat="1" ht="29.25" customHeight="1">
      <c r="A83" s="173"/>
      <c r="B83" s="174"/>
      <c r="C83" s="175" t="s">
        <v>122</v>
      </c>
      <c r="D83" s="176" t="s">
        <v>64</v>
      </c>
      <c r="E83" s="176" t="s">
        <v>60</v>
      </c>
      <c r="F83" s="176" t="s">
        <v>61</v>
      </c>
      <c r="G83" s="176" t="s">
        <v>123</v>
      </c>
      <c r="H83" s="176" t="s">
        <v>124</v>
      </c>
      <c r="I83" s="176" t="s">
        <v>125</v>
      </c>
      <c r="J83" s="176" t="s">
        <v>118</v>
      </c>
      <c r="K83" s="177" t="s">
        <v>126</v>
      </c>
      <c r="L83" s="178"/>
      <c r="M83" s="94" t="s">
        <v>20</v>
      </c>
      <c r="N83" s="95" t="s">
        <v>49</v>
      </c>
      <c r="O83" s="95" t="s">
        <v>127</v>
      </c>
      <c r="P83" s="95" t="s">
        <v>128</v>
      </c>
      <c r="Q83" s="95" t="s">
        <v>129</v>
      </c>
      <c r="R83" s="95" t="s">
        <v>130</v>
      </c>
      <c r="S83" s="95" t="s">
        <v>131</v>
      </c>
      <c r="T83" s="96" t="s">
        <v>132</v>
      </c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</row>
    <row r="84" spans="1:63" s="2" customFormat="1" ht="22.8" customHeight="1">
      <c r="A84" s="40"/>
      <c r="B84" s="41"/>
      <c r="C84" s="101" t="s">
        <v>133</v>
      </c>
      <c r="D84" s="42"/>
      <c r="E84" s="42"/>
      <c r="F84" s="42"/>
      <c r="G84" s="42"/>
      <c r="H84" s="42"/>
      <c r="I84" s="42"/>
      <c r="J84" s="179">
        <f>BK84</f>
        <v>0</v>
      </c>
      <c r="K84" s="42"/>
      <c r="L84" s="46"/>
      <c r="M84" s="97"/>
      <c r="N84" s="180"/>
      <c r="O84" s="98"/>
      <c r="P84" s="181">
        <f>P85</f>
        <v>0</v>
      </c>
      <c r="Q84" s="98"/>
      <c r="R84" s="181">
        <f>R85</f>
        <v>11.91242</v>
      </c>
      <c r="S84" s="98"/>
      <c r="T84" s="182">
        <f>T85</f>
        <v>3.44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78</v>
      </c>
      <c r="AU84" s="19" t="s">
        <v>119</v>
      </c>
      <c r="BK84" s="183">
        <f>BK85</f>
        <v>0</v>
      </c>
    </row>
    <row r="85" spans="1:63" s="11" customFormat="1" ht="25.9" customHeight="1">
      <c r="A85" s="11"/>
      <c r="B85" s="184"/>
      <c r="C85" s="185"/>
      <c r="D85" s="186" t="s">
        <v>78</v>
      </c>
      <c r="E85" s="187" t="s">
        <v>231</v>
      </c>
      <c r="F85" s="187" t="s">
        <v>232</v>
      </c>
      <c r="G85" s="185"/>
      <c r="H85" s="185"/>
      <c r="I85" s="188"/>
      <c r="J85" s="189">
        <f>BK85</f>
        <v>0</v>
      </c>
      <c r="K85" s="185"/>
      <c r="L85" s="190"/>
      <c r="M85" s="191"/>
      <c r="N85" s="192"/>
      <c r="O85" s="192"/>
      <c r="P85" s="193">
        <f>P86+P228+P239+P243</f>
        <v>0</v>
      </c>
      <c r="Q85" s="192"/>
      <c r="R85" s="193">
        <f>R86+R228+R239+R243</f>
        <v>11.91242</v>
      </c>
      <c r="S85" s="192"/>
      <c r="T85" s="194">
        <f>T86+T228+T239+T243</f>
        <v>3.44</v>
      </c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R85" s="195" t="s">
        <v>22</v>
      </c>
      <c r="AT85" s="196" t="s">
        <v>78</v>
      </c>
      <c r="AU85" s="196" t="s">
        <v>79</v>
      </c>
      <c r="AY85" s="195" t="s">
        <v>137</v>
      </c>
      <c r="BK85" s="197">
        <f>BK86+BK228+BK239+BK243</f>
        <v>0</v>
      </c>
    </row>
    <row r="86" spans="1:63" s="11" customFormat="1" ht="22.8" customHeight="1">
      <c r="A86" s="11"/>
      <c r="B86" s="184"/>
      <c r="C86" s="185"/>
      <c r="D86" s="186" t="s">
        <v>78</v>
      </c>
      <c r="E86" s="227" t="s">
        <v>22</v>
      </c>
      <c r="F86" s="227" t="s">
        <v>233</v>
      </c>
      <c r="G86" s="185"/>
      <c r="H86" s="185"/>
      <c r="I86" s="188"/>
      <c r="J86" s="228">
        <f>BK86</f>
        <v>0</v>
      </c>
      <c r="K86" s="185"/>
      <c r="L86" s="190"/>
      <c r="M86" s="191"/>
      <c r="N86" s="192"/>
      <c r="O86" s="192"/>
      <c r="P86" s="193">
        <f>SUM(P87:P227)</f>
        <v>0</v>
      </c>
      <c r="Q86" s="192"/>
      <c r="R86" s="193">
        <f>SUM(R87:R227)</f>
        <v>8.21872</v>
      </c>
      <c r="S86" s="192"/>
      <c r="T86" s="194">
        <f>SUM(T87:T227)</f>
        <v>3.44</v>
      </c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R86" s="195" t="s">
        <v>22</v>
      </c>
      <c r="AT86" s="196" t="s">
        <v>78</v>
      </c>
      <c r="AU86" s="196" t="s">
        <v>22</v>
      </c>
      <c r="AY86" s="195" t="s">
        <v>137</v>
      </c>
      <c r="BK86" s="197">
        <f>SUM(BK87:BK227)</f>
        <v>0</v>
      </c>
    </row>
    <row r="87" spans="1:65" s="2" customFormat="1" ht="16.5" customHeight="1">
      <c r="A87" s="40"/>
      <c r="B87" s="41"/>
      <c r="C87" s="198" t="s">
        <v>22</v>
      </c>
      <c r="D87" s="198" t="s">
        <v>138</v>
      </c>
      <c r="E87" s="199" t="s">
        <v>1271</v>
      </c>
      <c r="F87" s="200" t="s">
        <v>1272</v>
      </c>
      <c r="G87" s="201" t="s">
        <v>1273</v>
      </c>
      <c r="H87" s="202">
        <v>1.37</v>
      </c>
      <c r="I87" s="203"/>
      <c r="J87" s="204">
        <f>ROUND(I87*H87,2)</f>
        <v>0</v>
      </c>
      <c r="K87" s="200" t="s">
        <v>20</v>
      </c>
      <c r="L87" s="46"/>
      <c r="M87" s="205" t="s">
        <v>20</v>
      </c>
      <c r="N87" s="206" t="s">
        <v>50</v>
      </c>
      <c r="O87" s="86"/>
      <c r="P87" s="207">
        <f>O87*H87</f>
        <v>0</v>
      </c>
      <c r="Q87" s="207">
        <v>0</v>
      </c>
      <c r="R87" s="207">
        <f>Q87*H87</f>
        <v>0</v>
      </c>
      <c r="S87" s="207">
        <v>0</v>
      </c>
      <c r="T87" s="208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09" t="s">
        <v>142</v>
      </c>
      <c r="AT87" s="209" t="s">
        <v>138</v>
      </c>
      <c r="AU87" s="209" t="s">
        <v>88</v>
      </c>
      <c r="AY87" s="19" t="s">
        <v>137</v>
      </c>
      <c r="BE87" s="210">
        <f>IF(N87="základní",J87,0)</f>
        <v>0</v>
      </c>
      <c r="BF87" s="210">
        <f>IF(N87="snížená",J87,0)</f>
        <v>0</v>
      </c>
      <c r="BG87" s="210">
        <f>IF(N87="zákl. přenesená",J87,0)</f>
        <v>0</v>
      </c>
      <c r="BH87" s="210">
        <f>IF(N87="sníž. přenesená",J87,0)</f>
        <v>0</v>
      </c>
      <c r="BI87" s="210">
        <f>IF(N87="nulová",J87,0)</f>
        <v>0</v>
      </c>
      <c r="BJ87" s="19" t="s">
        <v>22</v>
      </c>
      <c r="BK87" s="210">
        <f>ROUND(I87*H87,2)</f>
        <v>0</v>
      </c>
      <c r="BL87" s="19" t="s">
        <v>142</v>
      </c>
      <c r="BM87" s="209" t="s">
        <v>1274</v>
      </c>
    </row>
    <row r="88" spans="1:47" s="2" customFormat="1" ht="12">
      <c r="A88" s="40"/>
      <c r="B88" s="41"/>
      <c r="C88" s="42"/>
      <c r="D88" s="211" t="s">
        <v>144</v>
      </c>
      <c r="E88" s="42"/>
      <c r="F88" s="212" t="s">
        <v>1275</v>
      </c>
      <c r="G88" s="42"/>
      <c r="H88" s="42"/>
      <c r="I88" s="213"/>
      <c r="J88" s="42"/>
      <c r="K88" s="42"/>
      <c r="L88" s="46"/>
      <c r="M88" s="214"/>
      <c r="N88" s="215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144</v>
      </c>
      <c r="AU88" s="19" t="s">
        <v>88</v>
      </c>
    </row>
    <row r="89" spans="1:47" s="2" customFormat="1" ht="12">
      <c r="A89" s="40"/>
      <c r="B89" s="41"/>
      <c r="C89" s="42"/>
      <c r="D89" s="211" t="s">
        <v>145</v>
      </c>
      <c r="E89" s="42"/>
      <c r="F89" s="216" t="s">
        <v>1276</v>
      </c>
      <c r="G89" s="42"/>
      <c r="H89" s="42"/>
      <c r="I89" s="213"/>
      <c r="J89" s="42"/>
      <c r="K89" s="42"/>
      <c r="L89" s="46"/>
      <c r="M89" s="214"/>
      <c r="N89" s="215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145</v>
      </c>
      <c r="AU89" s="19" t="s">
        <v>88</v>
      </c>
    </row>
    <row r="90" spans="1:51" s="13" customFormat="1" ht="12">
      <c r="A90" s="13"/>
      <c r="B90" s="231"/>
      <c r="C90" s="232"/>
      <c r="D90" s="211" t="s">
        <v>242</v>
      </c>
      <c r="E90" s="233" t="s">
        <v>20</v>
      </c>
      <c r="F90" s="234" t="s">
        <v>1277</v>
      </c>
      <c r="G90" s="232"/>
      <c r="H90" s="235">
        <v>1.37</v>
      </c>
      <c r="I90" s="236"/>
      <c r="J90" s="232"/>
      <c r="K90" s="232"/>
      <c r="L90" s="237"/>
      <c r="M90" s="238"/>
      <c r="N90" s="239"/>
      <c r="O90" s="239"/>
      <c r="P90" s="239"/>
      <c r="Q90" s="239"/>
      <c r="R90" s="239"/>
      <c r="S90" s="239"/>
      <c r="T90" s="240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1" t="s">
        <v>242</v>
      </c>
      <c r="AU90" s="241" t="s">
        <v>88</v>
      </c>
      <c r="AV90" s="13" t="s">
        <v>88</v>
      </c>
      <c r="AW90" s="13" t="s">
        <v>40</v>
      </c>
      <c r="AX90" s="13" t="s">
        <v>22</v>
      </c>
      <c r="AY90" s="241" t="s">
        <v>137</v>
      </c>
    </row>
    <row r="91" spans="1:65" s="2" customFormat="1" ht="16.5" customHeight="1">
      <c r="A91" s="40"/>
      <c r="B91" s="41"/>
      <c r="C91" s="198" t="s">
        <v>88</v>
      </c>
      <c r="D91" s="198" t="s">
        <v>138</v>
      </c>
      <c r="E91" s="199" t="s">
        <v>1278</v>
      </c>
      <c r="F91" s="200" t="s">
        <v>1279</v>
      </c>
      <c r="G91" s="201" t="s">
        <v>236</v>
      </c>
      <c r="H91" s="202">
        <v>4300</v>
      </c>
      <c r="I91" s="203"/>
      <c r="J91" s="204">
        <f>ROUND(I91*H91,2)</f>
        <v>0</v>
      </c>
      <c r="K91" s="200" t="s">
        <v>237</v>
      </c>
      <c r="L91" s="46"/>
      <c r="M91" s="205" t="s">
        <v>20</v>
      </c>
      <c r="N91" s="206" t="s">
        <v>50</v>
      </c>
      <c r="O91" s="86"/>
      <c r="P91" s="207">
        <f>O91*H91</f>
        <v>0</v>
      </c>
      <c r="Q91" s="207">
        <v>0</v>
      </c>
      <c r="R91" s="207">
        <f>Q91*H91</f>
        <v>0</v>
      </c>
      <c r="S91" s="207">
        <v>0.0008</v>
      </c>
      <c r="T91" s="208">
        <f>S91*H91</f>
        <v>3.44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09" t="s">
        <v>142</v>
      </c>
      <c r="AT91" s="209" t="s">
        <v>138</v>
      </c>
      <c r="AU91" s="209" t="s">
        <v>88</v>
      </c>
      <c r="AY91" s="19" t="s">
        <v>137</v>
      </c>
      <c r="BE91" s="210">
        <f>IF(N91="základní",J91,0)</f>
        <v>0</v>
      </c>
      <c r="BF91" s="210">
        <f>IF(N91="snížená",J91,0)</f>
        <v>0</v>
      </c>
      <c r="BG91" s="210">
        <f>IF(N91="zákl. přenesená",J91,0)</f>
        <v>0</v>
      </c>
      <c r="BH91" s="210">
        <f>IF(N91="sníž. přenesená",J91,0)</f>
        <v>0</v>
      </c>
      <c r="BI91" s="210">
        <f>IF(N91="nulová",J91,0)</f>
        <v>0</v>
      </c>
      <c r="BJ91" s="19" t="s">
        <v>22</v>
      </c>
      <c r="BK91" s="210">
        <f>ROUND(I91*H91,2)</f>
        <v>0</v>
      </c>
      <c r="BL91" s="19" t="s">
        <v>142</v>
      </c>
      <c r="BM91" s="209" t="s">
        <v>1280</v>
      </c>
    </row>
    <row r="92" spans="1:47" s="2" customFormat="1" ht="12">
      <c r="A92" s="40"/>
      <c r="B92" s="41"/>
      <c r="C92" s="42"/>
      <c r="D92" s="211" t="s">
        <v>144</v>
      </c>
      <c r="E92" s="42"/>
      <c r="F92" s="212" t="s">
        <v>1281</v>
      </c>
      <c r="G92" s="42"/>
      <c r="H92" s="42"/>
      <c r="I92" s="213"/>
      <c r="J92" s="42"/>
      <c r="K92" s="42"/>
      <c r="L92" s="46"/>
      <c r="M92" s="214"/>
      <c r="N92" s="215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144</v>
      </c>
      <c r="AU92" s="19" t="s">
        <v>88</v>
      </c>
    </row>
    <row r="93" spans="1:47" s="2" customFormat="1" ht="12">
      <c r="A93" s="40"/>
      <c r="B93" s="41"/>
      <c r="C93" s="42"/>
      <c r="D93" s="229" t="s">
        <v>240</v>
      </c>
      <c r="E93" s="42"/>
      <c r="F93" s="230" t="s">
        <v>1282</v>
      </c>
      <c r="G93" s="42"/>
      <c r="H93" s="42"/>
      <c r="I93" s="213"/>
      <c r="J93" s="42"/>
      <c r="K93" s="42"/>
      <c r="L93" s="46"/>
      <c r="M93" s="214"/>
      <c r="N93" s="215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240</v>
      </c>
      <c r="AU93" s="19" t="s">
        <v>88</v>
      </c>
    </row>
    <row r="94" spans="1:51" s="15" customFormat="1" ht="12">
      <c r="A94" s="15"/>
      <c r="B94" s="253"/>
      <c r="C94" s="254"/>
      <c r="D94" s="211" t="s">
        <v>242</v>
      </c>
      <c r="E94" s="255" t="s">
        <v>20</v>
      </c>
      <c r="F94" s="256" t="s">
        <v>1283</v>
      </c>
      <c r="G94" s="254"/>
      <c r="H94" s="255" t="s">
        <v>20</v>
      </c>
      <c r="I94" s="257"/>
      <c r="J94" s="254"/>
      <c r="K94" s="254"/>
      <c r="L94" s="258"/>
      <c r="M94" s="259"/>
      <c r="N94" s="260"/>
      <c r="O94" s="260"/>
      <c r="P94" s="260"/>
      <c r="Q94" s="260"/>
      <c r="R94" s="260"/>
      <c r="S94" s="260"/>
      <c r="T94" s="261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T94" s="262" t="s">
        <v>242</v>
      </c>
      <c r="AU94" s="262" t="s">
        <v>88</v>
      </c>
      <c r="AV94" s="15" t="s">
        <v>22</v>
      </c>
      <c r="AW94" s="15" t="s">
        <v>40</v>
      </c>
      <c r="AX94" s="15" t="s">
        <v>79</v>
      </c>
      <c r="AY94" s="262" t="s">
        <v>137</v>
      </c>
    </row>
    <row r="95" spans="1:51" s="13" customFormat="1" ht="12">
      <c r="A95" s="13"/>
      <c r="B95" s="231"/>
      <c r="C95" s="232"/>
      <c r="D95" s="211" t="s">
        <v>242</v>
      </c>
      <c r="E95" s="233" t="s">
        <v>20</v>
      </c>
      <c r="F95" s="234" t="s">
        <v>1284</v>
      </c>
      <c r="G95" s="232"/>
      <c r="H95" s="235">
        <v>4300</v>
      </c>
      <c r="I95" s="236"/>
      <c r="J95" s="232"/>
      <c r="K95" s="232"/>
      <c r="L95" s="237"/>
      <c r="M95" s="238"/>
      <c r="N95" s="239"/>
      <c r="O95" s="239"/>
      <c r="P95" s="239"/>
      <c r="Q95" s="239"/>
      <c r="R95" s="239"/>
      <c r="S95" s="239"/>
      <c r="T95" s="24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1" t="s">
        <v>242</v>
      </c>
      <c r="AU95" s="241" t="s">
        <v>88</v>
      </c>
      <c r="AV95" s="13" t="s">
        <v>88</v>
      </c>
      <c r="AW95" s="13" t="s">
        <v>40</v>
      </c>
      <c r="AX95" s="13" t="s">
        <v>22</v>
      </c>
      <c r="AY95" s="241" t="s">
        <v>137</v>
      </c>
    </row>
    <row r="96" spans="1:65" s="2" customFormat="1" ht="16.5" customHeight="1">
      <c r="A96" s="40"/>
      <c r="B96" s="41"/>
      <c r="C96" s="198" t="s">
        <v>151</v>
      </c>
      <c r="D96" s="198" t="s">
        <v>138</v>
      </c>
      <c r="E96" s="199" t="s">
        <v>276</v>
      </c>
      <c r="F96" s="200" t="s">
        <v>277</v>
      </c>
      <c r="G96" s="201" t="s">
        <v>278</v>
      </c>
      <c r="H96" s="202">
        <v>1464</v>
      </c>
      <c r="I96" s="203"/>
      <c r="J96" s="204">
        <f>ROUND(I96*H96,2)</f>
        <v>0</v>
      </c>
      <c r="K96" s="200" t="s">
        <v>237</v>
      </c>
      <c r="L96" s="46"/>
      <c r="M96" s="205" t="s">
        <v>20</v>
      </c>
      <c r="N96" s="206" t="s">
        <v>50</v>
      </c>
      <c r="O96" s="86"/>
      <c r="P96" s="207">
        <f>O96*H96</f>
        <v>0</v>
      </c>
      <c r="Q96" s="207">
        <v>3E-05</v>
      </c>
      <c r="R96" s="207">
        <f>Q96*H96</f>
        <v>0.04392</v>
      </c>
      <c r="S96" s="207">
        <v>0</v>
      </c>
      <c r="T96" s="208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09" t="s">
        <v>142</v>
      </c>
      <c r="AT96" s="209" t="s">
        <v>138</v>
      </c>
      <c r="AU96" s="209" t="s">
        <v>88</v>
      </c>
      <c r="AY96" s="19" t="s">
        <v>137</v>
      </c>
      <c r="BE96" s="210">
        <f>IF(N96="základní",J96,0)</f>
        <v>0</v>
      </c>
      <c r="BF96" s="210">
        <f>IF(N96="snížená",J96,0)</f>
        <v>0</v>
      </c>
      <c r="BG96" s="210">
        <f>IF(N96="zákl. přenesená",J96,0)</f>
        <v>0</v>
      </c>
      <c r="BH96" s="210">
        <f>IF(N96="sníž. přenesená",J96,0)</f>
        <v>0</v>
      </c>
      <c r="BI96" s="210">
        <f>IF(N96="nulová",J96,0)</f>
        <v>0</v>
      </c>
      <c r="BJ96" s="19" t="s">
        <v>22</v>
      </c>
      <c r="BK96" s="210">
        <f>ROUND(I96*H96,2)</f>
        <v>0</v>
      </c>
      <c r="BL96" s="19" t="s">
        <v>142</v>
      </c>
      <c r="BM96" s="209" t="s">
        <v>1285</v>
      </c>
    </row>
    <row r="97" spans="1:47" s="2" customFormat="1" ht="12">
      <c r="A97" s="40"/>
      <c r="B97" s="41"/>
      <c r="C97" s="42"/>
      <c r="D97" s="211" t="s">
        <v>144</v>
      </c>
      <c r="E97" s="42"/>
      <c r="F97" s="212" t="s">
        <v>280</v>
      </c>
      <c r="G97" s="42"/>
      <c r="H97" s="42"/>
      <c r="I97" s="213"/>
      <c r="J97" s="42"/>
      <c r="K97" s="42"/>
      <c r="L97" s="46"/>
      <c r="M97" s="214"/>
      <c r="N97" s="215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144</v>
      </c>
      <c r="AU97" s="19" t="s">
        <v>88</v>
      </c>
    </row>
    <row r="98" spans="1:47" s="2" customFormat="1" ht="12">
      <c r="A98" s="40"/>
      <c r="B98" s="41"/>
      <c r="C98" s="42"/>
      <c r="D98" s="229" t="s">
        <v>240</v>
      </c>
      <c r="E98" s="42"/>
      <c r="F98" s="230" t="s">
        <v>281</v>
      </c>
      <c r="G98" s="42"/>
      <c r="H98" s="42"/>
      <c r="I98" s="213"/>
      <c r="J98" s="42"/>
      <c r="K98" s="42"/>
      <c r="L98" s="46"/>
      <c r="M98" s="214"/>
      <c r="N98" s="215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240</v>
      </c>
      <c r="AU98" s="19" t="s">
        <v>88</v>
      </c>
    </row>
    <row r="99" spans="1:51" s="13" customFormat="1" ht="12">
      <c r="A99" s="13"/>
      <c r="B99" s="231"/>
      <c r="C99" s="232"/>
      <c r="D99" s="211" t="s">
        <v>242</v>
      </c>
      <c r="E99" s="233" t="s">
        <v>20</v>
      </c>
      <c r="F99" s="234" t="s">
        <v>1286</v>
      </c>
      <c r="G99" s="232"/>
      <c r="H99" s="235">
        <v>1464</v>
      </c>
      <c r="I99" s="236"/>
      <c r="J99" s="232"/>
      <c r="K99" s="232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242</v>
      </c>
      <c r="AU99" s="241" t="s">
        <v>88</v>
      </c>
      <c r="AV99" s="13" t="s">
        <v>88</v>
      </c>
      <c r="AW99" s="13" t="s">
        <v>40</v>
      </c>
      <c r="AX99" s="13" t="s">
        <v>22</v>
      </c>
      <c r="AY99" s="241" t="s">
        <v>137</v>
      </c>
    </row>
    <row r="100" spans="1:65" s="2" customFormat="1" ht="16.5" customHeight="1">
      <c r="A100" s="40"/>
      <c r="B100" s="41"/>
      <c r="C100" s="198" t="s">
        <v>142</v>
      </c>
      <c r="D100" s="198" t="s">
        <v>138</v>
      </c>
      <c r="E100" s="199" t="s">
        <v>297</v>
      </c>
      <c r="F100" s="200" t="s">
        <v>298</v>
      </c>
      <c r="G100" s="201" t="s">
        <v>236</v>
      </c>
      <c r="H100" s="202">
        <v>15280</v>
      </c>
      <c r="I100" s="203"/>
      <c r="J100" s="204">
        <f>ROUND(I100*H100,2)</f>
        <v>0</v>
      </c>
      <c r="K100" s="200" t="s">
        <v>237</v>
      </c>
      <c r="L100" s="46"/>
      <c r="M100" s="205" t="s">
        <v>20</v>
      </c>
      <c r="N100" s="206" t="s">
        <v>50</v>
      </c>
      <c r="O100" s="86"/>
      <c r="P100" s="207">
        <f>O100*H100</f>
        <v>0</v>
      </c>
      <c r="Q100" s="207">
        <v>0</v>
      </c>
      <c r="R100" s="207">
        <f>Q100*H100</f>
        <v>0</v>
      </c>
      <c r="S100" s="207">
        <v>0</v>
      </c>
      <c r="T100" s="208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09" t="s">
        <v>142</v>
      </c>
      <c r="AT100" s="209" t="s">
        <v>138</v>
      </c>
      <c r="AU100" s="209" t="s">
        <v>88</v>
      </c>
      <c r="AY100" s="19" t="s">
        <v>137</v>
      </c>
      <c r="BE100" s="210">
        <f>IF(N100="základní",J100,0)</f>
        <v>0</v>
      </c>
      <c r="BF100" s="210">
        <f>IF(N100="snížená",J100,0)</f>
        <v>0</v>
      </c>
      <c r="BG100" s="210">
        <f>IF(N100="zákl. přenesená",J100,0)</f>
        <v>0</v>
      </c>
      <c r="BH100" s="210">
        <f>IF(N100="sníž. přenesená",J100,0)</f>
        <v>0</v>
      </c>
      <c r="BI100" s="210">
        <f>IF(N100="nulová",J100,0)</f>
        <v>0</v>
      </c>
      <c r="BJ100" s="19" t="s">
        <v>22</v>
      </c>
      <c r="BK100" s="210">
        <f>ROUND(I100*H100,2)</f>
        <v>0</v>
      </c>
      <c r="BL100" s="19" t="s">
        <v>142</v>
      </c>
      <c r="BM100" s="209" t="s">
        <v>1287</v>
      </c>
    </row>
    <row r="101" spans="1:47" s="2" customFormat="1" ht="12">
      <c r="A101" s="40"/>
      <c r="B101" s="41"/>
      <c r="C101" s="42"/>
      <c r="D101" s="211" t="s">
        <v>144</v>
      </c>
      <c r="E101" s="42"/>
      <c r="F101" s="212" t="s">
        <v>300</v>
      </c>
      <c r="G101" s="42"/>
      <c r="H101" s="42"/>
      <c r="I101" s="213"/>
      <c r="J101" s="42"/>
      <c r="K101" s="42"/>
      <c r="L101" s="46"/>
      <c r="M101" s="214"/>
      <c r="N101" s="215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144</v>
      </c>
      <c r="AU101" s="19" t="s">
        <v>88</v>
      </c>
    </row>
    <row r="102" spans="1:47" s="2" customFormat="1" ht="12">
      <c r="A102" s="40"/>
      <c r="B102" s="41"/>
      <c r="C102" s="42"/>
      <c r="D102" s="229" t="s">
        <v>240</v>
      </c>
      <c r="E102" s="42"/>
      <c r="F102" s="230" t="s">
        <v>301</v>
      </c>
      <c r="G102" s="42"/>
      <c r="H102" s="42"/>
      <c r="I102" s="213"/>
      <c r="J102" s="42"/>
      <c r="K102" s="42"/>
      <c r="L102" s="46"/>
      <c r="M102" s="214"/>
      <c r="N102" s="215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240</v>
      </c>
      <c r="AU102" s="19" t="s">
        <v>88</v>
      </c>
    </row>
    <row r="103" spans="1:47" s="2" customFormat="1" ht="12">
      <c r="A103" s="40"/>
      <c r="B103" s="41"/>
      <c r="C103" s="42"/>
      <c r="D103" s="211" t="s">
        <v>145</v>
      </c>
      <c r="E103" s="42"/>
      <c r="F103" s="216" t="s">
        <v>302</v>
      </c>
      <c r="G103" s="42"/>
      <c r="H103" s="42"/>
      <c r="I103" s="213"/>
      <c r="J103" s="42"/>
      <c r="K103" s="42"/>
      <c r="L103" s="46"/>
      <c r="M103" s="214"/>
      <c r="N103" s="215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145</v>
      </c>
      <c r="AU103" s="19" t="s">
        <v>88</v>
      </c>
    </row>
    <row r="104" spans="1:51" s="15" customFormat="1" ht="12">
      <c r="A104" s="15"/>
      <c r="B104" s="253"/>
      <c r="C104" s="254"/>
      <c r="D104" s="211" t="s">
        <v>242</v>
      </c>
      <c r="E104" s="255" t="s">
        <v>20</v>
      </c>
      <c r="F104" s="256" t="s">
        <v>1288</v>
      </c>
      <c r="G104" s="254"/>
      <c r="H104" s="255" t="s">
        <v>20</v>
      </c>
      <c r="I104" s="257"/>
      <c r="J104" s="254"/>
      <c r="K104" s="254"/>
      <c r="L104" s="258"/>
      <c r="M104" s="259"/>
      <c r="N104" s="260"/>
      <c r="O104" s="260"/>
      <c r="P104" s="260"/>
      <c r="Q104" s="260"/>
      <c r="R104" s="260"/>
      <c r="S104" s="260"/>
      <c r="T104" s="261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62" t="s">
        <v>242</v>
      </c>
      <c r="AU104" s="262" t="s">
        <v>88</v>
      </c>
      <c r="AV104" s="15" t="s">
        <v>22</v>
      </c>
      <c r="AW104" s="15" t="s">
        <v>40</v>
      </c>
      <c r="AX104" s="15" t="s">
        <v>79</v>
      </c>
      <c r="AY104" s="262" t="s">
        <v>137</v>
      </c>
    </row>
    <row r="105" spans="1:51" s="13" customFormat="1" ht="12">
      <c r="A105" s="13"/>
      <c r="B105" s="231"/>
      <c r="C105" s="232"/>
      <c r="D105" s="211" t="s">
        <v>242</v>
      </c>
      <c r="E105" s="233" t="s">
        <v>20</v>
      </c>
      <c r="F105" s="234" t="s">
        <v>1289</v>
      </c>
      <c r="G105" s="232"/>
      <c r="H105" s="235">
        <v>15280</v>
      </c>
      <c r="I105" s="236"/>
      <c r="J105" s="232"/>
      <c r="K105" s="232"/>
      <c r="L105" s="237"/>
      <c r="M105" s="238"/>
      <c r="N105" s="239"/>
      <c r="O105" s="239"/>
      <c r="P105" s="239"/>
      <c r="Q105" s="239"/>
      <c r="R105" s="239"/>
      <c r="S105" s="239"/>
      <c r="T105" s="24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1" t="s">
        <v>242</v>
      </c>
      <c r="AU105" s="241" t="s">
        <v>88</v>
      </c>
      <c r="AV105" s="13" t="s">
        <v>88</v>
      </c>
      <c r="AW105" s="13" t="s">
        <v>40</v>
      </c>
      <c r="AX105" s="13" t="s">
        <v>22</v>
      </c>
      <c r="AY105" s="241" t="s">
        <v>137</v>
      </c>
    </row>
    <row r="106" spans="1:65" s="2" customFormat="1" ht="21.75" customHeight="1">
      <c r="A106" s="40"/>
      <c r="B106" s="41"/>
      <c r="C106" s="198" t="s">
        <v>136</v>
      </c>
      <c r="D106" s="198" t="s">
        <v>138</v>
      </c>
      <c r="E106" s="199" t="s">
        <v>305</v>
      </c>
      <c r="F106" s="200" t="s">
        <v>306</v>
      </c>
      <c r="G106" s="201" t="s">
        <v>285</v>
      </c>
      <c r="H106" s="202">
        <v>16</v>
      </c>
      <c r="I106" s="203"/>
      <c r="J106" s="204">
        <f>ROUND(I106*H106,2)</f>
        <v>0</v>
      </c>
      <c r="K106" s="200" t="s">
        <v>237</v>
      </c>
      <c r="L106" s="46"/>
      <c r="M106" s="205" t="s">
        <v>20</v>
      </c>
      <c r="N106" s="206" t="s">
        <v>50</v>
      </c>
      <c r="O106" s="86"/>
      <c r="P106" s="207">
        <f>O106*H106</f>
        <v>0</v>
      </c>
      <c r="Q106" s="207">
        <v>0</v>
      </c>
      <c r="R106" s="207">
        <f>Q106*H106</f>
        <v>0</v>
      </c>
      <c r="S106" s="207">
        <v>0</v>
      </c>
      <c r="T106" s="208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09" t="s">
        <v>142</v>
      </c>
      <c r="AT106" s="209" t="s">
        <v>138</v>
      </c>
      <c r="AU106" s="209" t="s">
        <v>88</v>
      </c>
      <c r="AY106" s="19" t="s">
        <v>137</v>
      </c>
      <c r="BE106" s="210">
        <f>IF(N106="základní",J106,0)</f>
        <v>0</v>
      </c>
      <c r="BF106" s="210">
        <f>IF(N106="snížená",J106,0)</f>
        <v>0</v>
      </c>
      <c r="BG106" s="210">
        <f>IF(N106="zákl. přenesená",J106,0)</f>
        <v>0</v>
      </c>
      <c r="BH106" s="210">
        <f>IF(N106="sníž. přenesená",J106,0)</f>
        <v>0</v>
      </c>
      <c r="BI106" s="210">
        <f>IF(N106="nulová",J106,0)</f>
        <v>0</v>
      </c>
      <c r="BJ106" s="19" t="s">
        <v>22</v>
      </c>
      <c r="BK106" s="210">
        <f>ROUND(I106*H106,2)</f>
        <v>0</v>
      </c>
      <c r="BL106" s="19" t="s">
        <v>142</v>
      </c>
      <c r="BM106" s="209" t="s">
        <v>1290</v>
      </c>
    </row>
    <row r="107" spans="1:47" s="2" customFormat="1" ht="12">
      <c r="A107" s="40"/>
      <c r="B107" s="41"/>
      <c r="C107" s="42"/>
      <c r="D107" s="211" t="s">
        <v>144</v>
      </c>
      <c r="E107" s="42"/>
      <c r="F107" s="212" t="s">
        <v>308</v>
      </c>
      <c r="G107" s="42"/>
      <c r="H107" s="42"/>
      <c r="I107" s="213"/>
      <c r="J107" s="42"/>
      <c r="K107" s="42"/>
      <c r="L107" s="46"/>
      <c r="M107" s="214"/>
      <c r="N107" s="215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144</v>
      </c>
      <c r="AU107" s="19" t="s">
        <v>88</v>
      </c>
    </row>
    <row r="108" spans="1:47" s="2" customFormat="1" ht="12">
      <c r="A108" s="40"/>
      <c r="B108" s="41"/>
      <c r="C108" s="42"/>
      <c r="D108" s="229" t="s">
        <v>240</v>
      </c>
      <c r="E108" s="42"/>
      <c r="F108" s="230" t="s">
        <v>309</v>
      </c>
      <c r="G108" s="42"/>
      <c r="H108" s="42"/>
      <c r="I108" s="213"/>
      <c r="J108" s="42"/>
      <c r="K108" s="42"/>
      <c r="L108" s="46"/>
      <c r="M108" s="214"/>
      <c r="N108" s="215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240</v>
      </c>
      <c r="AU108" s="19" t="s">
        <v>88</v>
      </c>
    </row>
    <row r="109" spans="1:51" s="15" customFormat="1" ht="12">
      <c r="A109" s="15"/>
      <c r="B109" s="253"/>
      <c r="C109" s="254"/>
      <c r="D109" s="211" t="s">
        <v>242</v>
      </c>
      <c r="E109" s="255" t="s">
        <v>20</v>
      </c>
      <c r="F109" s="256" t="s">
        <v>1291</v>
      </c>
      <c r="G109" s="254"/>
      <c r="H109" s="255" t="s">
        <v>20</v>
      </c>
      <c r="I109" s="257"/>
      <c r="J109" s="254"/>
      <c r="K109" s="254"/>
      <c r="L109" s="258"/>
      <c r="M109" s="259"/>
      <c r="N109" s="260"/>
      <c r="O109" s="260"/>
      <c r="P109" s="260"/>
      <c r="Q109" s="260"/>
      <c r="R109" s="260"/>
      <c r="S109" s="260"/>
      <c r="T109" s="261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62" t="s">
        <v>242</v>
      </c>
      <c r="AU109" s="262" t="s">
        <v>88</v>
      </c>
      <c r="AV109" s="15" t="s">
        <v>22</v>
      </c>
      <c r="AW109" s="15" t="s">
        <v>40</v>
      </c>
      <c r="AX109" s="15" t="s">
        <v>79</v>
      </c>
      <c r="AY109" s="262" t="s">
        <v>137</v>
      </c>
    </row>
    <row r="110" spans="1:51" s="13" customFormat="1" ht="12">
      <c r="A110" s="13"/>
      <c r="B110" s="231"/>
      <c r="C110" s="232"/>
      <c r="D110" s="211" t="s">
        <v>242</v>
      </c>
      <c r="E110" s="233" t="s">
        <v>20</v>
      </c>
      <c r="F110" s="234" t="s">
        <v>1292</v>
      </c>
      <c r="G110" s="232"/>
      <c r="H110" s="235">
        <v>16</v>
      </c>
      <c r="I110" s="236"/>
      <c r="J110" s="232"/>
      <c r="K110" s="232"/>
      <c r="L110" s="237"/>
      <c r="M110" s="238"/>
      <c r="N110" s="239"/>
      <c r="O110" s="239"/>
      <c r="P110" s="239"/>
      <c r="Q110" s="239"/>
      <c r="R110" s="239"/>
      <c r="S110" s="239"/>
      <c r="T110" s="24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1" t="s">
        <v>242</v>
      </c>
      <c r="AU110" s="241" t="s">
        <v>88</v>
      </c>
      <c r="AV110" s="13" t="s">
        <v>88</v>
      </c>
      <c r="AW110" s="13" t="s">
        <v>40</v>
      </c>
      <c r="AX110" s="13" t="s">
        <v>22</v>
      </c>
      <c r="AY110" s="241" t="s">
        <v>137</v>
      </c>
    </row>
    <row r="111" spans="1:65" s="2" customFormat="1" ht="21.75" customHeight="1">
      <c r="A111" s="40"/>
      <c r="B111" s="41"/>
      <c r="C111" s="198" t="s">
        <v>162</v>
      </c>
      <c r="D111" s="198" t="s">
        <v>138</v>
      </c>
      <c r="E111" s="199" t="s">
        <v>1293</v>
      </c>
      <c r="F111" s="200" t="s">
        <v>1294</v>
      </c>
      <c r="G111" s="201" t="s">
        <v>285</v>
      </c>
      <c r="H111" s="202">
        <v>5795</v>
      </c>
      <c r="I111" s="203"/>
      <c r="J111" s="204">
        <f>ROUND(I111*H111,2)</f>
        <v>0</v>
      </c>
      <c r="K111" s="200" t="s">
        <v>237</v>
      </c>
      <c r="L111" s="46"/>
      <c r="M111" s="205" t="s">
        <v>20</v>
      </c>
      <c r="N111" s="206" t="s">
        <v>50</v>
      </c>
      <c r="O111" s="86"/>
      <c r="P111" s="207">
        <f>O111*H111</f>
        <v>0</v>
      </c>
      <c r="Q111" s="207">
        <v>0</v>
      </c>
      <c r="R111" s="207">
        <f>Q111*H111</f>
        <v>0</v>
      </c>
      <c r="S111" s="207">
        <v>0</v>
      </c>
      <c r="T111" s="208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09" t="s">
        <v>142</v>
      </c>
      <c r="AT111" s="209" t="s">
        <v>138</v>
      </c>
      <c r="AU111" s="209" t="s">
        <v>88</v>
      </c>
      <c r="AY111" s="19" t="s">
        <v>137</v>
      </c>
      <c r="BE111" s="210">
        <f>IF(N111="základní",J111,0)</f>
        <v>0</v>
      </c>
      <c r="BF111" s="210">
        <f>IF(N111="snížená",J111,0)</f>
        <v>0</v>
      </c>
      <c r="BG111" s="210">
        <f>IF(N111="zákl. přenesená",J111,0)</f>
        <v>0</v>
      </c>
      <c r="BH111" s="210">
        <f>IF(N111="sníž. přenesená",J111,0)</f>
        <v>0</v>
      </c>
      <c r="BI111" s="210">
        <f>IF(N111="nulová",J111,0)</f>
        <v>0</v>
      </c>
      <c r="BJ111" s="19" t="s">
        <v>22</v>
      </c>
      <c r="BK111" s="210">
        <f>ROUND(I111*H111,2)</f>
        <v>0</v>
      </c>
      <c r="BL111" s="19" t="s">
        <v>142</v>
      </c>
      <c r="BM111" s="209" t="s">
        <v>1295</v>
      </c>
    </row>
    <row r="112" spans="1:47" s="2" customFormat="1" ht="12">
      <c r="A112" s="40"/>
      <c r="B112" s="41"/>
      <c r="C112" s="42"/>
      <c r="D112" s="211" t="s">
        <v>144</v>
      </c>
      <c r="E112" s="42"/>
      <c r="F112" s="212" t="s">
        <v>1296</v>
      </c>
      <c r="G112" s="42"/>
      <c r="H112" s="42"/>
      <c r="I112" s="213"/>
      <c r="J112" s="42"/>
      <c r="K112" s="42"/>
      <c r="L112" s="46"/>
      <c r="M112" s="214"/>
      <c r="N112" s="215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144</v>
      </c>
      <c r="AU112" s="19" t="s">
        <v>88</v>
      </c>
    </row>
    <row r="113" spans="1:47" s="2" customFormat="1" ht="12">
      <c r="A113" s="40"/>
      <c r="B113" s="41"/>
      <c r="C113" s="42"/>
      <c r="D113" s="229" t="s">
        <v>240</v>
      </c>
      <c r="E113" s="42"/>
      <c r="F113" s="230" t="s">
        <v>1297</v>
      </c>
      <c r="G113" s="42"/>
      <c r="H113" s="42"/>
      <c r="I113" s="213"/>
      <c r="J113" s="42"/>
      <c r="K113" s="42"/>
      <c r="L113" s="46"/>
      <c r="M113" s="214"/>
      <c r="N113" s="215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240</v>
      </c>
      <c r="AU113" s="19" t="s">
        <v>88</v>
      </c>
    </row>
    <row r="114" spans="1:47" s="2" customFormat="1" ht="12">
      <c r="A114" s="40"/>
      <c r="B114" s="41"/>
      <c r="C114" s="42"/>
      <c r="D114" s="211" t="s">
        <v>145</v>
      </c>
      <c r="E114" s="42"/>
      <c r="F114" s="216" t="s">
        <v>1298</v>
      </c>
      <c r="G114" s="42"/>
      <c r="H114" s="42"/>
      <c r="I114" s="213"/>
      <c r="J114" s="42"/>
      <c r="K114" s="42"/>
      <c r="L114" s="46"/>
      <c r="M114" s="214"/>
      <c r="N114" s="215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145</v>
      </c>
      <c r="AU114" s="19" t="s">
        <v>88</v>
      </c>
    </row>
    <row r="115" spans="1:51" s="15" customFormat="1" ht="12">
      <c r="A115" s="15"/>
      <c r="B115" s="253"/>
      <c r="C115" s="254"/>
      <c r="D115" s="211" t="s">
        <v>242</v>
      </c>
      <c r="E115" s="255" t="s">
        <v>20</v>
      </c>
      <c r="F115" s="256" t="s">
        <v>1299</v>
      </c>
      <c r="G115" s="254"/>
      <c r="H115" s="255" t="s">
        <v>20</v>
      </c>
      <c r="I115" s="257"/>
      <c r="J115" s="254"/>
      <c r="K115" s="254"/>
      <c r="L115" s="258"/>
      <c r="M115" s="259"/>
      <c r="N115" s="260"/>
      <c r="O115" s="260"/>
      <c r="P115" s="260"/>
      <c r="Q115" s="260"/>
      <c r="R115" s="260"/>
      <c r="S115" s="260"/>
      <c r="T115" s="261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62" t="s">
        <v>242</v>
      </c>
      <c r="AU115" s="262" t="s">
        <v>88</v>
      </c>
      <c r="AV115" s="15" t="s">
        <v>22</v>
      </c>
      <c r="AW115" s="15" t="s">
        <v>40</v>
      </c>
      <c r="AX115" s="15" t="s">
        <v>79</v>
      </c>
      <c r="AY115" s="262" t="s">
        <v>137</v>
      </c>
    </row>
    <row r="116" spans="1:51" s="13" customFormat="1" ht="12">
      <c r="A116" s="13"/>
      <c r="B116" s="231"/>
      <c r="C116" s="232"/>
      <c r="D116" s="211" t="s">
        <v>242</v>
      </c>
      <c r="E116" s="233" t="s">
        <v>20</v>
      </c>
      <c r="F116" s="234" t="s">
        <v>1300</v>
      </c>
      <c r="G116" s="232"/>
      <c r="H116" s="235">
        <v>11590</v>
      </c>
      <c r="I116" s="236"/>
      <c r="J116" s="232"/>
      <c r="K116" s="232"/>
      <c r="L116" s="237"/>
      <c r="M116" s="238"/>
      <c r="N116" s="239"/>
      <c r="O116" s="239"/>
      <c r="P116" s="239"/>
      <c r="Q116" s="239"/>
      <c r="R116" s="239"/>
      <c r="S116" s="239"/>
      <c r="T116" s="24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1" t="s">
        <v>242</v>
      </c>
      <c r="AU116" s="241" t="s">
        <v>88</v>
      </c>
      <c r="AV116" s="13" t="s">
        <v>88</v>
      </c>
      <c r="AW116" s="13" t="s">
        <v>40</v>
      </c>
      <c r="AX116" s="13" t="s">
        <v>79</v>
      </c>
      <c r="AY116" s="241" t="s">
        <v>137</v>
      </c>
    </row>
    <row r="117" spans="1:51" s="15" customFormat="1" ht="12">
      <c r="A117" s="15"/>
      <c r="B117" s="253"/>
      <c r="C117" s="254"/>
      <c r="D117" s="211" t="s">
        <v>242</v>
      </c>
      <c r="E117" s="255" t="s">
        <v>20</v>
      </c>
      <c r="F117" s="256" t="s">
        <v>1301</v>
      </c>
      <c r="G117" s="254"/>
      <c r="H117" s="255" t="s">
        <v>20</v>
      </c>
      <c r="I117" s="257"/>
      <c r="J117" s="254"/>
      <c r="K117" s="254"/>
      <c r="L117" s="258"/>
      <c r="M117" s="259"/>
      <c r="N117" s="260"/>
      <c r="O117" s="260"/>
      <c r="P117" s="260"/>
      <c r="Q117" s="260"/>
      <c r="R117" s="260"/>
      <c r="S117" s="260"/>
      <c r="T117" s="261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62" t="s">
        <v>242</v>
      </c>
      <c r="AU117" s="262" t="s">
        <v>88</v>
      </c>
      <c r="AV117" s="15" t="s">
        <v>22</v>
      </c>
      <c r="AW117" s="15" t="s">
        <v>40</v>
      </c>
      <c r="AX117" s="15" t="s">
        <v>79</v>
      </c>
      <c r="AY117" s="262" t="s">
        <v>137</v>
      </c>
    </row>
    <row r="118" spans="1:51" s="13" customFormat="1" ht="12">
      <c r="A118" s="13"/>
      <c r="B118" s="231"/>
      <c r="C118" s="232"/>
      <c r="D118" s="211" t="s">
        <v>242</v>
      </c>
      <c r="E118" s="233" t="s">
        <v>20</v>
      </c>
      <c r="F118" s="234" t="s">
        <v>1302</v>
      </c>
      <c r="G118" s="232"/>
      <c r="H118" s="235">
        <v>5795</v>
      </c>
      <c r="I118" s="236"/>
      <c r="J118" s="232"/>
      <c r="K118" s="232"/>
      <c r="L118" s="237"/>
      <c r="M118" s="238"/>
      <c r="N118" s="239"/>
      <c r="O118" s="239"/>
      <c r="P118" s="239"/>
      <c r="Q118" s="239"/>
      <c r="R118" s="239"/>
      <c r="S118" s="239"/>
      <c r="T118" s="24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1" t="s">
        <v>242</v>
      </c>
      <c r="AU118" s="241" t="s">
        <v>88</v>
      </c>
      <c r="AV118" s="13" t="s">
        <v>88</v>
      </c>
      <c r="AW118" s="13" t="s">
        <v>40</v>
      </c>
      <c r="AX118" s="13" t="s">
        <v>22</v>
      </c>
      <c r="AY118" s="241" t="s">
        <v>137</v>
      </c>
    </row>
    <row r="119" spans="1:65" s="2" customFormat="1" ht="21.75" customHeight="1">
      <c r="A119" s="40"/>
      <c r="B119" s="41"/>
      <c r="C119" s="198" t="s">
        <v>166</v>
      </c>
      <c r="D119" s="198" t="s">
        <v>138</v>
      </c>
      <c r="E119" s="199" t="s">
        <v>1303</v>
      </c>
      <c r="F119" s="200" t="s">
        <v>1304</v>
      </c>
      <c r="G119" s="201" t="s">
        <v>285</v>
      </c>
      <c r="H119" s="202">
        <v>5795</v>
      </c>
      <c r="I119" s="203"/>
      <c r="J119" s="204">
        <f>ROUND(I119*H119,2)</f>
        <v>0</v>
      </c>
      <c r="K119" s="200" t="s">
        <v>237</v>
      </c>
      <c r="L119" s="46"/>
      <c r="M119" s="205" t="s">
        <v>20</v>
      </c>
      <c r="N119" s="206" t="s">
        <v>50</v>
      </c>
      <c r="O119" s="86"/>
      <c r="P119" s="207">
        <f>O119*H119</f>
        <v>0</v>
      </c>
      <c r="Q119" s="207">
        <v>0</v>
      </c>
      <c r="R119" s="207">
        <f>Q119*H119</f>
        <v>0</v>
      </c>
      <c r="S119" s="207">
        <v>0</v>
      </c>
      <c r="T119" s="208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09" t="s">
        <v>142</v>
      </c>
      <c r="AT119" s="209" t="s">
        <v>138</v>
      </c>
      <c r="AU119" s="209" t="s">
        <v>88</v>
      </c>
      <c r="AY119" s="19" t="s">
        <v>137</v>
      </c>
      <c r="BE119" s="210">
        <f>IF(N119="základní",J119,0)</f>
        <v>0</v>
      </c>
      <c r="BF119" s="210">
        <f>IF(N119="snížená",J119,0)</f>
        <v>0</v>
      </c>
      <c r="BG119" s="210">
        <f>IF(N119="zákl. přenesená",J119,0)</f>
        <v>0</v>
      </c>
      <c r="BH119" s="210">
        <f>IF(N119="sníž. přenesená",J119,0)</f>
        <v>0</v>
      </c>
      <c r="BI119" s="210">
        <f>IF(N119="nulová",J119,0)</f>
        <v>0</v>
      </c>
      <c r="BJ119" s="19" t="s">
        <v>22</v>
      </c>
      <c r="BK119" s="210">
        <f>ROUND(I119*H119,2)</f>
        <v>0</v>
      </c>
      <c r="BL119" s="19" t="s">
        <v>142</v>
      </c>
      <c r="BM119" s="209" t="s">
        <v>1305</v>
      </c>
    </row>
    <row r="120" spans="1:47" s="2" customFormat="1" ht="12">
      <c r="A120" s="40"/>
      <c r="B120" s="41"/>
      <c r="C120" s="42"/>
      <c r="D120" s="211" t="s">
        <v>144</v>
      </c>
      <c r="E120" s="42"/>
      <c r="F120" s="212" t="s">
        <v>1306</v>
      </c>
      <c r="G120" s="42"/>
      <c r="H120" s="42"/>
      <c r="I120" s="213"/>
      <c r="J120" s="42"/>
      <c r="K120" s="42"/>
      <c r="L120" s="46"/>
      <c r="M120" s="214"/>
      <c r="N120" s="215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144</v>
      </c>
      <c r="AU120" s="19" t="s">
        <v>88</v>
      </c>
    </row>
    <row r="121" spans="1:47" s="2" customFormat="1" ht="12">
      <c r="A121" s="40"/>
      <c r="B121" s="41"/>
      <c r="C121" s="42"/>
      <c r="D121" s="229" t="s">
        <v>240</v>
      </c>
      <c r="E121" s="42"/>
      <c r="F121" s="230" t="s">
        <v>1307</v>
      </c>
      <c r="G121" s="42"/>
      <c r="H121" s="42"/>
      <c r="I121" s="213"/>
      <c r="J121" s="42"/>
      <c r="K121" s="42"/>
      <c r="L121" s="46"/>
      <c r="M121" s="214"/>
      <c r="N121" s="215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240</v>
      </c>
      <c r="AU121" s="19" t="s">
        <v>88</v>
      </c>
    </row>
    <row r="122" spans="1:47" s="2" customFormat="1" ht="12">
      <c r="A122" s="40"/>
      <c r="B122" s="41"/>
      <c r="C122" s="42"/>
      <c r="D122" s="211" t="s">
        <v>145</v>
      </c>
      <c r="E122" s="42"/>
      <c r="F122" s="216" t="s">
        <v>1298</v>
      </c>
      <c r="G122" s="42"/>
      <c r="H122" s="42"/>
      <c r="I122" s="213"/>
      <c r="J122" s="42"/>
      <c r="K122" s="42"/>
      <c r="L122" s="46"/>
      <c r="M122" s="214"/>
      <c r="N122" s="215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145</v>
      </c>
      <c r="AU122" s="19" t="s">
        <v>88</v>
      </c>
    </row>
    <row r="123" spans="1:51" s="15" customFormat="1" ht="12">
      <c r="A123" s="15"/>
      <c r="B123" s="253"/>
      <c r="C123" s="254"/>
      <c r="D123" s="211" t="s">
        <v>242</v>
      </c>
      <c r="E123" s="255" t="s">
        <v>20</v>
      </c>
      <c r="F123" s="256" t="s">
        <v>1299</v>
      </c>
      <c r="G123" s="254"/>
      <c r="H123" s="255" t="s">
        <v>20</v>
      </c>
      <c r="I123" s="257"/>
      <c r="J123" s="254"/>
      <c r="K123" s="254"/>
      <c r="L123" s="258"/>
      <c r="M123" s="259"/>
      <c r="N123" s="260"/>
      <c r="O123" s="260"/>
      <c r="P123" s="260"/>
      <c r="Q123" s="260"/>
      <c r="R123" s="260"/>
      <c r="S123" s="260"/>
      <c r="T123" s="261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62" t="s">
        <v>242</v>
      </c>
      <c r="AU123" s="262" t="s">
        <v>88</v>
      </c>
      <c r="AV123" s="15" t="s">
        <v>22</v>
      </c>
      <c r="AW123" s="15" t="s">
        <v>40</v>
      </c>
      <c r="AX123" s="15" t="s">
        <v>79</v>
      </c>
      <c r="AY123" s="262" t="s">
        <v>137</v>
      </c>
    </row>
    <row r="124" spans="1:51" s="13" customFormat="1" ht="12">
      <c r="A124" s="13"/>
      <c r="B124" s="231"/>
      <c r="C124" s="232"/>
      <c r="D124" s="211" t="s">
        <v>242</v>
      </c>
      <c r="E124" s="233" t="s">
        <v>20</v>
      </c>
      <c r="F124" s="234" t="s">
        <v>1300</v>
      </c>
      <c r="G124" s="232"/>
      <c r="H124" s="235">
        <v>11590</v>
      </c>
      <c r="I124" s="236"/>
      <c r="J124" s="232"/>
      <c r="K124" s="232"/>
      <c r="L124" s="237"/>
      <c r="M124" s="238"/>
      <c r="N124" s="239"/>
      <c r="O124" s="239"/>
      <c r="P124" s="239"/>
      <c r="Q124" s="239"/>
      <c r="R124" s="239"/>
      <c r="S124" s="239"/>
      <c r="T124" s="24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1" t="s">
        <v>242</v>
      </c>
      <c r="AU124" s="241" t="s">
        <v>88</v>
      </c>
      <c r="AV124" s="13" t="s">
        <v>88</v>
      </c>
      <c r="AW124" s="13" t="s">
        <v>40</v>
      </c>
      <c r="AX124" s="13" t="s">
        <v>79</v>
      </c>
      <c r="AY124" s="241" t="s">
        <v>137</v>
      </c>
    </row>
    <row r="125" spans="1:51" s="15" customFormat="1" ht="12">
      <c r="A125" s="15"/>
      <c r="B125" s="253"/>
      <c r="C125" s="254"/>
      <c r="D125" s="211" t="s">
        <v>242</v>
      </c>
      <c r="E125" s="255" t="s">
        <v>20</v>
      </c>
      <c r="F125" s="256" t="s">
        <v>1308</v>
      </c>
      <c r="G125" s="254"/>
      <c r="H125" s="255" t="s">
        <v>20</v>
      </c>
      <c r="I125" s="257"/>
      <c r="J125" s="254"/>
      <c r="K125" s="254"/>
      <c r="L125" s="258"/>
      <c r="M125" s="259"/>
      <c r="N125" s="260"/>
      <c r="O125" s="260"/>
      <c r="P125" s="260"/>
      <c r="Q125" s="260"/>
      <c r="R125" s="260"/>
      <c r="S125" s="260"/>
      <c r="T125" s="261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62" t="s">
        <v>242</v>
      </c>
      <c r="AU125" s="262" t="s">
        <v>88</v>
      </c>
      <c r="AV125" s="15" t="s">
        <v>22</v>
      </c>
      <c r="AW125" s="15" t="s">
        <v>40</v>
      </c>
      <c r="AX125" s="15" t="s">
        <v>79</v>
      </c>
      <c r="AY125" s="262" t="s">
        <v>137</v>
      </c>
    </row>
    <row r="126" spans="1:51" s="13" customFormat="1" ht="12">
      <c r="A126" s="13"/>
      <c r="B126" s="231"/>
      <c r="C126" s="232"/>
      <c r="D126" s="211" t="s">
        <v>242</v>
      </c>
      <c r="E126" s="233" t="s">
        <v>20</v>
      </c>
      <c r="F126" s="234" t="s">
        <v>1302</v>
      </c>
      <c r="G126" s="232"/>
      <c r="H126" s="235">
        <v>5795</v>
      </c>
      <c r="I126" s="236"/>
      <c r="J126" s="232"/>
      <c r="K126" s="232"/>
      <c r="L126" s="237"/>
      <c r="M126" s="238"/>
      <c r="N126" s="239"/>
      <c r="O126" s="239"/>
      <c r="P126" s="239"/>
      <c r="Q126" s="239"/>
      <c r="R126" s="239"/>
      <c r="S126" s="239"/>
      <c r="T126" s="24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1" t="s">
        <v>242</v>
      </c>
      <c r="AU126" s="241" t="s">
        <v>88</v>
      </c>
      <c r="AV126" s="13" t="s">
        <v>88</v>
      </c>
      <c r="AW126" s="13" t="s">
        <v>40</v>
      </c>
      <c r="AX126" s="13" t="s">
        <v>22</v>
      </c>
      <c r="AY126" s="241" t="s">
        <v>137</v>
      </c>
    </row>
    <row r="127" spans="1:65" s="2" customFormat="1" ht="21.75" customHeight="1">
      <c r="A127" s="40"/>
      <c r="B127" s="41"/>
      <c r="C127" s="198" t="s">
        <v>170</v>
      </c>
      <c r="D127" s="198" t="s">
        <v>138</v>
      </c>
      <c r="E127" s="199" t="s">
        <v>337</v>
      </c>
      <c r="F127" s="200" t="s">
        <v>338</v>
      </c>
      <c r="G127" s="201" t="s">
        <v>285</v>
      </c>
      <c r="H127" s="202">
        <v>21778.459</v>
      </c>
      <c r="I127" s="203"/>
      <c r="J127" s="204">
        <f>ROUND(I127*H127,2)</f>
        <v>0</v>
      </c>
      <c r="K127" s="200" t="s">
        <v>237</v>
      </c>
      <c r="L127" s="46"/>
      <c r="M127" s="205" t="s">
        <v>20</v>
      </c>
      <c r="N127" s="206" t="s">
        <v>50</v>
      </c>
      <c r="O127" s="86"/>
      <c r="P127" s="207">
        <f>O127*H127</f>
        <v>0</v>
      </c>
      <c r="Q127" s="207">
        <v>0</v>
      </c>
      <c r="R127" s="207">
        <f>Q127*H127</f>
        <v>0</v>
      </c>
      <c r="S127" s="207">
        <v>0</v>
      </c>
      <c r="T127" s="208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09" t="s">
        <v>142</v>
      </c>
      <c r="AT127" s="209" t="s">
        <v>138</v>
      </c>
      <c r="AU127" s="209" t="s">
        <v>88</v>
      </c>
      <c r="AY127" s="19" t="s">
        <v>137</v>
      </c>
      <c r="BE127" s="210">
        <f>IF(N127="základní",J127,0)</f>
        <v>0</v>
      </c>
      <c r="BF127" s="210">
        <f>IF(N127="snížená",J127,0)</f>
        <v>0</v>
      </c>
      <c r="BG127" s="210">
        <f>IF(N127="zákl. přenesená",J127,0)</f>
        <v>0</v>
      </c>
      <c r="BH127" s="210">
        <f>IF(N127="sníž. přenesená",J127,0)</f>
        <v>0</v>
      </c>
      <c r="BI127" s="210">
        <f>IF(N127="nulová",J127,0)</f>
        <v>0</v>
      </c>
      <c r="BJ127" s="19" t="s">
        <v>22</v>
      </c>
      <c r="BK127" s="210">
        <f>ROUND(I127*H127,2)</f>
        <v>0</v>
      </c>
      <c r="BL127" s="19" t="s">
        <v>142</v>
      </c>
      <c r="BM127" s="209" t="s">
        <v>1309</v>
      </c>
    </row>
    <row r="128" spans="1:47" s="2" customFormat="1" ht="12">
      <c r="A128" s="40"/>
      <c r="B128" s="41"/>
      <c r="C128" s="42"/>
      <c r="D128" s="211" t="s">
        <v>144</v>
      </c>
      <c r="E128" s="42"/>
      <c r="F128" s="212" t="s">
        <v>340</v>
      </c>
      <c r="G128" s="42"/>
      <c r="H128" s="42"/>
      <c r="I128" s="213"/>
      <c r="J128" s="42"/>
      <c r="K128" s="42"/>
      <c r="L128" s="46"/>
      <c r="M128" s="214"/>
      <c r="N128" s="215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144</v>
      </c>
      <c r="AU128" s="19" t="s">
        <v>88</v>
      </c>
    </row>
    <row r="129" spans="1:47" s="2" customFormat="1" ht="12">
      <c r="A129" s="40"/>
      <c r="B129" s="41"/>
      <c r="C129" s="42"/>
      <c r="D129" s="229" t="s">
        <v>240</v>
      </c>
      <c r="E129" s="42"/>
      <c r="F129" s="230" t="s">
        <v>341</v>
      </c>
      <c r="G129" s="42"/>
      <c r="H129" s="42"/>
      <c r="I129" s="213"/>
      <c r="J129" s="42"/>
      <c r="K129" s="42"/>
      <c r="L129" s="46"/>
      <c r="M129" s="214"/>
      <c r="N129" s="215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240</v>
      </c>
      <c r="AU129" s="19" t="s">
        <v>88</v>
      </c>
    </row>
    <row r="130" spans="1:51" s="15" customFormat="1" ht="12">
      <c r="A130" s="15"/>
      <c r="B130" s="253"/>
      <c r="C130" s="254"/>
      <c r="D130" s="211" t="s">
        <v>242</v>
      </c>
      <c r="E130" s="255" t="s">
        <v>20</v>
      </c>
      <c r="F130" s="256" t="s">
        <v>1310</v>
      </c>
      <c r="G130" s="254"/>
      <c r="H130" s="255" t="s">
        <v>20</v>
      </c>
      <c r="I130" s="257"/>
      <c r="J130" s="254"/>
      <c r="K130" s="254"/>
      <c r="L130" s="258"/>
      <c r="M130" s="259"/>
      <c r="N130" s="260"/>
      <c r="O130" s="260"/>
      <c r="P130" s="260"/>
      <c r="Q130" s="260"/>
      <c r="R130" s="260"/>
      <c r="S130" s="260"/>
      <c r="T130" s="261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62" t="s">
        <v>242</v>
      </c>
      <c r="AU130" s="262" t="s">
        <v>88</v>
      </c>
      <c r="AV130" s="15" t="s">
        <v>22</v>
      </c>
      <c r="AW130" s="15" t="s">
        <v>40</v>
      </c>
      <c r="AX130" s="15" t="s">
        <v>79</v>
      </c>
      <c r="AY130" s="262" t="s">
        <v>137</v>
      </c>
    </row>
    <row r="131" spans="1:51" s="13" customFormat="1" ht="12">
      <c r="A131" s="13"/>
      <c r="B131" s="231"/>
      <c r="C131" s="232"/>
      <c r="D131" s="211" t="s">
        <v>242</v>
      </c>
      <c r="E131" s="233" t="s">
        <v>20</v>
      </c>
      <c r="F131" s="234" t="s">
        <v>1300</v>
      </c>
      <c r="G131" s="232"/>
      <c r="H131" s="235">
        <v>11590</v>
      </c>
      <c r="I131" s="236"/>
      <c r="J131" s="232"/>
      <c r="K131" s="232"/>
      <c r="L131" s="237"/>
      <c r="M131" s="238"/>
      <c r="N131" s="239"/>
      <c r="O131" s="239"/>
      <c r="P131" s="239"/>
      <c r="Q131" s="239"/>
      <c r="R131" s="239"/>
      <c r="S131" s="239"/>
      <c r="T131" s="24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1" t="s">
        <v>242</v>
      </c>
      <c r="AU131" s="241" t="s">
        <v>88</v>
      </c>
      <c r="AV131" s="13" t="s">
        <v>88</v>
      </c>
      <c r="AW131" s="13" t="s">
        <v>40</v>
      </c>
      <c r="AX131" s="13" t="s">
        <v>79</v>
      </c>
      <c r="AY131" s="241" t="s">
        <v>137</v>
      </c>
    </row>
    <row r="132" spans="1:51" s="16" customFormat="1" ht="12">
      <c r="A132" s="16"/>
      <c r="B132" s="273"/>
      <c r="C132" s="274"/>
      <c r="D132" s="211" t="s">
        <v>242</v>
      </c>
      <c r="E132" s="275" t="s">
        <v>20</v>
      </c>
      <c r="F132" s="276" t="s">
        <v>345</v>
      </c>
      <c r="G132" s="274"/>
      <c r="H132" s="277">
        <v>11590</v>
      </c>
      <c r="I132" s="278"/>
      <c r="J132" s="274"/>
      <c r="K132" s="274"/>
      <c r="L132" s="279"/>
      <c r="M132" s="280"/>
      <c r="N132" s="281"/>
      <c r="O132" s="281"/>
      <c r="P132" s="281"/>
      <c r="Q132" s="281"/>
      <c r="R132" s="281"/>
      <c r="S132" s="281"/>
      <c r="T132" s="282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T132" s="283" t="s">
        <v>242</v>
      </c>
      <c r="AU132" s="283" t="s">
        <v>88</v>
      </c>
      <c r="AV132" s="16" t="s">
        <v>151</v>
      </c>
      <c r="AW132" s="16" t="s">
        <v>40</v>
      </c>
      <c r="AX132" s="16" t="s">
        <v>79</v>
      </c>
      <c r="AY132" s="283" t="s">
        <v>137</v>
      </c>
    </row>
    <row r="133" spans="1:51" s="15" customFormat="1" ht="12">
      <c r="A133" s="15"/>
      <c r="B133" s="253"/>
      <c r="C133" s="254"/>
      <c r="D133" s="211" t="s">
        <v>242</v>
      </c>
      <c r="E133" s="255" t="s">
        <v>20</v>
      </c>
      <c r="F133" s="256" t="s">
        <v>1311</v>
      </c>
      <c r="G133" s="254"/>
      <c r="H133" s="255" t="s">
        <v>20</v>
      </c>
      <c r="I133" s="257"/>
      <c r="J133" s="254"/>
      <c r="K133" s="254"/>
      <c r="L133" s="258"/>
      <c r="M133" s="259"/>
      <c r="N133" s="260"/>
      <c r="O133" s="260"/>
      <c r="P133" s="260"/>
      <c r="Q133" s="260"/>
      <c r="R133" s="260"/>
      <c r="S133" s="260"/>
      <c r="T133" s="261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2" t="s">
        <v>242</v>
      </c>
      <c r="AU133" s="262" t="s">
        <v>88</v>
      </c>
      <c r="AV133" s="15" t="s">
        <v>22</v>
      </c>
      <c r="AW133" s="15" t="s">
        <v>40</v>
      </c>
      <c r="AX133" s="15" t="s">
        <v>79</v>
      </c>
      <c r="AY133" s="262" t="s">
        <v>137</v>
      </c>
    </row>
    <row r="134" spans="1:51" s="15" customFormat="1" ht="12">
      <c r="A134" s="15"/>
      <c r="B134" s="253"/>
      <c r="C134" s="254"/>
      <c r="D134" s="211" t="s">
        <v>242</v>
      </c>
      <c r="E134" s="255" t="s">
        <v>20</v>
      </c>
      <c r="F134" s="256" t="s">
        <v>1312</v>
      </c>
      <c r="G134" s="254"/>
      <c r="H134" s="255" t="s">
        <v>20</v>
      </c>
      <c r="I134" s="257"/>
      <c r="J134" s="254"/>
      <c r="K134" s="254"/>
      <c r="L134" s="258"/>
      <c r="M134" s="259"/>
      <c r="N134" s="260"/>
      <c r="O134" s="260"/>
      <c r="P134" s="260"/>
      <c r="Q134" s="260"/>
      <c r="R134" s="260"/>
      <c r="S134" s="260"/>
      <c r="T134" s="261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2" t="s">
        <v>242</v>
      </c>
      <c r="AU134" s="262" t="s">
        <v>88</v>
      </c>
      <c r="AV134" s="15" t="s">
        <v>22</v>
      </c>
      <c r="AW134" s="15" t="s">
        <v>40</v>
      </c>
      <c r="AX134" s="15" t="s">
        <v>79</v>
      </c>
      <c r="AY134" s="262" t="s">
        <v>137</v>
      </c>
    </row>
    <row r="135" spans="1:51" s="13" customFormat="1" ht="12">
      <c r="A135" s="13"/>
      <c r="B135" s="231"/>
      <c r="C135" s="232"/>
      <c r="D135" s="211" t="s">
        <v>242</v>
      </c>
      <c r="E135" s="233" t="s">
        <v>20</v>
      </c>
      <c r="F135" s="234" t="s">
        <v>1313</v>
      </c>
      <c r="G135" s="232"/>
      <c r="H135" s="235">
        <v>5097</v>
      </c>
      <c r="I135" s="236"/>
      <c r="J135" s="232"/>
      <c r="K135" s="232"/>
      <c r="L135" s="237"/>
      <c r="M135" s="238"/>
      <c r="N135" s="239"/>
      <c r="O135" s="239"/>
      <c r="P135" s="239"/>
      <c r="Q135" s="239"/>
      <c r="R135" s="239"/>
      <c r="S135" s="239"/>
      <c r="T135" s="24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1" t="s">
        <v>242</v>
      </c>
      <c r="AU135" s="241" t="s">
        <v>88</v>
      </c>
      <c r="AV135" s="13" t="s">
        <v>88</v>
      </c>
      <c r="AW135" s="13" t="s">
        <v>40</v>
      </c>
      <c r="AX135" s="13" t="s">
        <v>79</v>
      </c>
      <c r="AY135" s="241" t="s">
        <v>137</v>
      </c>
    </row>
    <row r="136" spans="1:51" s="13" customFormat="1" ht="12">
      <c r="A136" s="13"/>
      <c r="B136" s="231"/>
      <c r="C136" s="232"/>
      <c r="D136" s="211" t="s">
        <v>242</v>
      </c>
      <c r="E136" s="233" t="s">
        <v>20</v>
      </c>
      <c r="F136" s="234" t="s">
        <v>1314</v>
      </c>
      <c r="G136" s="232"/>
      <c r="H136" s="235">
        <v>58.584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242</v>
      </c>
      <c r="AU136" s="241" t="s">
        <v>88</v>
      </c>
      <c r="AV136" s="13" t="s">
        <v>88</v>
      </c>
      <c r="AW136" s="13" t="s">
        <v>40</v>
      </c>
      <c r="AX136" s="13" t="s">
        <v>79</v>
      </c>
      <c r="AY136" s="241" t="s">
        <v>137</v>
      </c>
    </row>
    <row r="137" spans="1:51" s="13" customFormat="1" ht="12">
      <c r="A137" s="13"/>
      <c r="B137" s="231"/>
      <c r="C137" s="232"/>
      <c r="D137" s="211" t="s">
        <v>242</v>
      </c>
      <c r="E137" s="233" t="s">
        <v>20</v>
      </c>
      <c r="F137" s="234" t="s">
        <v>1315</v>
      </c>
      <c r="G137" s="232"/>
      <c r="H137" s="235">
        <v>555.08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1" t="s">
        <v>242</v>
      </c>
      <c r="AU137" s="241" t="s">
        <v>88</v>
      </c>
      <c r="AV137" s="13" t="s">
        <v>88</v>
      </c>
      <c r="AW137" s="13" t="s">
        <v>40</v>
      </c>
      <c r="AX137" s="13" t="s">
        <v>79</v>
      </c>
      <c r="AY137" s="241" t="s">
        <v>137</v>
      </c>
    </row>
    <row r="138" spans="1:51" s="15" customFormat="1" ht="12">
      <c r="A138" s="15"/>
      <c r="B138" s="253"/>
      <c r="C138" s="254"/>
      <c r="D138" s="211" t="s">
        <v>242</v>
      </c>
      <c r="E138" s="255" t="s">
        <v>20</v>
      </c>
      <c r="F138" s="256" t="s">
        <v>1316</v>
      </c>
      <c r="G138" s="254"/>
      <c r="H138" s="255" t="s">
        <v>20</v>
      </c>
      <c r="I138" s="257"/>
      <c r="J138" s="254"/>
      <c r="K138" s="254"/>
      <c r="L138" s="258"/>
      <c r="M138" s="259"/>
      <c r="N138" s="260"/>
      <c r="O138" s="260"/>
      <c r="P138" s="260"/>
      <c r="Q138" s="260"/>
      <c r="R138" s="260"/>
      <c r="S138" s="260"/>
      <c r="T138" s="261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2" t="s">
        <v>242</v>
      </c>
      <c r="AU138" s="262" t="s">
        <v>88</v>
      </c>
      <c r="AV138" s="15" t="s">
        <v>22</v>
      </c>
      <c r="AW138" s="15" t="s">
        <v>40</v>
      </c>
      <c r="AX138" s="15" t="s">
        <v>79</v>
      </c>
      <c r="AY138" s="262" t="s">
        <v>137</v>
      </c>
    </row>
    <row r="139" spans="1:51" s="13" customFormat="1" ht="12">
      <c r="A139" s="13"/>
      <c r="B139" s="231"/>
      <c r="C139" s="232"/>
      <c r="D139" s="211" t="s">
        <v>242</v>
      </c>
      <c r="E139" s="233" t="s">
        <v>20</v>
      </c>
      <c r="F139" s="234" t="s">
        <v>1317</v>
      </c>
      <c r="G139" s="232"/>
      <c r="H139" s="235">
        <v>384.256</v>
      </c>
      <c r="I139" s="236"/>
      <c r="J139" s="232"/>
      <c r="K139" s="232"/>
      <c r="L139" s="237"/>
      <c r="M139" s="238"/>
      <c r="N139" s="239"/>
      <c r="O139" s="239"/>
      <c r="P139" s="239"/>
      <c r="Q139" s="239"/>
      <c r="R139" s="239"/>
      <c r="S139" s="239"/>
      <c r="T139" s="24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1" t="s">
        <v>242</v>
      </c>
      <c r="AU139" s="241" t="s">
        <v>88</v>
      </c>
      <c r="AV139" s="13" t="s">
        <v>88</v>
      </c>
      <c r="AW139" s="13" t="s">
        <v>40</v>
      </c>
      <c r="AX139" s="13" t="s">
        <v>79</v>
      </c>
      <c r="AY139" s="241" t="s">
        <v>137</v>
      </c>
    </row>
    <row r="140" spans="1:51" s="15" customFormat="1" ht="12">
      <c r="A140" s="15"/>
      <c r="B140" s="253"/>
      <c r="C140" s="254"/>
      <c r="D140" s="211" t="s">
        <v>242</v>
      </c>
      <c r="E140" s="255" t="s">
        <v>20</v>
      </c>
      <c r="F140" s="256" t="s">
        <v>1318</v>
      </c>
      <c r="G140" s="254"/>
      <c r="H140" s="255" t="s">
        <v>20</v>
      </c>
      <c r="I140" s="257"/>
      <c r="J140" s="254"/>
      <c r="K140" s="254"/>
      <c r="L140" s="258"/>
      <c r="M140" s="259"/>
      <c r="N140" s="260"/>
      <c r="O140" s="260"/>
      <c r="P140" s="260"/>
      <c r="Q140" s="260"/>
      <c r="R140" s="260"/>
      <c r="S140" s="260"/>
      <c r="T140" s="261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2" t="s">
        <v>242</v>
      </c>
      <c r="AU140" s="262" t="s">
        <v>88</v>
      </c>
      <c r="AV140" s="15" t="s">
        <v>22</v>
      </c>
      <c r="AW140" s="15" t="s">
        <v>40</v>
      </c>
      <c r="AX140" s="15" t="s">
        <v>79</v>
      </c>
      <c r="AY140" s="262" t="s">
        <v>137</v>
      </c>
    </row>
    <row r="141" spans="1:51" s="13" customFormat="1" ht="12">
      <c r="A141" s="13"/>
      <c r="B141" s="231"/>
      <c r="C141" s="232"/>
      <c r="D141" s="211" t="s">
        <v>242</v>
      </c>
      <c r="E141" s="233" t="s">
        <v>20</v>
      </c>
      <c r="F141" s="234" t="s">
        <v>1319</v>
      </c>
      <c r="G141" s="232"/>
      <c r="H141" s="235">
        <v>740.992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242</v>
      </c>
      <c r="AU141" s="241" t="s">
        <v>88</v>
      </c>
      <c r="AV141" s="13" t="s">
        <v>88</v>
      </c>
      <c r="AW141" s="13" t="s">
        <v>40</v>
      </c>
      <c r="AX141" s="13" t="s">
        <v>79</v>
      </c>
      <c r="AY141" s="241" t="s">
        <v>137</v>
      </c>
    </row>
    <row r="142" spans="1:51" s="13" customFormat="1" ht="12">
      <c r="A142" s="13"/>
      <c r="B142" s="231"/>
      <c r="C142" s="232"/>
      <c r="D142" s="211" t="s">
        <v>242</v>
      </c>
      <c r="E142" s="233" t="s">
        <v>20</v>
      </c>
      <c r="F142" s="234" t="s">
        <v>1320</v>
      </c>
      <c r="G142" s="232"/>
      <c r="H142" s="235">
        <v>1667.9</v>
      </c>
      <c r="I142" s="236"/>
      <c r="J142" s="232"/>
      <c r="K142" s="232"/>
      <c r="L142" s="237"/>
      <c r="M142" s="238"/>
      <c r="N142" s="239"/>
      <c r="O142" s="239"/>
      <c r="P142" s="239"/>
      <c r="Q142" s="239"/>
      <c r="R142" s="239"/>
      <c r="S142" s="239"/>
      <c r="T142" s="24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1" t="s">
        <v>242</v>
      </c>
      <c r="AU142" s="241" t="s">
        <v>88</v>
      </c>
      <c r="AV142" s="13" t="s">
        <v>88</v>
      </c>
      <c r="AW142" s="13" t="s">
        <v>40</v>
      </c>
      <c r="AX142" s="13" t="s">
        <v>79</v>
      </c>
      <c r="AY142" s="241" t="s">
        <v>137</v>
      </c>
    </row>
    <row r="143" spans="1:51" s="16" customFormat="1" ht="12">
      <c r="A143" s="16"/>
      <c r="B143" s="273"/>
      <c r="C143" s="274"/>
      <c r="D143" s="211" t="s">
        <v>242</v>
      </c>
      <c r="E143" s="275" t="s">
        <v>20</v>
      </c>
      <c r="F143" s="276" t="s">
        <v>345</v>
      </c>
      <c r="G143" s="274"/>
      <c r="H143" s="277">
        <v>8503.812</v>
      </c>
      <c r="I143" s="278"/>
      <c r="J143" s="274"/>
      <c r="K143" s="274"/>
      <c r="L143" s="279"/>
      <c r="M143" s="280"/>
      <c r="N143" s="281"/>
      <c r="O143" s="281"/>
      <c r="P143" s="281"/>
      <c r="Q143" s="281"/>
      <c r="R143" s="281"/>
      <c r="S143" s="281"/>
      <c r="T143" s="282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T143" s="283" t="s">
        <v>242</v>
      </c>
      <c r="AU143" s="283" t="s">
        <v>88</v>
      </c>
      <c r="AV143" s="16" t="s">
        <v>151</v>
      </c>
      <c r="AW143" s="16" t="s">
        <v>40</v>
      </c>
      <c r="AX143" s="16" t="s">
        <v>79</v>
      </c>
      <c r="AY143" s="283" t="s">
        <v>137</v>
      </c>
    </row>
    <row r="144" spans="1:51" s="15" customFormat="1" ht="12">
      <c r="A144" s="15"/>
      <c r="B144" s="253"/>
      <c r="C144" s="254"/>
      <c r="D144" s="211" t="s">
        <v>242</v>
      </c>
      <c r="E144" s="255" t="s">
        <v>20</v>
      </c>
      <c r="F144" s="256" t="s">
        <v>1321</v>
      </c>
      <c r="G144" s="254"/>
      <c r="H144" s="255" t="s">
        <v>20</v>
      </c>
      <c r="I144" s="257"/>
      <c r="J144" s="254"/>
      <c r="K144" s="254"/>
      <c r="L144" s="258"/>
      <c r="M144" s="259"/>
      <c r="N144" s="260"/>
      <c r="O144" s="260"/>
      <c r="P144" s="260"/>
      <c r="Q144" s="260"/>
      <c r="R144" s="260"/>
      <c r="S144" s="260"/>
      <c r="T144" s="261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62" t="s">
        <v>242</v>
      </c>
      <c r="AU144" s="262" t="s">
        <v>88</v>
      </c>
      <c r="AV144" s="15" t="s">
        <v>22</v>
      </c>
      <c r="AW144" s="15" t="s">
        <v>40</v>
      </c>
      <c r="AX144" s="15" t="s">
        <v>79</v>
      </c>
      <c r="AY144" s="262" t="s">
        <v>137</v>
      </c>
    </row>
    <row r="145" spans="1:51" s="13" customFormat="1" ht="12">
      <c r="A145" s="13"/>
      <c r="B145" s="231"/>
      <c r="C145" s="232"/>
      <c r="D145" s="211" t="s">
        <v>242</v>
      </c>
      <c r="E145" s="233" t="s">
        <v>20</v>
      </c>
      <c r="F145" s="234" t="s">
        <v>1322</v>
      </c>
      <c r="G145" s="232"/>
      <c r="H145" s="235">
        <v>156.647</v>
      </c>
      <c r="I145" s="236"/>
      <c r="J145" s="232"/>
      <c r="K145" s="232"/>
      <c r="L145" s="237"/>
      <c r="M145" s="238"/>
      <c r="N145" s="239"/>
      <c r="O145" s="239"/>
      <c r="P145" s="239"/>
      <c r="Q145" s="239"/>
      <c r="R145" s="239"/>
      <c r="S145" s="239"/>
      <c r="T145" s="24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1" t="s">
        <v>242</v>
      </c>
      <c r="AU145" s="241" t="s">
        <v>88</v>
      </c>
      <c r="AV145" s="13" t="s">
        <v>88</v>
      </c>
      <c r="AW145" s="13" t="s">
        <v>40</v>
      </c>
      <c r="AX145" s="13" t="s">
        <v>79</v>
      </c>
      <c r="AY145" s="241" t="s">
        <v>137</v>
      </c>
    </row>
    <row r="146" spans="1:51" s="16" customFormat="1" ht="12">
      <c r="A146" s="16"/>
      <c r="B146" s="273"/>
      <c r="C146" s="274"/>
      <c r="D146" s="211" t="s">
        <v>242</v>
      </c>
      <c r="E146" s="275" t="s">
        <v>20</v>
      </c>
      <c r="F146" s="276" t="s">
        <v>345</v>
      </c>
      <c r="G146" s="274"/>
      <c r="H146" s="277">
        <v>156.647</v>
      </c>
      <c r="I146" s="278"/>
      <c r="J146" s="274"/>
      <c r="K146" s="274"/>
      <c r="L146" s="279"/>
      <c r="M146" s="280"/>
      <c r="N146" s="281"/>
      <c r="O146" s="281"/>
      <c r="P146" s="281"/>
      <c r="Q146" s="281"/>
      <c r="R146" s="281"/>
      <c r="S146" s="281"/>
      <c r="T146" s="282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T146" s="283" t="s">
        <v>242</v>
      </c>
      <c r="AU146" s="283" t="s">
        <v>88</v>
      </c>
      <c r="AV146" s="16" t="s">
        <v>151</v>
      </c>
      <c r="AW146" s="16" t="s">
        <v>40</v>
      </c>
      <c r="AX146" s="16" t="s">
        <v>79</v>
      </c>
      <c r="AY146" s="283" t="s">
        <v>137</v>
      </c>
    </row>
    <row r="147" spans="1:51" s="15" customFormat="1" ht="12">
      <c r="A147" s="15"/>
      <c r="B147" s="253"/>
      <c r="C147" s="254"/>
      <c r="D147" s="211" t="s">
        <v>242</v>
      </c>
      <c r="E147" s="255" t="s">
        <v>20</v>
      </c>
      <c r="F147" s="256" t="s">
        <v>1323</v>
      </c>
      <c r="G147" s="254"/>
      <c r="H147" s="255" t="s">
        <v>20</v>
      </c>
      <c r="I147" s="257"/>
      <c r="J147" s="254"/>
      <c r="K147" s="254"/>
      <c r="L147" s="258"/>
      <c r="M147" s="259"/>
      <c r="N147" s="260"/>
      <c r="O147" s="260"/>
      <c r="P147" s="260"/>
      <c r="Q147" s="260"/>
      <c r="R147" s="260"/>
      <c r="S147" s="260"/>
      <c r="T147" s="261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2" t="s">
        <v>242</v>
      </c>
      <c r="AU147" s="262" t="s">
        <v>88</v>
      </c>
      <c r="AV147" s="15" t="s">
        <v>22</v>
      </c>
      <c r="AW147" s="15" t="s">
        <v>40</v>
      </c>
      <c r="AX147" s="15" t="s">
        <v>79</v>
      </c>
      <c r="AY147" s="262" t="s">
        <v>137</v>
      </c>
    </row>
    <row r="148" spans="1:51" s="13" customFormat="1" ht="12">
      <c r="A148" s="13"/>
      <c r="B148" s="231"/>
      <c r="C148" s="232"/>
      <c r="D148" s="211" t="s">
        <v>242</v>
      </c>
      <c r="E148" s="233" t="s">
        <v>20</v>
      </c>
      <c r="F148" s="234" t="s">
        <v>1324</v>
      </c>
      <c r="G148" s="232"/>
      <c r="H148" s="235">
        <v>1528</v>
      </c>
      <c r="I148" s="236"/>
      <c r="J148" s="232"/>
      <c r="K148" s="232"/>
      <c r="L148" s="237"/>
      <c r="M148" s="238"/>
      <c r="N148" s="239"/>
      <c r="O148" s="239"/>
      <c r="P148" s="239"/>
      <c r="Q148" s="239"/>
      <c r="R148" s="239"/>
      <c r="S148" s="239"/>
      <c r="T148" s="24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1" t="s">
        <v>242</v>
      </c>
      <c r="AU148" s="241" t="s">
        <v>88</v>
      </c>
      <c r="AV148" s="13" t="s">
        <v>88</v>
      </c>
      <c r="AW148" s="13" t="s">
        <v>40</v>
      </c>
      <c r="AX148" s="13" t="s">
        <v>79</v>
      </c>
      <c r="AY148" s="241" t="s">
        <v>137</v>
      </c>
    </row>
    <row r="149" spans="1:51" s="14" customFormat="1" ht="12">
      <c r="A149" s="14"/>
      <c r="B149" s="242"/>
      <c r="C149" s="243"/>
      <c r="D149" s="211" t="s">
        <v>242</v>
      </c>
      <c r="E149" s="244" t="s">
        <v>20</v>
      </c>
      <c r="F149" s="245" t="s">
        <v>256</v>
      </c>
      <c r="G149" s="243"/>
      <c r="H149" s="246">
        <v>21778.459</v>
      </c>
      <c r="I149" s="247"/>
      <c r="J149" s="243"/>
      <c r="K149" s="243"/>
      <c r="L149" s="248"/>
      <c r="M149" s="249"/>
      <c r="N149" s="250"/>
      <c r="O149" s="250"/>
      <c r="P149" s="250"/>
      <c r="Q149" s="250"/>
      <c r="R149" s="250"/>
      <c r="S149" s="250"/>
      <c r="T149" s="25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2" t="s">
        <v>242</v>
      </c>
      <c r="AU149" s="252" t="s">
        <v>88</v>
      </c>
      <c r="AV149" s="14" t="s">
        <v>142</v>
      </c>
      <c r="AW149" s="14" t="s">
        <v>40</v>
      </c>
      <c r="AX149" s="14" t="s">
        <v>22</v>
      </c>
      <c r="AY149" s="252" t="s">
        <v>137</v>
      </c>
    </row>
    <row r="150" spans="1:65" s="2" customFormat="1" ht="16.5" customHeight="1">
      <c r="A150" s="40"/>
      <c r="B150" s="41"/>
      <c r="C150" s="198" t="s">
        <v>174</v>
      </c>
      <c r="D150" s="198" t="s">
        <v>138</v>
      </c>
      <c r="E150" s="199" t="s">
        <v>357</v>
      </c>
      <c r="F150" s="200" t="s">
        <v>358</v>
      </c>
      <c r="G150" s="201" t="s">
        <v>285</v>
      </c>
      <c r="H150" s="202">
        <v>10188.459</v>
      </c>
      <c r="I150" s="203"/>
      <c r="J150" s="204">
        <f>ROUND(I150*H150,2)</f>
        <v>0</v>
      </c>
      <c r="K150" s="200" t="s">
        <v>237</v>
      </c>
      <c r="L150" s="46"/>
      <c r="M150" s="205" t="s">
        <v>20</v>
      </c>
      <c r="N150" s="206" t="s">
        <v>50</v>
      </c>
      <c r="O150" s="86"/>
      <c r="P150" s="207">
        <f>O150*H150</f>
        <v>0</v>
      </c>
      <c r="Q150" s="207">
        <v>0</v>
      </c>
      <c r="R150" s="207">
        <f>Q150*H150</f>
        <v>0</v>
      </c>
      <c r="S150" s="207">
        <v>0</v>
      </c>
      <c r="T150" s="208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09" t="s">
        <v>142</v>
      </c>
      <c r="AT150" s="209" t="s">
        <v>138</v>
      </c>
      <c r="AU150" s="209" t="s">
        <v>88</v>
      </c>
      <c r="AY150" s="19" t="s">
        <v>137</v>
      </c>
      <c r="BE150" s="210">
        <f>IF(N150="základní",J150,0)</f>
        <v>0</v>
      </c>
      <c r="BF150" s="210">
        <f>IF(N150="snížená",J150,0)</f>
        <v>0</v>
      </c>
      <c r="BG150" s="210">
        <f>IF(N150="zákl. přenesená",J150,0)</f>
        <v>0</v>
      </c>
      <c r="BH150" s="210">
        <f>IF(N150="sníž. přenesená",J150,0)</f>
        <v>0</v>
      </c>
      <c r="BI150" s="210">
        <f>IF(N150="nulová",J150,0)</f>
        <v>0</v>
      </c>
      <c r="BJ150" s="19" t="s">
        <v>22</v>
      </c>
      <c r="BK150" s="210">
        <f>ROUND(I150*H150,2)</f>
        <v>0</v>
      </c>
      <c r="BL150" s="19" t="s">
        <v>142</v>
      </c>
      <c r="BM150" s="209" t="s">
        <v>1325</v>
      </c>
    </row>
    <row r="151" spans="1:47" s="2" customFormat="1" ht="12">
      <c r="A151" s="40"/>
      <c r="B151" s="41"/>
      <c r="C151" s="42"/>
      <c r="D151" s="211" t="s">
        <v>144</v>
      </c>
      <c r="E151" s="42"/>
      <c r="F151" s="212" t="s">
        <v>360</v>
      </c>
      <c r="G151" s="42"/>
      <c r="H151" s="42"/>
      <c r="I151" s="213"/>
      <c r="J151" s="42"/>
      <c r="K151" s="42"/>
      <c r="L151" s="46"/>
      <c r="M151" s="214"/>
      <c r="N151" s="215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144</v>
      </c>
      <c r="AU151" s="19" t="s">
        <v>88</v>
      </c>
    </row>
    <row r="152" spans="1:47" s="2" customFormat="1" ht="12">
      <c r="A152" s="40"/>
      <c r="B152" s="41"/>
      <c r="C152" s="42"/>
      <c r="D152" s="229" t="s">
        <v>240</v>
      </c>
      <c r="E152" s="42"/>
      <c r="F152" s="230" t="s">
        <v>361</v>
      </c>
      <c r="G152" s="42"/>
      <c r="H152" s="42"/>
      <c r="I152" s="213"/>
      <c r="J152" s="42"/>
      <c r="K152" s="42"/>
      <c r="L152" s="46"/>
      <c r="M152" s="214"/>
      <c r="N152" s="215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240</v>
      </c>
      <c r="AU152" s="19" t="s">
        <v>88</v>
      </c>
    </row>
    <row r="153" spans="1:51" s="15" customFormat="1" ht="12">
      <c r="A153" s="15"/>
      <c r="B153" s="253"/>
      <c r="C153" s="254"/>
      <c r="D153" s="211" t="s">
        <v>242</v>
      </c>
      <c r="E153" s="255" t="s">
        <v>20</v>
      </c>
      <c r="F153" s="256" t="s">
        <v>1311</v>
      </c>
      <c r="G153" s="254"/>
      <c r="H153" s="255" t="s">
        <v>20</v>
      </c>
      <c r="I153" s="257"/>
      <c r="J153" s="254"/>
      <c r="K153" s="254"/>
      <c r="L153" s="258"/>
      <c r="M153" s="259"/>
      <c r="N153" s="260"/>
      <c r="O153" s="260"/>
      <c r="P153" s="260"/>
      <c r="Q153" s="260"/>
      <c r="R153" s="260"/>
      <c r="S153" s="260"/>
      <c r="T153" s="261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62" t="s">
        <v>242</v>
      </c>
      <c r="AU153" s="262" t="s">
        <v>88</v>
      </c>
      <c r="AV153" s="15" t="s">
        <v>22</v>
      </c>
      <c r="AW153" s="15" t="s">
        <v>40</v>
      </c>
      <c r="AX153" s="15" t="s">
        <v>79</v>
      </c>
      <c r="AY153" s="262" t="s">
        <v>137</v>
      </c>
    </row>
    <row r="154" spans="1:51" s="15" customFormat="1" ht="12">
      <c r="A154" s="15"/>
      <c r="B154" s="253"/>
      <c r="C154" s="254"/>
      <c r="D154" s="211" t="s">
        <v>242</v>
      </c>
      <c r="E154" s="255" t="s">
        <v>20</v>
      </c>
      <c r="F154" s="256" t="s">
        <v>1312</v>
      </c>
      <c r="G154" s="254"/>
      <c r="H154" s="255" t="s">
        <v>20</v>
      </c>
      <c r="I154" s="257"/>
      <c r="J154" s="254"/>
      <c r="K154" s="254"/>
      <c r="L154" s="258"/>
      <c r="M154" s="259"/>
      <c r="N154" s="260"/>
      <c r="O154" s="260"/>
      <c r="P154" s="260"/>
      <c r="Q154" s="260"/>
      <c r="R154" s="260"/>
      <c r="S154" s="260"/>
      <c r="T154" s="261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2" t="s">
        <v>242</v>
      </c>
      <c r="AU154" s="262" t="s">
        <v>88</v>
      </c>
      <c r="AV154" s="15" t="s">
        <v>22</v>
      </c>
      <c r="AW154" s="15" t="s">
        <v>40</v>
      </c>
      <c r="AX154" s="15" t="s">
        <v>79</v>
      </c>
      <c r="AY154" s="262" t="s">
        <v>137</v>
      </c>
    </row>
    <row r="155" spans="1:51" s="13" customFormat="1" ht="12">
      <c r="A155" s="13"/>
      <c r="B155" s="231"/>
      <c r="C155" s="232"/>
      <c r="D155" s="211" t="s">
        <v>242</v>
      </c>
      <c r="E155" s="233" t="s">
        <v>20</v>
      </c>
      <c r="F155" s="234" t="s">
        <v>1313</v>
      </c>
      <c r="G155" s="232"/>
      <c r="H155" s="235">
        <v>5097</v>
      </c>
      <c r="I155" s="236"/>
      <c r="J155" s="232"/>
      <c r="K155" s="232"/>
      <c r="L155" s="237"/>
      <c r="M155" s="238"/>
      <c r="N155" s="239"/>
      <c r="O155" s="239"/>
      <c r="P155" s="239"/>
      <c r="Q155" s="239"/>
      <c r="R155" s="239"/>
      <c r="S155" s="239"/>
      <c r="T155" s="24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1" t="s">
        <v>242</v>
      </c>
      <c r="AU155" s="241" t="s">
        <v>88</v>
      </c>
      <c r="AV155" s="13" t="s">
        <v>88</v>
      </c>
      <c r="AW155" s="13" t="s">
        <v>40</v>
      </c>
      <c r="AX155" s="13" t="s">
        <v>79</v>
      </c>
      <c r="AY155" s="241" t="s">
        <v>137</v>
      </c>
    </row>
    <row r="156" spans="1:51" s="13" customFormat="1" ht="12">
      <c r="A156" s="13"/>
      <c r="B156" s="231"/>
      <c r="C156" s="232"/>
      <c r="D156" s="211" t="s">
        <v>242</v>
      </c>
      <c r="E156" s="233" t="s">
        <v>20</v>
      </c>
      <c r="F156" s="234" t="s">
        <v>1314</v>
      </c>
      <c r="G156" s="232"/>
      <c r="H156" s="235">
        <v>58.584</v>
      </c>
      <c r="I156" s="236"/>
      <c r="J156" s="232"/>
      <c r="K156" s="232"/>
      <c r="L156" s="237"/>
      <c r="M156" s="238"/>
      <c r="N156" s="239"/>
      <c r="O156" s="239"/>
      <c r="P156" s="239"/>
      <c r="Q156" s="239"/>
      <c r="R156" s="239"/>
      <c r="S156" s="239"/>
      <c r="T156" s="24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1" t="s">
        <v>242</v>
      </c>
      <c r="AU156" s="241" t="s">
        <v>88</v>
      </c>
      <c r="AV156" s="13" t="s">
        <v>88</v>
      </c>
      <c r="AW156" s="13" t="s">
        <v>40</v>
      </c>
      <c r="AX156" s="13" t="s">
        <v>79</v>
      </c>
      <c r="AY156" s="241" t="s">
        <v>137</v>
      </c>
    </row>
    <row r="157" spans="1:51" s="13" customFormat="1" ht="12">
      <c r="A157" s="13"/>
      <c r="B157" s="231"/>
      <c r="C157" s="232"/>
      <c r="D157" s="211" t="s">
        <v>242</v>
      </c>
      <c r="E157" s="233" t="s">
        <v>20</v>
      </c>
      <c r="F157" s="234" t="s">
        <v>1315</v>
      </c>
      <c r="G157" s="232"/>
      <c r="H157" s="235">
        <v>555.08</v>
      </c>
      <c r="I157" s="236"/>
      <c r="J157" s="232"/>
      <c r="K157" s="232"/>
      <c r="L157" s="237"/>
      <c r="M157" s="238"/>
      <c r="N157" s="239"/>
      <c r="O157" s="239"/>
      <c r="P157" s="239"/>
      <c r="Q157" s="239"/>
      <c r="R157" s="239"/>
      <c r="S157" s="239"/>
      <c r="T157" s="24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1" t="s">
        <v>242</v>
      </c>
      <c r="AU157" s="241" t="s">
        <v>88</v>
      </c>
      <c r="AV157" s="13" t="s">
        <v>88</v>
      </c>
      <c r="AW157" s="13" t="s">
        <v>40</v>
      </c>
      <c r="AX157" s="13" t="s">
        <v>79</v>
      </c>
      <c r="AY157" s="241" t="s">
        <v>137</v>
      </c>
    </row>
    <row r="158" spans="1:51" s="15" customFormat="1" ht="12">
      <c r="A158" s="15"/>
      <c r="B158" s="253"/>
      <c r="C158" s="254"/>
      <c r="D158" s="211" t="s">
        <v>242</v>
      </c>
      <c r="E158" s="255" t="s">
        <v>20</v>
      </c>
      <c r="F158" s="256" t="s">
        <v>1316</v>
      </c>
      <c r="G158" s="254"/>
      <c r="H158" s="255" t="s">
        <v>20</v>
      </c>
      <c r="I158" s="257"/>
      <c r="J158" s="254"/>
      <c r="K158" s="254"/>
      <c r="L158" s="258"/>
      <c r="M158" s="259"/>
      <c r="N158" s="260"/>
      <c r="O158" s="260"/>
      <c r="P158" s="260"/>
      <c r="Q158" s="260"/>
      <c r="R158" s="260"/>
      <c r="S158" s="260"/>
      <c r="T158" s="261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62" t="s">
        <v>242</v>
      </c>
      <c r="AU158" s="262" t="s">
        <v>88</v>
      </c>
      <c r="AV158" s="15" t="s">
        <v>22</v>
      </c>
      <c r="AW158" s="15" t="s">
        <v>40</v>
      </c>
      <c r="AX158" s="15" t="s">
        <v>79</v>
      </c>
      <c r="AY158" s="262" t="s">
        <v>137</v>
      </c>
    </row>
    <row r="159" spans="1:51" s="13" customFormat="1" ht="12">
      <c r="A159" s="13"/>
      <c r="B159" s="231"/>
      <c r="C159" s="232"/>
      <c r="D159" s="211" t="s">
        <v>242</v>
      </c>
      <c r="E159" s="233" t="s">
        <v>20</v>
      </c>
      <c r="F159" s="234" t="s">
        <v>1317</v>
      </c>
      <c r="G159" s="232"/>
      <c r="H159" s="235">
        <v>384.256</v>
      </c>
      <c r="I159" s="236"/>
      <c r="J159" s="232"/>
      <c r="K159" s="232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242</v>
      </c>
      <c r="AU159" s="241" t="s">
        <v>88</v>
      </c>
      <c r="AV159" s="13" t="s">
        <v>88</v>
      </c>
      <c r="AW159" s="13" t="s">
        <v>40</v>
      </c>
      <c r="AX159" s="13" t="s">
        <v>79</v>
      </c>
      <c r="AY159" s="241" t="s">
        <v>137</v>
      </c>
    </row>
    <row r="160" spans="1:51" s="15" customFormat="1" ht="12">
      <c r="A160" s="15"/>
      <c r="B160" s="253"/>
      <c r="C160" s="254"/>
      <c r="D160" s="211" t="s">
        <v>242</v>
      </c>
      <c r="E160" s="255" t="s">
        <v>20</v>
      </c>
      <c r="F160" s="256" t="s">
        <v>1318</v>
      </c>
      <c r="G160" s="254"/>
      <c r="H160" s="255" t="s">
        <v>20</v>
      </c>
      <c r="I160" s="257"/>
      <c r="J160" s="254"/>
      <c r="K160" s="254"/>
      <c r="L160" s="258"/>
      <c r="M160" s="259"/>
      <c r="N160" s="260"/>
      <c r="O160" s="260"/>
      <c r="P160" s="260"/>
      <c r="Q160" s="260"/>
      <c r="R160" s="260"/>
      <c r="S160" s="260"/>
      <c r="T160" s="261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2" t="s">
        <v>242</v>
      </c>
      <c r="AU160" s="262" t="s">
        <v>88</v>
      </c>
      <c r="AV160" s="15" t="s">
        <v>22</v>
      </c>
      <c r="AW160" s="15" t="s">
        <v>40</v>
      </c>
      <c r="AX160" s="15" t="s">
        <v>79</v>
      </c>
      <c r="AY160" s="262" t="s">
        <v>137</v>
      </c>
    </row>
    <row r="161" spans="1:51" s="13" customFormat="1" ht="12">
      <c r="A161" s="13"/>
      <c r="B161" s="231"/>
      <c r="C161" s="232"/>
      <c r="D161" s="211" t="s">
        <v>242</v>
      </c>
      <c r="E161" s="233" t="s">
        <v>20</v>
      </c>
      <c r="F161" s="234" t="s">
        <v>1319</v>
      </c>
      <c r="G161" s="232"/>
      <c r="H161" s="235">
        <v>740.992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1" t="s">
        <v>242</v>
      </c>
      <c r="AU161" s="241" t="s">
        <v>88</v>
      </c>
      <c r="AV161" s="13" t="s">
        <v>88</v>
      </c>
      <c r="AW161" s="13" t="s">
        <v>40</v>
      </c>
      <c r="AX161" s="13" t="s">
        <v>79</v>
      </c>
      <c r="AY161" s="241" t="s">
        <v>137</v>
      </c>
    </row>
    <row r="162" spans="1:51" s="13" customFormat="1" ht="12">
      <c r="A162" s="13"/>
      <c r="B162" s="231"/>
      <c r="C162" s="232"/>
      <c r="D162" s="211" t="s">
        <v>242</v>
      </c>
      <c r="E162" s="233" t="s">
        <v>20</v>
      </c>
      <c r="F162" s="234" t="s">
        <v>1320</v>
      </c>
      <c r="G162" s="232"/>
      <c r="H162" s="235">
        <v>1667.9</v>
      </c>
      <c r="I162" s="236"/>
      <c r="J162" s="232"/>
      <c r="K162" s="232"/>
      <c r="L162" s="237"/>
      <c r="M162" s="238"/>
      <c r="N162" s="239"/>
      <c r="O162" s="239"/>
      <c r="P162" s="239"/>
      <c r="Q162" s="239"/>
      <c r="R162" s="239"/>
      <c r="S162" s="239"/>
      <c r="T162" s="24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1" t="s">
        <v>242</v>
      </c>
      <c r="AU162" s="241" t="s">
        <v>88</v>
      </c>
      <c r="AV162" s="13" t="s">
        <v>88</v>
      </c>
      <c r="AW162" s="13" t="s">
        <v>40</v>
      </c>
      <c r="AX162" s="13" t="s">
        <v>79</v>
      </c>
      <c r="AY162" s="241" t="s">
        <v>137</v>
      </c>
    </row>
    <row r="163" spans="1:51" s="16" customFormat="1" ht="12">
      <c r="A163" s="16"/>
      <c r="B163" s="273"/>
      <c r="C163" s="274"/>
      <c r="D163" s="211" t="s">
        <v>242</v>
      </c>
      <c r="E163" s="275" t="s">
        <v>20</v>
      </c>
      <c r="F163" s="276" t="s">
        <v>345</v>
      </c>
      <c r="G163" s="274"/>
      <c r="H163" s="277">
        <v>8503.812</v>
      </c>
      <c r="I163" s="278"/>
      <c r="J163" s="274"/>
      <c r="K163" s="274"/>
      <c r="L163" s="279"/>
      <c r="M163" s="280"/>
      <c r="N163" s="281"/>
      <c r="O163" s="281"/>
      <c r="P163" s="281"/>
      <c r="Q163" s="281"/>
      <c r="R163" s="281"/>
      <c r="S163" s="281"/>
      <c r="T163" s="282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T163" s="283" t="s">
        <v>242</v>
      </c>
      <c r="AU163" s="283" t="s">
        <v>88</v>
      </c>
      <c r="AV163" s="16" t="s">
        <v>151</v>
      </c>
      <c r="AW163" s="16" t="s">
        <v>40</v>
      </c>
      <c r="AX163" s="16" t="s">
        <v>79</v>
      </c>
      <c r="AY163" s="283" t="s">
        <v>137</v>
      </c>
    </row>
    <row r="164" spans="1:51" s="15" customFormat="1" ht="12">
      <c r="A164" s="15"/>
      <c r="B164" s="253"/>
      <c r="C164" s="254"/>
      <c r="D164" s="211" t="s">
        <v>242</v>
      </c>
      <c r="E164" s="255" t="s">
        <v>20</v>
      </c>
      <c r="F164" s="256" t="s">
        <v>1321</v>
      </c>
      <c r="G164" s="254"/>
      <c r="H164" s="255" t="s">
        <v>20</v>
      </c>
      <c r="I164" s="257"/>
      <c r="J164" s="254"/>
      <c r="K164" s="254"/>
      <c r="L164" s="258"/>
      <c r="M164" s="259"/>
      <c r="N164" s="260"/>
      <c r="O164" s="260"/>
      <c r="P164" s="260"/>
      <c r="Q164" s="260"/>
      <c r="R164" s="260"/>
      <c r="S164" s="260"/>
      <c r="T164" s="261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2" t="s">
        <v>242</v>
      </c>
      <c r="AU164" s="262" t="s">
        <v>88</v>
      </c>
      <c r="AV164" s="15" t="s">
        <v>22</v>
      </c>
      <c r="AW164" s="15" t="s">
        <v>40</v>
      </c>
      <c r="AX164" s="15" t="s">
        <v>79</v>
      </c>
      <c r="AY164" s="262" t="s">
        <v>137</v>
      </c>
    </row>
    <row r="165" spans="1:51" s="13" customFormat="1" ht="12">
      <c r="A165" s="13"/>
      <c r="B165" s="231"/>
      <c r="C165" s="232"/>
      <c r="D165" s="211" t="s">
        <v>242</v>
      </c>
      <c r="E165" s="233" t="s">
        <v>20</v>
      </c>
      <c r="F165" s="234" t="s">
        <v>1322</v>
      </c>
      <c r="G165" s="232"/>
      <c r="H165" s="235">
        <v>156.647</v>
      </c>
      <c r="I165" s="236"/>
      <c r="J165" s="232"/>
      <c r="K165" s="232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242</v>
      </c>
      <c r="AU165" s="241" t="s">
        <v>88</v>
      </c>
      <c r="AV165" s="13" t="s">
        <v>88</v>
      </c>
      <c r="AW165" s="13" t="s">
        <v>40</v>
      </c>
      <c r="AX165" s="13" t="s">
        <v>79</v>
      </c>
      <c r="AY165" s="241" t="s">
        <v>137</v>
      </c>
    </row>
    <row r="166" spans="1:51" s="16" customFormat="1" ht="12">
      <c r="A166" s="16"/>
      <c r="B166" s="273"/>
      <c r="C166" s="274"/>
      <c r="D166" s="211" t="s">
        <v>242</v>
      </c>
      <c r="E166" s="275" t="s">
        <v>20</v>
      </c>
      <c r="F166" s="276" t="s">
        <v>345</v>
      </c>
      <c r="G166" s="274"/>
      <c r="H166" s="277">
        <v>156.647</v>
      </c>
      <c r="I166" s="278"/>
      <c r="J166" s="274"/>
      <c r="K166" s="274"/>
      <c r="L166" s="279"/>
      <c r="M166" s="280"/>
      <c r="N166" s="281"/>
      <c r="O166" s="281"/>
      <c r="P166" s="281"/>
      <c r="Q166" s="281"/>
      <c r="R166" s="281"/>
      <c r="S166" s="281"/>
      <c r="T166" s="282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T166" s="283" t="s">
        <v>242</v>
      </c>
      <c r="AU166" s="283" t="s">
        <v>88</v>
      </c>
      <c r="AV166" s="16" t="s">
        <v>151</v>
      </c>
      <c r="AW166" s="16" t="s">
        <v>40</v>
      </c>
      <c r="AX166" s="16" t="s">
        <v>79</v>
      </c>
      <c r="AY166" s="283" t="s">
        <v>137</v>
      </c>
    </row>
    <row r="167" spans="1:51" s="15" customFormat="1" ht="12">
      <c r="A167" s="15"/>
      <c r="B167" s="253"/>
      <c r="C167" s="254"/>
      <c r="D167" s="211" t="s">
        <v>242</v>
      </c>
      <c r="E167" s="255" t="s">
        <v>20</v>
      </c>
      <c r="F167" s="256" t="s">
        <v>1323</v>
      </c>
      <c r="G167" s="254"/>
      <c r="H167" s="255" t="s">
        <v>20</v>
      </c>
      <c r="I167" s="257"/>
      <c r="J167" s="254"/>
      <c r="K167" s="254"/>
      <c r="L167" s="258"/>
      <c r="M167" s="259"/>
      <c r="N167" s="260"/>
      <c r="O167" s="260"/>
      <c r="P167" s="260"/>
      <c r="Q167" s="260"/>
      <c r="R167" s="260"/>
      <c r="S167" s="260"/>
      <c r="T167" s="261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62" t="s">
        <v>242</v>
      </c>
      <c r="AU167" s="262" t="s">
        <v>88</v>
      </c>
      <c r="AV167" s="15" t="s">
        <v>22</v>
      </c>
      <c r="AW167" s="15" t="s">
        <v>40</v>
      </c>
      <c r="AX167" s="15" t="s">
        <v>79</v>
      </c>
      <c r="AY167" s="262" t="s">
        <v>137</v>
      </c>
    </row>
    <row r="168" spans="1:51" s="13" customFormat="1" ht="12">
      <c r="A168" s="13"/>
      <c r="B168" s="231"/>
      <c r="C168" s="232"/>
      <c r="D168" s="211" t="s">
        <v>242</v>
      </c>
      <c r="E168" s="233" t="s">
        <v>20</v>
      </c>
      <c r="F168" s="234" t="s">
        <v>1324</v>
      </c>
      <c r="G168" s="232"/>
      <c r="H168" s="235">
        <v>1528</v>
      </c>
      <c r="I168" s="236"/>
      <c r="J168" s="232"/>
      <c r="K168" s="232"/>
      <c r="L168" s="237"/>
      <c r="M168" s="238"/>
      <c r="N168" s="239"/>
      <c r="O168" s="239"/>
      <c r="P168" s="239"/>
      <c r="Q168" s="239"/>
      <c r="R168" s="239"/>
      <c r="S168" s="239"/>
      <c r="T168" s="24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1" t="s">
        <v>242</v>
      </c>
      <c r="AU168" s="241" t="s">
        <v>88</v>
      </c>
      <c r="AV168" s="13" t="s">
        <v>88</v>
      </c>
      <c r="AW168" s="13" t="s">
        <v>40</v>
      </c>
      <c r="AX168" s="13" t="s">
        <v>79</v>
      </c>
      <c r="AY168" s="241" t="s">
        <v>137</v>
      </c>
    </row>
    <row r="169" spans="1:51" s="14" customFormat="1" ht="12">
      <c r="A169" s="14"/>
      <c r="B169" s="242"/>
      <c r="C169" s="243"/>
      <c r="D169" s="211" t="s">
        <v>242</v>
      </c>
      <c r="E169" s="244" t="s">
        <v>20</v>
      </c>
      <c r="F169" s="245" t="s">
        <v>256</v>
      </c>
      <c r="G169" s="243"/>
      <c r="H169" s="246">
        <v>10188.459</v>
      </c>
      <c r="I169" s="247"/>
      <c r="J169" s="243"/>
      <c r="K169" s="243"/>
      <c r="L169" s="248"/>
      <c r="M169" s="249"/>
      <c r="N169" s="250"/>
      <c r="O169" s="250"/>
      <c r="P169" s="250"/>
      <c r="Q169" s="250"/>
      <c r="R169" s="250"/>
      <c r="S169" s="250"/>
      <c r="T169" s="25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2" t="s">
        <v>242</v>
      </c>
      <c r="AU169" s="252" t="s">
        <v>88</v>
      </c>
      <c r="AV169" s="14" t="s">
        <v>142</v>
      </c>
      <c r="AW169" s="14" t="s">
        <v>40</v>
      </c>
      <c r="AX169" s="14" t="s">
        <v>22</v>
      </c>
      <c r="AY169" s="252" t="s">
        <v>137</v>
      </c>
    </row>
    <row r="170" spans="1:65" s="2" customFormat="1" ht="16.5" customHeight="1">
      <c r="A170" s="40"/>
      <c r="B170" s="41"/>
      <c r="C170" s="198" t="s">
        <v>27</v>
      </c>
      <c r="D170" s="198" t="s">
        <v>138</v>
      </c>
      <c r="E170" s="199" t="s">
        <v>363</v>
      </c>
      <c r="F170" s="200" t="s">
        <v>364</v>
      </c>
      <c r="G170" s="201" t="s">
        <v>285</v>
      </c>
      <c r="H170" s="202">
        <v>16</v>
      </c>
      <c r="I170" s="203"/>
      <c r="J170" s="204">
        <f>ROUND(I170*H170,2)</f>
        <v>0</v>
      </c>
      <c r="K170" s="200" t="s">
        <v>237</v>
      </c>
      <c r="L170" s="46"/>
      <c r="M170" s="205" t="s">
        <v>20</v>
      </c>
      <c r="N170" s="206" t="s">
        <v>50</v>
      </c>
      <c r="O170" s="86"/>
      <c r="P170" s="207">
        <f>O170*H170</f>
        <v>0</v>
      </c>
      <c r="Q170" s="207">
        <v>0</v>
      </c>
      <c r="R170" s="207">
        <f>Q170*H170</f>
        <v>0</v>
      </c>
      <c r="S170" s="207">
        <v>0</v>
      </c>
      <c r="T170" s="208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09" t="s">
        <v>142</v>
      </c>
      <c r="AT170" s="209" t="s">
        <v>138</v>
      </c>
      <c r="AU170" s="209" t="s">
        <v>88</v>
      </c>
      <c r="AY170" s="19" t="s">
        <v>137</v>
      </c>
      <c r="BE170" s="210">
        <f>IF(N170="základní",J170,0)</f>
        <v>0</v>
      </c>
      <c r="BF170" s="210">
        <f>IF(N170="snížená",J170,0)</f>
        <v>0</v>
      </c>
      <c r="BG170" s="210">
        <f>IF(N170="zákl. přenesená",J170,0)</f>
        <v>0</v>
      </c>
      <c r="BH170" s="210">
        <f>IF(N170="sníž. přenesená",J170,0)</f>
        <v>0</v>
      </c>
      <c r="BI170" s="210">
        <f>IF(N170="nulová",J170,0)</f>
        <v>0</v>
      </c>
      <c r="BJ170" s="19" t="s">
        <v>22</v>
      </c>
      <c r="BK170" s="210">
        <f>ROUND(I170*H170,2)</f>
        <v>0</v>
      </c>
      <c r="BL170" s="19" t="s">
        <v>142</v>
      </c>
      <c r="BM170" s="209" t="s">
        <v>1326</v>
      </c>
    </row>
    <row r="171" spans="1:47" s="2" customFormat="1" ht="12">
      <c r="A171" s="40"/>
      <c r="B171" s="41"/>
      <c r="C171" s="42"/>
      <c r="D171" s="211" t="s">
        <v>144</v>
      </c>
      <c r="E171" s="42"/>
      <c r="F171" s="212" t="s">
        <v>366</v>
      </c>
      <c r="G171" s="42"/>
      <c r="H171" s="42"/>
      <c r="I171" s="213"/>
      <c r="J171" s="42"/>
      <c r="K171" s="42"/>
      <c r="L171" s="46"/>
      <c r="M171" s="214"/>
      <c r="N171" s="215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144</v>
      </c>
      <c r="AU171" s="19" t="s">
        <v>88</v>
      </c>
    </row>
    <row r="172" spans="1:47" s="2" customFormat="1" ht="12">
      <c r="A172" s="40"/>
      <c r="B172" s="41"/>
      <c r="C172" s="42"/>
      <c r="D172" s="229" t="s">
        <v>240</v>
      </c>
      <c r="E172" s="42"/>
      <c r="F172" s="230" t="s">
        <v>367</v>
      </c>
      <c r="G172" s="42"/>
      <c r="H172" s="42"/>
      <c r="I172" s="213"/>
      <c r="J172" s="42"/>
      <c r="K172" s="42"/>
      <c r="L172" s="46"/>
      <c r="M172" s="214"/>
      <c r="N172" s="215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240</v>
      </c>
      <c r="AU172" s="19" t="s">
        <v>88</v>
      </c>
    </row>
    <row r="173" spans="1:51" s="15" customFormat="1" ht="12">
      <c r="A173" s="15"/>
      <c r="B173" s="253"/>
      <c r="C173" s="254"/>
      <c r="D173" s="211" t="s">
        <v>242</v>
      </c>
      <c r="E173" s="255" t="s">
        <v>20</v>
      </c>
      <c r="F173" s="256" t="s">
        <v>1327</v>
      </c>
      <c r="G173" s="254"/>
      <c r="H173" s="255" t="s">
        <v>20</v>
      </c>
      <c r="I173" s="257"/>
      <c r="J173" s="254"/>
      <c r="K173" s="254"/>
      <c r="L173" s="258"/>
      <c r="M173" s="259"/>
      <c r="N173" s="260"/>
      <c r="O173" s="260"/>
      <c r="P173" s="260"/>
      <c r="Q173" s="260"/>
      <c r="R173" s="260"/>
      <c r="S173" s="260"/>
      <c r="T173" s="261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62" t="s">
        <v>242</v>
      </c>
      <c r="AU173" s="262" t="s">
        <v>88</v>
      </c>
      <c r="AV173" s="15" t="s">
        <v>22</v>
      </c>
      <c r="AW173" s="15" t="s">
        <v>40</v>
      </c>
      <c r="AX173" s="15" t="s">
        <v>79</v>
      </c>
      <c r="AY173" s="262" t="s">
        <v>137</v>
      </c>
    </row>
    <row r="174" spans="1:51" s="13" customFormat="1" ht="12">
      <c r="A174" s="13"/>
      <c r="B174" s="231"/>
      <c r="C174" s="232"/>
      <c r="D174" s="211" t="s">
        <v>242</v>
      </c>
      <c r="E174" s="233" t="s">
        <v>20</v>
      </c>
      <c r="F174" s="234" t="s">
        <v>1292</v>
      </c>
      <c r="G174" s="232"/>
      <c r="H174" s="235">
        <v>16</v>
      </c>
      <c r="I174" s="236"/>
      <c r="J174" s="232"/>
      <c r="K174" s="232"/>
      <c r="L174" s="237"/>
      <c r="M174" s="238"/>
      <c r="N174" s="239"/>
      <c r="O174" s="239"/>
      <c r="P174" s="239"/>
      <c r="Q174" s="239"/>
      <c r="R174" s="239"/>
      <c r="S174" s="239"/>
      <c r="T174" s="24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1" t="s">
        <v>242</v>
      </c>
      <c r="AU174" s="241" t="s">
        <v>88</v>
      </c>
      <c r="AV174" s="13" t="s">
        <v>88</v>
      </c>
      <c r="AW174" s="13" t="s">
        <v>40</v>
      </c>
      <c r="AX174" s="13" t="s">
        <v>79</v>
      </c>
      <c r="AY174" s="241" t="s">
        <v>137</v>
      </c>
    </row>
    <row r="175" spans="1:51" s="14" customFormat="1" ht="12">
      <c r="A175" s="14"/>
      <c r="B175" s="242"/>
      <c r="C175" s="243"/>
      <c r="D175" s="211" t="s">
        <v>242</v>
      </c>
      <c r="E175" s="244" t="s">
        <v>20</v>
      </c>
      <c r="F175" s="245" t="s">
        <v>256</v>
      </c>
      <c r="G175" s="243"/>
      <c r="H175" s="246">
        <v>16</v>
      </c>
      <c r="I175" s="247"/>
      <c r="J175" s="243"/>
      <c r="K175" s="243"/>
      <c r="L175" s="248"/>
      <c r="M175" s="249"/>
      <c r="N175" s="250"/>
      <c r="O175" s="250"/>
      <c r="P175" s="250"/>
      <c r="Q175" s="250"/>
      <c r="R175" s="250"/>
      <c r="S175" s="250"/>
      <c r="T175" s="251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2" t="s">
        <v>242</v>
      </c>
      <c r="AU175" s="252" t="s">
        <v>88</v>
      </c>
      <c r="AV175" s="14" t="s">
        <v>142</v>
      </c>
      <c r="AW175" s="14" t="s">
        <v>40</v>
      </c>
      <c r="AX175" s="14" t="s">
        <v>22</v>
      </c>
      <c r="AY175" s="252" t="s">
        <v>137</v>
      </c>
    </row>
    <row r="176" spans="1:65" s="2" customFormat="1" ht="16.5" customHeight="1">
      <c r="A176" s="40"/>
      <c r="B176" s="41"/>
      <c r="C176" s="198" t="s">
        <v>181</v>
      </c>
      <c r="D176" s="198" t="s">
        <v>138</v>
      </c>
      <c r="E176" s="199" t="s">
        <v>381</v>
      </c>
      <c r="F176" s="200" t="s">
        <v>382</v>
      </c>
      <c r="G176" s="201" t="s">
        <v>285</v>
      </c>
      <c r="H176" s="202">
        <v>14298.812</v>
      </c>
      <c r="I176" s="203"/>
      <c r="J176" s="204">
        <f>ROUND(I176*H176,2)</f>
        <v>0</v>
      </c>
      <c r="K176" s="200" t="s">
        <v>237</v>
      </c>
      <c r="L176" s="46"/>
      <c r="M176" s="205" t="s">
        <v>20</v>
      </c>
      <c r="N176" s="206" t="s">
        <v>50</v>
      </c>
      <c r="O176" s="86"/>
      <c r="P176" s="207">
        <f>O176*H176</f>
        <v>0</v>
      </c>
      <c r="Q176" s="207">
        <v>0</v>
      </c>
      <c r="R176" s="207">
        <f>Q176*H176</f>
        <v>0</v>
      </c>
      <c r="S176" s="207">
        <v>0</v>
      </c>
      <c r="T176" s="208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09" t="s">
        <v>142</v>
      </c>
      <c r="AT176" s="209" t="s">
        <v>138</v>
      </c>
      <c r="AU176" s="209" t="s">
        <v>88</v>
      </c>
      <c r="AY176" s="19" t="s">
        <v>137</v>
      </c>
      <c r="BE176" s="210">
        <f>IF(N176="základní",J176,0)</f>
        <v>0</v>
      </c>
      <c r="BF176" s="210">
        <f>IF(N176="snížená",J176,0)</f>
        <v>0</v>
      </c>
      <c r="BG176" s="210">
        <f>IF(N176="zákl. přenesená",J176,0)</f>
        <v>0</v>
      </c>
      <c r="BH176" s="210">
        <f>IF(N176="sníž. přenesená",J176,0)</f>
        <v>0</v>
      </c>
      <c r="BI176" s="210">
        <f>IF(N176="nulová",J176,0)</f>
        <v>0</v>
      </c>
      <c r="BJ176" s="19" t="s">
        <v>22</v>
      </c>
      <c r="BK176" s="210">
        <f>ROUND(I176*H176,2)</f>
        <v>0</v>
      </c>
      <c r="BL176" s="19" t="s">
        <v>142</v>
      </c>
      <c r="BM176" s="209" t="s">
        <v>1328</v>
      </c>
    </row>
    <row r="177" spans="1:47" s="2" customFormat="1" ht="12">
      <c r="A177" s="40"/>
      <c r="B177" s="41"/>
      <c r="C177" s="42"/>
      <c r="D177" s="211" t="s">
        <v>144</v>
      </c>
      <c r="E177" s="42"/>
      <c r="F177" s="212" t="s">
        <v>384</v>
      </c>
      <c r="G177" s="42"/>
      <c r="H177" s="42"/>
      <c r="I177" s="213"/>
      <c r="J177" s="42"/>
      <c r="K177" s="42"/>
      <c r="L177" s="46"/>
      <c r="M177" s="214"/>
      <c r="N177" s="215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144</v>
      </c>
      <c r="AU177" s="19" t="s">
        <v>88</v>
      </c>
    </row>
    <row r="178" spans="1:47" s="2" customFormat="1" ht="12">
      <c r="A178" s="40"/>
      <c r="B178" s="41"/>
      <c r="C178" s="42"/>
      <c r="D178" s="229" t="s">
        <v>240</v>
      </c>
      <c r="E178" s="42"/>
      <c r="F178" s="230" t="s">
        <v>385</v>
      </c>
      <c r="G178" s="42"/>
      <c r="H178" s="42"/>
      <c r="I178" s="213"/>
      <c r="J178" s="42"/>
      <c r="K178" s="42"/>
      <c r="L178" s="46"/>
      <c r="M178" s="214"/>
      <c r="N178" s="215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240</v>
      </c>
      <c r="AU178" s="19" t="s">
        <v>88</v>
      </c>
    </row>
    <row r="179" spans="1:51" s="15" customFormat="1" ht="12">
      <c r="A179" s="15"/>
      <c r="B179" s="253"/>
      <c r="C179" s="254"/>
      <c r="D179" s="211" t="s">
        <v>242</v>
      </c>
      <c r="E179" s="255" t="s">
        <v>20</v>
      </c>
      <c r="F179" s="256" t="s">
        <v>1329</v>
      </c>
      <c r="G179" s="254"/>
      <c r="H179" s="255" t="s">
        <v>20</v>
      </c>
      <c r="I179" s="257"/>
      <c r="J179" s="254"/>
      <c r="K179" s="254"/>
      <c r="L179" s="258"/>
      <c r="M179" s="259"/>
      <c r="N179" s="260"/>
      <c r="O179" s="260"/>
      <c r="P179" s="260"/>
      <c r="Q179" s="260"/>
      <c r="R179" s="260"/>
      <c r="S179" s="260"/>
      <c r="T179" s="261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2" t="s">
        <v>242</v>
      </c>
      <c r="AU179" s="262" t="s">
        <v>88</v>
      </c>
      <c r="AV179" s="15" t="s">
        <v>22</v>
      </c>
      <c r="AW179" s="15" t="s">
        <v>40</v>
      </c>
      <c r="AX179" s="15" t="s">
        <v>79</v>
      </c>
      <c r="AY179" s="262" t="s">
        <v>137</v>
      </c>
    </row>
    <row r="180" spans="1:51" s="15" customFormat="1" ht="12">
      <c r="A180" s="15"/>
      <c r="B180" s="253"/>
      <c r="C180" s="254"/>
      <c r="D180" s="211" t="s">
        <v>242</v>
      </c>
      <c r="E180" s="255" t="s">
        <v>20</v>
      </c>
      <c r="F180" s="256" t="s">
        <v>1330</v>
      </c>
      <c r="G180" s="254"/>
      <c r="H180" s="255" t="s">
        <v>20</v>
      </c>
      <c r="I180" s="257"/>
      <c r="J180" s="254"/>
      <c r="K180" s="254"/>
      <c r="L180" s="258"/>
      <c r="M180" s="259"/>
      <c r="N180" s="260"/>
      <c r="O180" s="260"/>
      <c r="P180" s="260"/>
      <c r="Q180" s="260"/>
      <c r="R180" s="260"/>
      <c r="S180" s="260"/>
      <c r="T180" s="261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2" t="s">
        <v>242</v>
      </c>
      <c r="AU180" s="262" t="s">
        <v>88</v>
      </c>
      <c r="AV180" s="15" t="s">
        <v>22</v>
      </c>
      <c r="AW180" s="15" t="s">
        <v>40</v>
      </c>
      <c r="AX180" s="15" t="s">
        <v>79</v>
      </c>
      <c r="AY180" s="262" t="s">
        <v>137</v>
      </c>
    </row>
    <row r="181" spans="1:51" s="13" customFormat="1" ht="12">
      <c r="A181" s="13"/>
      <c r="B181" s="231"/>
      <c r="C181" s="232"/>
      <c r="D181" s="211" t="s">
        <v>242</v>
      </c>
      <c r="E181" s="233" t="s">
        <v>20</v>
      </c>
      <c r="F181" s="234" t="s">
        <v>1331</v>
      </c>
      <c r="G181" s="232"/>
      <c r="H181" s="235">
        <v>5795</v>
      </c>
      <c r="I181" s="236"/>
      <c r="J181" s="232"/>
      <c r="K181" s="232"/>
      <c r="L181" s="237"/>
      <c r="M181" s="238"/>
      <c r="N181" s="239"/>
      <c r="O181" s="239"/>
      <c r="P181" s="239"/>
      <c r="Q181" s="239"/>
      <c r="R181" s="239"/>
      <c r="S181" s="239"/>
      <c r="T181" s="24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1" t="s">
        <v>242</v>
      </c>
      <c r="AU181" s="241" t="s">
        <v>88</v>
      </c>
      <c r="AV181" s="13" t="s">
        <v>88</v>
      </c>
      <c r="AW181" s="13" t="s">
        <v>40</v>
      </c>
      <c r="AX181" s="13" t="s">
        <v>79</v>
      </c>
      <c r="AY181" s="241" t="s">
        <v>137</v>
      </c>
    </row>
    <row r="182" spans="1:51" s="16" customFormat="1" ht="12">
      <c r="A182" s="16"/>
      <c r="B182" s="273"/>
      <c r="C182" s="274"/>
      <c r="D182" s="211" t="s">
        <v>242</v>
      </c>
      <c r="E182" s="275" t="s">
        <v>20</v>
      </c>
      <c r="F182" s="276" t="s">
        <v>345</v>
      </c>
      <c r="G182" s="274"/>
      <c r="H182" s="277">
        <v>5795</v>
      </c>
      <c r="I182" s="278"/>
      <c r="J182" s="274"/>
      <c r="K182" s="274"/>
      <c r="L182" s="279"/>
      <c r="M182" s="280"/>
      <c r="N182" s="281"/>
      <c r="O182" s="281"/>
      <c r="P182" s="281"/>
      <c r="Q182" s="281"/>
      <c r="R182" s="281"/>
      <c r="S182" s="281"/>
      <c r="T182" s="282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T182" s="283" t="s">
        <v>242</v>
      </c>
      <c r="AU182" s="283" t="s">
        <v>88</v>
      </c>
      <c r="AV182" s="16" t="s">
        <v>151</v>
      </c>
      <c r="AW182" s="16" t="s">
        <v>40</v>
      </c>
      <c r="AX182" s="16" t="s">
        <v>79</v>
      </c>
      <c r="AY182" s="283" t="s">
        <v>137</v>
      </c>
    </row>
    <row r="183" spans="1:51" s="15" customFormat="1" ht="12">
      <c r="A183" s="15"/>
      <c r="B183" s="253"/>
      <c r="C183" s="254"/>
      <c r="D183" s="211" t="s">
        <v>242</v>
      </c>
      <c r="E183" s="255" t="s">
        <v>20</v>
      </c>
      <c r="F183" s="256" t="s">
        <v>1332</v>
      </c>
      <c r="G183" s="254"/>
      <c r="H183" s="255" t="s">
        <v>20</v>
      </c>
      <c r="I183" s="257"/>
      <c r="J183" s="254"/>
      <c r="K183" s="254"/>
      <c r="L183" s="258"/>
      <c r="M183" s="259"/>
      <c r="N183" s="260"/>
      <c r="O183" s="260"/>
      <c r="P183" s="260"/>
      <c r="Q183" s="260"/>
      <c r="R183" s="260"/>
      <c r="S183" s="260"/>
      <c r="T183" s="261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2" t="s">
        <v>242</v>
      </c>
      <c r="AU183" s="262" t="s">
        <v>88</v>
      </c>
      <c r="AV183" s="15" t="s">
        <v>22</v>
      </c>
      <c r="AW183" s="15" t="s">
        <v>40</v>
      </c>
      <c r="AX183" s="15" t="s">
        <v>79</v>
      </c>
      <c r="AY183" s="262" t="s">
        <v>137</v>
      </c>
    </row>
    <row r="184" spans="1:51" s="15" customFormat="1" ht="12">
      <c r="A184" s="15"/>
      <c r="B184" s="253"/>
      <c r="C184" s="254"/>
      <c r="D184" s="211" t="s">
        <v>242</v>
      </c>
      <c r="E184" s="255" t="s">
        <v>20</v>
      </c>
      <c r="F184" s="256" t="s">
        <v>1312</v>
      </c>
      <c r="G184" s="254"/>
      <c r="H184" s="255" t="s">
        <v>20</v>
      </c>
      <c r="I184" s="257"/>
      <c r="J184" s="254"/>
      <c r="K184" s="254"/>
      <c r="L184" s="258"/>
      <c r="M184" s="259"/>
      <c r="N184" s="260"/>
      <c r="O184" s="260"/>
      <c r="P184" s="260"/>
      <c r="Q184" s="260"/>
      <c r="R184" s="260"/>
      <c r="S184" s="260"/>
      <c r="T184" s="261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2" t="s">
        <v>242</v>
      </c>
      <c r="AU184" s="262" t="s">
        <v>88</v>
      </c>
      <c r="AV184" s="15" t="s">
        <v>22</v>
      </c>
      <c r="AW184" s="15" t="s">
        <v>40</v>
      </c>
      <c r="AX184" s="15" t="s">
        <v>79</v>
      </c>
      <c r="AY184" s="262" t="s">
        <v>137</v>
      </c>
    </row>
    <row r="185" spans="1:51" s="13" customFormat="1" ht="12">
      <c r="A185" s="13"/>
      <c r="B185" s="231"/>
      <c r="C185" s="232"/>
      <c r="D185" s="211" t="s">
        <v>242</v>
      </c>
      <c r="E185" s="233" t="s">
        <v>20</v>
      </c>
      <c r="F185" s="234" t="s">
        <v>1333</v>
      </c>
      <c r="G185" s="232"/>
      <c r="H185" s="235">
        <v>5097</v>
      </c>
      <c r="I185" s="236"/>
      <c r="J185" s="232"/>
      <c r="K185" s="232"/>
      <c r="L185" s="237"/>
      <c r="M185" s="238"/>
      <c r="N185" s="239"/>
      <c r="O185" s="239"/>
      <c r="P185" s="239"/>
      <c r="Q185" s="239"/>
      <c r="R185" s="239"/>
      <c r="S185" s="239"/>
      <c r="T185" s="24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1" t="s">
        <v>242</v>
      </c>
      <c r="AU185" s="241" t="s">
        <v>88</v>
      </c>
      <c r="AV185" s="13" t="s">
        <v>88</v>
      </c>
      <c r="AW185" s="13" t="s">
        <v>40</v>
      </c>
      <c r="AX185" s="13" t="s">
        <v>79</v>
      </c>
      <c r="AY185" s="241" t="s">
        <v>137</v>
      </c>
    </row>
    <row r="186" spans="1:51" s="13" customFormat="1" ht="12">
      <c r="A186" s="13"/>
      <c r="B186" s="231"/>
      <c r="C186" s="232"/>
      <c r="D186" s="211" t="s">
        <v>242</v>
      </c>
      <c r="E186" s="233" t="s">
        <v>20</v>
      </c>
      <c r="F186" s="234" t="s">
        <v>1334</v>
      </c>
      <c r="G186" s="232"/>
      <c r="H186" s="235">
        <v>58.584</v>
      </c>
      <c r="I186" s="236"/>
      <c r="J186" s="232"/>
      <c r="K186" s="232"/>
      <c r="L186" s="237"/>
      <c r="M186" s="238"/>
      <c r="N186" s="239"/>
      <c r="O186" s="239"/>
      <c r="P186" s="239"/>
      <c r="Q186" s="239"/>
      <c r="R186" s="239"/>
      <c r="S186" s="239"/>
      <c r="T186" s="24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1" t="s">
        <v>242</v>
      </c>
      <c r="AU186" s="241" t="s">
        <v>88</v>
      </c>
      <c r="AV186" s="13" t="s">
        <v>88</v>
      </c>
      <c r="AW186" s="13" t="s">
        <v>40</v>
      </c>
      <c r="AX186" s="13" t="s">
        <v>79</v>
      </c>
      <c r="AY186" s="241" t="s">
        <v>137</v>
      </c>
    </row>
    <row r="187" spans="1:51" s="13" customFormat="1" ht="12">
      <c r="A187" s="13"/>
      <c r="B187" s="231"/>
      <c r="C187" s="232"/>
      <c r="D187" s="211" t="s">
        <v>242</v>
      </c>
      <c r="E187" s="233" t="s">
        <v>20</v>
      </c>
      <c r="F187" s="234" t="s">
        <v>1335</v>
      </c>
      <c r="G187" s="232"/>
      <c r="H187" s="235">
        <v>555.08</v>
      </c>
      <c r="I187" s="236"/>
      <c r="J187" s="232"/>
      <c r="K187" s="232"/>
      <c r="L187" s="237"/>
      <c r="M187" s="238"/>
      <c r="N187" s="239"/>
      <c r="O187" s="239"/>
      <c r="P187" s="239"/>
      <c r="Q187" s="239"/>
      <c r="R187" s="239"/>
      <c r="S187" s="239"/>
      <c r="T187" s="24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1" t="s">
        <v>242</v>
      </c>
      <c r="AU187" s="241" t="s">
        <v>88</v>
      </c>
      <c r="AV187" s="13" t="s">
        <v>88</v>
      </c>
      <c r="AW187" s="13" t="s">
        <v>40</v>
      </c>
      <c r="AX187" s="13" t="s">
        <v>79</v>
      </c>
      <c r="AY187" s="241" t="s">
        <v>137</v>
      </c>
    </row>
    <row r="188" spans="1:51" s="15" customFormat="1" ht="12">
      <c r="A188" s="15"/>
      <c r="B188" s="253"/>
      <c r="C188" s="254"/>
      <c r="D188" s="211" t="s">
        <v>242</v>
      </c>
      <c r="E188" s="255" t="s">
        <v>20</v>
      </c>
      <c r="F188" s="256" t="s">
        <v>1316</v>
      </c>
      <c r="G188" s="254"/>
      <c r="H188" s="255" t="s">
        <v>20</v>
      </c>
      <c r="I188" s="257"/>
      <c r="J188" s="254"/>
      <c r="K188" s="254"/>
      <c r="L188" s="258"/>
      <c r="M188" s="259"/>
      <c r="N188" s="260"/>
      <c r="O188" s="260"/>
      <c r="P188" s="260"/>
      <c r="Q188" s="260"/>
      <c r="R188" s="260"/>
      <c r="S188" s="260"/>
      <c r="T188" s="261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2" t="s">
        <v>242</v>
      </c>
      <c r="AU188" s="262" t="s">
        <v>88</v>
      </c>
      <c r="AV188" s="15" t="s">
        <v>22</v>
      </c>
      <c r="AW188" s="15" t="s">
        <v>40</v>
      </c>
      <c r="AX188" s="15" t="s">
        <v>79</v>
      </c>
      <c r="AY188" s="262" t="s">
        <v>137</v>
      </c>
    </row>
    <row r="189" spans="1:51" s="13" customFormat="1" ht="12">
      <c r="A189" s="13"/>
      <c r="B189" s="231"/>
      <c r="C189" s="232"/>
      <c r="D189" s="211" t="s">
        <v>242</v>
      </c>
      <c r="E189" s="233" t="s">
        <v>20</v>
      </c>
      <c r="F189" s="234" t="s">
        <v>1336</v>
      </c>
      <c r="G189" s="232"/>
      <c r="H189" s="235">
        <v>384.256</v>
      </c>
      <c r="I189" s="236"/>
      <c r="J189" s="232"/>
      <c r="K189" s="232"/>
      <c r="L189" s="237"/>
      <c r="M189" s="238"/>
      <c r="N189" s="239"/>
      <c r="O189" s="239"/>
      <c r="P189" s="239"/>
      <c r="Q189" s="239"/>
      <c r="R189" s="239"/>
      <c r="S189" s="239"/>
      <c r="T189" s="24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1" t="s">
        <v>242</v>
      </c>
      <c r="AU189" s="241" t="s">
        <v>88</v>
      </c>
      <c r="AV189" s="13" t="s">
        <v>88</v>
      </c>
      <c r="AW189" s="13" t="s">
        <v>40</v>
      </c>
      <c r="AX189" s="13" t="s">
        <v>79</v>
      </c>
      <c r="AY189" s="241" t="s">
        <v>137</v>
      </c>
    </row>
    <row r="190" spans="1:51" s="15" customFormat="1" ht="12">
      <c r="A190" s="15"/>
      <c r="B190" s="253"/>
      <c r="C190" s="254"/>
      <c r="D190" s="211" t="s">
        <v>242</v>
      </c>
      <c r="E190" s="255" t="s">
        <v>20</v>
      </c>
      <c r="F190" s="256" t="s">
        <v>1318</v>
      </c>
      <c r="G190" s="254"/>
      <c r="H190" s="255" t="s">
        <v>20</v>
      </c>
      <c r="I190" s="257"/>
      <c r="J190" s="254"/>
      <c r="K190" s="254"/>
      <c r="L190" s="258"/>
      <c r="M190" s="259"/>
      <c r="N190" s="260"/>
      <c r="O190" s="260"/>
      <c r="P190" s="260"/>
      <c r="Q190" s="260"/>
      <c r="R190" s="260"/>
      <c r="S190" s="260"/>
      <c r="T190" s="261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62" t="s">
        <v>242</v>
      </c>
      <c r="AU190" s="262" t="s">
        <v>88</v>
      </c>
      <c r="AV190" s="15" t="s">
        <v>22</v>
      </c>
      <c r="AW190" s="15" t="s">
        <v>40</v>
      </c>
      <c r="AX190" s="15" t="s">
        <v>79</v>
      </c>
      <c r="AY190" s="262" t="s">
        <v>137</v>
      </c>
    </row>
    <row r="191" spans="1:51" s="13" customFormat="1" ht="12">
      <c r="A191" s="13"/>
      <c r="B191" s="231"/>
      <c r="C191" s="232"/>
      <c r="D191" s="211" t="s">
        <v>242</v>
      </c>
      <c r="E191" s="233" t="s">
        <v>20</v>
      </c>
      <c r="F191" s="234" t="s">
        <v>1319</v>
      </c>
      <c r="G191" s="232"/>
      <c r="H191" s="235">
        <v>740.992</v>
      </c>
      <c r="I191" s="236"/>
      <c r="J191" s="232"/>
      <c r="K191" s="232"/>
      <c r="L191" s="237"/>
      <c r="M191" s="238"/>
      <c r="N191" s="239"/>
      <c r="O191" s="239"/>
      <c r="P191" s="239"/>
      <c r="Q191" s="239"/>
      <c r="R191" s="239"/>
      <c r="S191" s="239"/>
      <c r="T191" s="24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1" t="s">
        <v>242</v>
      </c>
      <c r="AU191" s="241" t="s">
        <v>88</v>
      </c>
      <c r="AV191" s="13" t="s">
        <v>88</v>
      </c>
      <c r="AW191" s="13" t="s">
        <v>40</v>
      </c>
      <c r="AX191" s="13" t="s">
        <v>79</v>
      </c>
      <c r="AY191" s="241" t="s">
        <v>137</v>
      </c>
    </row>
    <row r="192" spans="1:51" s="13" customFormat="1" ht="12">
      <c r="A192" s="13"/>
      <c r="B192" s="231"/>
      <c r="C192" s="232"/>
      <c r="D192" s="211" t="s">
        <v>242</v>
      </c>
      <c r="E192" s="233" t="s">
        <v>20</v>
      </c>
      <c r="F192" s="234" t="s">
        <v>1337</v>
      </c>
      <c r="G192" s="232"/>
      <c r="H192" s="235">
        <v>1667.9</v>
      </c>
      <c r="I192" s="236"/>
      <c r="J192" s="232"/>
      <c r="K192" s="232"/>
      <c r="L192" s="237"/>
      <c r="M192" s="238"/>
      <c r="N192" s="239"/>
      <c r="O192" s="239"/>
      <c r="P192" s="239"/>
      <c r="Q192" s="239"/>
      <c r="R192" s="239"/>
      <c r="S192" s="239"/>
      <c r="T192" s="24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1" t="s">
        <v>242</v>
      </c>
      <c r="AU192" s="241" t="s">
        <v>88</v>
      </c>
      <c r="AV192" s="13" t="s">
        <v>88</v>
      </c>
      <c r="AW192" s="13" t="s">
        <v>40</v>
      </c>
      <c r="AX192" s="13" t="s">
        <v>79</v>
      </c>
      <c r="AY192" s="241" t="s">
        <v>137</v>
      </c>
    </row>
    <row r="193" spans="1:51" s="16" customFormat="1" ht="12">
      <c r="A193" s="16"/>
      <c r="B193" s="273"/>
      <c r="C193" s="274"/>
      <c r="D193" s="211" t="s">
        <v>242</v>
      </c>
      <c r="E193" s="275" t="s">
        <v>20</v>
      </c>
      <c r="F193" s="276" t="s">
        <v>345</v>
      </c>
      <c r="G193" s="274"/>
      <c r="H193" s="277">
        <v>8503.812</v>
      </c>
      <c r="I193" s="278"/>
      <c r="J193" s="274"/>
      <c r="K193" s="274"/>
      <c r="L193" s="279"/>
      <c r="M193" s="280"/>
      <c r="N193" s="281"/>
      <c r="O193" s="281"/>
      <c r="P193" s="281"/>
      <c r="Q193" s="281"/>
      <c r="R193" s="281"/>
      <c r="S193" s="281"/>
      <c r="T193" s="282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T193" s="283" t="s">
        <v>242</v>
      </c>
      <c r="AU193" s="283" t="s">
        <v>88</v>
      </c>
      <c r="AV193" s="16" t="s">
        <v>151</v>
      </c>
      <c r="AW193" s="16" t="s">
        <v>40</v>
      </c>
      <c r="AX193" s="16" t="s">
        <v>79</v>
      </c>
      <c r="AY193" s="283" t="s">
        <v>137</v>
      </c>
    </row>
    <row r="194" spans="1:51" s="14" customFormat="1" ht="12">
      <c r="A194" s="14"/>
      <c r="B194" s="242"/>
      <c r="C194" s="243"/>
      <c r="D194" s="211" t="s">
        <v>242</v>
      </c>
      <c r="E194" s="244" t="s">
        <v>20</v>
      </c>
      <c r="F194" s="245" t="s">
        <v>256</v>
      </c>
      <c r="G194" s="243"/>
      <c r="H194" s="246">
        <v>14298.812</v>
      </c>
      <c r="I194" s="247"/>
      <c r="J194" s="243"/>
      <c r="K194" s="243"/>
      <c r="L194" s="248"/>
      <c r="M194" s="249"/>
      <c r="N194" s="250"/>
      <c r="O194" s="250"/>
      <c r="P194" s="250"/>
      <c r="Q194" s="250"/>
      <c r="R194" s="250"/>
      <c r="S194" s="250"/>
      <c r="T194" s="251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2" t="s">
        <v>242</v>
      </c>
      <c r="AU194" s="252" t="s">
        <v>88</v>
      </c>
      <c r="AV194" s="14" t="s">
        <v>142</v>
      </c>
      <c r="AW194" s="14" t="s">
        <v>40</v>
      </c>
      <c r="AX194" s="14" t="s">
        <v>22</v>
      </c>
      <c r="AY194" s="252" t="s">
        <v>137</v>
      </c>
    </row>
    <row r="195" spans="1:65" s="2" customFormat="1" ht="16.5" customHeight="1">
      <c r="A195" s="40"/>
      <c r="B195" s="41"/>
      <c r="C195" s="198" t="s">
        <v>185</v>
      </c>
      <c r="D195" s="198" t="s">
        <v>138</v>
      </c>
      <c r="E195" s="199" t="s">
        <v>451</v>
      </c>
      <c r="F195" s="200" t="s">
        <v>452</v>
      </c>
      <c r="G195" s="201" t="s">
        <v>236</v>
      </c>
      <c r="H195" s="202">
        <v>15280</v>
      </c>
      <c r="I195" s="203"/>
      <c r="J195" s="204">
        <f>ROUND(I195*H195,2)</f>
        <v>0</v>
      </c>
      <c r="K195" s="200" t="s">
        <v>237</v>
      </c>
      <c r="L195" s="46"/>
      <c r="M195" s="205" t="s">
        <v>20</v>
      </c>
      <c r="N195" s="206" t="s">
        <v>50</v>
      </c>
      <c r="O195" s="86"/>
      <c r="P195" s="207">
        <f>O195*H195</f>
        <v>0</v>
      </c>
      <c r="Q195" s="207">
        <v>0</v>
      </c>
      <c r="R195" s="207">
        <f>Q195*H195</f>
        <v>0</v>
      </c>
      <c r="S195" s="207">
        <v>0</v>
      </c>
      <c r="T195" s="208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09" t="s">
        <v>142</v>
      </c>
      <c r="AT195" s="209" t="s">
        <v>138</v>
      </c>
      <c r="AU195" s="209" t="s">
        <v>88</v>
      </c>
      <c r="AY195" s="19" t="s">
        <v>137</v>
      </c>
      <c r="BE195" s="210">
        <f>IF(N195="základní",J195,0)</f>
        <v>0</v>
      </c>
      <c r="BF195" s="210">
        <f>IF(N195="snížená",J195,0)</f>
        <v>0</v>
      </c>
      <c r="BG195" s="210">
        <f>IF(N195="zákl. přenesená",J195,0)</f>
        <v>0</v>
      </c>
      <c r="BH195" s="210">
        <f>IF(N195="sníž. přenesená",J195,0)</f>
        <v>0</v>
      </c>
      <c r="BI195" s="210">
        <f>IF(N195="nulová",J195,0)</f>
        <v>0</v>
      </c>
      <c r="BJ195" s="19" t="s">
        <v>22</v>
      </c>
      <c r="BK195" s="210">
        <f>ROUND(I195*H195,2)</f>
        <v>0</v>
      </c>
      <c r="BL195" s="19" t="s">
        <v>142</v>
      </c>
      <c r="BM195" s="209" t="s">
        <v>1338</v>
      </c>
    </row>
    <row r="196" spans="1:47" s="2" customFormat="1" ht="12">
      <c r="A196" s="40"/>
      <c r="B196" s="41"/>
      <c r="C196" s="42"/>
      <c r="D196" s="211" t="s">
        <v>144</v>
      </c>
      <c r="E196" s="42"/>
      <c r="F196" s="212" t="s">
        <v>454</v>
      </c>
      <c r="G196" s="42"/>
      <c r="H196" s="42"/>
      <c r="I196" s="213"/>
      <c r="J196" s="42"/>
      <c r="K196" s="42"/>
      <c r="L196" s="46"/>
      <c r="M196" s="214"/>
      <c r="N196" s="215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144</v>
      </c>
      <c r="AU196" s="19" t="s">
        <v>88</v>
      </c>
    </row>
    <row r="197" spans="1:47" s="2" customFormat="1" ht="12">
      <c r="A197" s="40"/>
      <c r="B197" s="41"/>
      <c r="C197" s="42"/>
      <c r="D197" s="229" t="s">
        <v>240</v>
      </c>
      <c r="E197" s="42"/>
      <c r="F197" s="230" t="s">
        <v>455</v>
      </c>
      <c r="G197" s="42"/>
      <c r="H197" s="42"/>
      <c r="I197" s="213"/>
      <c r="J197" s="42"/>
      <c r="K197" s="42"/>
      <c r="L197" s="46"/>
      <c r="M197" s="214"/>
      <c r="N197" s="215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240</v>
      </c>
      <c r="AU197" s="19" t="s">
        <v>88</v>
      </c>
    </row>
    <row r="198" spans="1:47" s="2" customFormat="1" ht="12">
      <c r="A198" s="40"/>
      <c r="B198" s="41"/>
      <c r="C198" s="42"/>
      <c r="D198" s="211" t="s">
        <v>145</v>
      </c>
      <c r="E198" s="42"/>
      <c r="F198" s="216" t="s">
        <v>1339</v>
      </c>
      <c r="G198" s="42"/>
      <c r="H198" s="42"/>
      <c r="I198" s="213"/>
      <c r="J198" s="42"/>
      <c r="K198" s="42"/>
      <c r="L198" s="46"/>
      <c r="M198" s="214"/>
      <c r="N198" s="215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145</v>
      </c>
      <c r="AU198" s="19" t="s">
        <v>88</v>
      </c>
    </row>
    <row r="199" spans="1:51" s="13" customFormat="1" ht="12">
      <c r="A199" s="13"/>
      <c r="B199" s="231"/>
      <c r="C199" s="232"/>
      <c r="D199" s="211" t="s">
        <v>242</v>
      </c>
      <c r="E199" s="233" t="s">
        <v>20</v>
      </c>
      <c r="F199" s="234" t="s">
        <v>1340</v>
      </c>
      <c r="G199" s="232"/>
      <c r="H199" s="235">
        <v>15280</v>
      </c>
      <c r="I199" s="236"/>
      <c r="J199" s="232"/>
      <c r="K199" s="232"/>
      <c r="L199" s="237"/>
      <c r="M199" s="238"/>
      <c r="N199" s="239"/>
      <c r="O199" s="239"/>
      <c r="P199" s="239"/>
      <c r="Q199" s="239"/>
      <c r="R199" s="239"/>
      <c r="S199" s="239"/>
      <c r="T199" s="240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1" t="s">
        <v>242</v>
      </c>
      <c r="AU199" s="241" t="s">
        <v>88</v>
      </c>
      <c r="AV199" s="13" t="s">
        <v>88</v>
      </c>
      <c r="AW199" s="13" t="s">
        <v>40</v>
      </c>
      <c r="AX199" s="13" t="s">
        <v>22</v>
      </c>
      <c r="AY199" s="241" t="s">
        <v>137</v>
      </c>
    </row>
    <row r="200" spans="1:51" s="15" customFormat="1" ht="12">
      <c r="A200" s="15"/>
      <c r="B200" s="253"/>
      <c r="C200" s="254"/>
      <c r="D200" s="211" t="s">
        <v>242</v>
      </c>
      <c r="E200" s="255" t="s">
        <v>20</v>
      </c>
      <c r="F200" s="256" t="s">
        <v>1341</v>
      </c>
      <c r="G200" s="254"/>
      <c r="H200" s="255" t="s">
        <v>20</v>
      </c>
      <c r="I200" s="257"/>
      <c r="J200" s="254"/>
      <c r="K200" s="254"/>
      <c r="L200" s="258"/>
      <c r="M200" s="259"/>
      <c r="N200" s="260"/>
      <c r="O200" s="260"/>
      <c r="P200" s="260"/>
      <c r="Q200" s="260"/>
      <c r="R200" s="260"/>
      <c r="S200" s="260"/>
      <c r="T200" s="261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62" t="s">
        <v>242</v>
      </c>
      <c r="AU200" s="262" t="s">
        <v>88</v>
      </c>
      <c r="AV200" s="15" t="s">
        <v>22</v>
      </c>
      <c r="AW200" s="15" t="s">
        <v>40</v>
      </c>
      <c r="AX200" s="15" t="s">
        <v>79</v>
      </c>
      <c r="AY200" s="262" t="s">
        <v>137</v>
      </c>
    </row>
    <row r="201" spans="1:65" s="2" customFormat="1" ht="16.5" customHeight="1">
      <c r="A201" s="40"/>
      <c r="B201" s="41"/>
      <c r="C201" s="198" t="s">
        <v>189</v>
      </c>
      <c r="D201" s="198" t="s">
        <v>138</v>
      </c>
      <c r="E201" s="199" t="s">
        <v>422</v>
      </c>
      <c r="F201" s="200" t="s">
        <v>423</v>
      </c>
      <c r="G201" s="201" t="s">
        <v>236</v>
      </c>
      <c r="H201" s="202">
        <v>15280</v>
      </c>
      <c r="I201" s="203"/>
      <c r="J201" s="204">
        <f>ROUND(I201*H201,2)</f>
        <v>0</v>
      </c>
      <c r="K201" s="200" t="s">
        <v>237</v>
      </c>
      <c r="L201" s="46"/>
      <c r="M201" s="205" t="s">
        <v>20</v>
      </c>
      <c r="N201" s="206" t="s">
        <v>50</v>
      </c>
      <c r="O201" s="86"/>
      <c r="P201" s="207">
        <f>O201*H201</f>
        <v>0</v>
      </c>
      <c r="Q201" s="207">
        <v>0</v>
      </c>
      <c r="R201" s="207">
        <f>Q201*H201</f>
        <v>0</v>
      </c>
      <c r="S201" s="207">
        <v>0</v>
      </c>
      <c r="T201" s="208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09" t="s">
        <v>142</v>
      </c>
      <c r="AT201" s="209" t="s">
        <v>138</v>
      </c>
      <c r="AU201" s="209" t="s">
        <v>88</v>
      </c>
      <c r="AY201" s="19" t="s">
        <v>137</v>
      </c>
      <c r="BE201" s="210">
        <f>IF(N201="základní",J201,0)</f>
        <v>0</v>
      </c>
      <c r="BF201" s="210">
        <f>IF(N201="snížená",J201,0)</f>
        <v>0</v>
      </c>
      <c r="BG201" s="210">
        <f>IF(N201="zákl. přenesená",J201,0)</f>
        <v>0</v>
      </c>
      <c r="BH201" s="210">
        <f>IF(N201="sníž. přenesená",J201,0)</f>
        <v>0</v>
      </c>
      <c r="BI201" s="210">
        <f>IF(N201="nulová",J201,0)</f>
        <v>0</v>
      </c>
      <c r="BJ201" s="19" t="s">
        <v>22</v>
      </c>
      <c r="BK201" s="210">
        <f>ROUND(I201*H201,2)</f>
        <v>0</v>
      </c>
      <c r="BL201" s="19" t="s">
        <v>142</v>
      </c>
      <c r="BM201" s="209" t="s">
        <v>1342</v>
      </c>
    </row>
    <row r="202" spans="1:47" s="2" customFormat="1" ht="12">
      <c r="A202" s="40"/>
      <c r="B202" s="41"/>
      <c r="C202" s="42"/>
      <c r="D202" s="211" t="s">
        <v>144</v>
      </c>
      <c r="E202" s="42"/>
      <c r="F202" s="212" t="s">
        <v>425</v>
      </c>
      <c r="G202" s="42"/>
      <c r="H202" s="42"/>
      <c r="I202" s="213"/>
      <c r="J202" s="42"/>
      <c r="K202" s="42"/>
      <c r="L202" s="46"/>
      <c r="M202" s="214"/>
      <c r="N202" s="215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144</v>
      </c>
      <c r="AU202" s="19" t="s">
        <v>88</v>
      </c>
    </row>
    <row r="203" spans="1:47" s="2" customFormat="1" ht="12">
      <c r="A203" s="40"/>
      <c r="B203" s="41"/>
      <c r="C203" s="42"/>
      <c r="D203" s="229" t="s">
        <v>240</v>
      </c>
      <c r="E203" s="42"/>
      <c r="F203" s="230" t="s">
        <v>426</v>
      </c>
      <c r="G203" s="42"/>
      <c r="H203" s="42"/>
      <c r="I203" s="213"/>
      <c r="J203" s="42"/>
      <c r="K203" s="42"/>
      <c r="L203" s="46"/>
      <c r="M203" s="214"/>
      <c r="N203" s="215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240</v>
      </c>
      <c r="AU203" s="19" t="s">
        <v>88</v>
      </c>
    </row>
    <row r="204" spans="1:51" s="13" customFormat="1" ht="12">
      <c r="A204" s="13"/>
      <c r="B204" s="231"/>
      <c r="C204" s="232"/>
      <c r="D204" s="211" t="s">
        <v>242</v>
      </c>
      <c r="E204" s="233" t="s">
        <v>20</v>
      </c>
      <c r="F204" s="234" t="s">
        <v>1340</v>
      </c>
      <c r="G204" s="232"/>
      <c r="H204" s="235">
        <v>15280</v>
      </c>
      <c r="I204" s="236"/>
      <c r="J204" s="232"/>
      <c r="K204" s="232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242</v>
      </c>
      <c r="AU204" s="241" t="s">
        <v>88</v>
      </c>
      <c r="AV204" s="13" t="s">
        <v>88</v>
      </c>
      <c r="AW204" s="13" t="s">
        <v>40</v>
      </c>
      <c r="AX204" s="13" t="s">
        <v>22</v>
      </c>
      <c r="AY204" s="241" t="s">
        <v>137</v>
      </c>
    </row>
    <row r="205" spans="1:65" s="2" customFormat="1" ht="16.5" customHeight="1">
      <c r="A205" s="40"/>
      <c r="B205" s="41"/>
      <c r="C205" s="263" t="s">
        <v>193</v>
      </c>
      <c r="D205" s="263" t="s">
        <v>290</v>
      </c>
      <c r="E205" s="264" t="s">
        <v>430</v>
      </c>
      <c r="F205" s="265" t="s">
        <v>431</v>
      </c>
      <c r="G205" s="266" t="s">
        <v>432</v>
      </c>
      <c r="H205" s="267">
        <v>229.2</v>
      </c>
      <c r="I205" s="268"/>
      <c r="J205" s="269">
        <f>ROUND(I205*H205,2)</f>
        <v>0</v>
      </c>
      <c r="K205" s="265" t="s">
        <v>237</v>
      </c>
      <c r="L205" s="270"/>
      <c r="M205" s="271" t="s">
        <v>20</v>
      </c>
      <c r="N205" s="272" t="s">
        <v>50</v>
      </c>
      <c r="O205" s="86"/>
      <c r="P205" s="207">
        <f>O205*H205</f>
        <v>0</v>
      </c>
      <c r="Q205" s="207">
        <v>0.001</v>
      </c>
      <c r="R205" s="207">
        <f>Q205*H205</f>
        <v>0.2292</v>
      </c>
      <c r="S205" s="207">
        <v>0</v>
      </c>
      <c r="T205" s="208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09" t="s">
        <v>170</v>
      </c>
      <c r="AT205" s="209" t="s">
        <v>290</v>
      </c>
      <c r="AU205" s="209" t="s">
        <v>88</v>
      </c>
      <c r="AY205" s="19" t="s">
        <v>137</v>
      </c>
      <c r="BE205" s="210">
        <f>IF(N205="základní",J205,0)</f>
        <v>0</v>
      </c>
      <c r="BF205" s="210">
        <f>IF(N205="snížená",J205,0)</f>
        <v>0</v>
      </c>
      <c r="BG205" s="210">
        <f>IF(N205="zákl. přenesená",J205,0)</f>
        <v>0</v>
      </c>
      <c r="BH205" s="210">
        <f>IF(N205="sníž. přenesená",J205,0)</f>
        <v>0</v>
      </c>
      <c r="BI205" s="210">
        <f>IF(N205="nulová",J205,0)</f>
        <v>0</v>
      </c>
      <c r="BJ205" s="19" t="s">
        <v>22</v>
      </c>
      <c r="BK205" s="210">
        <f>ROUND(I205*H205,2)</f>
        <v>0</v>
      </c>
      <c r="BL205" s="19" t="s">
        <v>142</v>
      </c>
      <c r="BM205" s="209" t="s">
        <v>1343</v>
      </c>
    </row>
    <row r="206" spans="1:47" s="2" customFormat="1" ht="12">
      <c r="A206" s="40"/>
      <c r="B206" s="41"/>
      <c r="C206" s="42"/>
      <c r="D206" s="211" t="s">
        <v>144</v>
      </c>
      <c r="E206" s="42"/>
      <c r="F206" s="212" t="s">
        <v>431</v>
      </c>
      <c r="G206" s="42"/>
      <c r="H206" s="42"/>
      <c r="I206" s="213"/>
      <c r="J206" s="42"/>
      <c r="K206" s="42"/>
      <c r="L206" s="46"/>
      <c r="M206" s="214"/>
      <c r="N206" s="215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144</v>
      </c>
      <c r="AU206" s="19" t="s">
        <v>88</v>
      </c>
    </row>
    <row r="207" spans="1:51" s="13" customFormat="1" ht="12">
      <c r="A207" s="13"/>
      <c r="B207" s="231"/>
      <c r="C207" s="232"/>
      <c r="D207" s="211" t="s">
        <v>242</v>
      </c>
      <c r="E207" s="233" t="s">
        <v>20</v>
      </c>
      <c r="F207" s="234" t="s">
        <v>1340</v>
      </c>
      <c r="G207" s="232"/>
      <c r="H207" s="235">
        <v>15280</v>
      </c>
      <c r="I207" s="236"/>
      <c r="J207" s="232"/>
      <c r="K207" s="232"/>
      <c r="L207" s="237"/>
      <c r="M207" s="238"/>
      <c r="N207" s="239"/>
      <c r="O207" s="239"/>
      <c r="P207" s="239"/>
      <c r="Q207" s="239"/>
      <c r="R207" s="239"/>
      <c r="S207" s="239"/>
      <c r="T207" s="24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1" t="s">
        <v>242</v>
      </c>
      <c r="AU207" s="241" t="s">
        <v>88</v>
      </c>
      <c r="AV207" s="13" t="s">
        <v>88</v>
      </c>
      <c r="AW207" s="13" t="s">
        <v>40</v>
      </c>
      <c r="AX207" s="13" t="s">
        <v>79</v>
      </c>
      <c r="AY207" s="241" t="s">
        <v>137</v>
      </c>
    </row>
    <row r="208" spans="1:51" s="13" customFormat="1" ht="12">
      <c r="A208" s="13"/>
      <c r="B208" s="231"/>
      <c r="C208" s="232"/>
      <c r="D208" s="211" t="s">
        <v>242</v>
      </c>
      <c r="E208" s="233" t="s">
        <v>20</v>
      </c>
      <c r="F208" s="234" t="s">
        <v>1344</v>
      </c>
      <c r="G208" s="232"/>
      <c r="H208" s="235">
        <v>229.2</v>
      </c>
      <c r="I208" s="236"/>
      <c r="J208" s="232"/>
      <c r="K208" s="232"/>
      <c r="L208" s="237"/>
      <c r="M208" s="238"/>
      <c r="N208" s="239"/>
      <c r="O208" s="239"/>
      <c r="P208" s="239"/>
      <c r="Q208" s="239"/>
      <c r="R208" s="239"/>
      <c r="S208" s="239"/>
      <c r="T208" s="24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1" t="s">
        <v>242</v>
      </c>
      <c r="AU208" s="241" t="s">
        <v>88</v>
      </c>
      <c r="AV208" s="13" t="s">
        <v>88</v>
      </c>
      <c r="AW208" s="13" t="s">
        <v>40</v>
      </c>
      <c r="AX208" s="13" t="s">
        <v>22</v>
      </c>
      <c r="AY208" s="241" t="s">
        <v>137</v>
      </c>
    </row>
    <row r="209" spans="1:65" s="2" customFormat="1" ht="16.5" customHeight="1">
      <c r="A209" s="40"/>
      <c r="B209" s="41"/>
      <c r="C209" s="198" t="s">
        <v>8</v>
      </c>
      <c r="D209" s="198" t="s">
        <v>138</v>
      </c>
      <c r="E209" s="199" t="s">
        <v>436</v>
      </c>
      <c r="F209" s="200" t="s">
        <v>437</v>
      </c>
      <c r="G209" s="201" t="s">
        <v>236</v>
      </c>
      <c r="H209" s="202">
        <v>15280</v>
      </c>
      <c r="I209" s="203"/>
      <c r="J209" s="204">
        <f>ROUND(I209*H209,2)</f>
        <v>0</v>
      </c>
      <c r="K209" s="200" t="s">
        <v>237</v>
      </c>
      <c r="L209" s="46"/>
      <c r="M209" s="205" t="s">
        <v>20</v>
      </c>
      <c r="N209" s="206" t="s">
        <v>50</v>
      </c>
      <c r="O209" s="86"/>
      <c r="P209" s="207">
        <f>O209*H209</f>
        <v>0</v>
      </c>
      <c r="Q209" s="207">
        <v>0</v>
      </c>
      <c r="R209" s="207">
        <f>Q209*H209</f>
        <v>0</v>
      </c>
      <c r="S209" s="207">
        <v>0</v>
      </c>
      <c r="T209" s="208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09" t="s">
        <v>142</v>
      </c>
      <c r="AT209" s="209" t="s">
        <v>138</v>
      </c>
      <c r="AU209" s="209" t="s">
        <v>88</v>
      </c>
      <c r="AY209" s="19" t="s">
        <v>137</v>
      </c>
      <c r="BE209" s="210">
        <f>IF(N209="základní",J209,0)</f>
        <v>0</v>
      </c>
      <c r="BF209" s="210">
        <f>IF(N209="snížená",J209,0)</f>
        <v>0</v>
      </c>
      <c r="BG209" s="210">
        <f>IF(N209="zákl. přenesená",J209,0)</f>
        <v>0</v>
      </c>
      <c r="BH209" s="210">
        <f>IF(N209="sníž. přenesená",J209,0)</f>
        <v>0</v>
      </c>
      <c r="BI209" s="210">
        <f>IF(N209="nulová",J209,0)</f>
        <v>0</v>
      </c>
      <c r="BJ209" s="19" t="s">
        <v>22</v>
      </c>
      <c r="BK209" s="210">
        <f>ROUND(I209*H209,2)</f>
        <v>0</v>
      </c>
      <c r="BL209" s="19" t="s">
        <v>142</v>
      </c>
      <c r="BM209" s="209" t="s">
        <v>1345</v>
      </c>
    </row>
    <row r="210" spans="1:47" s="2" customFormat="1" ht="12">
      <c r="A210" s="40"/>
      <c r="B210" s="41"/>
      <c r="C210" s="42"/>
      <c r="D210" s="211" t="s">
        <v>144</v>
      </c>
      <c r="E210" s="42"/>
      <c r="F210" s="212" t="s">
        <v>439</v>
      </c>
      <c r="G210" s="42"/>
      <c r="H210" s="42"/>
      <c r="I210" s="213"/>
      <c r="J210" s="42"/>
      <c r="K210" s="42"/>
      <c r="L210" s="46"/>
      <c r="M210" s="214"/>
      <c r="N210" s="215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144</v>
      </c>
      <c r="AU210" s="19" t="s">
        <v>88</v>
      </c>
    </row>
    <row r="211" spans="1:47" s="2" customFormat="1" ht="12">
      <c r="A211" s="40"/>
      <c r="B211" s="41"/>
      <c r="C211" s="42"/>
      <c r="D211" s="229" t="s">
        <v>240</v>
      </c>
      <c r="E211" s="42"/>
      <c r="F211" s="230" t="s">
        <v>440</v>
      </c>
      <c r="G211" s="42"/>
      <c r="H211" s="42"/>
      <c r="I211" s="213"/>
      <c r="J211" s="42"/>
      <c r="K211" s="42"/>
      <c r="L211" s="46"/>
      <c r="M211" s="214"/>
      <c r="N211" s="215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240</v>
      </c>
      <c r="AU211" s="19" t="s">
        <v>88</v>
      </c>
    </row>
    <row r="212" spans="1:51" s="13" customFormat="1" ht="12">
      <c r="A212" s="13"/>
      <c r="B212" s="231"/>
      <c r="C212" s="232"/>
      <c r="D212" s="211" t="s">
        <v>242</v>
      </c>
      <c r="E212" s="233" t="s">
        <v>20</v>
      </c>
      <c r="F212" s="234" t="s">
        <v>1340</v>
      </c>
      <c r="G212" s="232"/>
      <c r="H212" s="235">
        <v>15280</v>
      </c>
      <c r="I212" s="236"/>
      <c r="J212" s="232"/>
      <c r="K212" s="232"/>
      <c r="L212" s="237"/>
      <c r="M212" s="238"/>
      <c r="N212" s="239"/>
      <c r="O212" s="239"/>
      <c r="P212" s="239"/>
      <c r="Q212" s="239"/>
      <c r="R212" s="239"/>
      <c r="S212" s="239"/>
      <c r="T212" s="24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1" t="s">
        <v>242</v>
      </c>
      <c r="AU212" s="241" t="s">
        <v>88</v>
      </c>
      <c r="AV212" s="13" t="s">
        <v>88</v>
      </c>
      <c r="AW212" s="13" t="s">
        <v>40</v>
      </c>
      <c r="AX212" s="13" t="s">
        <v>79</v>
      </c>
      <c r="AY212" s="241" t="s">
        <v>137</v>
      </c>
    </row>
    <row r="213" spans="1:51" s="14" customFormat="1" ht="12">
      <c r="A213" s="14"/>
      <c r="B213" s="242"/>
      <c r="C213" s="243"/>
      <c r="D213" s="211" t="s">
        <v>242</v>
      </c>
      <c r="E213" s="244" t="s">
        <v>20</v>
      </c>
      <c r="F213" s="245" t="s">
        <v>256</v>
      </c>
      <c r="G213" s="243"/>
      <c r="H213" s="246">
        <v>15280</v>
      </c>
      <c r="I213" s="247"/>
      <c r="J213" s="243"/>
      <c r="K213" s="243"/>
      <c r="L213" s="248"/>
      <c r="M213" s="249"/>
      <c r="N213" s="250"/>
      <c r="O213" s="250"/>
      <c r="P213" s="250"/>
      <c r="Q213" s="250"/>
      <c r="R213" s="250"/>
      <c r="S213" s="250"/>
      <c r="T213" s="25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2" t="s">
        <v>242</v>
      </c>
      <c r="AU213" s="252" t="s">
        <v>88</v>
      </c>
      <c r="AV213" s="14" t="s">
        <v>142</v>
      </c>
      <c r="AW213" s="14" t="s">
        <v>40</v>
      </c>
      <c r="AX213" s="14" t="s">
        <v>22</v>
      </c>
      <c r="AY213" s="252" t="s">
        <v>137</v>
      </c>
    </row>
    <row r="214" spans="1:65" s="2" customFormat="1" ht="16.5" customHeight="1">
      <c r="A214" s="40"/>
      <c r="B214" s="41"/>
      <c r="C214" s="198" t="s">
        <v>201</v>
      </c>
      <c r="D214" s="198" t="s">
        <v>138</v>
      </c>
      <c r="E214" s="199" t="s">
        <v>1346</v>
      </c>
      <c r="F214" s="200" t="s">
        <v>1347</v>
      </c>
      <c r="G214" s="201" t="s">
        <v>236</v>
      </c>
      <c r="H214" s="202">
        <v>1610</v>
      </c>
      <c r="I214" s="203"/>
      <c r="J214" s="204">
        <f>ROUND(I214*H214,2)</f>
        <v>0</v>
      </c>
      <c r="K214" s="200" t="s">
        <v>237</v>
      </c>
      <c r="L214" s="46"/>
      <c r="M214" s="205" t="s">
        <v>20</v>
      </c>
      <c r="N214" s="206" t="s">
        <v>50</v>
      </c>
      <c r="O214" s="86"/>
      <c r="P214" s="207">
        <f>O214*H214</f>
        <v>0</v>
      </c>
      <c r="Q214" s="207">
        <v>0</v>
      </c>
      <c r="R214" s="207">
        <f>Q214*H214</f>
        <v>0</v>
      </c>
      <c r="S214" s="207">
        <v>0</v>
      </c>
      <c r="T214" s="208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09" t="s">
        <v>142</v>
      </c>
      <c r="AT214" s="209" t="s">
        <v>138</v>
      </c>
      <c r="AU214" s="209" t="s">
        <v>88</v>
      </c>
      <c r="AY214" s="19" t="s">
        <v>137</v>
      </c>
      <c r="BE214" s="210">
        <f>IF(N214="základní",J214,0)</f>
        <v>0</v>
      </c>
      <c r="BF214" s="210">
        <f>IF(N214="snížená",J214,0)</f>
        <v>0</v>
      </c>
      <c r="BG214" s="210">
        <f>IF(N214="zákl. přenesená",J214,0)</f>
        <v>0</v>
      </c>
      <c r="BH214" s="210">
        <f>IF(N214="sníž. přenesená",J214,0)</f>
        <v>0</v>
      </c>
      <c r="BI214" s="210">
        <f>IF(N214="nulová",J214,0)</f>
        <v>0</v>
      </c>
      <c r="BJ214" s="19" t="s">
        <v>22</v>
      </c>
      <c r="BK214" s="210">
        <f>ROUND(I214*H214,2)</f>
        <v>0</v>
      </c>
      <c r="BL214" s="19" t="s">
        <v>142</v>
      </c>
      <c r="BM214" s="209" t="s">
        <v>1348</v>
      </c>
    </row>
    <row r="215" spans="1:47" s="2" customFormat="1" ht="12">
      <c r="A215" s="40"/>
      <c r="B215" s="41"/>
      <c r="C215" s="42"/>
      <c r="D215" s="211" t="s">
        <v>144</v>
      </c>
      <c r="E215" s="42"/>
      <c r="F215" s="212" t="s">
        <v>1349</v>
      </c>
      <c r="G215" s="42"/>
      <c r="H215" s="42"/>
      <c r="I215" s="213"/>
      <c r="J215" s="42"/>
      <c r="K215" s="42"/>
      <c r="L215" s="46"/>
      <c r="M215" s="214"/>
      <c r="N215" s="215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144</v>
      </c>
      <c r="AU215" s="19" t="s">
        <v>88</v>
      </c>
    </row>
    <row r="216" spans="1:47" s="2" customFormat="1" ht="12">
      <c r="A216" s="40"/>
      <c r="B216" s="41"/>
      <c r="C216" s="42"/>
      <c r="D216" s="229" t="s">
        <v>240</v>
      </c>
      <c r="E216" s="42"/>
      <c r="F216" s="230" t="s">
        <v>1350</v>
      </c>
      <c r="G216" s="42"/>
      <c r="H216" s="42"/>
      <c r="I216" s="213"/>
      <c r="J216" s="42"/>
      <c r="K216" s="42"/>
      <c r="L216" s="46"/>
      <c r="M216" s="214"/>
      <c r="N216" s="215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240</v>
      </c>
      <c r="AU216" s="19" t="s">
        <v>88</v>
      </c>
    </row>
    <row r="217" spans="1:51" s="15" customFormat="1" ht="12">
      <c r="A217" s="15"/>
      <c r="B217" s="253"/>
      <c r="C217" s="254"/>
      <c r="D217" s="211" t="s">
        <v>242</v>
      </c>
      <c r="E217" s="255" t="s">
        <v>20</v>
      </c>
      <c r="F217" s="256" t="s">
        <v>1351</v>
      </c>
      <c r="G217" s="254"/>
      <c r="H217" s="255" t="s">
        <v>20</v>
      </c>
      <c r="I217" s="257"/>
      <c r="J217" s="254"/>
      <c r="K217" s="254"/>
      <c r="L217" s="258"/>
      <c r="M217" s="259"/>
      <c r="N217" s="260"/>
      <c r="O217" s="260"/>
      <c r="P217" s="260"/>
      <c r="Q217" s="260"/>
      <c r="R217" s="260"/>
      <c r="S217" s="260"/>
      <c r="T217" s="261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62" t="s">
        <v>242</v>
      </c>
      <c r="AU217" s="262" t="s">
        <v>88</v>
      </c>
      <c r="AV217" s="15" t="s">
        <v>22</v>
      </c>
      <c r="AW217" s="15" t="s">
        <v>40</v>
      </c>
      <c r="AX217" s="15" t="s">
        <v>79</v>
      </c>
      <c r="AY217" s="262" t="s">
        <v>137</v>
      </c>
    </row>
    <row r="218" spans="1:51" s="13" customFormat="1" ht="12">
      <c r="A218" s="13"/>
      <c r="B218" s="231"/>
      <c r="C218" s="232"/>
      <c r="D218" s="211" t="s">
        <v>242</v>
      </c>
      <c r="E218" s="233" t="s">
        <v>20</v>
      </c>
      <c r="F218" s="234" t="s">
        <v>1352</v>
      </c>
      <c r="G218" s="232"/>
      <c r="H218" s="235">
        <v>1610</v>
      </c>
      <c r="I218" s="236"/>
      <c r="J218" s="232"/>
      <c r="K218" s="232"/>
      <c r="L218" s="237"/>
      <c r="M218" s="238"/>
      <c r="N218" s="239"/>
      <c r="O218" s="239"/>
      <c r="P218" s="239"/>
      <c r="Q218" s="239"/>
      <c r="R218" s="239"/>
      <c r="S218" s="239"/>
      <c r="T218" s="24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1" t="s">
        <v>242</v>
      </c>
      <c r="AU218" s="241" t="s">
        <v>88</v>
      </c>
      <c r="AV218" s="13" t="s">
        <v>88</v>
      </c>
      <c r="AW218" s="13" t="s">
        <v>40</v>
      </c>
      <c r="AX218" s="13" t="s">
        <v>22</v>
      </c>
      <c r="AY218" s="241" t="s">
        <v>137</v>
      </c>
    </row>
    <row r="219" spans="1:65" s="2" customFormat="1" ht="16.5" customHeight="1">
      <c r="A219" s="40"/>
      <c r="B219" s="41"/>
      <c r="C219" s="198" t="s">
        <v>206</v>
      </c>
      <c r="D219" s="198" t="s">
        <v>138</v>
      </c>
      <c r="E219" s="199" t="s">
        <v>1218</v>
      </c>
      <c r="F219" s="200" t="s">
        <v>459</v>
      </c>
      <c r="G219" s="201" t="s">
        <v>236</v>
      </c>
      <c r="H219" s="202">
        <v>15280</v>
      </c>
      <c r="I219" s="203"/>
      <c r="J219" s="204">
        <f>ROUND(I219*H219,2)</f>
        <v>0</v>
      </c>
      <c r="K219" s="200" t="s">
        <v>237</v>
      </c>
      <c r="L219" s="46"/>
      <c r="M219" s="205" t="s">
        <v>20</v>
      </c>
      <c r="N219" s="206" t="s">
        <v>50</v>
      </c>
      <c r="O219" s="86"/>
      <c r="P219" s="207">
        <f>O219*H219</f>
        <v>0</v>
      </c>
      <c r="Q219" s="207">
        <v>0.00052</v>
      </c>
      <c r="R219" s="207">
        <f>Q219*H219</f>
        <v>7.945599999999999</v>
      </c>
      <c r="S219" s="207">
        <v>0</v>
      </c>
      <c r="T219" s="208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09" t="s">
        <v>142</v>
      </c>
      <c r="AT219" s="209" t="s">
        <v>138</v>
      </c>
      <c r="AU219" s="209" t="s">
        <v>88</v>
      </c>
      <c r="AY219" s="19" t="s">
        <v>137</v>
      </c>
      <c r="BE219" s="210">
        <f>IF(N219="základní",J219,0)</f>
        <v>0</v>
      </c>
      <c r="BF219" s="210">
        <f>IF(N219="snížená",J219,0)</f>
        <v>0</v>
      </c>
      <c r="BG219" s="210">
        <f>IF(N219="zákl. přenesená",J219,0)</f>
        <v>0</v>
      </c>
      <c r="BH219" s="210">
        <f>IF(N219="sníž. přenesená",J219,0)</f>
        <v>0</v>
      </c>
      <c r="BI219" s="210">
        <f>IF(N219="nulová",J219,0)</f>
        <v>0</v>
      </c>
      <c r="BJ219" s="19" t="s">
        <v>22</v>
      </c>
      <c r="BK219" s="210">
        <f>ROUND(I219*H219,2)</f>
        <v>0</v>
      </c>
      <c r="BL219" s="19" t="s">
        <v>142</v>
      </c>
      <c r="BM219" s="209" t="s">
        <v>1353</v>
      </c>
    </row>
    <row r="220" spans="1:47" s="2" customFormat="1" ht="12">
      <c r="A220" s="40"/>
      <c r="B220" s="41"/>
      <c r="C220" s="42"/>
      <c r="D220" s="211" t="s">
        <v>144</v>
      </c>
      <c r="E220" s="42"/>
      <c r="F220" s="212" t="s">
        <v>461</v>
      </c>
      <c r="G220" s="42"/>
      <c r="H220" s="42"/>
      <c r="I220" s="213"/>
      <c r="J220" s="42"/>
      <c r="K220" s="42"/>
      <c r="L220" s="46"/>
      <c r="M220" s="214"/>
      <c r="N220" s="215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144</v>
      </c>
      <c r="AU220" s="19" t="s">
        <v>88</v>
      </c>
    </row>
    <row r="221" spans="1:47" s="2" customFormat="1" ht="12">
      <c r="A221" s="40"/>
      <c r="B221" s="41"/>
      <c r="C221" s="42"/>
      <c r="D221" s="229" t="s">
        <v>240</v>
      </c>
      <c r="E221" s="42"/>
      <c r="F221" s="230" t="s">
        <v>1220</v>
      </c>
      <c r="G221" s="42"/>
      <c r="H221" s="42"/>
      <c r="I221" s="213"/>
      <c r="J221" s="42"/>
      <c r="K221" s="42"/>
      <c r="L221" s="46"/>
      <c r="M221" s="214"/>
      <c r="N221" s="215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240</v>
      </c>
      <c r="AU221" s="19" t="s">
        <v>88</v>
      </c>
    </row>
    <row r="222" spans="1:51" s="13" customFormat="1" ht="12">
      <c r="A222" s="13"/>
      <c r="B222" s="231"/>
      <c r="C222" s="232"/>
      <c r="D222" s="211" t="s">
        <v>242</v>
      </c>
      <c r="E222" s="233" t="s">
        <v>20</v>
      </c>
      <c r="F222" s="234" t="s">
        <v>1340</v>
      </c>
      <c r="G222" s="232"/>
      <c r="H222" s="235">
        <v>15280</v>
      </c>
      <c r="I222" s="236"/>
      <c r="J222" s="232"/>
      <c r="K222" s="232"/>
      <c r="L222" s="237"/>
      <c r="M222" s="238"/>
      <c r="N222" s="239"/>
      <c r="O222" s="239"/>
      <c r="P222" s="239"/>
      <c r="Q222" s="239"/>
      <c r="R222" s="239"/>
      <c r="S222" s="239"/>
      <c r="T222" s="240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1" t="s">
        <v>242</v>
      </c>
      <c r="AU222" s="241" t="s">
        <v>88</v>
      </c>
      <c r="AV222" s="13" t="s">
        <v>88</v>
      </c>
      <c r="AW222" s="13" t="s">
        <v>40</v>
      </c>
      <c r="AX222" s="13" t="s">
        <v>22</v>
      </c>
      <c r="AY222" s="241" t="s">
        <v>137</v>
      </c>
    </row>
    <row r="223" spans="1:65" s="2" customFormat="1" ht="16.5" customHeight="1">
      <c r="A223" s="40"/>
      <c r="B223" s="41"/>
      <c r="C223" s="198" t="s">
        <v>210</v>
      </c>
      <c r="D223" s="198" t="s">
        <v>138</v>
      </c>
      <c r="E223" s="199" t="s">
        <v>465</v>
      </c>
      <c r="F223" s="200" t="s">
        <v>466</v>
      </c>
      <c r="G223" s="201" t="s">
        <v>285</v>
      </c>
      <c r="H223" s="202">
        <v>229.2</v>
      </c>
      <c r="I223" s="203"/>
      <c r="J223" s="204">
        <f>ROUND(I223*H223,2)</f>
        <v>0</v>
      </c>
      <c r="K223" s="200" t="s">
        <v>237</v>
      </c>
      <c r="L223" s="46"/>
      <c r="M223" s="205" t="s">
        <v>20</v>
      </c>
      <c r="N223" s="206" t="s">
        <v>50</v>
      </c>
      <c r="O223" s="86"/>
      <c r="P223" s="207">
        <f>O223*H223</f>
        <v>0</v>
      </c>
      <c r="Q223" s="207">
        <v>0</v>
      </c>
      <c r="R223" s="207">
        <f>Q223*H223</f>
        <v>0</v>
      </c>
      <c r="S223" s="207">
        <v>0</v>
      </c>
      <c r="T223" s="208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09" t="s">
        <v>142</v>
      </c>
      <c r="AT223" s="209" t="s">
        <v>138</v>
      </c>
      <c r="AU223" s="209" t="s">
        <v>88</v>
      </c>
      <c r="AY223" s="19" t="s">
        <v>137</v>
      </c>
      <c r="BE223" s="210">
        <f>IF(N223="základní",J223,0)</f>
        <v>0</v>
      </c>
      <c r="BF223" s="210">
        <f>IF(N223="snížená",J223,0)</f>
        <v>0</v>
      </c>
      <c r="BG223" s="210">
        <f>IF(N223="zákl. přenesená",J223,0)</f>
        <v>0</v>
      </c>
      <c r="BH223" s="210">
        <f>IF(N223="sníž. přenesená",J223,0)</f>
        <v>0</v>
      </c>
      <c r="BI223" s="210">
        <f>IF(N223="nulová",J223,0)</f>
        <v>0</v>
      </c>
      <c r="BJ223" s="19" t="s">
        <v>22</v>
      </c>
      <c r="BK223" s="210">
        <f>ROUND(I223*H223,2)</f>
        <v>0</v>
      </c>
      <c r="BL223" s="19" t="s">
        <v>142</v>
      </c>
      <c r="BM223" s="209" t="s">
        <v>1354</v>
      </c>
    </row>
    <row r="224" spans="1:47" s="2" customFormat="1" ht="12">
      <c r="A224" s="40"/>
      <c r="B224" s="41"/>
      <c r="C224" s="42"/>
      <c r="D224" s="211" t="s">
        <v>144</v>
      </c>
      <c r="E224" s="42"/>
      <c r="F224" s="212" t="s">
        <v>468</v>
      </c>
      <c r="G224" s="42"/>
      <c r="H224" s="42"/>
      <c r="I224" s="213"/>
      <c r="J224" s="42"/>
      <c r="K224" s="42"/>
      <c r="L224" s="46"/>
      <c r="M224" s="214"/>
      <c r="N224" s="215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144</v>
      </c>
      <c r="AU224" s="19" t="s">
        <v>88</v>
      </c>
    </row>
    <row r="225" spans="1:47" s="2" customFormat="1" ht="12">
      <c r="A225" s="40"/>
      <c r="B225" s="41"/>
      <c r="C225" s="42"/>
      <c r="D225" s="229" t="s">
        <v>240</v>
      </c>
      <c r="E225" s="42"/>
      <c r="F225" s="230" t="s">
        <v>469</v>
      </c>
      <c r="G225" s="42"/>
      <c r="H225" s="42"/>
      <c r="I225" s="213"/>
      <c r="J225" s="42"/>
      <c r="K225" s="42"/>
      <c r="L225" s="46"/>
      <c r="M225" s="214"/>
      <c r="N225" s="215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240</v>
      </c>
      <c r="AU225" s="19" t="s">
        <v>88</v>
      </c>
    </row>
    <row r="226" spans="1:51" s="15" customFormat="1" ht="12">
      <c r="A226" s="15"/>
      <c r="B226" s="253"/>
      <c r="C226" s="254"/>
      <c r="D226" s="211" t="s">
        <v>242</v>
      </c>
      <c r="E226" s="255" t="s">
        <v>20</v>
      </c>
      <c r="F226" s="256" t="s">
        <v>470</v>
      </c>
      <c r="G226" s="254"/>
      <c r="H226" s="255" t="s">
        <v>20</v>
      </c>
      <c r="I226" s="257"/>
      <c r="J226" s="254"/>
      <c r="K226" s="254"/>
      <c r="L226" s="258"/>
      <c r="M226" s="259"/>
      <c r="N226" s="260"/>
      <c r="O226" s="260"/>
      <c r="P226" s="260"/>
      <c r="Q226" s="260"/>
      <c r="R226" s="260"/>
      <c r="S226" s="260"/>
      <c r="T226" s="261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62" t="s">
        <v>242</v>
      </c>
      <c r="AU226" s="262" t="s">
        <v>88</v>
      </c>
      <c r="AV226" s="15" t="s">
        <v>22</v>
      </c>
      <c r="AW226" s="15" t="s">
        <v>40</v>
      </c>
      <c r="AX226" s="15" t="s">
        <v>79</v>
      </c>
      <c r="AY226" s="262" t="s">
        <v>137</v>
      </c>
    </row>
    <row r="227" spans="1:51" s="13" customFormat="1" ht="12">
      <c r="A227" s="13"/>
      <c r="B227" s="231"/>
      <c r="C227" s="232"/>
      <c r="D227" s="211" t="s">
        <v>242</v>
      </c>
      <c r="E227" s="233" t="s">
        <v>20</v>
      </c>
      <c r="F227" s="234" t="s">
        <v>1355</v>
      </c>
      <c r="G227" s="232"/>
      <c r="H227" s="235">
        <v>229.2</v>
      </c>
      <c r="I227" s="236"/>
      <c r="J227" s="232"/>
      <c r="K227" s="232"/>
      <c r="L227" s="237"/>
      <c r="M227" s="238"/>
      <c r="N227" s="239"/>
      <c r="O227" s="239"/>
      <c r="P227" s="239"/>
      <c r="Q227" s="239"/>
      <c r="R227" s="239"/>
      <c r="S227" s="239"/>
      <c r="T227" s="24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1" t="s">
        <v>242</v>
      </c>
      <c r="AU227" s="241" t="s">
        <v>88</v>
      </c>
      <c r="AV227" s="13" t="s">
        <v>88</v>
      </c>
      <c r="AW227" s="13" t="s">
        <v>40</v>
      </c>
      <c r="AX227" s="13" t="s">
        <v>22</v>
      </c>
      <c r="AY227" s="241" t="s">
        <v>137</v>
      </c>
    </row>
    <row r="228" spans="1:63" s="11" customFormat="1" ht="22.8" customHeight="1">
      <c r="A228" s="11"/>
      <c r="B228" s="184"/>
      <c r="C228" s="185"/>
      <c r="D228" s="186" t="s">
        <v>78</v>
      </c>
      <c r="E228" s="227" t="s">
        <v>88</v>
      </c>
      <c r="F228" s="227" t="s">
        <v>472</v>
      </c>
      <c r="G228" s="185"/>
      <c r="H228" s="185"/>
      <c r="I228" s="188"/>
      <c r="J228" s="228">
        <f>BK228</f>
        <v>0</v>
      </c>
      <c r="K228" s="185"/>
      <c r="L228" s="190"/>
      <c r="M228" s="191"/>
      <c r="N228" s="192"/>
      <c r="O228" s="192"/>
      <c r="P228" s="193">
        <f>SUM(P229:P238)</f>
        <v>0</v>
      </c>
      <c r="Q228" s="192"/>
      <c r="R228" s="193">
        <f>SUM(R229:R238)</f>
        <v>3.6937</v>
      </c>
      <c r="S228" s="192"/>
      <c r="T228" s="194">
        <f>SUM(T229:T238)</f>
        <v>0</v>
      </c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R228" s="195" t="s">
        <v>22</v>
      </c>
      <c r="AT228" s="196" t="s">
        <v>78</v>
      </c>
      <c r="AU228" s="196" t="s">
        <v>22</v>
      </c>
      <c r="AY228" s="195" t="s">
        <v>137</v>
      </c>
      <c r="BK228" s="197">
        <f>SUM(BK229:BK238)</f>
        <v>0</v>
      </c>
    </row>
    <row r="229" spans="1:65" s="2" customFormat="1" ht="16.5" customHeight="1">
      <c r="A229" s="40"/>
      <c r="B229" s="41"/>
      <c r="C229" s="198" t="s">
        <v>214</v>
      </c>
      <c r="D229" s="198" t="s">
        <v>138</v>
      </c>
      <c r="E229" s="199" t="s">
        <v>480</v>
      </c>
      <c r="F229" s="200" t="s">
        <v>481</v>
      </c>
      <c r="G229" s="201" t="s">
        <v>236</v>
      </c>
      <c r="H229" s="202">
        <v>4300</v>
      </c>
      <c r="I229" s="203"/>
      <c r="J229" s="204">
        <f>ROUND(I229*H229,2)</f>
        <v>0</v>
      </c>
      <c r="K229" s="200" t="s">
        <v>237</v>
      </c>
      <c r="L229" s="46"/>
      <c r="M229" s="205" t="s">
        <v>20</v>
      </c>
      <c r="N229" s="206" t="s">
        <v>50</v>
      </c>
      <c r="O229" s="86"/>
      <c r="P229" s="207">
        <f>O229*H229</f>
        <v>0</v>
      </c>
      <c r="Q229" s="207">
        <v>0.0001</v>
      </c>
      <c r="R229" s="207">
        <f>Q229*H229</f>
        <v>0.43</v>
      </c>
      <c r="S229" s="207">
        <v>0</v>
      </c>
      <c r="T229" s="208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09" t="s">
        <v>142</v>
      </c>
      <c r="AT229" s="209" t="s">
        <v>138</v>
      </c>
      <c r="AU229" s="209" t="s">
        <v>88</v>
      </c>
      <c r="AY229" s="19" t="s">
        <v>137</v>
      </c>
      <c r="BE229" s="210">
        <f>IF(N229="základní",J229,0)</f>
        <v>0</v>
      </c>
      <c r="BF229" s="210">
        <f>IF(N229="snížená",J229,0)</f>
        <v>0</v>
      </c>
      <c r="BG229" s="210">
        <f>IF(N229="zákl. přenesená",J229,0)</f>
        <v>0</v>
      </c>
      <c r="BH229" s="210">
        <f>IF(N229="sníž. přenesená",J229,0)</f>
        <v>0</v>
      </c>
      <c r="BI229" s="210">
        <f>IF(N229="nulová",J229,0)</f>
        <v>0</v>
      </c>
      <c r="BJ229" s="19" t="s">
        <v>22</v>
      </c>
      <c r="BK229" s="210">
        <f>ROUND(I229*H229,2)</f>
        <v>0</v>
      </c>
      <c r="BL229" s="19" t="s">
        <v>142</v>
      </c>
      <c r="BM229" s="209" t="s">
        <v>1356</v>
      </c>
    </row>
    <row r="230" spans="1:47" s="2" customFormat="1" ht="12">
      <c r="A230" s="40"/>
      <c r="B230" s="41"/>
      <c r="C230" s="42"/>
      <c r="D230" s="211" t="s">
        <v>144</v>
      </c>
      <c r="E230" s="42"/>
      <c r="F230" s="212" t="s">
        <v>483</v>
      </c>
      <c r="G230" s="42"/>
      <c r="H230" s="42"/>
      <c r="I230" s="213"/>
      <c r="J230" s="42"/>
      <c r="K230" s="42"/>
      <c r="L230" s="46"/>
      <c r="M230" s="214"/>
      <c r="N230" s="215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144</v>
      </c>
      <c r="AU230" s="19" t="s">
        <v>88</v>
      </c>
    </row>
    <row r="231" spans="1:47" s="2" customFormat="1" ht="12">
      <c r="A231" s="40"/>
      <c r="B231" s="41"/>
      <c r="C231" s="42"/>
      <c r="D231" s="229" t="s">
        <v>240</v>
      </c>
      <c r="E231" s="42"/>
      <c r="F231" s="230" t="s">
        <v>484</v>
      </c>
      <c r="G231" s="42"/>
      <c r="H231" s="42"/>
      <c r="I231" s="213"/>
      <c r="J231" s="42"/>
      <c r="K231" s="42"/>
      <c r="L231" s="46"/>
      <c r="M231" s="214"/>
      <c r="N231" s="215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240</v>
      </c>
      <c r="AU231" s="19" t="s">
        <v>88</v>
      </c>
    </row>
    <row r="232" spans="1:51" s="15" customFormat="1" ht="12">
      <c r="A232" s="15"/>
      <c r="B232" s="253"/>
      <c r="C232" s="254"/>
      <c r="D232" s="211" t="s">
        <v>242</v>
      </c>
      <c r="E232" s="255" t="s">
        <v>20</v>
      </c>
      <c r="F232" s="256" t="s">
        <v>1357</v>
      </c>
      <c r="G232" s="254"/>
      <c r="H232" s="255" t="s">
        <v>20</v>
      </c>
      <c r="I232" s="257"/>
      <c r="J232" s="254"/>
      <c r="K232" s="254"/>
      <c r="L232" s="258"/>
      <c r="M232" s="259"/>
      <c r="N232" s="260"/>
      <c r="O232" s="260"/>
      <c r="P232" s="260"/>
      <c r="Q232" s="260"/>
      <c r="R232" s="260"/>
      <c r="S232" s="260"/>
      <c r="T232" s="261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62" t="s">
        <v>242</v>
      </c>
      <c r="AU232" s="262" t="s">
        <v>88</v>
      </c>
      <c r="AV232" s="15" t="s">
        <v>22</v>
      </c>
      <c r="AW232" s="15" t="s">
        <v>40</v>
      </c>
      <c r="AX232" s="15" t="s">
        <v>79</v>
      </c>
      <c r="AY232" s="262" t="s">
        <v>137</v>
      </c>
    </row>
    <row r="233" spans="1:51" s="13" customFormat="1" ht="12">
      <c r="A233" s="13"/>
      <c r="B233" s="231"/>
      <c r="C233" s="232"/>
      <c r="D233" s="211" t="s">
        <v>242</v>
      </c>
      <c r="E233" s="233" t="s">
        <v>20</v>
      </c>
      <c r="F233" s="234" t="s">
        <v>1358</v>
      </c>
      <c r="G233" s="232"/>
      <c r="H233" s="235">
        <v>4300</v>
      </c>
      <c r="I233" s="236"/>
      <c r="J233" s="232"/>
      <c r="K233" s="232"/>
      <c r="L233" s="237"/>
      <c r="M233" s="238"/>
      <c r="N233" s="239"/>
      <c r="O233" s="239"/>
      <c r="P233" s="239"/>
      <c r="Q233" s="239"/>
      <c r="R233" s="239"/>
      <c r="S233" s="239"/>
      <c r="T233" s="24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1" t="s">
        <v>242</v>
      </c>
      <c r="AU233" s="241" t="s">
        <v>88</v>
      </c>
      <c r="AV233" s="13" t="s">
        <v>88</v>
      </c>
      <c r="AW233" s="13" t="s">
        <v>40</v>
      </c>
      <c r="AX233" s="13" t="s">
        <v>22</v>
      </c>
      <c r="AY233" s="241" t="s">
        <v>137</v>
      </c>
    </row>
    <row r="234" spans="1:65" s="2" customFormat="1" ht="16.5" customHeight="1">
      <c r="A234" s="40"/>
      <c r="B234" s="41"/>
      <c r="C234" s="263" t="s">
        <v>400</v>
      </c>
      <c r="D234" s="263" t="s">
        <v>290</v>
      </c>
      <c r="E234" s="264" t="s">
        <v>487</v>
      </c>
      <c r="F234" s="265" t="s">
        <v>488</v>
      </c>
      <c r="G234" s="266" t="s">
        <v>236</v>
      </c>
      <c r="H234" s="267">
        <v>4945</v>
      </c>
      <c r="I234" s="268"/>
      <c r="J234" s="269">
        <f>ROUND(I234*H234,2)</f>
        <v>0</v>
      </c>
      <c r="K234" s="265" t="s">
        <v>237</v>
      </c>
      <c r="L234" s="270"/>
      <c r="M234" s="271" t="s">
        <v>20</v>
      </c>
      <c r="N234" s="272" t="s">
        <v>50</v>
      </c>
      <c r="O234" s="86"/>
      <c r="P234" s="207">
        <f>O234*H234</f>
        <v>0</v>
      </c>
      <c r="Q234" s="207">
        <v>0.00066</v>
      </c>
      <c r="R234" s="207">
        <f>Q234*H234</f>
        <v>3.2637</v>
      </c>
      <c r="S234" s="207">
        <v>0</v>
      </c>
      <c r="T234" s="208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09" t="s">
        <v>170</v>
      </c>
      <c r="AT234" s="209" t="s">
        <v>290</v>
      </c>
      <c r="AU234" s="209" t="s">
        <v>88</v>
      </c>
      <c r="AY234" s="19" t="s">
        <v>137</v>
      </c>
      <c r="BE234" s="210">
        <f>IF(N234="základní",J234,0)</f>
        <v>0</v>
      </c>
      <c r="BF234" s="210">
        <f>IF(N234="snížená",J234,0)</f>
        <v>0</v>
      </c>
      <c r="BG234" s="210">
        <f>IF(N234="zákl. přenesená",J234,0)</f>
        <v>0</v>
      </c>
      <c r="BH234" s="210">
        <f>IF(N234="sníž. přenesená",J234,0)</f>
        <v>0</v>
      </c>
      <c r="BI234" s="210">
        <f>IF(N234="nulová",J234,0)</f>
        <v>0</v>
      </c>
      <c r="BJ234" s="19" t="s">
        <v>22</v>
      </c>
      <c r="BK234" s="210">
        <f>ROUND(I234*H234,2)</f>
        <v>0</v>
      </c>
      <c r="BL234" s="19" t="s">
        <v>142</v>
      </c>
      <c r="BM234" s="209" t="s">
        <v>1359</v>
      </c>
    </row>
    <row r="235" spans="1:47" s="2" customFormat="1" ht="12">
      <c r="A235" s="40"/>
      <c r="B235" s="41"/>
      <c r="C235" s="42"/>
      <c r="D235" s="211" t="s">
        <v>144</v>
      </c>
      <c r="E235" s="42"/>
      <c r="F235" s="212" t="s">
        <v>488</v>
      </c>
      <c r="G235" s="42"/>
      <c r="H235" s="42"/>
      <c r="I235" s="213"/>
      <c r="J235" s="42"/>
      <c r="K235" s="42"/>
      <c r="L235" s="46"/>
      <c r="M235" s="214"/>
      <c r="N235" s="215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144</v>
      </c>
      <c r="AU235" s="19" t="s">
        <v>88</v>
      </c>
    </row>
    <row r="236" spans="1:51" s="15" customFormat="1" ht="12">
      <c r="A236" s="15"/>
      <c r="B236" s="253"/>
      <c r="C236" s="254"/>
      <c r="D236" s="211" t="s">
        <v>242</v>
      </c>
      <c r="E236" s="255" t="s">
        <v>20</v>
      </c>
      <c r="F236" s="256" t="s">
        <v>1357</v>
      </c>
      <c r="G236" s="254"/>
      <c r="H236" s="255" t="s">
        <v>20</v>
      </c>
      <c r="I236" s="257"/>
      <c r="J236" s="254"/>
      <c r="K236" s="254"/>
      <c r="L236" s="258"/>
      <c r="M236" s="259"/>
      <c r="N236" s="260"/>
      <c r="O236" s="260"/>
      <c r="P236" s="260"/>
      <c r="Q236" s="260"/>
      <c r="R236" s="260"/>
      <c r="S236" s="260"/>
      <c r="T236" s="261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62" t="s">
        <v>242</v>
      </c>
      <c r="AU236" s="262" t="s">
        <v>88</v>
      </c>
      <c r="AV236" s="15" t="s">
        <v>22</v>
      </c>
      <c r="AW236" s="15" t="s">
        <v>40</v>
      </c>
      <c r="AX236" s="15" t="s">
        <v>79</v>
      </c>
      <c r="AY236" s="262" t="s">
        <v>137</v>
      </c>
    </row>
    <row r="237" spans="1:51" s="13" customFormat="1" ht="12">
      <c r="A237" s="13"/>
      <c r="B237" s="231"/>
      <c r="C237" s="232"/>
      <c r="D237" s="211" t="s">
        <v>242</v>
      </c>
      <c r="E237" s="233" t="s">
        <v>20</v>
      </c>
      <c r="F237" s="234" t="s">
        <v>1358</v>
      </c>
      <c r="G237" s="232"/>
      <c r="H237" s="235">
        <v>4300</v>
      </c>
      <c r="I237" s="236"/>
      <c r="J237" s="232"/>
      <c r="K237" s="232"/>
      <c r="L237" s="237"/>
      <c r="M237" s="238"/>
      <c r="N237" s="239"/>
      <c r="O237" s="239"/>
      <c r="P237" s="239"/>
      <c r="Q237" s="239"/>
      <c r="R237" s="239"/>
      <c r="S237" s="239"/>
      <c r="T237" s="24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1" t="s">
        <v>242</v>
      </c>
      <c r="AU237" s="241" t="s">
        <v>88</v>
      </c>
      <c r="AV237" s="13" t="s">
        <v>88</v>
      </c>
      <c r="AW237" s="13" t="s">
        <v>40</v>
      </c>
      <c r="AX237" s="13" t="s">
        <v>79</v>
      </c>
      <c r="AY237" s="241" t="s">
        <v>137</v>
      </c>
    </row>
    <row r="238" spans="1:51" s="13" customFormat="1" ht="12">
      <c r="A238" s="13"/>
      <c r="B238" s="231"/>
      <c r="C238" s="232"/>
      <c r="D238" s="211" t="s">
        <v>242</v>
      </c>
      <c r="E238" s="233" t="s">
        <v>20</v>
      </c>
      <c r="F238" s="234" t="s">
        <v>1360</v>
      </c>
      <c r="G238" s="232"/>
      <c r="H238" s="235">
        <v>4945</v>
      </c>
      <c r="I238" s="236"/>
      <c r="J238" s="232"/>
      <c r="K238" s="232"/>
      <c r="L238" s="237"/>
      <c r="M238" s="238"/>
      <c r="N238" s="239"/>
      <c r="O238" s="239"/>
      <c r="P238" s="239"/>
      <c r="Q238" s="239"/>
      <c r="R238" s="239"/>
      <c r="S238" s="239"/>
      <c r="T238" s="24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1" t="s">
        <v>242</v>
      </c>
      <c r="AU238" s="241" t="s">
        <v>88</v>
      </c>
      <c r="AV238" s="13" t="s">
        <v>88</v>
      </c>
      <c r="AW238" s="13" t="s">
        <v>40</v>
      </c>
      <c r="AX238" s="13" t="s">
        <v>22</v>
      </c>
      <c r="AY238" s="241" t="s">
        <v>137</v>
      </c>
    </row>
    <row r="239" spans="1:63" s="11" customFormat="1" ht="22.8" customHeight="1">
      <c r="A239" s="11"/>
      <c r="B239" s="184"/>
      <c r="C239" s="185"/>
      <c r="D239" s="186" t="s">
        <v>78</v>
      </c>
      <c r="E239" s="227" t="s">
        <v>541</v>
      </c>
      <c r="F239" s="227" t="s">
        <v>542</v>
      </c>
      <c r="G239" s="185"/>
      <c r="H239" s="185"/>
      <c r="I239" s="188"/>
      <c r="J239" s="228">
        <f>BK239</f>
        <v>0</v>
      </c>
      <c r="K239" s="185"/>
      <c r="L239" s="190"/>
      <c r="M239" s="191"/>
      <c r="N239" s="192"/>
      <c r="O239" s="192"/>
      <c r="P239" s="193">
        <f>SUM(P240:P242)</f>
        <v>0</v>
      </c>
      <c r="Q239" s="192"/>
      <c r="R239" s="193">
        <f>SUM(R240:R242)</f>
        <v>0</v>
      </c>
      <c r="S239" s="192"/>
      <c r="T239" s="194">
        <f>SUM(T240:T242)</f>
        <v>0</v>
      </c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R239" s="195" t="s">
        <v>22</v>
      </c>
      <c r="AT239" s="196" t="s">
        <v>78</v>
      </c>
      <c r="AU239" s="196" t="s">
        <v>22</v>
      </c>
      <c r="AY239" s="195" t="s">
        <v>137</v>
      </c>
      <c r="BK239" s="197">
        <f>SUM(BK240:BK242)</f>
        <v>0</v>
      </c>
    </row>
    <row r="240" spans="1:65" s="2" customFormat="1" ht="21.75" customHeight="1">
      <c r="A240" s="40"/>
      <c r="B240" s="41"/>
      <c r="C240" s="198" t="s">
        <v>7</v>
      </c>
      <c r="D240" s="198" t="s">
        <v>138</v>
      </c>
      <c r="E240" s="199" t="s">
        <v>544</v>
      </c>
      <c r="F240" s="200" t="s">
        <v>545</v>
      </c>
      <c r="G240" s="201" t="s">
        <v>293</v>
      </c>
      <c r="H240" s="202">
        <v>3.44</v>
      </c>
      <c r="I240" s="203"/>
      <c r="J240" s="204">
        <f>ROUND(I240*H240,2)</f>
        <v>0</v>
      </c>
      <c r="K240" s="200" t="s">
        <v>20</v>
      </c>
      <c r="L240" s="46"/>
      <c r="M240" s="205" t="s">
        <v>20</v>
      </c>
      <c r="N240" s="206" t="s">
        <v>50</v>
      </c>
      <c r="O240" s="86"/>
      <c r="P240" s="207">
        <f>O240*H240</f>
        <v>0</v>
      </c>
      <c r="Q240" s="207">
        <v>0</v>
      </c>
      <c r="R240" s="207">
        <f>Q240*H240</f>
        <v>0</v>
      </c>
      <c r="S240" s="207">
        <v>0</v>
      </c>
      <c r="T240" s="208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09" t="s">
        <v>142</v>
      </c>
      <c r="AT240" s="209" t="s">
        <v>138</v>
      </c>
      <c r="AU240" s="209" t="s">
        <v>88</v>
      </c>
      <c r="AY240" s="19" t="s">
        <v>137</v>
      </c>
      <c r="BE240" s="210">
        <f>IF(N240="základní",J240,0)</f>
        <v>0</v>
      </c>
      <c r="BF240" s="210">
        <f>IF(N240="snížená",J240,0)</f>
        <v>0</v>
      </c>
      <c r="BG240" s="210">
        <f>IF(N240="zákl. přenesená",J240,0)</f>
        <v>0</v>
      </c>
      <c r="BH240" s="210">
        <f>IF(N240="sníž. přenesená",J240,0)</f>
        <v>0</v>
      </c>
      <c r="BI240" s="210">
        <f>IF(N240="nulová",J240,0)</f>
        <v>0</v>
      </c>
      <c r="BJ240" s="19" t="s">
        <v>22</v>
      </c>
      <c r="BK240" s="210">
        <f>ROUND(I240*H240,2)</f>
        <v>0</v>
      </c>
      <c r="BL240" s="19" t="s">
        <v>142</v>
      </c>
      <c r="BM240" s="209" t="s">
        <v>1361</v>
      </c>
    </row>
    <row r="241" spans="1:47" s="2" customFormat="1" ht="12">
      <c r="A241" s="40"/>
      <c r="B241" s="41"/>
      <c r="C241" s="42"/>
      <c r="D241" s="211" t="s">
        <v>144</v>
      </c>
      <c r="E241" s="42"/>
      <c r="F241" s="212" t="s">
        <v>545</v>
      </c>
      <c r="G241" s="42"/>
      <c r="H241" s="42"/>
      <c r="I241" s="213"/>
      <c r="J241" s="42"/>
      <c r="K241" s="42"/>
      <c r="L241" s="46"/>
      <c r="M241" s="214"/>
      <c r="N241" s="215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144</v>
      </c>
      <c r="AU241" s="19" t="s">
        <v>88</v>
      </c>
    </row>
    <row r="242" spans="1:47" s="2" customFormat="1" ht="12">
      <c r="A242" s="40"/>
      <c r="B242" s="41"/>
      <c r="C242" s="42"/>
      <c r="D242" s="211" t="s">
        <v>145</v>
      </c>
      <c r="E242" s="42"/>
      <c r="F242" s="216" t="s">
        <v>1362</v>
      </c>
      <c r="G242" s="42"/>
      <c r="H242" s="42"/>
      <c r="I242" s="213"/>
      <c r="J242" s="42"/>
      <c r="K242" s="42"/>
      <c r="L242" s="46"/>
      <c r="M242" s="214"/>
      <c r="N242" s="215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145</v>
      </c>
      <c r="AU242" s="19" t="s">
        <v>88</v>
      </c>
    </row>
    <row r="243" spans="1:63" s="11" customFormat="1" ht="22.8" customHeight="1">
      <c r="A243" s="11"/>
      <c r="B243" s="184"/>
      <c r="C243" s="185"/>
      <c r="D243" s="186" t="s">
        <v>78</v>
      </c>
      <c r="E243" s="227" t="s">
        <v>548</v>
      </c>
      <c r="F243" s="227" t="s">
        <v>549</v>
      </c>
      <c r="G243" s="185"/>
      <c r="H243" s="185"/>
      <c r="I243" s="188"/>
      <c r="J243" s="228">
        <f>BK243</f>
        <v>0</v>
      </c>
      <c r="K243" s="185"/>
      <c r="L243" s="190"/>
      <c r="M243" s="191"/>
      <c r="N243" s="192"/>
      <c r="O243" s="192"/>
      <c r="P243" s="193">
        <f>SUM(P244:P246)</f>
        <v>0</v>
      </c>
      <c r="Q243" s="192"/>
      <c r="R243" s="193">
        <f>SUM(R244:R246)</f>
        <v>0</v>
      </c>
      <c r="S243" s="192"/>
      <c r="T243" s="194">
        <f>SUM(T244:T246)</f>
        <v>0</v>
      </c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R243" s="195" t="s">
        <v>22</v>
      </c>
      <c r="AT243" s="196" t="s">
        <v>78</v>
      </c>
      <c r="AU243" s="196" t="s">
        <v>22</v>
      </c>
      <c r="AY243" s="195" t="s">
        <v>137</v>
      </c>
      <c r="BK243" s="197">
        <f>SUM(BK244:BK246)</f>
        <v>0</v>
      </c>
    </row>
    <row r="244" spans="1:65" s="2" customFormat="1" ht="16.5" customHeight="1">
      <c r="A244" s="40"/>
      <c r="B244" s="41"/>
      <c r="C244" s="198" t="s">
        <v>415</v>
      </c>
      <c r="D244" s="198" t="s">
        <v>138</v>
      </c>
      <c r="E244" s="199" t="s">
        <v>551</v>
      </c>
      <c r="F244" s="200" t="s">
        <v>552</v>
      </c>
      <c r="G244" s="201" t="s">
        <v>293</v>
      </c>
      <c r="H244" s="202">
        <v>11.869</v>
      </c>
      <c r="I244" s="203"/>
      <c r="J244" s="204">
        <f>ROUND(I244*H244,2)</f>
        <v>0</v>
      </c>
      <c r="K244" s="200" t="s">
        <v>237</v>
      </c>
      <c r="L244" s="46"/>
      <c r="M244" s="205" t="s">
        <v>20</v>
      </c>
      <c r="N244" s="206" t="s">
        <v>50</v>
      </c>
      <c r="O244" s="86"/>
      <c r="P244" s="207">
        <f>O244*H244</f>
        <v>0</v>
      </c>
      <c r="Q244" s="207">
        <v>0</v>
      </c>
      <c r="R244" s="207">
        <f>Q244*H244</f>
        <v>0</v>
      </c>
      <c r="S244" s="207">
        <v>0</v>
      </c>
      <c r="T244" s="208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09" t="s">
        <v>142</v>
      </c>
      <c r="AT244" s="209" t="s">
        <v>138</v>
      </c>
      <c r="AU244" s="209" t="s">
        <v>88</v>
      </c>
      <c r="AY244" s="19" t="s">
        <v>137</v>
      </c>
      <c r="BE244" s="210">
        <f>IF(N244="základní",J244,0)</f>
        <v>0</v>
      </c>
      <c r="BF244" s="210">
        <f>IF(N244="snížená",J244,0)</f>
        <v>0</v>
      </c>
      <c r="BG244" s="210">
        <f>IF(N244="zákl. přenesená",J244,0)</f>
        <v>0</v>
      </c>
      <c r="BH244" s="210">
        <f>IF(N244="sníž. přenesená",J244,0)</f>
        <v>0</v>
      </c>
      <c r="BI244" s="210">
        <f>IF(N244="nulová",J244,0)</f>
        <v>0</v>
      </c>
      <c r="BJ244" s="19" t="s">
        <v>22</v>
      </c>
      <c r="BK244" s="210">
        <f>ROUND(I244*H244,2)</f>
        <v>0</v>
      </c>
      <c r="BL244" s="19" t="s">
        <v>142</v>
      </c>
      <c r="BM244" s="209" t="s">
        <v>1363</v>
      </c>
    </row>
    <row r="245" spans="1:47" s="2" customFormat="1" ht="12">
      <c r="A245" s="40"/>
      <c r="B245" s="41"/>
      <c r="C245" s="42"/>
      <c r="D245" s="211" t="s">
        <v>144</v>
      </c>
      <c r="E245" s="42"/>
      <c r="F245" s="212" t="s">
        <v>554</v>
      </c>
      <c r="G245" s="42"/>
      <c r="H245" s="42"/>
      <c r="I245" s="213"/>
      <c r="J245" s="42"/>
      <c r="K245" s="42"/>
      <c r="L245" s="46"/>
      <c r="M245" s="214"/>
      <c r="N245" s="215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144</v>
      </c>
      <c r="AU245" s="19" t="s">
        <v>88</v>
      </c>
    </row>
    <row r="246" spans="1:47" s="2" customFormat="1" ht="12">
      <c r="A246" s="40"/>
      <c r="B246" s="41"/>
      <c r="C246" s="42"/>
      <c r="D246" s="229" t="s">
        <v>240</v>
      </c>
      <c r="E246" s="42"/>
      <c r="F246" s="230" t="s">
        <v>555</v>
      </c>
      <c r="G246" s="42"/>
      <c r="H246" s="42"/>
      <c r="I246" s="213"/>
      <c r="J246" s="42"/>
      <c r="K246" s="42"/>
      <c r="L246" s="46"/>
      <c r="M246" s="217"/>
      <c r="N246" s="218"/>
      <c r="O246" s="219"/>
      <c r="P246" s="219"/>
      <c r="Q246" s="219"/>
      <c r="R246" s="219"/>
      <c r="S246" s="219"/>
      <c r="T246" s="22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240</v>
      </c>
      <c r="AU246" s="19" t="s">
        <v>88</v>
      </c>
    </row>
    <row r="247" spans="1:31" s="2" customFormat="1" ht="6.95" customHeight="1">
      <c r="A247" s="40"/>
      <c r="B247" s="61"/>
      <c r="C247" s="62"/>
      <c r="D247" s="62"/>
      <c r="E247" s="62"/>
      <c r="F247" s="62"/>
      <c r="G247" s="62"/>
      <c r="H247" s="62"/>
      <c r="I247" s="62"/>
      <c r="J247" s="62"/>
      <c r="K247" s="62"/>
      <c r="L247" s="46"/>
      <c r="M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</row>
  </sheetData>
  <sheetProtection password="CC35" sheet="1" objects="1" scenarios="1" formatColumns="0" formatRows="0" autoFilter="0"/>
  <autoFilter ref="C83:K246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93" r:id="rId1" display="https://podminky.urs.cz/item/CS_URS_2022_01/113311171.1"/>
    <hyperlink ref="F98" r:id="rId2" display="https://podminky.urs.cz/item/CS_URS_2022_01/115101201"/>
    <hyperlink ref="F102" r:id="rId3" display="https://podminky.urs.cz/item/CS_URS_2022_01/121151123"/>
    <hyperlink ref="F108" r:id="rId4" display="https://podminky.urs.cz/item/CS_URS_2022_01/122251107"/>
    <hyperlink ref="F113" r:id="rId5" display="https://podminky.urs.cz/item/CS_URS_2022_01/122251407"/>
    <hyperlink ref="F121" r:id="rId6" display="https://podminky.urs.cz/item/CS_URS_2022_01/122351407"/>
    <hyperlink ref="F129" r:id="rId7" display="https://podminky.urs.cz/item/CS_URS_2022_01/162351103"/>
    <hyperlink ref="F152" r:id="rId8" display="https://podminky.urs.cz/item/CS_URS_2022_01/167151111"/>
    <hyperlink ref="F172" r:id="rId9" display="https://podminky.urs.cz/item/CS_URS_2022_01/171153101"/>
    <hyperlink ref="F178" r:id="rId10" display="https://podminky.urs.cz/item/CS_URS_2022_01/171251101"/>
    <hyperlink ref="F197" r:id="rId11" display="https://podminky.urs.cz/item/CS_URS_2022_01/182351133"/>
    <hyperlink ref="F203" r:id="rId12" display="https://podminky.urs.cz/item/CS_URS_2022_01/181451121"/>
    <hyperlink ref="F211" r:id="rId13" display="https://podminky.urs.cz/item/CS_URS_2022_01/181951112"/>
    <hyperlink ref="F216" r:id="rId14" display="https://podminky.urs.cz/item/CS_URS_2022_01/182151111"/>
    <hyperlink ref="F221" r:id="rId15" display="https://podminky.urs.cz/item/CS_URS_2022_01/183405291"/>
    <hyperlink ref="F225" r:id="rId16" display="https://podminky.urs.cz/item/CS_URS_2022_01/185804312"/>
    <hyperlink ref="F231" r:id="rId17" display="https://podminky.urs.cz/item/CS_URS_2022_01/213141111"/>
    <hyperlink ref="F246" r:id="rId18" display="https://podminky.urs.cz/item/CS_URS_2022_01/998321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88</v>
      </c>
    </row>
    <row r="4" spans="2:46" s="1" customFormat="1" ht="24.95" customHeight="1">
      <c r="B4" s="22"/>
      <c r="D4" s="132" t="s">
        <v>113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Librantický potok, Bukovina, výstavba suché retenční nádrže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114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1364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19</v>
      </c>
      <c r="E11" s="40"/>
      <c r="F11" s="138" t="s">
        <v>20</v>
      </c>
      <c r="G11" s="40"/>
      <c r="H11" s="40"/>
      <c r="I11" s="134" t="s">
        <v>21</v>
      </c>
      <c r="J11" s="138" t="s">
        <v>20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23</v>
      </c>
      <c r="E12" s="40"/>
      <c r="F12" s="138" t="s">
        <v>24</v>
      </c>
      <c r="G12" s="40"/>
      <c r="H12" s="40"/>
      <c r="I12" s="134" t="s">
        <v>25</v>
      </c>
      <c r="J12" s="139" t="str">
        <f>'Rekapitulace stavby'!AN8</f>
        <v>4. 4. 2022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29</v>
      </c>
      <c r="E14" s="40"/>
      <c r="F14" s="40"/>
      <c r="G14" s="40"/>
      <c r="H14" s="40"/>
      <c r="I14" s="134" t="s">
        <v>30</v>
      </c>
      <c r="J14" s="138" t="s">
        <v>31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32</v>
      </c>
      <c r="F15" s="40"/>
      <c r="G15" s="40"/>
      <c r="H15" s="40"/>
      <c r="I15" s="134" t="s">
        <v>33</v>
      </c>
      <c r="J15" s="138" t="s">
        <v>20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34</v>
      </c>
      <c r="E17" s="40"/>
      <c r="F17" s="40"/>
      <c r="G17" s="40"/>
      <c r="H17" s="40"/>
      <c r="I17" s="134" t="s">
        <v>30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33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36</v>
      </c>
      <c r="E20" s="40"/>
      <c r="F20" s="40"/>
      <c r="G20" s="40"/>
      <c r="H20" s="40"/>
      <c r="I20" s="134" t="s">
        <v>30</v>
      </c>
      <c r="J20" s="138" t="s">
        <v>37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38</v>
      </c>
      <c r="F21" s="40"/>
      <c r="G21" s="40"/>
      <c r="H21" s="40"/>
      <c r="I21" s="134" t="s">
        <v>33</v>
      </c>
      <c r="J21" s="138" t="s">
        <v>39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41</v>
      </c>
      <c r="E23" s="40"/>
      <c r="F23" s="40"/>
      <c r="G23" s="40"/>
      <c r="H23" s="40"/>
      <c r="I23" s="134" t="s">
        <v>30</v>
      </c>
      <c r="J23" s="138" t="s">
        <v>20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42</v>
      </c>
      <c r="F24" s="40"/>
      <c r="G24" s="40"/>
      <c r="H24" s="40"/>
      <c r="I24" s="134" t="s">
        <v>33</v>
      </c>
      <c r="J24" s="138" t="s">
        <v>20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43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20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45</v>
      </c>
      <c r="E30" s="40"/>
      <c r="F30" s="40"/>
      <c r="G30" s="40"/>
      <c r="H30" s="40"/>
      <c r="I30" s="40"/>
      <c r="J30" s="146">
        <f>ROUND(J84,2)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47</v>
      </c>
      <c r="G32" s="40"/>
      <c r="H32" s="40"/>
      <c r="I32" s="147" t="s">
        <v>46</v>
      </c>
      <c r="J32" s="147" t="s">
        <v>48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49</v>
      </c>
      <c r="E33" s="134" t="s">
        <v>50</v>
      </c>
      <c r="F33" s="149">
        <f>ROUND((SUM(BE84:BE232)),2)</f>
        <v>0</v>
      </c>
      <c r="G33" s="40"/>
      <c r="H33" s="40"/>
      <c r="I33" s="150">
        <v>0.21</v>
      </c>
      <c r="J33" s="149">
        <f>ROUND(((SUM(BE84:BE232))*I33),2)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51</v>
      </c>
      <c r="F34" s="149">
        <f>ROUND((SUM(BF84:BF232)),2)</f>
        <v>0</v>
      </c>
      <c r="G34" s="40"/>
      <c r="H34" s="40"/>
      <c r="I34" s="150">
        <v>0.15</v>
      </c>
      <c r="J34" s="149">
        <f>ROUND(((SUM(BF84:BF232))*I34),2)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52</v>
      </c>
      <c r="F35" s="149">
        <f>ROUND((SUM(BG84:BG232)),2)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53</v>
      </c>
      <c r="F36" s="149">
        <f>ROUND((SUM(BH84:BH232)),2)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54</v>
      </c>
      <c r="F37" s="149">
        <f>ROUND((SUM(BI84:BI232)),2)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55</v>
      </c>
      <c r="E39" s="153"/>
      <c r="F39" s="153"/>
      <c r="G39" s="154" t="s">
        <v>56</v>
      </c>
      <c r="H39" s="155" t="s">
        <v>57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116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Librantický potok, Bukovina, výstavba suché retenční nádrže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114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06 - Přístup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23</v>
      </c>
      <c r="D52" s="42"/>
      <c r="E52" s="42"/>
      <c r="F52" s="29" t="str">
        <f>F12</f>
        <v>Bukovina u Hradce Králové</v>
      </c>
      <c r="G52" s="42"/>
      <c r="H52" s="42"/>
      <c r="I52" s="34" t="s">
        <v>25</v>
      </c>
      <c r="J52" s="74" t="str">
        <f>IF(J12="","",J12)</f>
        <v>4. 4. 2022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29</v>
      </c>
      <c r="D54" s="42"/>
      <c r="E54" s="42"/>
      <c r="F54" s="29" t="str">
        <f>E15</f>
        <v>Povodí Labe, s.p.</v>
      </c>
      <c r="G54" s="42"/>
      <c r="H54" s="42"/>
      <c r="I54" s="34" t="s">
        <v>36</v>
      </c>
      <c r="J54" s="38" t="str">
        <f>E21</f>
        <v>Valbek, spol. s r.o., středisko Plzeň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34</v>
      </c>
      <c r="D55" s="42"/>
      <c r="E55" s="42"/>
      <c r="F55" s="29" t="str">
        <f>IF(E18="","",E18)</f>
        <v>Vyplň údaj</v>
      </c>
      <c r="G55" s="42"/>
      <c r="H55" s="42"/>
      <c r="I55" s="34" t="s">
        <v>41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117</v>
      </c>
      <c r="D57" s="164"/>
      <c r="E57" s="164"/>
      <c r="F57" s="164"/>
      <c r="G57" s="164"/>
      <c r="H57" s="164"/>
      <c r="I57" s="164"/>
      <c r="J57" s="165" t="s">
        <v>118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77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119</v>
      </c>
    </row>
    <row r="60" spans="1:31" s="9" customFormat="1" ht="24.95" customHeight="1">
      <c r="A60" s="9"/>
      <c r="B60" s="167"/>
      <c r="C60" s="168"/>
      <c r="D60" s="169" t="s">
        <v>221</v>
      </c>
      <c r="E60" s="170"/>
      <c r="F60" s="170"/>
      <c r="G60" s="170"/>
      <c r="H60" s="170"/>
      <c r="I60" s="170"/>
      <c r="J60" s="171">
        <f>J85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2" customFormat="1" ht="19.9" customHeight="1">
      <c r="A61" s="12"/>
      <c r="B61" s="221"/>
      <c r="C61" s="222"/>
      <c r="D61" s="223" t="s">
        <v>222</v>
      </c>
      <c r="E61" s="224"/>
      <c r="F61" s="224"/>
      <c r="G61" s="224"/>
      <c r="H61" s="224"/>
      <c r="I61" s="224"/>
      <c r="J61" s="225">
        <f>J86</f>
        <v>0</v>
      </c>
      <c r="K61" s="222"/>
      <c r="L61" s="226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12" customFormat="1" ht="19.9" customHeight="1">
      <c r="A62" s="12"/>
      <c r="B62" s="221"/>
      <c r="C62" s="222"/>
      <c r="D62" s="223" t="s">
        <v>225</v>
      </c>
      <c r="E62" s="224"/>
      <c r="F62" s="224"/>
      <c r="G62" s="224"/>
      <c r="H62" s="224"/>
      <c r="I62" s="224"/>
      <c r="J62" s="225">
        <f>J191</f>
        <v>0</v>
      </c>
      <c r="K62" s="222"/>
      <c r="L62" s="226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s="12" customFormat="1" ht="19.9" customHeight="1">
      <c r="A63" s="12"/>
      <c r="B63" s="221"/>
      <c r="C63" s="222"/>
      <c r="D63" s="223" t="s">
        <v>226</v>
      </c>
      <c r="E63" s="224"/>
      <c r="F63" s="224"/>
      <c r="G63" s="224"/>
      <c r="H63" s="224"/>
      <c r="I63" s="224"/>
      <c r="J63" s="225">
        <f>J215</f>
        <v>0</v>
      </c>
      <c r="K63" s="222"/>
      <c r="L63" s="22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s="12" customFormat="1" ht="19.9" customHeight="1">
      <c r="A64" s="12"/>
      <c r="B64" s="221"/>
      <c r="C64" s="222"/>
      <c r="D64" s="223" t="s">
        <v>228</v>
      </c>
      <c r="E64" s="224"/>
      <c r="F64" s="224"/>
      <c r="G64" s="224"/>
      <c r="H64" s="224"/>
      <c r="I64" s="224"/>
      <c r="J64" s="225">
        <f>J229</f>
        <v>0</v>
      </c>
      <c r="K64" s="222"/>
      <c r="L64" s="226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121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62" t="str">
        <f>E7</f>
        <v>Librantický potok, Bukovina, výstavba suché retenční nádrže</v>
      </c>
      <c r="F74" s="34"/>
      <c r="G74" s="34"/>
      <c r="H74" s="34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114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>SO 06 - Přístup</v>
      </c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23</v>
      </c>
      <c r="D78" s="42"/>
      <c r="E78" s="42"/>
      <c r="F78" s="29" t="str">
        <f>F12</f>
        <v>Bukovina u Hradce Králové</v>
      </c>
      <c r="G78" s="42"/>
      <c r="H78" s="42"/>
      <c r="I78" s="34" t="s">
        <v>25</v>
      </c>
      <c r="J78" s="74" t="str">
        <f>IF(J12="","",J12)</f>
        <v>4. 4. 2022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5.65" customHeight="1">
      <c r="A80" s="40"/>
      <c r="B80" s="41"/>
      <c r="C80" s="34" t="s">
        <v>29</v>
      </c>
      <c r="D80" s="42"/>
      <c r="E80" s="42"/>
      <c r="F80" s="29" t="str">
        <f>E15</f>
        <v>Povodí Labe, s.p.</v>
      </c>
      <c r="G80" s="42"/>
      <c r="H80" s="42"/>
      <c r="I80" s="34" t="s">
        <v>36</v>
      </c>
      <c r="J80" s="38" t="str">
        <f>E21</f>
        <v>Valbek, spol. s r.o., středisko Plzeň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34</v>
      </c>
      <c r="D81" s="42"/>
      <c r="E81" s="42"/>
      <c r="F81" s="29" t="str">
        <f>IF(E18="","",E18)</f>
        <v>Vyplň údaj</v>
      </c>
      <c r="G81" s="42"/>
      <c r="H81" s="42"/>
      <c r="I81" s="34" t="s">
        <v>41</v>
      </c>
      <c r="J81" s="38" t="str">
        <f>E24</f>
        <v xml:space="preserve"> 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0" customFormat="1" ht="29.25" customHeight="1">
      <c r="A83" s="173"/>
      <c r="B83" s="174"/>
      <c r="C83" s="175" t="s">
        <v>122</v>
      </c>
      <c r="D83" s="176" t="s">
        <v>64</v>
      </c>
      <c r="E83" s="176" t="s">
        <v>60</v>
      </c>
      <c r="F83" s="176" t="s">
        <v>61</v>
      </c>
      <c r="G83" s="176" t="s">
        <v>123</v>
      </c>
      <c r="H83" s="176" t="s">
        <v>124</v>
      </c>
      <c r="I83" s="176" t="s">
        <v>125</v>
      </c>
      <c r="J83" s="176" t="s">
        <v>118</v>
      </c>
      <c r="K83" s="177" t="s">
        <v>126</v>
      </c>
      <c r="L83" s="178"/>
      <c r="M83" s="94" t="s">
        <v>20</v>
      </c>
      <c r="N83" s="95" t="s">
        <v>49</v>
      </c>
      <c r="O83" s="95" t="s">
        <v>127</v>
      </c>
      <c r="P83" s="95" t="s">
        <v>128</v>
      </c>
      <c r="Q83" s="95" t="s">
        <v>129</v>
      </c>
      <c r="R83" s="95" t="s">
        <v>130</v>
      </c>
      <c r="S83" s="95" t="s">
        <v>131</v>
      </c>
      <c r="T83" s="96" t="s">
        <v>132</v>
      </c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</row>
    <row r="84" spans="1:63" s="2" customFormat="1" ht="22.8" customHeight="1">
      <c r="A84" s="40"/>
      <c r="B84" s="41"/>
      <c r="C84" s="101" t="s">
        <v>133</v>
      </c>
      <c r="D84" s="42"/>
      <c r="E84" s="42"/>
      <c r="F84" s="42"/>
      <c r="G84" s="42"/>
      <c r="H84" s="42"/>
      <c r="I84" s="42"/>
      <c r="J84" s="179">
        <f>BK84</f>
        <v>0</v>
      </c>
      <c r="K84" s="42"/>
      <c r="L84" s="46"/>
      <c r="M84" s="97"/>
      <c r="N84" s="180"/>
      <c r="O84" s="98"/>
      <c r="P84" s="181">
        <f>P85</f>
        <v>0</v>
      </c>
      <c r="Q84" s="98"/>
      <c r="R84" s="181">
        <f>R85</f>
        <v>6101.51873888</v>
      </c>
      <c r="S84" s="98"/>
      <c r="T84" s="182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78</v>
      </c>
      <c r="AU84" s="19" t="s">
        <v>119</v>
      </c>
      <c r="BK84" s="183">
        <f>BK85</f>
        <v>0</v>
      </c>
    </row>
    <row r="85" spans="1:63" s="11" customFormat="1" ht="25.9" customHeight="1">
      <c r="A85" s="11"/>
      <c r="B85" s="184"/>
      <c r="C85" s="185"/>
      <c r="D85" s="186" t="s">
        <v>78</v>
      </c>
      <c r="E85" s="187" t="s">
        <v>231</v>
      </c>
      <c r="F85" s="187" t="s">
        <v>232</v>
      </c>
      <c r="G85" s="185"/>
      <c r="H85" s="185"/>
      <c r="I85" s="188"/>
      <c r="J85" s="189">
        <f>BK85</f>
        <v>0</v>
      </c>
      <c r="K85" s="185"/>
      <c r="L85" s="190"/>
      <c r="M85" s="191"/>
      <c r="N85" s="192"/>
      <c r="O85" s="192"/>
      <c r="P85" s="193">
        <f>P86+P191+P215+P229</f>
        <v>0</v>
      </c>
      <c r="Q85" s="192"/>
      <c r="R85" s="193">
        <f>R86+R191+R215+R229</f>
        <v>6101.51873888</v>
      </c>
      <c r="S85" s="192"/>
      <c r="T85" s="194">
        <f>T86+T191+T215+T229</f>
        <v>0</v>
      </c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R85" s="195" t="s">
        <v>22</v>
      </c>
      <c r="AT85" s="196" t="s">
        <v>78</v>
      </c>
      <c r="AU85" s="196" t="s">
        <v>79</v>
      </c>
      <c r="AY85" s="195" t="s">
        <v>137</v>
      </c>
      <c r="BK85" s="197">
        <f>BK86+BK191+BK215+BK229</f>
        <v>0</v>
      </c>
    </row>
    <row r="86" spans="1:63" s="11" customFormat="1" ht="22.8" customHeight="1">
      <c r="A86" s="11"/>
      <c r="B86" s="184"/>
      <c r="C86" s="185"/>
      <c r="D86" s="186" t="s">
        <v>78</v>
      </c>
      <c r="E86" s="227" t="s">
        <v>22</v>
      </c>
      <c r="F86" s="227" t="s">
        <v>233</v>
      </c>
      <c r="G86" s="185"/>
      <c r="H86" s="185"/>
      <c r="I86" s="188"/>
      <c r="J86" s="228">
        <f>BK86</f>
        <v>0</v>
      </c>
      <c r="K86" s="185"/>
      <c r="L86" s="190"/>
      <c r="M86" s="191"/>
      <c r="N86" s="192"/>
      <c r="O86" s="192"/>
      <c r="P86" s="193">
        <f>SUM(P87:P190)</f>
        <v>0</v>
      </c>
      <c r="Q86" s="192"/>
      <c r="R86" s="193">
        <f>SUM(R87:R190)</f>
        <v>2415.090865</v>
      </c>
      <c r="S86" s="192"/>
      <c r="T86" s="194">
        <f>SUM(T87:T190)</f>
        <v>0</v>
      </c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R86" s="195" t="s">
        <v>22</v>
      </c>
      <c r="AT86" s="196" t="s">
        <v>78</v>
      </c>
      <c r="AU86" s="196" t="s">
        <v>22</v>
      </c>
      <c r="AY86" s="195" t="s">
        <v>137</v>
      </c>
      <c r="BK86" s="197">
        <f>SUM(BK87:BK190)</f>
        <v>0</v>
      </c>
    </row>
    <row r="87" spans="1:65" s="2" customFormat="1" ht="16.5" customHeight="1">
      <c r="A87" s="40"/>
      <c r="B87" s="41"/>
      <c r="C87" s="198" t="s">
        <v>22</v>
      </c>
      <c r="D87" s="198" t="s">
        <v>138</v>
      </c>
      <c r="E87" s="199" t="s">
        <v>297</v>
      </c>
      <c r="F87" s="200" t="s">
        <v>298</v>
      </c>
      <c r="G87" s="201" t="s">
        <v>236</v>
      </c>
      <c r="H87" s="202">
        <v>5755</v>
      </c>
      <c r="I87" s="203"/>
      <c r="J87" s="204">
        <f>ROUND(I87*H87,2)</f>
        <v>0</v>
      </c>
      <c r="K87" s="200" t="s">
        <v>237</v>
      </c>
      <c r="L87" s="46"/>
      <c r="M87" s="205" t="s">
        <v>20</v>
      </c>
      <c r="N87" s="206" t="s">
        <v>50</v>
      </c>
      <c r="O87" s="86"/>
      <c r="P87" s="207">
        <f>O87*H87</f>
        <v>0</v>
      </c>
      <c r="Q87" s="207">
        <v>0</v>
      </c>
      <c r="R87" s="207">
        <f>Q87*H87</f>
        <v>0</v>
      </c>
      <c r="S87" s="207">
        <v>0</v>
      </c>
      <c r="T87" s="208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09" t="s">
        <v>142</v>
      </c>
      <c r="AT87" s="209" t="s">
        <v>138</v>
      </c>
      <c r="AU87" s="209" t="s">
        <v>88</v>
      </c>
      <c r="AY87" s="19" t="s">
        <v>137</v>
      </c>
      <c r="BE87" s="210">
        <f>IF(N87="základní",J87,0)</f>
        <v>0</v>
      </c>
      <c r="BF87" s="210">
        <f>IF(N87="snížená",J87,0)</f>
        <v>0</v>
      </c>
      <c r="BG87" s="210">
        <f>IF(N87="zákl. přenesená",J87,0)</f>
        <v>0</v>
      </c>
      <c r="BH87" s="210">
        <f>IF(N87="sníž. přenesená",J87,0)</f>
        <v>0</v>
      </c>
      <c r="BI87" s="210">
        <f>IF(N87="nulová",J87,0)</f>
        <v>0</v>
      </c>
      <c r="BJ87" s="19" t="s">
        <v>22</v>
      </c>
      <c r="BK87" s="210">
        <f>ROUND(I87*H87,2)</f>
        <v>0</v>
      </c>
      <c r="BL87" s="19" t="s">
        <v>142</v>
      </c>
      <c r="BM87" s="209" t="s">
        <v>1365</v>
      </c>
    </row>
    <row r="88" spans="1:47" s="2" customFormat="1" ht="12">
      <c r="A88" s="40"/>
      <c r="B88" s="41"/>
      <c r="C88" s="42"/>
      <c r="D88" s="211" t="s">
        <v>144</v>
      </c>
      <c r="E88" s="42"/>
      <c r="F88" s="212" t="s">
        <v>300</v>
      </c>
      <c r="G88" s="42"/>
      <c r="H88" s="42"/>
      <c r="I88" s="213"/>
      <c r="J88" s="42"/>
      <c r="K88" s="42"/>
      <c r="L88" s="46"/>
      <c r="M88" s="214"/>
      <c r="N88" s="215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144</v>
      </c>
      <c r="AU88" s="19" t="s">
        <v>88</v>
      </c>
    </row>
    <row r="89" spans="1:47" s="2" customFormat="1" ht="12">
      <c r="A89" s="40"/>
      <c r="B89" s="41"/>
      <c r="C89" s="42"/>
      <c r="D89" s="229" t="s">
        <v>240</v>
      </c>
      <c r="E89" s="42"/>
      <c r="F89" s="230" t="s">
        <v>301</v>
      </c>
      <c r="G89" s="42"/>
      <c r="H89" s="42"/>
      <c r="I89" s="213"/>
      <c r="J89" s="42"/>
      <c r="K89" s="42"/>
      <c r="L89" s="46"/>
      <c r="M89" s="214"/>
      <c r="N89" s="215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240</v>
      </c>
      <c r="AU89" s="19" t="s">
        <v>88</v>
      </c>
    </row>
    <row r="90" spans="1:47" s="2" customFormat="1" ht="12">
      <c r="A90" s="40"/>
      <c r="B90" s="41"/>
      <c r="C90" s="42"/>
      <c r="D90" s="211" t="s">
        <v>145</v>
      </c>
      <c r="E90" s="42"/>
      <c r="F90" s="216" t="s">
        <v>302</v>
      </c>
      <c r="G90" s="42"/>
      <c r="H90" s="42"/>
      <c r="I90" s="213"/>
      <c r="J90" s="42"/>
      <c r="K90" s="42"/>
      <c r="L90" s="46"/>
      <c r="M90" s="214"/>
      <c r="N90" s="215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145</v>
      </c>
      <c r="AU90" s="19" t="s">
        <v>88</v>
      </c>
    </row>
    <row r="91" spans="1:51" s="15" customFormat="1" ht="12">
      <c r="A91" s="15"/>
      <c r="B91" s="253"/>
      <c r="C91" s="254"/>
      <c r="D91" s="211" t="s">
        <v>242</v>
      </c>
      <c r="E91" s="255" t="s">
        <v>20</v>
      </c>
      <c r="F91" s="256" t="s">
        <v>580</v>
      </c>
      <c r="G91" s="254"/>
      <c r="H91" s="255" t="s">
        <v>20</v>
      </c>
      <c r="I91" s="257"/>
      <c r="J91" s="254"/>
      <c r="K91" s="254"/>
      <c r="L91" s="258"/>
      <c r="M91" s="259"/>
      <c r="N91" s="260"/>
      <c r="O91" s="260"/>
      <c r="P91" s="260"/>
      <c r="Q91" s="260"/>
      <c r="R91" s="260"/>
      <c r="S91" s="260"/>
      <c r="T91" s="261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T91" s="262" t="s">
        <v>242</v>
      </c>
      <c r="AU91" s="262" t="s">
        <v>88</v>
      </c>
      <c r="AV91" s="15" t="s">
        <v>22</v>
      </c>
      <c r="AW91" s="15" t="s">
        <v>40</v>
      </c>
      <c r="AX91" s="15" t="s">
        <v>79</v>
      </c>
      <c r="AY91" s="262" t="s">
        <v>137</v>
      </c>
    </row>
    <row r="92" spans="1:51" s="13" customFormat="1" ht="12">
      <c r="A92" s="13"/>
      <c r="B92" s="231"/>
      <c r="C92" s="232"/>
      <c r="D92" s="211" t="s">
        <v>242</v>
      </c>
      <c r="E92" s="233" t="s">
        <v>20</v>
      </c>
      <c r="F92" s="234" t="s">
        <v>1366</v>
      </c>
      <c r="G92" s="232"/>
      <c r="H92" s="235">
        <v>4555</v>
      </c>
      <c r="I92" s="236"/>
      <c r="J92" s="232"/>
      <c r="K92" s="232"/>
      <c r="L92" s="237"/>
      <c r="M92" s="238"/>
      <c r="N92" s="239"/>
      <c r="O92" s="239"/>
      <c r="P92" s="239"/>
      <c r="Q92" s="239"/>
      <c r="R92" s="239"/>
      <c r="S92" s="239"/>
      <c r="T92" s="240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1" t="s">
        <v>242</v>
      </c>
      <c r="AU92" s="241" t="s">
        <v>88</v>
      </c>
      <c r="AV92" s="13" t="s">
        <v>88</v>
      </c>
      <c r="AW92" s="13" t="s">
        <v>40</v>
      </c>
      <c r="AX92" s="13" t="s">
        <v>79</v>
      </c>
      <c r="AY92" s="241" t="s">
        <v>137</v>
      </c>
    </row>
    <row r="93" spans="1:51" s="13" customFormat="1" ht="12">
      <c r="A93" s="13"/>
      <c r="B93" s="231"/>
      <c r="C93" s="232"/>
      <c r="D93" s="211" t="s">
        <v>242</v>
      </c>
      <c r="E93" s="233" t="s">
        <v>20</v>
      </c>
      <c r="F93" s="234" t="s">
        <v>1367</v>
      </c>
      <c r="G93" s="232"/>
      <c r="H93" s="235">
        <v>1200</v>
      </c>
      <c r="I93" s="236"/>
      <c r="J93" s="232"/>
      <c r="K93" s="232"/>
      <c r="L93" s="237"/>
      <c r="M93" s="238"/>
      <c r="N93" s="239"/>
      <c r="O93" s="239"/>
      <c r="P93" s="239"/>
      <c r="Q93" s="239"/>
      <c r="R93" s="239"/>
      <c r="S93" s="239"/>
      <c r="T93" s="240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1" t="s">
        <v>242</v>
      </c>
      <c r="AU93" s="241" t="s">
        <v>88</v>
      </c>
      <c r="AV93" s="13" t="s">
        <v>88</v>
      </c>
      <c r="AW93" s="13" t="s">
        <v>40</v>
      </c>
      <c r="AX93" s="13" t="s">
        <v>79</v>
      </c>
      <c r="AY93" s="241" t="s">
        <v>137</v>
      </c>
    </row>
    <row r="94" spans="1:51" s="14" customFormat="1" ht="12">
      <c r="A94" s="14"/>
      <c r="B94" s="242"/>
      <c r="C94" s="243"/>
      <c r="D94" s="211" t="s">
        <v>242</v>
      </c>
      <c r="E94" s="244" t="s">
        <v>20</v>
      </c>
      <c r="F94" s="245" t="s">
        <v>256</v>
      </c>
      <c r="G94" s="243"/>
      <c r="H94" s="246">
        <v>5755</v>
      </c>
      <c r="I94" s="247"/>
      <c r="J94" s="243"/>
      <c r="K94" s="243"/>
      <c r="L94" s="248"/>
      <c r="M94" s="249"/>
      <c r="N94" s="250"/>
      <c r="O94" s="250"/>
      <c r="P94" s="250"/>
      <c r="Q94" s="250"/>
      <c r="R94" s="250"/>
      <c r="S94" s="250"/>
      <c r="T94" s="251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52" t="s">
        <v>242</v>
      </c>
      <c r="AU94" s="252" t="s">
        <v>88</v>
      </c>
      <c r="AV94" s="14" t="s">
        <v>142</v>
      </c>
      <c r="AW94" s="14" t="s">
        <v>40</v>
      </c>
      <c r="AX94" s="14" t="s">
        <v>22</v>
      </c>
      <c r="AY94" s="252" t="s">
        <v>137</v>
      </c>
    </row>
    <row r="95" spans="1:65" s="2" customFormat="1" ht="21.75" customHeight="1">
      <c r="A95" s="40"/>
      <c r="B95" s="41"/>
      <c r="C95" s="198" t="s">
        <v>88</v>
      </c>
      <c r="D95" s="198" t="s">
        <v>138</v>
      </c>
      <c r="E95" s="199" t="s">
        <v>1368</v>
      </c>
      <c r="F95" s="200" t="s">
        <v>1369</v>
      </c>
      <c r="G95" s="201" t="s">
        <v>285</v>
      </c>
      <c r="H95" s="202">
        <v>528</v>
      </c>
      <c r="I95" s="203"/>
      <c r="J95" s="204">
        <f>ROUND(I95*H95,2)</f>
        <v>0</v>
      </c>
      <c r="K95" s="200" t="s">
        <v>237</v>
      </c>
      <c r="L95" s="46"/>
      <c r="M95" s="205" t="s">
        <v>20</v>
      </c>
      <c r="N95" s="206" t="s">
        <v>50</v>
      </c>
      <c r="O95" s="86"/>
      <c r="P95" s="207">
        <f>O95*H95</f>
        <v>0</v>
      </c>
      <c r="Q95" s="207">
        <v>0</v>
      </c>
      <c r="R95" s="207">
        <f>Q95*H95</f>
        <v>0</v>
      </c>
      <c r="S95" s="207">
        <v>0</v>
      </c>
      <c r="T95" s="208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09" t="s">
        <v>142</v>
      </c>
      <c r="AT95" s="209" t="s">
        <v>138</v>
      </c>
      <c r="AU95" s="209" t="s">
        <v>88</v>
      </c>
      <c r="AY95" s="19" t="s">
        <v>137</v>
      </c>
      <c r="BE95" s="210">
        <f>IF(N95="základní",J95,0)</f>
        <v>0</v>
      </c>
      <c r="BF95" s="210">
        <f>IF(N95="snížená",J95,0)</f>
        <v>0</v>
      </c>
      <c r="BG95" s="210">
        <f>IF(N95="zákl. přenesená",J95,0)</f>
        <v>0</v>
      </c>
      <c r="BH95" s="210">
        <f>IF(N95="sníž. přenesená",J95,0)</f>
        <v>0</v>
      </c>
      <c r="BI95" s="210">
        <f>IF(N95="nulová",J95,0)</f>
        <v>0</v>
      </c>
      <c r="BJ95" s="19" t="s">
        <v>22</v>
      </c>
      <c r="BK95" s="210">
        <f>ROUND(I95*H95,2)</f>
        <v>0</v>
      </c>
      <c r="BL95" s="19" t="s">
        <v>142</v>
      </c>
      <c r="BM95" s="209" t="s">
        <v>1370</v>
      </c>
    </row>
    <row r="96" spans="1:47" s="2" customFormat="1" ht="12">
      <c r="A96" s="40"/>
      <c r="B96" s="41"/>
      <c r="C96" s="42"/>
      <c r="D96" s="211" t="s">
        <v>144</v>
      </c>
      <c r="E96" s="42"/>
      <c r="F96" s="212" t="s">
        <v>1371</v>
      </c>
      <c r="G96" s="42"/>
      <c r="H96" s="42"/>
      <c r="I96" s="213"/>
      <c r="J96" s="42"/>
      <c r="K96" s="42"/>
      <c r="L96" s="46"/>
      <c r="M96" s="214"/>
      <c r="N96" s="215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144</v>
      </c>
      <c r="AU96" s="19" t="s">
        <v>88</v>
      </c>
    </row>
    <row r="97" spans="1:47" s="2" customFormat="1" ht="12">
      <c r="A97" s="40"/>
      <c r="B97" s="41"/>
      <c r="C97" s="42"/>
      <c r="D97" s="229" t="s">
        <v>240</v>
      </c>
      <c r="E97" s="42"/>
      <c r="F97" s="230" t="s">
        <v>1372</v>
      </c>
      <c r="G97" s="42"/>
      <c r="H97" s="42"/>
      <c r="I97" s="213"/>
      <c r="J97" s="42"/>
      <c r="K97" s="42"/>
      <c r="L97" s="46"/>
      <c r="M97" s="214"/>
      <c r="N97" s="215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240</v>
      </c>
      <c r="AU97" s="19" t="s">
        <v>88</v>
      </c>
    </row>
    <row r="98" spans="1:47" s="2" customFormat="1" ht="12">
      <c r="A98" s="40"/>
      <c r="B98" s="41"/>
      <c r="C98" s="42"/>
      <c r="D98" s="211" t="s">
        <v>145</v>
      </c>
      <c r="E98" s="42"/>
      <c r="F98" s="216" t="s">
        <v>1373</v>
      </c>
      <c r="G98" s="42"/>
      <c r="H98" s="42"/>
      <c r="I98" s="213"/>
      <c r="J98" s="42"/>
      <c r="K98" s="42"/>
      <c r="L98" s="46"/>
      <c r="M98" s="214"/>
      <c r="N98" s="215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145</v>
      </c>
      <c r="AU98" s="19" t="s">
        <v>88</v>
      </c>
    </row>
    <row r="99" spans="1:51" s="13" customFormat="1" ht="12">
      <c r="A99" s="13"/>
      <c r="B99" s="231"/>
      <c r="C99" s="232"/>
      <c r="D99" s="211" t="s">
        <v>242</v>
      </c>
      <c r="E99" s="233" t="s">
        <v>20</v>
      </c>
      <c r="F99" s="234" t="s">
        <v>1374</v>
      </c>
      <c r="G99" s="232"/>
      <c r="H99" s="235">
        <v>528</v>
      </c>
      <c r="I99" s="236"/>
      <c r="J99" s="232"/>
      <c r="K99" s="232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242</v>
      </c>
      <c r="AU99" s="241" t="s">
        <v>88</v>
      </c>
      <c r="AV99" s="13" t="s">
        <v>88</v>
      </c>
      <c r="AW99" s="13" t="s">
        <v>40</v>
      </c>
      <c r="AX99" s="13" t="s">
        <v>22</v>
      </c>
      <c r="AY99" s="241" t="s">
        <v>137</v>
      </c>
    </row>
    <row r="100" spans="1:65" s="2" customFormat="1" ht="16.5" customHeight="1">
      <c r="A100" s="40"/>
      <c r="B100" s="41"/>
      <c r="C100" s="198" t="s">
        <v>151</v>
      </c>
      <c r="D100" s="198" t="s">
        <v>138</v>
      </c>
      <c r="E100" s="199" t="s">
        <v>1375</v>
      </c>
      <c r="F100" s="200" t="s">
        <v>1376</v>
      </c>
      <c r="G100" s="201" t="s">
        <v>285</v>
      </c>
      <c r="H100" s="202">
        <v>1207</v>
      </c>
      <c r="I100" s="203"/>
      <c r="J100" s="204">
        <f>ROUND(I100*H100,2)</f>
        <v>0</v>
      </c>
      <c r="K100" s="200" t="s">
        <v>237</v>
      </c>
      <c r="L100" s="46"/>
      <c r="M100" s="205" t="s">
        <v>20</v>
      </c>
      <c r="N100" s="206" t="s">
        <v>50</v>
      </c>
      <c r="O100" s="86"/>
      <c r="P100" s="207">
        <f>O100*H100</f>
        <v>0</v>
      </c>
      <c r="Q100" s="207">
        <v>0</v>
      </c>
      <c r="R100" s="207">
        <f>Q100*H100</f>
        <v>0</v>
      </c>
      <c r="S100" s="207">
        <v>0</v>
      </c>
      <c r="T100" s="208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09" t="s">
        <v>142</v>
      </c>
      <c r="AT100" s="209" t="s">
        <v>138</v>
      </c>
      <c r="AU100" s="209" t="s">
        <v>88</v>
      </c>
      <c r="AY100" s="19" t="s">
        <v>137</v>
      </c>
      <c r="BE100" s="210">
        <f>IF(N100="základní",J100,0)</f>
        <v>0</v>
      </c>
      <c r="BF100" s="210">
        <f>IF(N100="snížená",J100,0)</f>
        <v>0</v>
      </c>
      <c r="BG100" s="210">
        <f>IF(N100="zákl. přenesená",J100,0)</f>
        <v>0</v>
      </c>
      <c r="BH100" s="210">
        <f>IF(N100="sníž. přenesená",J100,0)</f>
        <v>0</v>
      </c>
      <c r="BI100" s="210">
        <f>IF(N100="nulová",J100,0)</f>
        <v>0</v>
      </c>
      <c r="BJ100" s="19" t="s">
        <v>22</v>
      </c>
      <c r="BK100" s="210">
        <f>ROUND(I100*H100,2)</f>
        <v>0</v>
      </c>
      <c r="BL100" s="19" t="s">
        <v>142</v>
      </c>
      <c r="BM100" s="209" t="s">
        <v>1377</v>
      </c>
    </row>
    <row r="101" spans="1:47" s="2" customFormat="1" ht="12">
      <c r="A101" s="40"/>
      <c r="B101" s="41"/>
      <c r="C101" s="42"/>
      <c r="D101" s="211" t="s">
        <v>144</v>
      </c>
      <c r="E101" s="42"/>
      <c r="F101" s="212" t="s">
        <v>1378</v>
      </c>
      <c r="G101" s="42"/>
      <c r="H101" s="42"/>
      <c r="I101" s="213"/>
      <c r="J101" s="42"/>
      <c r="K101" s="42"/>
      <c r="L101" s="46"/>
      <c r="M101" s="214"/>
      <c r="N101" s="215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144</v>
      </c>
      <c r="AU101" s="19" t="s">
        <v>88</v>
      </c>
    </row>
    <row r="102" spans="1:47" s="2" customFormat="1" ht="12">
      <c r="A102" s="40"/>
      <c r="B102" s="41"/>
      <c r="C102" s="42"/>
      <c r="D102" s="229" t="s">
        <v>240</v>
      </c>
      <c r="E102" s="42"/>
      <c r="F102" s="230" t="s">
        <v>1379</v>
      </c>
      <c r="G102" s="42"/>
      <c r="H102" s="42"/>
      <c r="I102" s="213"/>
      <c r="J102" s="42"/>
      <c r="K102" s="42"/>
      <c r="L102" s="46"/>
      <c r="M102" s="214"/>
      <c r="N102" s="215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240</v>
      </c>
      <c r="AU102" s="19" t="s">
        <v>88</v>
      </c>
    </row>
    <row r="103" spans="1:47" s="2" customFormat="1" ht="12">
      <c r="A103" s="40"/>
      <c r="B103" s="41"/>
      <c r="C103" s="42"/>
      <c r="D103" s="211" t="s">
        <v>145</v>
      </c>
      <c r="E103" s="42"/>
      <c r="F103" s="216" t="s">
        <v>1373</v>
      </c>
      <c r="G103" s="42"/>
      <c r="H103" s="42"/>
      <c r="I103" s="213"/>
      <c r="J103" s="42"/>
      <c r="K103" s="42"/>
      <c r="L103" s="46"/>
      <c r="M103" s="214"/>
      <c r="N103" s="215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145</v>
      </c>
      <c r="AU103" s="19" t="s">
        <v>88</v>
      </c>
    </row>
    <row r="104" spans="1:51" s="15" customFormat="1" ht="12">
      <c r="A104" s="15"/>
      <c r="B104" s="253"/>
      <c r="C104" s="254"/>
      <c r="D104" s="211" t="s">
        <v>242</v>
      </c>
      <c r="E104" s="255" t="s">
        <v>20</v>
      </c>
      <c r="F104" s="256" t="s">
        <v>1380</v>
      </c>
      <c r="G104" s="254"/>
      <c r="H104" s="255" t="s">
        <v>20</v>
      </c>
      <c r="I104" s="257"/>
      <c r="J104" s="254"/>
      <c r="K104" s="254"/>
      <c r="L104" s="258"/>
      <c r="M104" s="259"/>
      <c r="N104" s="260"/>
      <c r="O104" s="260"/>
      <c r="P104" s="260"/>
      <c r="Q104" s="260"/>
      <c r="R104" s="260"/>
      <c r="S104" s="260"/>
      <c r="T104" s="261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62" t="s">
        <v>242</v>
      </c>
      <c r="AU104" s="262" t="s">
        <v>88</v>
      </c>
      <c r="AV104" s="15" t="s">
        <v>22</v>
      </c>
      <c r="AW104" s="15" t="s">
        <v>40</v>
      </c>
      <c r="AX104" s="15" t="s">
        <v>79</v>
      </c>
      <c r="AY104" s="262" t="s">
        <v>137</v>
      </c>
    </row>
    <row r="105" spans="1:51" s="13" customFormat="1" ht="12">
      <c r="A105" s="13"/>
      <c r="B105" s="231"/>
      <c r="C105" s="232"/>
      <c r="D105" s="211" t="s">
        <v>242</v>
      </c>
      <c r="E105" s="233" t="s">
        <v>20</v>
      </c>
      <c r="F105" s="234" t="s">
        <v>1381</v>
      </c>
      <c r="G105" s="232"/>
      <c r="H105" s="235">
        <v>1207</v>
      </c>
      <c r="I105" s="236"/>
      <c r="J105" s="232"/>
      <c r="K105" s="232"/>
      <c r="L105" s="237"/>
      <c r="M105" s="238"/>
      <c r="N105" s="239"/>
      <c r="O105" s="239"/>
      <c r="P105" s="239"/>
      <c r="Q105" s="239"/>
      <c r="R105" s="239"/>
      <c r="S105" s="239"/>
      <c r="T105" s="24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1" t="s">
        <v>242</v>
      </c>
      <c r="AU105" s="241" t="s">
        <v>88</v>
      </c>
      <c r="AV105" s="13" t="s">
        <v>88</v>
      </c>
      <c r="AW105" s="13" t="s">
        <v>40</v>
      </c>
      <c r="AX105" s="13" t="s">
        <v>22</v>
      </c>
      <c r="AY105" s="241" t="s">
        <v>137</v>
      </c>
    </row>
    <row r="106" spans="1:65" s="2" customFormat="1" ht="21.75" customHeight="1">
      <c r="A106" s="40"/>
      <c r="B106" s="41"/>
      <c r="C106" s="198" t="s">
        <v>142</v>
      </c>
      <c r="D106" s="198" t="s">
        <v>138</v>
      </c>
      <c r="E106" s="199" t="s">
        <v>612</v>
      </c>
      <c r="F106" s="200" t="s">
        <v>613</v>
      </c>
      <c r="G106" s="201" t="s">
        <v>285</v>
      </c>
      <c r="H106" s="202">
        <v>2126</v>
      </c>
      <c r="I106" s="203"/>
      <c r="J106" s="204">
        <f>ROUND(I106*H106,2)</f>
        <v>0</v>
      </c>
      <c r="K106" s="200" t="s">
        <v>237</v>
      </c>
      <c r="L106" s="46"/>
      <c r="M106" s="205" t="s">
        <v>20</v>
      </c>
      <c r="N106" s="206" t="s">
        <v>50</v>
      </c>
      <c r="O106" s="86"/>
      <c r="P106" s="207">
        <f>O106*H106</f>
        <v>0</v>
      </c>
      <c r="Q106" s="207">
        <v>0</v>
      </c>
      <c r="R106" s="207">
        <f>Q106*H106</f>
        <v>0</v>
      </c>
      <c r="S106" s="207">
        <v>0</v>
      </c>
      <c r="T106" s="208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09" t="s">
        <v>142</v>
      </c>
      <c r="AT106" s="209" t="s">
        <v>138</v>
      </c>
      <c r="AU106" s="209" t="s">
        <v>88</v>
      </c>
      <c r="AY106" s="19" t="s">
        <v>137</v>
      </c>
      <c r="BE106" s="210">
        <f>IF(N106="základní",J106,0)</f>
        <v>0</v>
      </c>
      <c r="BF106" s="210">
        <f>IF(N106="snížená",J106,0)</f>
        <v>0</v>
      </c>
      <c r="BG106" s="210">
        <f>IF(N106="zákl. přenesená",J106,0)</f>
        <v>0</v>
      </c>
      <c r="BH106" s="210">
        <f>IF(N106="sníž. přenesená",J106,0)</f>
        <v>0</v>
      </c>
      <c r="BI106" s="210">
        <f>IF(N106="nulová",J106,0)</f>
        <v>0</v>
      </c>
      <c r="BJ106" s="19" t="s">
        <v>22</v>
      </c>
      <c r="BK106" s="210">
        <f>ROUND(I106*H106,2)</f>
        <v>0</v>
      </c>
      <c r="BL106" s="19" t="s">
        <v>142</v>
      </c>
      <c r="BM106" s="209" t="s">
        <v>1382</v>
      </c>
    </row>
    <row r="107" spans="1:47" s="2" customFormat="1" ht="12">
      <c r="A107" s="40"/>
      <c r="B107" s="41"/>
      <c r="C107" s="42"/>
      <c r="D107" s="211" t="s">
        <v>144</v>
      </c>
      <c r="E107" s="42"/>
      <c r="F107" s="212" t="s">
        <v>615</v>
      </c>
      <c r="G107" s="42"/>
      <c r="H107" s="42"/>
      <c r="I107" s="213"/>
      <c r="J107" s="42"/>
      <c r="K107" s="42"/>
      <c r="L107" s="46"/>
      <c r="M107" s="214"/>
      <c r="N107" s="215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144</v>
      </c>
      <c r="AU107" s="19" t="s">
        <v>88</v>
      </c>
    </row>
    <row r="108" spans="1:47" s="2" customFormat="1" ht="12">
      <c r="A108" s="40"/>
      <c r="B108" s="41"/>
      <c r="C108" s="42"/>
      <c r="D108" s="229" t="s">
        <v>240</v>
      </c>
      <c r="E108" s="42"/>
      <c r="F108" s="230" t="s">
        <v>616</v>
      </c>
      <c r="G108" s="42"/>
      <c r="H108" s="42"/>
      <c r="I108" s="213"/>
      <c r="J108" s="42"/>
      <c r="K108" s="42"/>
      <c r="L108" s="46"/>
      <c r="M108" s="214"/>
      <c r="N108" s="215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240</v>
      </c>
      <c r="AU108" s="19" t="s">
        <v>88</v>
      </c>
    </row>
    <row r="109" spans="1:51" s="15" customFormat="1" ht="12">
      <c r="A109" s="15"/>
      <c r="B109" s="253"/>
      <c r="C109" s="254"/>
      <c r="D109" s="211" t="s">
        <v>242</v>
      </c>
      <c r="E109" s="255" t="s">
        <v>20</v>
      </c>
      <c r="F109" s="256" t="s">
        <v>617</v>
      </c>
      <c r="G109" s="254"/>
      <c r="H109" s="255" t="s">
        <v>20</v>
      </c>
      <c r="I109" s="257"/>
      <c r="J109" s="254"/>
      <c r="K109" s="254"/>
      <c r="L109" s="258"/>
      <c r="M109" s="259"/>
      <c r="N109" s="260"/>
      <c r="O109" s="260"/>
      <c r="P109" s="260"/>
      <c r="Q109" s="260"/>
      <c r="R109" s="260"/>
      <c r="S109" s="260"/>
      <c r="T109" s="261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62" t="s">
        <v>242</v>
      </c>
      <c r="AU109" s="262" t="s">
        <v>88</v>
      </c>
      <c r="AV109" s="15" t="s">
        <v>22</v>
      </c>
      <c r="AW109" s="15" t="s">
        <v>40</v>
      </c>
      <c r="AX109" s="15" t="s">
        <v>79</v>
      </c>
      <c r="AY109" s="262" t="s">
        <v>137</v>
      </c>
    </row>
    <row r="110" spans="1:51" s="13" customFormat="1" ht="12">
      <c r="A110" s="13"/>
      <c r="B110" s="231"/>
      <c r="C110" s="232"/>
      <c r="D110" s="211" t="s">
        <v>242</v>
      </c>
      <c r="E110" s="233" t="s">
        <v>20</v>
      </c>
      <c r="F110" s="234" t="s">
        <v>1383</v>
      </c>
      <c r="G110" s="232"/>
      <c r="H110" s="235">
        <v>528</v>
      </c>
      <c r="I110" s="236"/>
      <c r="J110" s="232"/>
      <c r="K110" s="232"/>
      <c r="L110" s="237"/>
      <c r="M110" s="238"/>
      <c r="N110" s="239"/>
      <c r="O110" s="239"/>
      <c r="P110" s="239"/>
      <c r="Q110" s="239"/>
      <c r="R110" s="239"/>
      <c r="S110" s="239"/>
      <c r="T110" s="24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1" t="s">
        <v>242</v>
      </c>
      <c r="AU110" s="241" t="s">
        <v>88</v>
      </c>
      <c r="AV110" s="13" t="s">
        <v>88</v>
      </c>
      <c r="AW110" s="13" t="s">
        <v>40</v>
      </c>
      <c r="AX110" s="13" t="s">
        <v>79</v>
      </c>
      <c r="AY110" s="241" t="s">
        <v>137</v>
      </c>
    </row>
    <row r="111" spans="1:51" s="13" customFormat="1" ht="12">
      <c r="A111" s="13"/>
      <c r="B111" s="231"/>
      <c r="C111" s="232"/>
      <c r="D111" s="211" t="s">
        <v>242</v>
      </c>
      <c r="E111" s="233" t="s">
        <v>20</v>
      </c>
      <c r="F111" s="234" t="s">
        <v>1384</v>
      </c>
      <c r="G111" s="232"/>
      <c r="H111" s="235">
        <v>1207</v>
      </c>
      <c r="I111" s="236"/>
      <c r="J111" s="232"/>
      <c r="K111" s="232"/>
      <c r="L111" s="237"/>
      <c r="M111" s="238"/>
      <c r="N111" s="239"/>
      <c r="O111" s="239"/>
      <c r="P111" s="239"/>
      <c r="Q111" s="239"/>
      <c r="R111" s="239"/>
      <c r="S111" s="239"/>
      <c r="T111" s="24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1" t="s">
        <v>242</v>
      </c>
      <c r="AU111" s="241" t="s">
        <v>88</v>
      </c>
      <c r="AV111" s="13" t="s">
        <v>88</v>
      </c>
      <c r="AW111" s="13" t="s">
        <v>40</v>
      </c>
      <c r="AX111" s="13" t="s">
        <v>79</v>
      </c>
      <c r="AY111" s="241" t="s">
        <v>137</v>
      </c>
    </row>
    <row r="112" spans="1:51" s="16" customFormat="1" ht="12">
      <c r="A112" s="16"/>
      <c r="B112" s="273"/>
      <c r="C112" s="274"/>
      <c r="D112" s="211" t="s">
        <v>242</v>
      </c>
      <c r="E112" s="275" t="s">
        <v>20</v>
      </c>
      <c r="F112" s="276" t="s">
        <v>345</v>
      </c>
      <c r="G112" s="274"/>
      <c r="H112" s="277">
        <v>1735</v>
      </c>
      <c r="I112" s="278"/>
      <c r="J112" s="274"/>
      <c r="K112" s="274"/>
      <c r="L112" s="279"/>
      <c r="M112" s="280"/>
      <c r="N112" s="281"/>
      <c r="O112" s="281"/>
      <c r="P112" s="281"/>
      <c r="Q112" s="281"/>
      <c r="R112" s="281"/>
      <c r="S112" s="281"/>
      <c r="T112" s="282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T112" s="283" t="s">
        <v>242</v>
      </c>
      <c r="AU112" s="283" t="s">
        <v>88</v>
      </c>
      <c r="AV112" s="16" t="s">
        <v>151</v>
      </c>
      <c r="AW112" s="16" t="s">
        <v>40</v>
      </c>
      <c r="AX112" s="16" t="s">
        <v>79</v>
      </c>
      <c r="AY112" s="283" t="s">
        <v>137</v>
      </c>
    </row>
    <row r="113" spans="1:51" s="15" customFormat="1" ht="12">
      <c r="A113" s="15"/>
      <c r="B113" s="253"/>
      <c r="C113" s="254"/>
      <c r="D113" s="211" t="s">
        <v>242</v>
      </c>
      <c r="E113" s="255" t="s">
        <v>20</v>
      </c>
      <c r="F113" s="256" t="s">
        <v>1385</v>
      </c>
      <c r="G113" s="254"/>
      <c r="H113" s="255" t="s">
        <v>20</v>
      </c>
      <c r="I113" s="257"/>
      <c r="J113" s="254"/>
      <c r="K113" s="254"/>
      <c r="L113" s="258"/>
      <c r="M113" s="259"/>
      <c r="N113" s="260"/>
      <c r="O113" s="260"/>
      <c r="P113" s="260"/>
      <c r="Q113" s="260"/>
      <c r="R113" s="260"/>
      <c r="S113" s="260"/>
      <c r="T113" s="261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62" t="s">
        <v>242</v>
      </c>
      <c r="AU113" s="262" t="s">
        <v>88</v>
      </c>
      <c r="AV113" s="15" t="s">
        <v>22</v>
      </c>
      <c r="AW113" s="15" t="s">
        <v>40</v>
      </c>
      <c r="AX113" s="15" t="s">
        <v>79</v>
      </c>
      <c r="AY113" s="262" t="s">
        <v>137</v>
      </c>
    </row>
    <row r="114" spans="1:51" s="13" customFormat="1" ht="12">
      <c r="A114" s="13"/>
      <c r="B114" s="231"/>
      <c r="C114" s="232"/>
      <c r="D114" s="211" t="s">
        <v>242</v>
      </c>
      <c r="E114" s="233" t="s">
        <v>20</v>
      </c>
      <c r="F114" s="234" t="s">
        <v>1386</v>
      </c>
      <c r="G114" s="232"/>
      <c r="H114" s="235">
        <v>67.1</v>
      </c>
      <c r="I114" s="236"/>
      <c r="J114" s="232"/>
      <c r="K114" s="232"/>
      <c r="L114" s="237"/>
      <c r="M114" s="238"/>
      <c r="N114" s="239"/>
      <c r="O114" s="239"/>
      <c r="P114" s="239"/>
      <c r="Q114" s="239"/>
      <c r="R114" s="239"/>
      <c r="S114" s="239"/>
      <c r="T114" s="24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1" t="s">
        <v>242</v>
      </c>
      <c r="AU114" s="241" t="s">
        <v>88</v>
      </c>
      <c r="AV114" s="13" t="s">
        <v>88</v>
      </c>
      <c r="AW114" s="13" t="s">
        <v>40</v>
      </c>
      <c r="AX114" s="13" t="s">
        <v>79</v>
      </c>
      <c r="AY114" s="241" t="s">
        <v>137</v>
      </c>
    </row>
    <row r="115" spans="1:51" s="16" customFormat="1" ht="12">
      <c r="A115" s="16"/>
      <c r="B115" s="273"/>
      <c r="C115" s="274"/>
      <c r="D115" s="211" t="s">
        <v>242</v>
      </c>
      <c r="E115" s="275" t="s">
        <v>20</v>
      </c>
      <c r="F115" s="276" t="s">
        <v>345</v>
      </c>
      <c r="G115" s="274"/>
      <c r="H115" s="277">
        <v>67.1</v>
      </c>
      <c r="I115" s="278"/>
      <c r="J115" s="274"/>
      <c r="K115" s="274"/>
      <c r="L115" s="279"/>
      <c r="M115" s="280"/>
      <c r="N115" s="281"/>
      <c r="O115" s="281"/>
      <c r="P115" s="281"/>
      <c r="Q115" s="281"/>
      <c r="R115" s="281"/>
      <c r="S115" s="281"/>
      <c r="T115" s="282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T115" s="283" t="s">
        <v>242</v>
      </c>
      <c r="AU115" s="283" t="s">
        <v>88</v>
      </c>
      <c r="AV115" s="16" t="s">
        <v>151</v>
      </c>
      <c r="AW115" s="16" t="s">
        <v>40</v>
      </c>
      <c r="AX115" s="16" t="s">
        <v>79</v>
      </c>
      <c r="AY115" s="283" t="s">
        <v>137</v>
      </c>
    </row>
    <row r="116" spans="1:51" s="15" customFormat="1" ht="12">
      <c r="A116" s="15"/>
      <c r="B116" s="253"/>
      <c r="C116" s="254"/>
      <c r="D116" s="211" t="s">
        <v>242</v>
      </c>
      <c r="E116" s="255" t="s">
        <v>20</v>
      </c>
      <c r="F116" s="256" t="s">
        <v>623</v>
      </c>
      <c r="G116" s="254"/>
      <c r="H116" s="255" t="s">
        <v>20</v>
      </c>
      <c r="I116" s="257"/>
      <c r="J116" s="254"/>
      <c r="K116" s="254"/>
      <c r="L116" s="258"/>
      <c r="M116" s="259"/>
      <c r="N116" s="260"/>
      <c r="O116" s="260"/>
      <c r="P116" s="260"/>
      <c r="Q116" s="260"/>
      <c r="R116" s="260"/>
      <c r="S116" s="260"/>
      <c r="T116" s="261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62" t="s">
        <v>242</v>
      </c>
      <c r="AU116" s="262" t="s">
        <v>88</v>
      </c>
      <c r="AV116" s="15" t="s">
        <v>22</v>
      </c>
      <c r="AW116" s="15" t="s">
        <v>40</v>
      </c>
      <c r="AX116" s="15" t="s">
        <v>79</v>
      </c>
      <c r="AY116" s="262" t="s">
        <v>137</v>
      </c>
    </row>
    <row r="117" spans="1:51" s="13" customFormat="1" ht="12">
      <c r="A117" s="13"/>
      <c r="B117" s="231"/>
      <c r="C117" s="232"/>
      <c r="D117" s="211" t="s">
        <v>242</v>
      </c>
      <c r="E117" s="233" t="s">
        <v>20</v>
      </c>
      <c r="F117" s="234" t="s">
        <v>1387</v>
      </c>
      <c r="G117" s="232"/>
      <c r="H117" s="235">
        <v>83.9</v>
      </c>
      <c r="I117" s="236"/>
      <c r="J117" s="232"/>
      <c r="K117" s="232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242</v>
      </c>
      <c r="AU117" s="241" t="s">
        <v>88</v>
      </c>
      <c r="AV117" s="13" t="s">
        <v>88</v>
      </c>
      <c r="AW117" s="13" t="s">
        <v>40</v>
      </c>
      <c r="AX117" s="13" t="s">
        <v>79</v>
      </c>
      <c r="AY117" s="241" t="s">
        <v>137</v>
      </c>
    </row>
    <row r="118" spans="1:51" s="13" customFormat="1" ht="12">
      <c r="A118" s="13"/>
      <c r="B118" s="231"/>
      <c r="C118" s="232"/>
      <c r="D118" s="211" t="s">
        <v>242</v>
      </c>
      <c r="E118" s="233" t="s">
        <v>20</v>
      </c>
      <c r="F118" s="234" t="s">
        <v>1388</v>
      </c>
      <c r="G118" s="232"/>
      <c r="H118" s="235">
        <v>240</v>
      </c>
      <c r="I118" s="236"/>
      <c r="J118" s="232"/>
      <c r="K118" s="232"/>
      <c r="L118" s="237"/>
      <c r="M118" s="238"/>
      <c r="N118" s="239"/>
      <c r="O118" s="239"/>
      <c r="P118" s="239"/>
      <c r="Q118" s="239"/>
      <c r="R118" s="239"/>
      <c r="S118" s="239"/>
      <c r="T118" s="24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1" t="s">
        <v>242</v>
      </c>
      <c r="AU118" s="241" t="s">
        <v>88</v>
      </c>
      <c r="AV118" s="13" t="s">
        <v>88</v>
      </c>
      <c r="AW118" s="13" t="s">
        <v>40</v>
      </c>
      <c r="AX118" s="13" t="s">
        <v>79</v>
      </c>
      <c r="AY118" s="241" t="s">
        <v>137</v>
      </c>
    </row>
    <row r="119" spans="1:51" s="16" customFormat="1" ht="12">
      <c r="A119" s="16"/>
      <c r="B119" s="273"/>
      <c r="C119" s="274"/>
      <c r="D119" s="211" t="s">
        <v>242</v>
      </c>
      <c r="E119" s="275" t="s">
        <v>20</v>
      </c>
      <c r="F119" s="276" t="s">
        <v>345</v>
      </c>
      <c r="G119" s="274"/>
      <c r="H119" s="277">
        <v>323.9</v>
      </c>
      <c r="I119" s="278"/>
      <c r="J119" s="274"/>
      <c r="K119" s="274"/>
      <c r="L119" s="279"/>
      <c r="M119" s="280"/>
      <c r="N119" s="281"/>
      <c r="O119" s="281"/>
      <c r="P119" s="281"/>
      <c r="Q119" s="281"/>
      <c r="R119" s="281"/>
      <c r="S119" s="281"/>
      <c r="T119" s="282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T119" s="283" t="s">
        <v>242</v>
      </c>
      <c r="AU119" s="283" t="s">
        <v>88</v>
      </c>
      <c r="AV119" s="16" t="s">
        <v>151</v>
      </c>
      <c r="AW119" s="16" t="s">
        <v>40</v>
      </c>
      <c r="AX119" s="16" t="s">
        <v>79</v>
      </c>
      <c r="AY119" s="283" t="s">
        <v>137</v>
      </c>
    </row>
    <row r="120" spans="1:51" s="14" customFormat="1" ht="12">
      <c r="A120" s="14"/>
      <c r="B120" s="242"/>
      <c r="C120" s="243"/>
      <c r="D120" s="211" t="s">
        <v>242</v>
      </c>
      <c r="E120" s="244" t="s">
        <v>20</v>
      </c>
      <c r="F120" s="245" t="s">
        <v>256</v>
      </c>
      <c r="G120" s="243"/>
      <c r="H120" s="246">
        <v>2126</v>
      </c>
      <c r="I120" s="247"/>
      <c r="J120" s="243"/>
      <c r="K120" s="243"/>
      <c r="L120" s="248"/>
      <c r="M120" s="249"/>
      <c r="N120" s="250"/>
      <c r="O120" s="250"/>
      <c r="P120" s="250"/>
      <c r="Q120" s="250"/>
      <c r="R120" s="250"/>
      <c r="S120" s="250"/>
      <c r="T120" s="251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2" t="s">
        <v>242</v>
      </c>
      <c r="AU120" s="252" t="s">
        <v>88</v>
      </c>
      <c r="AV120" s="14" t="s">
        <v>142</v>
      </c>
      <c r="AW120" s="14" t="s">
        <v>40</v>
      </c>
      <c r="AX120" s="14" t="s">
        <v>22</v>
      </c>
      <c r="AY120" s="252" t="s">
        <v>137</v>
      </c>
    </row>
    <row r="121" spans="1:65" s="2" customFormat="1" ht="16.5" customHeight="1">
      <c r="A121" s="40"/>
      <c r="B121" s="41"/>
      <c r="C121" s="198" t="s">
        <v>136</v>
      </c>
      <c r="D121" s="198" t="s">
        <v>138</v>
      </c>
      <c r="E121" s="199" t="s">
        <v>357</v>
      </c>
      <c r="F121" s="200" t="s">
        <v>358</v>
      </c>
      <c r="G121" s="201" t="s">
        <v>285</v>
      </c>
      <c r="H121" s="202">
        <v>391</v>
      </c>
      <c r="I121" s="203"/>
      <c r="J121" s="204">
        <f>ROUND(I121*H121,2)</f>
        <v>0</v>
      </c>
      <c r="K121" s="200" t="s">
        <v>237</v>
      </c>
      <c r="L121" s="46"/>
      <c r="M121" s="205" t="s">
        <v>20</v>
      </c>
      <c r="N121" s="206" t="s">
        <v>50</v>
      </c>
      <c r="O121" s="86"/>
      <c r="P121" s="207">
        <f>O121*H121</f>
        <v>0</v>
      </c>
      <c r="Q121" s="207">
        <v>0</v>
      </c>
      <c r="R121" s="207">
        <f>Q121*H121</f>
        <v>0</v>
      </c>
      <c r="S121" s="207">
        <v>0</v>
      </c>
      <c r="T121" s="208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09" t="s">
        <v>142</v>
      </c>
      <c r="AT121" s="209" t="s">
        <v>138</v>
      </c>
      <c r="AU121" s="209" t="s">
        <v>88</v>
      </c>
      <c r="AY121" s="19" t="s">
        <v>137</v>
      </c>
      <c r="BE121" s="210">
        <f>IF(N121="základní",J121,0)</f>
        <v>0</v>
      </c>
      <c r="BF121" s="210">
        <f>IF(N121="snížená",J121,0)</f>
        <v>0</v>
      </c>
      <c r="BG121" s="210">
        <f>IF(N121="zákl. přenesená",J121,0)</f>
        <v>0</v>
      </c>
      <c r="BH121" s="210">
        <f>IF(N121="sníž. přenesená",J121,0)</f>
        <v>0</v>
      </c>
      <c r="BI121" s="210">
        <f>IF(N121="nulová",J121,0)</f>
        <v>0</v>
      </c>
      <c r="BJ121" s="19" t="s">
        <v>22</v>
      </c>
      <c r="BK121" s="210">
        <f>ROUND(I121*H121,2)</f>
        <v>0</v>
      </c>
      <c r="BL121" s="19" t="s">
        <v>142</v>
      </c>
      <c r="BM121" s="209" t="s">
        <v>1389</v>
      </c>
    </row>
    <row r="122" spans="1:47" s="2" customFormat="1" ht="12">
      <c r="A122" s="40"/>
      <c r="B122" s="41"/>
      <c r="C122" s="42"/>
      <c r="D122" s="211" t="s">
        <v>144</v>
      </c>
      <c r="E122" s="42"/>
      <c r="F122" s="212" t="s">
        <v>360</v>
      </c>
      <c r="G122" s="42"/>
      <c r="H122" s="42"/>
      <c r="I122" s="213"/>
      <c r="J122" s="42"/>
      <c r="K122" s="42"/>
      <c r="L122" s="46"/>
      <c r="M122" s="214"/>
      <c r="N122" s="215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144</v>
      </c>
      <c r="AU122" s="19" t="s">
        <v>88</v>
      </c>
    </row>
    <row r="123" spans="1:47" s="2" customFormat="1" ht="12">
      <c r="A123" s="40"/>
      <c r="B123" s="41"/>
      <c r="C123" s="42"/>
      <c r="D123" s="229" t="s">
        <v>240</v>
      </c>
      <c r="E123" s="42"/>
      <c r="F123" s="230" t="s">
        <v>361</v>
      </c>
      <c r="G123" s="42"/>
      <c r="H123" s="42"/>
      <c r="I123" s="213"/>
      <c r="J123" s="42"/>
      <c r="K123" s="42"/>
      <c r="L123" s="46"/>
      <c r="M123" s="214"/>
      <c r="N123" s="215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240</v>
      </c>
      <c r="AU123" s="19" t="s">
        <v>88</v>
      </c>
    </row>
    <row r="124" spans="1:51" s="15" customFormat="1" ht="12">
      <c r="A124" s="15"/>
      <c r="B124" s="253"/>
      <c r="C124" s="254"/>
      <c r="D124" s="211" t="s">
        <v>242</v>
      </c>
      <c r="E124" s="255" t="s">
        <v>20</v>
      </c>
      <c r="F124" s="256" t="s">
        <v>1385</v>
      </c>
      <c r="G124" s="254"/>
      <c r="H124" s="255" t="s">
        <v>20</v>
      </c>
      <c r="I124" s="257"/>
      <c r="J124" s="254"/>
      <c r="K124" s="254"/>
      <c r="L124" s="258"/>
      <c r="M124" s="259"/>
      <c r="N124" s="260"/>
      <c r="O124" s="260"/>
      <c r="P124" s="260"/>
      <c r="Q124" s="260"/>
      <c r="R124" s="260"/>
      <c r="S124" s="260"/>
      <c r="T124" s="261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62" t="s">
        <v>242</v>
      </c>
      <c r="AU124" s="262" t="s">
        <v>88</v>
      </c>
      <c r="AV124" s="15" t="s">
        <v>22</v>
      </c>
      <c r="AW124" s="15" t="s">
        <v>40</v>
      </c>
      <c r="AX124" s="15" t="s">
        <v>79</v>
      </c>
      <c r="AY124" s="262" t="s">
        <v>137</v>
      </c>
    </row>
    <row r="125" spans="1:51" s="13" customFormat="1" ht="12">
      <c r="A125" s="13"/>
      <c r="B125" s="231"/>
      <c r="C125" s="232"/>
      <c r="D125" s="211" t="s">
        <v>242</v>
      </c>
      <c r="E125" s="233" t="s">
        <v>20</v>
      </c>
      <c r="F125" s="234" t="s">
        <v>1386</v>
      </c>
      <c r="G125" s="232"/>
      <c r="H125" s="235">
        <v>67.1</v>
      </c>
      <c r="I125" s="236"/>
      <c r="J125" s="232"/>
      <c r="K125" s="232"/>
      <c r="L125" s="237"/>
      <c r="M125" s="238"/>
      <c r="N125" s="239"/>
      <c r="O125" s="239"/>
      <c r="P125" s="239"/>
      <c r="Q125" s="239"/>
      <c r="R125" s="239"/>
      <c r="S125" s="239"/>
      <c r="T125" s="24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1" t="s">
        <v>242</v>
      </c>
      <c r="AU125" s="241" t="s">
        <v>88</v>
      </c>
      <c r="AV125" s="13" t="s">
        <v>88</v>
      </c>
      <c r="AW125" s="13" t="s">
        <v>40</v>
      </c>
      <c r="AX125" s="13" t="s">
        <v>79</v>
      </c>
      <c r="AY125" s="241" t="s">
        <v>137</v>
      </c>
    </row>
    <row r="126" spans="1:51" s="15" customFormat="1" ht="12">
      <c r="A126" s="15"/>
      <c r="B126" s="253"/>
      <c r="C126" s="254"/>
      <c r="D126" s="211" t="s">
        <v>242</v>
      </c>
      <c r="E126" s="255" t="s">
        <v>20</v>
      </c>
      <c r="F126" s="256" t="s">
        <v>623</v>
      </c>
      <c r="G126" s="254"/>
      <c r="H126" s="255" t="s">
        <v>20</v>
      </c>
      <c r="I126" s="257"/>
      <c r="J126" s="254"/>
      <c r="K126" s="254"/>
      <c r="L126" s="258"/>
      <c r="M126" s="259"/>
      <c r="N126" s="260"/>
      <c r="O126" s="260"/>
      <c r="P126" s="260"/>
      <c r="Q126" s="260"/>
      <c r="R126" s="260"/>
      <c r="S126" s="260"/>
      <c r="T126" s="261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62" t="s">
        <v>242</v>
      </c>
      <c r="AU126" s="262" t="s">
        <v>88</v>
      </c>
      <c r="AV126" s="15" t="s">
        <v>22</v>
      </c>
      <c r="AW126" s="15" t="s">
        <v>40</v>
      </c>
      <c r="AX126" s="15" t="s">
        <v>79</v>
      </c>
      <c r="AY126" s="262" t="s">
        <v>137</v>
      </c>
    </row>
    <row r="127" spans="1:51" s="13" customFormat="1" ht="12">
      <c r="A127" s="13"/>
      <c r="B127" s="231"/>
      <c r="C127" s="232"/>
      <c r="D127" s="211" t="s">
        <v>242</v>
      </c>
      <c r="E127" s="233" t="s">
        <v>20</v>
      </c>
      <c r="F127" s="234" t="s">
        <v>1387</v>
      </c>
      <c r="G127" s="232"/>
      <c r="H127" s="235">
        <v>83.9</v>
      </c>
      <c r="I127" s="236"/>
      <c r="J127" s="232"/>
      <c r="K127" s="232"/>
      <c r="L127" s="237"/>
      <c r="M127" s="238"/>
      <c r="N127" s="239"/>
      <c r="O127" s="239"/>
      <c r="P127" s="239"/>
      <c r="Q127" s="239"/>
      <c r="R127" s="239"/>
      <c r="S127" s="239"/>
      <c r="T127" s="24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1" t="s">
        <v>242</v>
      </c>
      <c r="AU127" s="241" t="s">
        <v>88</v>
      </c>
      <c r="AV127" s="13" t="s">
        <v>88</v>
      </c>
      <c r="AW127" s="13" t="s">
        <v>40</v>
      </c>
      <c r="AX127" s="13" t="s">
        <v>79</v>
      </c>
      <c r="AY127" s="241" t="s">
        <v>137</v>
      </c>
    </row>
    <row r="128" spans="1:51" s="13" customFormat="1" ht="12">
      <c r="A128" s="13"/>
      <c r="B128" s="231"/>
      <c r="C128" s="232"/>
      <c r="D128" s="211" t="s">
        <v>242</v>
      </c>
      <c r="E128" s="233" t="s">
        <v>20</v>
      </c>
      <c r="F128" s="234" t="s">
        <v>1388</v>
      </c>
      <c r="G128" s="232"/>
      <c r="H128" s="235">
        <v>240</v>
      </c>
      <c r="I128" s="236"/>
      <c r="J128" s="232"/>
      <c r="K128" s="232"/>
      <c r="L128" s="237"/>
      <c r="M128" s="238"/>
      <c r="N128" s="239"/>
      <c r="O128" s="239"/>
      <c r="P128" s="239"/>
      <c r="Q128" s="239"/>
      <c r="R128" s="239"/>
      <c r="S128" s="239"/>
      <c r="T128" s="24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1" t="s">
        <v>242</v>
      </c>
      <c r="AU128" s="241" t="s">
        <v>88</v>
      </c>
      <c r="AV128" s="13" t="s">
        <v>88</v>
      </c>
      <c r="AW128" s="13" t="s">
        <v>40</v>
      </c>
      <c r="AX128" s="13" t="s">
        <v>79</v>
      </c>
      <c r="AY128" s="241" t="s">
        <v>137</v>
      </c>
    </row>
    <row r="129" spans="1:51" s="14" customFormat="1" ht="12">
      <c r="A129" s="14"/>
      <c r="B129" s="242"/>
      <c r="C129" s="243"/>
      <c r="D129" s="211" t="s">
        <v>242</v>
      </c>
      <c r="E129" s="244" t="s">
        <v>20</v>
      </c>
      <c r="F129" s="245" t="s">
        <v>256</v>
      </c>
      <c r="G129" s="243"/>
      <c r="H129" s="246">
        <v>391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2" t="s">
        <v>242</v>
      </c>
      <c r="AU129" s="252" t="s">
        <v>88</v>
      </c>
      <c r="AV129" s="14" t="s">
        <v>142</v>
      </c>
      <c r="AW129" s="14" t="s">
        <v>40</v>
      </c>
      <c r="AX129" s="14" t="s">
        <v>22</v>
      </c>
      <c r="AY129" s="252" t="s">
        <v>137</v>
      </c>
    </row>
    <row r="130" spans="1:65" s="2" customFormat="1" ht="16.5" customHeight="1">
      <c r="A130" s="40"/>
      <c r="B130" s="41"/>
      <c r="C130" s="198" t="s">
        <v>162</v>
      </c>
      <c r="D130" s="198" t="s">
        <v>138</v>
      </c>
      <c r="E130" s="199" t="s">
        <v>626</v>
      </c>
      <c r="F130" s="200" t="s">
        <v>627</v>
      </c>
      <c r="G130" s="201" t="s">
        <v>285</v>
      </c>
      <c r="H130" s="202">
        <v>67.1</v>
      </c>
      <c r="I130" s="203"/>
      <c r="J130" s="204">
        <f>ROUND(I130*H130,2)</f>
        <v>0</v>
      </c>
      <c r="K130" s="200" t="s">
        <v>237</v>
      </c>
      <c r="L130" s="46"/>
      <c r="M130" s="205" t="s">
        <v>20</v>
      </c>
      <c r="N130" s="206" t="s">
        <v>50</v>
      </c>
      <c r="O130" s="86"/>
      <c r="P130" s="207">
        <f>O130*H130</f>
        <v>0</v>
      </c>
      <c r="Q130" s="207">
        <v>0</v>
      </c>
      <c r="R130" s="207">
        <f>Q130*H130</f>
        <v>0</v>
      </c>
      <c r="S130" s="207">
        <v>0</v>
      </c>
      <c r="T130" s="208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09" t="s">
        <v>142</v>
      </c>
      <c r="AT130" s="209" t="s">
        <v>138</v>
      </c>
      <c r="AU130" s="209" t="s">
        <v>88</v>
      </c>
      <c r="AY130" s="19" t="s">
        <v>137</v>
      </c>
      <c r="BE130" s="210">
        <f>IF(N130="základní",J130,0)</f>
        <v>0</v>
      </c>
      <c r="BF130" s="210">
        <f>IF(N130="snížená",J130,0)</f>
        <v>0</v>
      </c>
      <c r="BG130" s="210">
        <f>IF(N130="zákl. přenesená",J130,0)</f>
        <v>0</v>
      </c>
      <c r="BH130" s="210">
        <f>IF(N130="sníž. přenesená",J130,0)</f>
        <v>0</v>
      </c>
      <c r="BI130" s="210">
        <f>IF(N130="nulová",J130,0)</f>
        <v>0</v>
      </c>
      <c r="BJ130" s="19" t="s">
        <v>22</v>
      </c>
      <c r="BK130" s="210">
        <f>ROUND(I130*H130,2)</f>
        <v>0</v>
      </c>
      <c r="BL130" s="19" t="s">
        <v>142</v>
      </c>
      <c r="BM130" s="209" t="s">
        <v>1390</v>
      </c>
    </row>
    <row r="131" spans="1:47" s="2" customFormat="1" ht="12">
      <c r="A131" s="40"/>
      <c r="B131" s="41"/>
      <c r="C131" s="42"/>
      <c r="D131" s="211" t="s">
        <v>144</v>
      </c>
      <c r="E131" s="42"/>
      <c r="F131" s="212" t="s">
        <v>629</v>
      </c>
      <c r="G131" s="42"/>
      <c r="H131" s="42"/>
      <c r="I131" s="213"/>
      <c r="J131" s="42"/>
      <c r="K131" s="42"/>
      <c r="L131" s="46"/>
      <c r="M131" s="214"/>
      <c r="N131" s="215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144</v>
      </c>
      <c r="AU131" s="19" t="s">
        <v>88</v>
      </c>
    </row>
    <row r="132" spans="1:47" s="2" customFormat="1" ht="12">
      <c r="A132" s="40"/>
      <c r="B132" s="41"/>
      <c r="C132" s="42"/>
      <c r="D132" s="229" t="s">
        <v>240</v>
      </c>
      <c r="E132" s="42"/>
      <c r="F132" s="230" t="s">
        <v>630</v>
      </c>
      <c r="G132" s="42"/>
      <c r="H132" s="42"/>
      <c r="I132" s="213"/>
      <c r="J132" s="42"/>
      <c r="K132" s="42"/>
      <c r="L132" s="46"/>
      <c r="M132" s="214"/>
      <c r="N132" s="215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240</v>
      </c>
      <c r="AU132" s="19" t="s">
        <v>88</v>
      </c>
    </row>
    <row r="133" spans="1:47" s="2" customFormat="1" ht="12">
      <c r="A133" s="40"/>
      <c r="B133" s="41"/>
      <c r="C133" s="42"/>
      <c r="D133" s="211" t="s">
        <v>145</v>
      </c>
      <c r="E133" s="42"/>
      <c r="F133" s="216" t="s">
        <v>1391</v>
      </c>
      <c r="G133" s="42"/>
      <c r="H133" s="42"/>
      <c r="I133" s="213"/>
      <c r="J133" s="42"/>
      <c r="K133" s="42"/>
      <c r="L133" s="46"/>
      <c r="M133" s="214"/>
      <c r="N133" s="215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145</v>
      </c>
      <c r="AU133" s="19" t="s">
        <v>88</v>
      </c>
    </row>
    <row r="134" spans="1:51" s="15" customFormat="1" ht="12">
      <c r="A134" s="15"/>
      <c r="B134" s="253"/>
      <c r="C134" s="254"/>
      <c r="D134" s="211" t="s">
        <v>242</v>
      </c>
      <c r="E134" s="255" t="s">
        <v>20</v>
      </c>
      <c r="F134" s="256" t="s">
        <v>1392</v>
      </c>
      <c r="G134" s="254"/>
      <c r="H134" s="255" t="s">
        <v>20</v>
      </c>
      <c r="I134" s="257"/>
      <c r="J134" s="254"/>
      <c r="K134" s="254"/>
      <c r="L134" s="258"/>
      <c r="M134" s="259"/>
      <c r="N134" s="260"/>
      <c r="O134" s="260"/>
      <c r="P134" s="260"/>
      <c r="Q134" s="260"/>
      <c r="R134" s="260"/>
      <c r="S134" s="260"/>
      <c r="T134" s="261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2" t="s">
        <v>242</v>
      </c>
      <c r="AU134" s="262" t="s">
        <v>88</v>
      </c>
      <c r="AV134" s="15" t="s">
        <v>22</v>
      </c>
      <c r="AW134" s="15" t="s">
        <v>40</v>
      </c>
      <c r="AX134" s="15" t="s">
        <v>79</v>
      </c>
      <c r="AY134" s="262" t="s">
        <v>137</v>
      </c>
    </row>
    <row r="135" spans="1:51" s="13" customFormat="1" ht="12">
      <c r="A135" s="13"/>
      <c r="B135" s="231"/>
      <c r="C135" s="232"/>
      <c r="D135" s="211" t="s">
        <v>242</v>
      </c>
      <c r="E135" s="233" t="s">
        <v>20</v>
      </c>
      <c r="F135" s="234" t="s">
        <v>1393</v>
      </c>
      <c r="G135" s="232"/>
      <c r="H135" s="235">
        <v>67.1</v>
      </c>
      <c r="I135" s="236"/>
      <c r="J135" s="232"/>
      <c r="K135" s="232"/>
      <c r="L135" s="237"/>
      <c r="M135" s="238"/>
      <c r="N135" s="239"/>
      <c r="O135" s="239"/>
      <c r="P135" s="239"/>
      <c r="Q135" s="239"/>
      <c r="R135" s="239"/>
      <c r="S135" s="239"/>
      <c r="T135" s="24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1" t="s">
        <v>242</v>
      </c>
      <c r="AU135" s="241" t="s">
        <v>88</v>
      </c>
      <c r="AV135" s="13" t="s">
        <v>88</v>
      </c>
      <c r="AW135" s="13" t="s">
        <v>40</v>
      </c>
      <c r="AX135" s="13" t="s">
        <v>79</v>
      </c>
      <c r="AY135" s="241" t="s">
        <v>137</v>
      </c>
    </row>
    <row r="136" spans="1:51" s="14" customFormat="1" ht="12">
      <c r="A136" s="14"/>
      <c r="B136" s="242"/>
      <c r="C136" s="243"/>
      <c r="D136" s="211" t="s">
        <v>242</v>
      </c>
      <c r="E136" s="244" t="s">
        <v>20</v>
      </c>
      <c r="F136" s="245" t="s">
        <v>256</v>
      </c>
      <c r="G136" s="243"/>
      <c r="H136" s="246">
        <v>67.1</v>
      </c>
      <c r="I136" s="247"/>
      <c r="J136" s="243"/>
      <c r="K136" s="243"/>
      <c r="L136" s="248"/>
      <c r="M136" s="249"/>
      <c r="N136" s="250"/>
      <c r="O136" s="250"/>
      <c r="P136" s="250"/>
      <c r="Q136" s="250"/>
      <c r="R136" s="250"/>
      <c r="S136" s="250"/>
      <c r="T136" s="25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2" t="s">
        <v>242</v>
      </c>
      <c r="AU136" s="252" t="s">
        <v>88</v>
      </c>
      <c r="AV136" s="14" t="s">
        <v>142</v>
      </c>
      <c r="AW136" s="14" t="s">
        <v>40</v>
      </c>
      <c r="AX136" s="14" t="s">
        <v>22</v>
      </c>
      <c r="AY136" s="252" t="s">
        <v>137</v>
      </c>
    </row>
    <row r="137" spans="1:65" s="2" customFormat="1" ht="21.75" customHeight="1">
      <c r="A137" s="40"/>
      <c r="B137" s="41"/>
      <c r="C137" s="198" t="s">
        <v>166</v>
      </c>
      <c r="D137" s="198" t="s">
        <v>138</v>
      </c>
      <c r="E137" s="199" t="s">
        <v>1394</v>
      </c>
      <c r="F137" s="200" t="s">
        <v>1395</v>
      </c>
      <c r="G137" s="201" t="s">
        <v>285</v>
      </c>
      <c r="H137" s="202">
        <v>1207</v>
      </c>
      <c r="I137" s="203"/>
      <c r="J137" s="204">
        <f>ROUND(I137*H137,2)</f>
        <v>0</v>
      </c>
      <c r="K137" s="200" t="s">
        <v>237</v>
      </c>
      <c r="L137" s="46"/>
      <c r="M137" s="205" t="s">
        <v>20</v>
      </c>
      <c r="N137" s="206" t="s">
        <v>50</v>
      </c>
      <c r="O137" s="86"/>
      <c r="P137" s="207">
        <f>O137*H137</f>
        <v>0</v>
      </c>
      <c r="Q137" s="207">
        <v>0</v>
      </c>
      <c r="R137" s="207">
        <f>Q137*H137</f>
        <v>0</v>
      </c>
      <c r="S137" s="207">
        <v>0</v>
      </c>
      <c r="T137" s="208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09" t="s">
        <v>142</v>
      </c>
      <c r="AT137" s="209" t="s">
        <v>138</v>
      </c>
      <c r="AU137" s="209" t="s">
        <v>88</v>
      </c>
      <c r="AY137" s="19" t="s">
        <v>137</v>
      </c>
      <c r="BE137" s="210">
        <f>IF(N137="základní",J137,0)</f>
        <v>0</v>
      </c>
      <c r="BF137" s="210">
        <f>IF(N137="snížená",J137,0)</f>
        <v>0</v>
      </c>
      <c r="BG137" s="210">
        <f>IF(N137="zákl. přenesená",J137,0)</f>
        <v>0</v>
      </c>
      <c r="BH137" s="210">
        <f>IF(N137="sníž. přenesená",J137,0)</f>
        <v>0</v>
      </c>
      <c r="BI137" s="210">
        <f>IF(N137="nulová",J137,0)</f>
        <v>0</v>
      </c>
      <c r="BJ137" s="19" t="s">
        <v>22</v>
      </c>
      <c r="BK137" s="210">
        <f>ROUND(I137*H137,2)</f>
        <v>0</v>
      </c>
      <c r="BL137" s="19" t="s">
        <v>142</v>
      </c>
      <c r="BM137" s="209" t="s">
        <v>1396</v>
      </c>
    </row>
    <row r="138" spans="1:47" s="2" customFormat="1" ht="12">
      <c r="A138" s="40"/>
      <c r="B138" s="41"/>
      <c r="C138" s="42"/>
      <c r="D138" s="211" t="s">
        <v>144</v>
      </c>
      <c r="E138" s="42"/>
      <c r="F138" s="212" t="s">
        <v>1397</v>
      </c>
      <c r="G138" s="42"/>
      <c r="H138" s="42"/>
      <c r="I138" s="213"/>
      <c r="J138" s="42"/>
      <c r="K138" s="42"/>
      <c r="L138" s="46"/>
      <c r="M138" s="214"/>
      <c r="N138" s="215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144</v>
      </c>
      <c r="AU138" s="19" t="s">
        <v>88</v>
      </c>
    </row>
    <row r="139" spans="1:47" s="2" customFormat="1" ht="12">
      <c r="A139" s="40"/>
      <c r="B139" s="41"/>
      <c r="C139" s="42"/>
      <c r="D139" s="229" t="s">
        <v>240</v>
      </c>
      <c r="E139" s="42"/>
      <c r="F139" s="230" t="s">
        <v>1398</v>
      </c>
      <c r="G139" s="42"/>
      <c r="H139" s="42"/>
      <c r="I139" s="213"/>
      <c r="J139" s="42"/>
      <c r="K139" s="42"/>
      <c r="L139" s="46"/>
      <c r="M139" s="214"/>
      <c r="N139" s="215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240</v>
      </c>
      <c r="AU139" s="19" t="s">
        <v>88</v>
      </c>
    </row>
    <row r="140" spans="1:47" s="2" customFormat="1" ht="12">
      <c r="A140" s="40"/>
      <c r="B140" s="41"/>
      <c r="C140" s="42"/>
      <c r="D140" s="211" t="s">
        <v>145</v>
      </c>
      <c r="E140" s="42"/>
      <c r="F140" s="216" t="s">
        <v>1373</v>
      </c>
      <c r="G140" s="42"/>
      <c r="H140" s="42"/>
      <c r="I140" s="213"/>
      <c r="J140" s="42"/>
      <c r="K140" s="42"/>
      <c r="L140" s="46"/>
      <c r="M140" s="214"/>
      <c r="N140" s="215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145</v>
      </c>
      <c r="AU140" s="19" t="s">
        <v>88</v>
      </c>
    </row>
    <row r="141" spans="1:51" s="13" customFormat="1" ht="12">
      <c r="A141" s="13"/>
      <c r="B141" s="231"/>
      <c r="C141" s="232"/>
      <c r="D141" s="211" t="s">
        <v>242</v>
      </c>
      <c r="E141" s="233" t="s">
        <v>20</v>
      </c>
      <c r="F141" s="234" t="s">
        <v>1399</v>
      </c>
      <c r="G141" s="232"/>
      <c r="H141" s="235">
        <v>1207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242</v>
      </c>
      <c r="AU141" s="241" t="s">
        <v>88</v>
      </c>
      <c r="AV141" s="13" t="s">
        <v>88</v>
      </c>
      <c r="AW141" s="13" t="s">
        <v>40</v>
      </c>
      <c r="AX141" s="13" t="s">
        <v>79</v>
      </c>
      <c r="AY141" s="241" t="s">
        <v>137</v>
      </c>
    </row>
    <row r="142" spans="1:51" s="14" customFormat="1" ht="12">
      <c r="A142" s="14"/>
      <c r="B142" s="242"/>
      <c r="C142" s="243"/>
      <c r="D142" s="211" t="s">
        <v>242</v>
      </c>
      <c r="E142" s="244" t="s">
        <v>20</v>
      </c>
      <c r="F142" s="245" t="s">
        <v>256</v>
      </c>
      <c r="G142" s="243"/>
      <c r="H142" s="246">
        <v>1207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242</v>
      </c>
      <c r="AU142" s="252" t="s">
        <v>88</v>
      </c>
      <c r="AV142" s="14" t="s">
        <v>142</v>
      </c>
      <c r="AW142" s="14" t="s">
        <v>40</v>
      </c>
      <c r="AX142" s="14" t="s">
        <v>22</v>
      </c>
      <c r="AY142" s="252" t="s">
        <v>137</v>
      </c>
    </row>
    <row r="143" spans="1:65" s="2" customFormat="1" ht="16.5" customHeight="1">
      <c r="A143" s="40"/>
      <c r="B143" s="41"/>
      <c r="C143" s="263" t="s">
        <v>170</v>
      </c>
      <c r="D143" s="263" t="s">
        <v>290</v>
      </c>
      <c r="E143" s="264" t="s">
        <v>409</v>
      </c>
      <c r="F143" s="265" t="s">
        <v>1400</v>
      </c>
      <c r="G143" s="266" t="s">
        <v>293</v>
      </c>
      <c r="H143" s="267">
        <v>2414</v>
      </c>
      <c r="I143" s="268"/>
      <c r="J143" s="269">
        <f>ROUND(I143*H143,2)</f>
        <v>0</v>
      </c>
      <c r="K143" s="265" t="s">
        <v>237</v>
      </c>
      <c r="L143" s="270"/>
      <c r="M143" s="271" t="s">
        <v>20</v>
      </c>
      <c r="N143" s="272" t="s">
        <v>50</v>
      </c>
      <c r="O143" s="86"/>
      <c r="P143" s="207">
        <f>O143*H143</f>
        <v>0</v>
      </c>
      <c r="Q143" s="207">
        <v>1</v>
      </c>
      <c r="R143" s="207">
        <f>Q143*H143</f>
        <v>2414</v>
      </c>
      <c r="S143" s="207">
        <v>0</v>
      </c>
      <c r="T143" s="208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09" t="s">
        <v>170</v>
      </c>
      <c r="AT143" s="209" t="s">
        <v>290</v>
      </c>
      <c r="AU143" s="209" t="s">
        <v>88</v>
      </c>
      <c r="AY143" s="19" t="s">
        <v>137</v>
      </c>
      <c r="BE143" s="210">
        <f>IF(N143="základní",J143,0)</f>
        <v>0</v>
      </c>
      <c r="BF143" s="210">
        <f>IF(N143="snížená",J143,0)</f>
        <v>0</v>
      </c>
      <c r="BG143" s="210">
        <f>IF(N143="zákl. přenesená",J143,0)</f>
        <v>0</v>
      </c>
      <c r="BH143" s="210">
        <f>IF(N143="sníž. přenesená",J143,0)</f>
        <v>0</v>
      </c>
      <c r="BI143" s="210">
        <f>IF(N143="nulová",J143,0)</f>
        <v>0</v>
      </c>
      <c r="BJ143" s="19" t="s">
        <v>22</v>
      </c>
      <c r="BK143" s="210">
        <f>ROUND(I143*H143,2)</f>
        <v>0</v>
      </c>
      <c r="BL143" s="19" t="s">
        <v>142</v>
      </c>
      <c r="BM143" s="209" t="s">
        <v>1401</v>
      </c>
    </row>
    <row r="144" spans="1:47" s="2" customFormat="1" ht="12">
      <c r="A144" s="40"/>
      <c r="B144" s="41"/>
      <c r="C144" s="42"/>
      <c r="D144" s="211" t="s">
        <v>144</v>
      </c>
      <c r="E144" s="42"/>
      <c r="F144" s="212" t="s">
        <v>1400</v>
      </c>
      <c r="G144" s="42"/>
      <c r="H144" s="42"/>
      <c r="I144" s="213"/>
      <c r="J144" s="42"/>
      <c r="K144" s="42"/>
      <c r="L144" s="46"/>
      <c r="M144" s="214"/>
      <c r="N144" s="215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144</v>
      </c>
      <c r="AU144" s="19" t="s">
        <v>88</v>
      </c>
    </row>
    <row r="145" spans="1:51" s="15" customFormat="1" ht="12">
      <c r="A145" s="15"/>
      <c r="B145" s="253"/>
      <c r="C145" s="254"/>
      <c r="D145" s="211" t="s">
        <v>242</v>
      </c>
      <c r="E145" s="255" t="s">
        <v>20</v>
      </c>
      <c r="F145" s="256" t="s">
        <v>1380</v>
      </c>
      <c r="G145" s="254"/>
      <c r="H145" s="255" t="s">
        <v>20</v>
      </c>
      <c r="I145" s="257"/>
      <c r="J145" s="254"/>
      <c r="K145" s="254"/>
      <c r="L145" s="258"/>
      <c r="M145" s="259"/>
      <c r="N145" s="260"/>
      <c r="O145" s="260"/>
      <c r="P145" s="260"/>
      <c r="Q145" s="260"/>
      <c r="R145" s="260"/>
      <c r="S145" s="260"/>
      <c r="T145" s="261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62" t="s">
        <v>242</v>
      </c>
      <c r="AU145" s="262" t="s">
        <v>88</v>
      </c>
      <c r="AV145" s="15" t="s">
        <v>22</v>
      </c>
      <c r="AW145" s="15" t="s">
        <v>40</v>
      </c>
      <c r="AX145" s="15" t="s">
        <v>79</v>
      </c>
      <c r="AY145" s="262" t="s">
        <v>137</v>
      </c>
    </row>
    <row r="146" spans="1:51" s="13" customFormat="1" ht="12">
      <c r="A146" s="13"/>
      <c r="B146" s="231"/>
      <c r="C146" s="232"/>
      <c r="D146" s="211" t="s">
        <v>242</v>
      </c>
      <c r="E146" s="233" t="s">
        <v>20</v>
      </c>
      <c r="F146" s="234" t="s">
        <v>1399</v>
      </c>
      <c r="G146" s="232"/>
      <c r="H146" s="235">
        <v>1207</v>
      </c>
      <c r="I146" s="236"/>
      <c r="J146" s="232"/>
      <c r="K146" s="232"/>
      <c r="L146" s="237"/>
      <c r="M146" s="238"/>
      <c r="N146" s="239"/>
      <c r="O146" s="239"/>
      <c r="P146" s="239"/>
      <c r="Q146" s="239"/>
      <c r="R146" s="239"/>
      <c r="S146" s="239"/>
      <c r="T146" s="24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1" t="s">
        <v>242</v>
      </c>
      <c r="AU146" s="241" t="s">
        <v>88</v>
      </c>
      <c r="AV146" s="13" t="s">
        <v>88</v>
      </c>
      <c r="AW146" s="13" t="s">
        <v>40</v>
      </c>
      <c r="AX146" s="13" t="s">
        <v>79</v>
      </c>
      <c r="AY146" s="241" t="s">
        <v>137</v>
      </c>
    </row>
    <row r="147" spans="1:51" s="14" customFormat="1" ht="12">
      <c r="A147" s="14"/>
      <c r="B147" s="242"/>
      <c r="C147" s="243"/>
      <c r="D147" s="211" t="s">
        <v>242</v>
      </c>
      <c r="E147" s="244" t="s">
        <v>20</v>
      </c>
      <c r="F147" s="245" t="s">
        <v>256</v>
      </c>
      <c r="G147" s="243"/>
      <c r="H147" s="246">
        <v>1207</v>
      </c>
      <c r="I147" s="247"/>
      <c r="J147" s="243"/>
      <c r="K147" s="243"/>
      <c r="L147" s="248"/>
      <c r="M147" s="249"/>
      <c r="N147" s="250"/>
      <c r="O147" s="250"/>
      <c r="P147" s="250"/>
      <c r="Q147" s="250"/>
      <c r="R147" s="250"/>
      <c r="S147" s="250"/>
      <c r="T147" s="25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2" t="s">
        <v>242</v>
      </c>
      <c r="AU147" s="252" t="s">
        <v>88</v>
      </c>
      <c r="AV147" s="14" t="s">
        <v>142</v>
      </c>
      <c r="AW147" s="14" t="s">
        <v>40</v>
      </c>
      <c r="AX147" s="14" t="s">
        <v>79</v>
      </c>
      <c r="AY147" s="252" t="s">
        <v>137</v>
      </c>
    </row>
    <row r="148" spans="1:51" s="13" customFormat="1" ht="12">
      <c r="A148" s="13"/>
      <c r="B148" s="231"/>
      <c r="C148" s="232"/>
      <c r="D148" s="211" t="s">
        <v>242</v>
      </c>
      <c r="E148" s="233" t="s">
        <v>20</v>
      </c>
      <c r="F148" s="234" t="s">
        <v>1402</v>
      </c>
      <c r="G148" s="232"/>
      <c r="H148" s="235">
        <v>2414</v>
      </c>
      <c r="I148" s="236"/>
      <c r="J148" s="232"/>
      <c r="K148" s="232"/>
      <c r="L148" s="237"/>
      <c r="M148" s="238"/>
      <c r="N148" s="239"/>
      <c r="O148" s="239"/>
      <c r="P148" s="239"/>
      <c r="Q148" s="239"/>
      <c r="R148" s="239"/>
      <c r="S148" s="239"/>
      <c r="T148" s="24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1" t="s">
        <v>242</v>
      </c>
      <c r="AU148" s="241" t="s">
        <v>88</v>
      </c>
      <c r="AV148" s="13" t="s">
        <v>88</v>
      </c>
      <c r="AW148" s="13" t="s">
        <v>40</v>
      </c>
      <c r="AX148" s="13" t="s">
        <v>22</v>
      </c>
      <c r="AY148" s="241" t="s">
        <v>137</v>
      </c>
    </row>
    <row r="149" spans="1:65" s="2" customFormat="1" ht="16.5" customHeight="1">
      <c r="A149" s="40"/>
      <c r="B149" s="41"/>
      <c r="C149" s="198" t="s">
        <v>174</v>
      </c>
      <c r="D149" s="198" t="s">
        <v>138</v>
      </c>
      <c r="E149" s="199" t="s">
        <v>381</v>
      </c>
      <c r="F149" s="200" t="s">
        <v>382</v>
      </c>
      <c r="G149" s="201" t="s">
        <v>285</v>
      </c>
      <c r="H149" s="202">
        <v>1735</v>
      </c>
      <c r="I149" s="203"/>
      <c r="J149" s="204">
        <f>ROUND(I149*H149,2)</f>
        <v>0</v>
      </c>
      <c r="K149" s="200" t="s">
        <v>237</v>
      </c>
      <c r="L149" s="46"/>
      <c r="M149" s="205" t="s">
        <v>20</v>
      </c>
      <c r="N149" s="206" t="s">
        <v>50</v>
      </c>
      <c r="O149" s="86"/>
      <c r="P149" s="207">
        <f>O149*H149</f>
        <v>0</v>
      </c>
      <c r="Q149" s="207">
        <v>0</v>
      </c>
      <c r="R149" s="207">
        <f>Q149*H149</f>
        <v>0</v>
      </c>
      <c r="S149" s="207">
        <v>0</v>
      </c>
      <c r="T149" s="208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09" t="s">
        <v>142</v>
      </c>
      <c r="AT149" s="209" t="s">
        <v>138</v>
      </c>
      <c r="AU149" s="209" t="s">
        <v>88</v>
      </c>
      <c r="AY149" s="19" t="s">
        <v>137</v>
      </c>
      <c r="BE149" s="210">
        <f>IF(N149="základní",J149,0)</f>
        <v>0</v>
      </c>
      <c r="BF149" s="210">
        <f>IF(N149="snížená",J149,0)</f>
        <v>0</v>
      </c>
      <c r="BG149" s="210">
        <f>IF(N149="zákl. přenesená",J149,0)</f>
        <v>0</v>
      </c>
      <c r="BH149" s="210">
        <f>IF(N149="sníž. přenesená",J149,0)</f>
        <v>0</v>
      </c>
      <c r="BI149" s="210">
        <f>IF(N149="nulová",J149,0)</f>
        <v>0</v>
      </c>
      <c r="BJ149" s="19" t="s">
        <v>22</v>
      </c>
      <c r="BK149" s="210">
        <f>ROUND(I149*H149,2)</f>
        <v>0</v>
      </c>
      <c r="BL149" s="19" t="s">
        <v>142</v>
      </c>
      <c r="BM149" s="209" t="s">
        <v>1403</v>
      </c>
    </row>
    <row r="150" spans="1:47" s="2" customFormat="1" ht="12">
      <c r="A150" s="40"/>
      <c r="B150" s="41"/>
      <c r="C150" s="42"/>
      <c r="D150" s="211" t="s">
        <v>144</v>
      </c>
      <c r="E150" s="42"/>
      <c r="F150" s="212" t="s">
        <v>384</v>
      </c>
      <c r="G150" s="42"/>
      <c r="H150" s="42"/>
      <c r="I150" s="213"/>
      <c r="J150" s="42"/>
      <c r="K150" s="42"/>
      <c r="L150" s="46"/>
      <c r="M150" s="214"/>
      <c r="N150" s="215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144</v>
      </c>
      <c r="AU150" s="19" t="s">
        <v>88</v>
      </c>
    </row>
    <row r="151" spans="1:47" s="2" customFormat="1" ht="12">
      <c r="A151" s="40"/>
      <c r="B151" s="41"/>
      <c r="C151" s="42"/>
      <c r="D151" s="229" t="s">
        <v>240</v>
      </c>
      <c r="E151" s="42"/>
      <c r="F151" s="230" t="s">
        <v>385</v>
      </c>
      <c r="G151" s="42"/>
      <c r="H151" s="42"/>
      <c r="I151" s="213"/>
      <c r="J151" s="42"/>
      <c r="K151" s="42"/>
      <c r="L151" s="46"/>
      <c r="M151" s="214"/>
      <c r="N151" s="215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240</v>
      </c>
      <c r="AU151" s="19" t="s">
        <v>88</v>
      </c>
    </row>
    <row r="152" spans="1:51" s="15" customFormat="1" ht="12">
      <c r="A152" s="15"/>
      <c r="B152" s="253"/>
      <c r="C152" s="254"/>
      <c r="D152" s="211" t="s">
        <v>242</v>
      </c>
      <c r="E152" s="255" t="s">
        <v>20</v>
      </c>
      <c r="F152" s="256" t="s">
        <v>635</v>
      </c>
      <c r="G152" s="254"/>
      <c r="H152" s="255" t="s">
        <v>20</v>
      </c>
      <c r="I152" s="257"/>
      <c r="J152" s="254"/>
      <c r="K152" s="254"/>
      <c r="L152" s="258"/>
      <c r="M152" s="259"/>
      <c r="N152" s="260"/>
      <c r="O152" s="260"/>
      <c r="P152" s="260"/>
      <c r="Q152" s="260"/>
      <c r="R152" s="260"/>
      <c r="S152" s="260"/>
      <c r="T152" s="261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62" t="s">
        <v>242</v>
      </c>
      <c r="AU152" s="262" t="s">
        <v>88</v>
      </c>
      <c r="AV152" s="15" t="s">
        <v>22</v>
      </c>
      <c r="AW152" s="15" t="s">
        <v>40</v>
      </c>
      <c r="AX152" s="15" t="s">
        <v>79</v>
      </c>
      <c r="AY152" s="262" t="s">
        <v>137</v>
      </c>
    </row>
    <row r="153" spans="1:51" s="13" customFormat="1" ht="12">
      <c r="A153" s="13"/>
      <c r="B153" s="231"/>
      <c r="C153" s="232"/>
      <c r="D153" s="211" t="s">
        <v>242</v>
      </c>
      <c r="E153" s="233" t="s">
        <v>20</v>
      </c>
      <c r="F153" s="234" t="s">
        <v>1383</v>
      </c>
      <c r="G153" s="232"/>
      <c r="H153" s="235">
        <v>528</v>
      </c>
      <c r="I153" s="236"/>
      <c r="J153" s="232"/>
      <c r="K153" s="232"/>
      <c r="L153" s="237"/>
      <c r="M153" s="238"/>
      <c r="N153" s="239"/>
      <c r="O153" s="239"/>
      <c r="P153" s="239"/>
      <c r="Q153" s="239"/>
      <c r="R153" s="239"/>
      <c r="S153" s="239"/>
      <c r="T153" s="24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1" t="s">
        <v>242</v>
      </c>
      <c r="AU153" s="241" t="s">
        <v>88</v>
      </c>
      <c r="AV153" s="13" t="s">
        <v>88</v>
      </c>
      <c r="AW153" s="13" t="s">
        <v>40</v>
      </c>
      <c r="AX153" s="13" t="s">
        <v>79</v>
      </c>
      <c r="AY153" s="241" t="s">
        <v>137</v>
      </c>
    </row>
    <row r="154" spans="1:51" s="13" customFormat="1" ht="12">
      <c r="A154" s="13"/>
      <c r="B154" s="231"/>
      <c r="C154" s="232"/>
      <c r="D154" s="211" t="s">
        <v>242</v>
      </c>
      <c r="E154" s="233" t="s">
        <v>20</v>
      </c>
      <c r="F154" s="234" t="s">
        <v>1384</v>
      </c>
      <c r="G154" s="232"/>
      <c r="H154" s="235">
        <v>1207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1" t="s">
        <v>242</v>
      </c>
      <c r="AU154" s="241" t="s">
        <v>88</v>
      </c>
      <c r="AV154" s="13" t="s">
        <v>88</v>
      </c>
      <c r="AW154" s="13" t="s">
        <v>40</v>
      </c>
      <c r="AX154" s="13" t="s">
        <v>79</v>
      </c>
      <c r="AY154" s="241" t="s">
        <v>137</v>
      </c>
    </row>
    <row r="155" spans="1:51" s="14" customFormat="1" ht="12">
      <c r="A155" s="14"/>
      <c r="B155" s="242"/>
      <c r="C155" s="243"/>
      <c r="D155" s="211" t="s">
        <v>242</v>
      </c>
      <c r="E155" s="244" t="s">
        <v>20</v>
      </c>
      <c r="F155" s="245" t="s">
        <v>256</v>
      </c>
      <c r="G155" s="243"/>
      <c r="H155" s="246">
        <v>1735</v>
      </c>
      <c r="I155" s="247"/>
      <c r="J155" s="243"/>
      <c r="K155" s="243"/>
      <c r="L155" s="248"/>
      <c r="M155" s="249"/>
      <c r="N155" s="250"/>
      <c r="O155" s="250"/>
      <c r="P155" s="250"/>
      <c r="Q155" s="250"/>
      <c r="R155" s="250"/>
      <c r="S155" s="250"/>
      <c r="T155" s="25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2" t="s">
        <v>242</v>
      </c>
      <c r="AU155" s="252" t="s">
        <v>88</v>
      </c>
      <c r="AV155" s="14" t="s">
        <v>142</v>
      </c>
      <c r="AW155" s="14" t="s">
        <v>40</v>
      </c>
      <c r="AX155" s="14" t="s">
        <v>22</v>
      </c>
      <c r="AY155" s="252" t="s">
        <v>137</v>
      </c>
    </row>
    <row r="156" spans="1:65" s="2" customFormat="1" ht="16.5" customHeight="1">
      <c r="A156" s="40"/>
      <c r="B156" s="41"/>
      <c r="C156" s="198" t="s">
        <v>27</v>
      </c>
      <c r="D156" s="198" t="s">
        <v>138</v>
      </c>
      <c r="E156" s="199" t="s">
        <v>422</v>
      </c>
      <c r="F156" s="200" t="s">
        <v>423</v>
      </c>
      <c r="G156" s="201" t="s">
        <v>236</v>
      </c>
      <c r="H156" s="202">
        <v>2039</v>
      </c>
      <c r="I156" s="203"/>
      <c r="J156" s="204">
        <f>ROUND(I156*H156,2)</f>
        <v>0</v>
      </c>
      <c r="K156" s="200" t="s">
        <v>237</v>
      </c>
      <c r="L156" s="46"/>
      <c r="M156" s="205" t="s">
        <v>20</v>
      </c>
      <c r="N156" s="206" t="s">
        <v>50</v>
      </c>
      <c r="O156" s="86"/>
      <c r="P156" s="207">
        <f>O156*H156</f>
        <v>0</v>
      </c>
      <c r="Q156" s="207">
        <v>0</v>
      </c>
      <c r="R156" s="207">
        <f>Q156*H156</f>
        <v>0</v>
      </c>
      <c r="S156" s="207">
        <v>0</v>
      </c>
      <c r="T156" s="208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09" t="s">
        <v>142</v>
      </c>
      <c r="AT156" s="209" t="s">
        <v>138</v>
      </c>
      <c r="AU156" s="209" t="s">
        <v>88</v>
      </c>
      <c r="AY156" s="19" t="s">
        <v>137</v>
      </c>
      <c r="BE156" s="210">
        <f>IF(N156="základní",J156,0)</f>
        <v>0</v>
      </c>
      <c r="BF156" s="210">
        <f>IF(N156="snížená",J156,0)</f>
        <v>0</v>
      </c>
      <c r="BG156" s="210">
        <f>IF(N156="zákl. přenesená",J156,0)</f>
        <v>0</v>
      </c>
      <c r="BH156" s="210">
        <f>IF(N156="sníž. přenesená",J156,0)</f>
        <v>0</v>
      </c>
      <c r="BI156" s="210">
        <f>IF(N156="nulová",J156,0)</f>
        <v>0</v>
      </c>
      <c r="BJ156" s="19" t="s">
        <v>22</v>
      </c>
      <c r="BK156" s="210">
        <f>ROUND(I156*H156,2)</f>
        <v>0</v>
      </c>
      <c r="BL156" s="19" t="s">
        <v>142</v>
      </c>
      <c r="BM156" s="209" t="s">
        <v>1404</v>
      </c>
    </row>
    <row r="157" spans="1:47" s="2" customFormat="1" ht="12">
      <c r="A157" s="40"/>
      <c r="B157" s="41"/>
      <c r="C157" s="42"/>
      <c r="D157" s="211" t="s">
        <v>144</v>
      </c>
      <c r="E157" s="42"/>
      <c r="F157" s="212" t="s">
        <v>425</v>
      </c>
      <c r="G157" s="42"/>
      <c r="H157" s="42"/>
      <c r="I157" s="213"/>
      <c r="J157" s="42"/>
      <c r="K157" s="42"/>
      <c r="L157" s="46"/>
      <c r="M157" s="214"/>
      <c r="N157" s="215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144</v>
      </c>
      <c r="AU157" s="19" t="s">
        <v>88</v>
      </c>
    </row>
    <row r="158" spans="1:47" s="2" customFormat="1" ht="12">
      <c r="A158" s="40"/>
      <c r="B158" s="41"/>
      <c r="C158" s="42"/>
      <c r="D158" s="229" t="s">
        <v>240</v>
      </c>
      <c r="E158" s="42"/>
      <c r="F158" s="230" t="s">
        <v>426</v>
      </c>
      <c r="G158" s="42"/>
      <c r="H158" s="42"/>
      <c r="I158" s="213"/>
      <c r="J158" s="42"/>
      <c r="K158" s="42"/>
      <c r="L158" s="46"/>
      <c r="M158" s="214"/>
      <c r="N158" s="215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240</v>
      </c>
      <c r="AU158" s="19" t="s">
        <v>88</v>
      </c>
    </row>
    <row r="159" spans="1:51" s="13" customFormat="1" ht="12">
      <c r="A159" s="13"/>
      <c r="B159" s="231"/>
      <c r="C159" s="232"/>
      <c r="D159" s="211" t="s">
        <v>242</v>
      </c>
      <c r="E159" s="233" t="s">
        <v>20</v>
      </c>
      <c r="F159" s="234" t="s">
        <v>1405</v>
      </c>
      <c r="G159" s="232"/>
      <c r="H159" s="235">
        <v>839</v>
      </c>
      <c r="I159" s="236"/>
      <c r="J159" s="232"/>
      <c r="K159" s="232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242</v>
      </c>
      <c r="AU159" s="241" t="s">
        <v>88</v>
      </c>
      <c r="AV159" s="13" t="s">
        <v>88</v>
      </c>
      <c r="AW159" s="13" t="s">
        <v>40</v>
      </c>
      <c r="AX159" s="13" t="s">
        <v>79</v>
      </c>
      <c r="AY159" s="241" t="s">
        <v>137</v>
      </c>
    </row>
    <row r="160" spans="1:51" s="13" customFormat="1" ht="12">
      <c r="A160" s="13"/>
      <c r="B160" s="231"/>
      <c r="C160" s="232"/>
      <c r="D160" s="211" t="s">
        <v>242</v>
      </c>
      <c r="E160" s="233" t="s">
        <v>20</v>
      </c>
      <c r="F160" s="234" t="s">
        <v>1406</v>
      </c>
      <c r="G160" s="232"/>
      <c r="H160" s="235">
        <v>1200</v>
      </c>
      <c r="I160" s="236"/>
      <c r="J160" s="232"/>
      <c r="K160" s="232"/>
      <c r="L160" s="237"/>
      <c r="M160" s="238"/>
      <c r="N160" s="239"/>
      <c r="O160" s="239"/>
      <c r="P160" s="239"/>
      <c r="Q160" s="239"/>
      <c r="R160" s="239"/>
      <c r="S160" s="239"/>
      <c r="T160" s="24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1" t="s">
        <v>242</v>
      </c>
      <c r="AU160" s="241" t="s">
        <v>88</v>
      </c>
      <c r="AV160" s="13" t="s">
        <v>88</v>
      </c>
      <c r="AW160" s="13" t="s">
        <v>40</v>
      </c>
      <c r="AX160" s="13" t="s">
        <v>79</v>
      </c>
      <c r="AY160" s="241" t="s">
        <v>137</v>
      </c>
    </row>
    <row r="161" spans="1:51" s="14" customFormat="1" ht="12">
      <c r="A161" s="14"/>
      <c r="B161" s="242"/>
      <c r="C161" s="243"/>
      <c r="D161" s="211" t="s">
        <v>242</v>
      </c>
      <c r="E161" s="244" t="s">
        <v>20</v>
      </c>
      <c r="F161" s="245" t="s">
        <v>256</v>
      </c>
      <c r="G161" s="243"/>
      <c r="H161" s="246">
        <v>2039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2" t="s">
        <v>242</v>
      </c>
      <c r="AU161" s="252" t="s">
        <v>88</v>
      </c>
      <c r="AV161" s="14" t="s">
        <v>142</v>
      </c>
      <c r="AW161" s="14" t="s">
        <v>40</v>
      </c>
      <c r="AX161" s="14" t="s">
        <v>22</v>
      </c>
      <c r="AY161" s="252" t="s">
        <v>137</v>
      </c>
    </row>
    <row r="162" spans="1:65" s="2" customFormat="1" ht="16.5" customHeight="1">
      <c r="A162" s="40"/>
      <c r="B162" s="41"/>
      <c r="C162" s="263" t="s">
        <v>181</v>
      </c>
      <c r="D162" s="263" t="s">
        <v>290</v>
      </c>
      <c r="E162" s="264" t="s">
        <v>430</v>
      </c>
      <c r="F162" s="265" t="s">
        <v>431</v>
      </c>
      <c r="G162" s="266" t="s">
        <v>432</v>
      </c>
      <c r="H162" s="267">
        <v>30.585</v>
      </c>
      <c r="I162" s="268"/>
      <c r="J162" s="269">
        <f>ROUND(I162*H162,2)</f>
        <v>0</v>
      </c>
      <c r="K162" s="265" t="s">
        <v>237</v>
      </c>
      <c r="L162" s="270"/>
      <c r="M162" s="271" t="s">
        <v>20</v>
      </c>
      <c r="N162" s="272" t="s">
        <v>50</v>
      </c>
      <c r="O162" s="86"/>
      <c r="P162" s="207">
        <f>O162*H162</f>
        <v>0</v>
      </c>
      <c r="Q162" s="207">
        <v>0.001</v>
      </c>
      <c r="R162" s="207">
        <f>Q162*H162</f>
        <v>0.030585</v>
      </c>
      <c r="S162" s="207">
        <v>0</v>
      </c>
      <c r="T162" s="208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09" t="s">
        <v>170</v>
      </c>
      <c r="AT162" s="209" t="s">
        <v>290</v>
      </c>
      <c r="AU162" s="209" t="s">
        <v>88</v>
      </c>
      <c r="AY162" s="19" t="s">
        <v>137</v>
      </c>
      <c r="BE162" s="210">
        <f>IF(N162="základní",J162,0)</f>
        <v>0</v>
      </c>
      <c r="BF162" s="210">
        <f>IF(N162="snížená",J162,0)</f>
        <v>0</v>
      </c>
      <c r="BG162" s="210">
        <f>IF(N162="zákl. přenesená",J162,0)</f>
        <v>0</v>
      </c>
      <c r="BH162" s="210">
        <f>IF(N162="sníž. přenesená",J162,0)</f>
        <v>0</v>
      </c>
      <c r="BI162" s="210">
        <f>IF(N162="nulová",J162,0)</f>
        <v>0</v>
      </c>
      <c r="BJ162" s="19" t="s">
        <v>22</v>
      </c>
      <c r="BK162" s="210">
        <f>ROUND(I162*H162,2)</f>
        <v>0</v>
      </c>
      <c r="BL162" s="19" t="s">
        <v>142</v>
      </c>
      <c r="BM162" s="209" t="s">
        <v>1407</v>
      </c>
    </row>
    <row r="163" spans="1:47" s="2" customFormat="1" ht="12">
      <c r="A163" s="40"/>
      <c r="B163" s="41"/>
      <c r="C163" s="42"/>
      <c r="D163" s="211" t="s">
        <v>144</v>
      </c>
      <c r="E163" s="42"/>
      <c r="F163" s="212" t="s">
        <v>431</v>
      </c>
      <c r="G163" s="42"/>
      <c r="H163" s="42"/>
      <c r="I163" s="213"/>
      <c r="J163" s="42"/>
      <c r="K163" s="42"/>
      <c r="L163" s="46"/>
      <c r="M163" s="214"/>
      <c r="N163" s="215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144</v>
      </c>
      <c r="AU163" s="19" t="s">
        <v>88</v>
      </c>
    </row>
    <row r="164" spans="1:51" s="13" customFormat="1" ht="12">
      <c r="A164" s="13"/>
      <c r="B164" s="231"/>
      <c r="C164" s="232"/>
      <c r="D164" s="211" t="s">
        <v>242</v>
      </c>
      <c r="E164" s="233" t="s">
        <v>20</v>
      </c>
      <c r="F164" s="234" t="s">
        <v>1408</v>
      </c>
      <c r="G164" s="232"/>
      <c r="H164" s="235">
        <v>2039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242</v>
      </c>
      <c r="AU164" s="241" t="s">
        <v>88</v>
      </c>
      <c r="AV164" s="13" t="s">
        <v>88</v>
      </c>
      <c r="AW164" s="13" t="s">
        <v>40</v>
      </c>
      <c r="AX164" s="13" t="s">
        <v>79</v>
      </c>
      <c r="AY164" s="241" t="s">
        <v>137</v>
      </c>
    </row>
    <row r="165" spans="1:51" s="13" customFormat="1" ht="12">
      <c r="A165" s="13"/>
      <c r="B165" s="231"/>
      <c r="C165" s="232"/>
      <c r="D165" s="211" t="s">
        <v>242</v>
      </c>
      <c r="E165" s="233" t="s">
        <v>20</v>
      </c>
      <c r="F165" s="234" t="s">
        <v>1409</v>
      </c>
      <c r="G165" s="232"/>
      <c r="H165" s="235">
        <v>30.585</v>
      </c>
      <c r="I165" s="236"/>
      <c r="J165" s="232"/>
      <c r="K165" s="232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242</v>
      </c>
      <c r="AU165" s="241" t="s">
        <v>88</v>
      </c>
      <c r="AV165" s="13" t="s">
        <v>88</v>
      </c>
      <c r="AW165" s="13" t="s">
        <v>40</v>
      </c>
      <c r="AX165" s="13" t="s">
        <v>22</v>
      </c>
      <c r="AY165" s="241" t="s">
        <v>137</v>
      </c>
    </row>
    <row r="166" spans="1:65" s="2" customFormat="1" ht="16.5" customHeight="1">
      <c r="A166" s="40"/>
      <c r="B166" s="41"/>
      <c r="C166" s="198" t="s">
        <v>185</v>
      </c>
      <c r="D166" s="198" t="s">
        <v>138</v>
      </c>
      <c r="E166" s="199" t="s">
        <v>436</v>
      </c>
      <c r="F166" s="200" t="s">
        <v>437</v>
      </c>
      <c r="G166" s="201" t="s">
        <v>236</v>
      </c>
      <c r="H166" s="202">
        <v>3780</v>
      </c>
      <c r="I166" s="203"/>
      <c r="J166" s="204">
        <f>ROUND(I166*H166,2)</f>
        <v>0</v>
      </c>
      <c r="K166" s="200" t="s">
        <v>237</v>
      </c>
      <c r="L166" s="46"/>
      <c r="M166" s="205" t="s">
        <v>20</v>
      </c>
      <c r="N166" s="206" t="s">
        <v>50</v>
      </c>
      <c r="O166" s="86"/>
      <c r="P166" s="207">
        <f>O166*H166</f>
        <v>0</v>
      </c>
      <c r="Q166" s="207">
        <v>0</v>
      </c>
      <c r="R166" s="207">
        <f>Q166*H166</f>
        <v>0</v>
      </c>
      <c r="S166" s="207">
        <v>0</v>
      </c>
      <c r="T166" s="208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09" t="s">
        <v>142</v>
      </c>
      <c r="AT166" s="209" t="s">
        <v>138</v>
      </c>
      <c r="AU166" s="209" t="s">
        <v>88</v>
      </c>
      <c r="AY166" s="19" t="s">
        <v>137</v>
      </c>
      <c r="BE166" s="210">
        <f>IF(N166="základní",J166,0)</f>
        <v>0</v>
      </c>
      <c r="BF166" s="210">
        <f>IF(N166="snížená",J166,0)</f>
        <v>0</v>
      </c>
      <c r="BG166" s="210">
        <f>IF(N166="zákl. přenesená",J166,0)</f>
        <v>0</v>
      </c>
      <c r="BH166" s="210">
        <f>IF(N166="sníž. přenesená",J166,0)</f>
        <v>0</v>
      </c>
      <c r="BI166" s="210">
        <f>IF(N166="nulová",J166,0)</f>
        <v>0</v>
      </c>
      <c r="BJ166" s="19" t="s">
        <v>22</v>
      </c>
      <c r="BK166" s="210">
        <f>ROUND(I166*H166,2)</f>
        <v>0</v>
      </c>
      <c r="BL166" s="19" t="s">
        <v>142</v>
      </c>
      <c r="BM166" s="209" t="s">
        <v>1410</v>
      </c>
    </row>
    <row r="167" spans="1:47" s="2" customFormat="1" ht="12">
      <c r="A167" s="40"/>
      <c r="B167" s="41"/>
      <c r="C167" s="42"/>
      <c r="D167" s="211" t="s">
        <v>144</v>
      </c>
      <c r="E167" s="42"/>
      <c r="F167" s="212" t="s">
        <v>439</v>
      </c>
      <c r="G167" s="42"/>
      <c r="H167" s="42"/>
      <c r="I167" s="213"/>
      <c r="J167" s="42"/>
      <c r="K167" s="42"/>
      <c r="L167" s="46"/>
      <c r="M167" s="214"/>
      <c r="N167" s="215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144</v>
      </c>
      <c r="AU167" s="19" t="s">
        <v>88</v>
      </c>
    </row>
    <row r="168" spans="1:47" s="2" customFormat="1" ht="12">
      <c r="A168" s="40"/>
      <c r="B168" s="41"/>
      <c r="C168" s="42"/>
      <c r="D168" s="229" t="s">
        <v>240</v>
      </c>
      <c r="E168" s="42"/>
      <c r="F168" s="230" t="s">
        <v>440</v>
      </c>
      <c r="G168" s="42"/>
      <c r="H168" s="42"/>
      <c r="I168" s="213"/>
      <c r="J168" s="42"/>
      <c r="K168" s="42"/>
      <c r="L168" s="46"/>
      <c r="M168" s="214"/>
      <c r="N168" s="215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240</v>
      </c>
      <c r="AU168" s="19" t="s">
        <v>88</v>
      </c>
    </row>
    <row r="169" spans="1:51" s="13" customFormat="1" ht="12">
      <c r="A169" s="13"/>
      <c r="B169" s="231"/>
      <c r="C169" s="232"/>
      <c r="D169" s="211" t="s">
        <v>242</v>
      </c>
      <c r="E169" s="233" t="s">
        <v>20</v>
      </c>
      <c r="F169" s="234" t="s">
        <v>1411</v>
      </c>
      <c r="G169" s="232"/>
      <c r="H169" s="235">
        <v>3780</v>
      </c>
      <c r="I169" s="236"/>
      <c r="J169" s="232"/>
      <c r="K169" s="232"/>
      <c r="L169" s="237"/>
      <c r="M169" s="238"/>
      <c r="N169" s="239"/>
      <c r="O169" s="239"/>
      <c r="P169" s="239"/>
      <c r="Q169" s="239"/>
      <c r="R169" s="239"/>
      <c r="S169" s="239"/>
      <c r="T169" s="24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1" t="s">
        <v>242</v>
      </c>
      <c r="AU169" s="241" t="s">
        <v>88</v>
      </c>
      <c r="AV169" s="13" t="s">
        <v>88</v>
      </c>
      <c r="AW169" s="13" t="s">
        <v>40</v>
      </c>
      <c r="AX169" s="13" t="s">
        <v>22</v>
      </c>
      <c r="AY169" s="241" t="s">
        <v>137</v>
      </c>
    </row>
    <row r="170" spans="1:65" s="2" customFormat="1" ht="16.5" customHeight="1">
      <c r="A170" s="40"/>
      <c r="B170" s="41"/>
      <c r="C170" s="198" t="s">
        <v>189</v>
      </c>
      <c r="D170" s="198" t="s">
        <v>138</v>
      </c>
      <c r="E170" s="199" t="s">
        <v>451</v>
      </c>
      <c r="F170" s="200" t="s">
        <v>452</v>
      </c>
      <c r="G170" s="201" t="s">
        <v>236</v>
      </c>
      <c r="H170" s="202">
        <v>2039</v>
      </c>
      <c r="I170" s="203"/>
      <c r="J170" s="204">
        <f>ROUND(I170*H170,2)</f>
        <v>0</v>
      </c>
      <c r="K170" s="200" t="s">
        <v>237</v>
      </c>
      <c r="L170" s="46"/>
      <c r="M170" s="205" t="s">
        <v>20</v>
      </c>
      <c r="N170" s="206" t="s">
        <v>50</v>
      </c>
      <c r="O170" s="86"/>
      <c r="P170" s="207">
        <f>O170*H170</f>
        <v>0</v>
      </c>
      <c r="Q170" s="207">
        <v>0</v>
      </c>
      <c r="R170" s="207">
        <f>Q170*H170</f>
        <v>0</v>
      </c>
      <c r="S170" s="207">
        <v>0</v>
      </c>
      <c r="T170" s="208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09" t="s">
        <v>142</v>
      </c>
      <c r="AT170" s="209" t="s">
        <v>138</v>
      </c>
      <c r="AU170" s="209" t="s">
        <v>88</v>
      </c>
      <c r="AY170" s="19" t="s">
        <v>137</v>
      </c>
      <c r="BE170" s="210">
        <f>IF(N170="základní",J170,0)</f>
        <v>0</v>
      </c>
      <c r="BF170" s="210">
        <f>IF(N170="snížená",J170,0)</f>
        <v>0</v>
      </c>
      <c r="BG170" s="210">
        <f>IF(N170="zákl. přenesená",J170,0)</f>
        <v>0</v>
      </c>
      <c r="BH170" s="210">
        <f>IF(N170="sníž. přenesená",J170,0)</f>
        <v>0</v>
      </c>
      <c r="BI170" s="210">
        <f>IF(N170="nulová",J170,0)</f>
        <v>0</v>
      </c>
      <c r="BJ170" s="19" t="s">
        <v>22</v>
      </c>
      <c r="BK170" s="210">
        <f>ROUND(I170*H170,2)</f>
        <v>0</v>
      </c>
      <c r="BL170" s="19" t="s">
        <v>142</v>
      </c>
      <c r="BM170" s="209" t="s">
        <v>1412</v>
      </c>
    </row>
    <row r="171" spans="1:47" s="2" customFormat="1" ht="12">
      <c r="A171" s="40"/>
      <c r="B171" s="41"/>
      <c r="C171" s="42"/>
      <c r="D171" s="211" t="s">
        <v>144</v>
      </c>
      <c r="E171" s="42"/>
      <c r="F171" s="212" t="s">
        <v>454</v>
      </c>
      <c r="G171" s="42"/>
      <c r="H171" s="42"/>
      <c r="I171" s="213"/>
      <c r="J171" s="42"/>
      <c r="K171" s="42"/>
      <c r="L171" s="46"/>
      <c r="M171" s="214"/>
      <c r="N171" s="215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144</v>
      </c>
      <c r="AU171" s="19" t="s">
        <v>88</v>
      </c>
    </row>
    <row r="172" spans="1:47" s="2" customFormat="1" ht="12">
      <c r="A172" s="40"/>
      <c r="B172" s="41"/>
      <c r="C172" s="42"/>
      <c r="D172" s="229" t="s">
        <v>240</v>
      </c>
      <c r="E172" s="42"/>
      <c r="F172" s="230" t="s">
        <v>455</v>
      </c>
      <c r="G172" s="42"/>
      <c r="H172" s="42"/>
      <c r="I172" s="213"/>
      <c r="J172" s="42"/>
      <c r="K172" s="42"/>
      <c r="L172" s="46"/>
      <c r="M172" s="214"/>
      <c r="N172" s="215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240</v>
      </c>
      <c r="AU172" s="19" t="s">
        <v>88</v>
      </c>
    </row>
    <row r="173" spans="1:47" s="2" customFormat="1" ht="12">
      <c r="A173" s="40"/>
      <c r="B173" s="41"/>
      <c r="C173" s="42"/>
      <c r="D173" s="211" t="s">
        <v>145</v>
      </c>
      <c r="E173" s="42"/>
      <c r="F173" s="216" t="s">
        <v>1373</v>
      </c>
      <c r="G173" s="42"/>
      <c r="H173" s="42"/>
      <c r="I173" s="213"/>
      <c r="J173" s="42"/>
      <c r="K173" s="42"/>
      <c r="L173" s="46"/>
      <c r="M173" s="214"/>
      <c r="N173" s="215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145</v>
      </c>
      <c r="AU173" s="19" t="s">
        <v>88</v>
      </c>
    </row>
    <row r="174" spans="1:51" s="15" customFormat="1" ht="12">
      <c r="A174" s="15"/>
      <c r="B174" s="253"/>
      <c r="C174" s="254"/>
      <c r="D174" s="211" t="s">
        <v>242</v>
      </c>
      <c r="E174" s="255" t="s">
        <v>20</v>
      </c>
      <c r="F174" s="256" t="s">
        <v>1413</v>
      </c>
      <c r="G174" s="254"/>
      <c r="H174" s="255" t="s">
        <v>20</v>
      </c>
      <c r="I174" s="257"/>
      <c r="J174" s="254"/>
      <c r="K174" s="254"/>
      <c r="L174" s="258"/>
      <c r="M174" s="259"/>
      <c r="N174" s="260"/>
      <c r="O174" s="260"/>
      <c r="P174" s="260"/>
      <c r="Q174" s="260"/>
      <c r="R174" s="260"/>
      <c r="S174" s="260"/>
      <c r="T174" s="261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2" t="s">
        <v>242</v>
      </c>
      <c r="AU174" s="262" t="s">
        <v>88</v>
      </c>
      <c r="AV174" s="15" t="s">
        <v>22</v>
      </c>
      <c r="AW174" s="15" t="s">
        <v>40</v>
      </c>
      <c r="AX174" s="15" t="s">
        <v>79</v>
      </c>
      <c r="AY174" s="262" t="s">
        <v>137</v>
      </c>
    </row>
    <row r="175" spans="1:51" s="13" customFormat="1" ht="12">
      <c r="A175" s="13"/>
      <c r="B175" s="231"/>
      <c r="C175" s="232"/>
      <c r="D175" s="211" t="s">
        <v>242</v>
      </c>
      <c r="E175" s="233" t="s">
        <v>20</v>
      </c>
      <c r="F175" s="234" t="s">
        <v>1405</v>
      </c>
      <c r="G175" s="232"/>
      <c r="H175" s="235">
        <v>839</v>
      </c>
      <c r="I175" s="236"/>
      <c r="J175" s="232"/>
      <c r="K175" s="232"/>
      <c r="L175" s="237"/>
      <c r="M175" s="238"/>
      <c r="N175" s="239"/>
      <c r="O175" s="239"/>
      <c r="P175" s="239"/>
      <c r="Q175" s="239"/>
      <c r="R175" s="239"/>
      <c r="S175" s="239"/>
      <c r="T175" s="24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1" t="s">
        <v>242</v>
      </c>
      <c r="AU175" s="241" t="s">
        <v>88</v>
      </c>
      <c r="AV175" s="13" t="s">
        <v>88</v>
      </c>
      <c r="AW175" s="13" t="s">
        <v>40</v>
      </c>
      <c r="AX175" s="13" t="s">
        <v>79</v>
      </c>
      <c r="AY175" s="241" t="s">
        <v>137</v>
      </c>
    </row>
    <row r="176" spans="1:51" s="15" customFormat="1" ht="12">
      <c r="A176" s="15"/>
      <c r="B176" s="253"/>
      <c r="C176" s="254"/>
      <c r="D176" s="211" t="s">
        <v>242</v>
      </c>
      <c r="E176" s="255" t="s">
        <v>20</v>
      </c>
      <c r="F176" s="256" t="s">
        <v>1414</v>
      </c>
      <c r="G176" s="254"/>
      <c r="H176" s="255" t="s">
        <v>20</v>
      </c>
      <c r="I176" s="257"/>
      <c r="J176" s="254"/>
      <c r="K176" s="254"/>
      <c r="L176" s="258"/>
      <c r="M176" s="259"/>
      <c r="N176" s="260"/>
      <c r="O176" s="260"/>
      <c r="P176" s="260"/>
      <c r="Q176" s="260"/>
      <c r="R176" s="260"/>
      <c r="S176" s="260"/>
      <c r="T176" s="261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62" t="s">
        <v>242</v>
      </c>
      <c r="AU176" s="262" t="s">
        <v>88</v>
      </c>
      <c r="AV176" s="15" t="s">
        <v>22</v>
      </c>
      <c r="AW176" s="15" t="s">
        <v>40</v>
      </c>
      <c r="AX176" s="15" t="s">
        <v>79</v>
      </c>
      <c r="AY176" s="262" t="s">
        <v>137</v>
      </c>
    </row>
    <row r="177" spans="1:51" s="13" customFormat="1" ht="12">
      <c r="A177" s="13"/>
      <c r="B177" s="231"/>
      <c r="C177" s="232"/>
      <c r="D177" s="211" t="s">
        <v>242</v>
      </c>
      <c r="E177" s="233" t="s">
        <v>20</v>
      </c>
      <c r="F177" s="234" t="s">
        <v>1415</v>
      </c>
      <c r="G177" s="232"/>
      <c r="H177" s="235">
        <v>1200</v>
      </c>
      <c r="I177" s="236"/>
      <c r="J177" s="232"/>
      <c r="K177" s="232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242</v>
      </c>
      <c r="AU177" s="241" t="s">
        <v>88</v>
      </c>
      <c r="AV177" s="13" t="s">
        <v>88</v>
      </c>
      <c r="AW177" s="13" t="s">
        <v>40</v>
      </c>
      <c r="AX177" s="13" t="s">
        <v>79</v>
      </c>
      <c r="AY177" s="241" t="s">
        <v>137</v>
      </c>
    </row>
    <row r="178" spans="1:51" s="14" customFormat="1" ht="12">
      <c r="A178" s="14"/>
      <c r="B178" s="242"/>
      <c r="C178" s="243"/>
      <c r="D178" s="211" t="s">
        <v>242</v>
      </c>
      <c r="E178" s="244" t="s">
        <v>20</v>
      </c>
      <c r="F178" s="245" t="s">
        <v>256</v>
      </c>
      <c r="G178" s="243"/>
      <c r="H178" s="246">
        <v>2039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242</v>
      </c>
      <c r="AU178" s="252" t="s">
        <v>88</v>
      </c>
      <c r="AV178" s="14" t="s">
        <v>142</v>
      </c>
      <c r="AW178" s="14" t="s">
        <v>40</v>
      </c>
      <c r="AX178" s="14" t="s">
        <v>22</v>
      </c>
      <c r="AY178" s="252" t="s">
        <v>137</v>
      </c>
    </row>
    <row r="179" spans="1:65" s="2" customFormat="1" ht="16.5" customHeight="1">
      <c r="A179" s="40"/>
      <c r="B179" s="41"/>
      <c r="C179" s="198" t="s">
        <v>193</v>
      </c>
      <c r="D179" s="198" t="s">
        <v>138</v>
      </c>
      <c r="E179" s="199" t="s">
        <v>1218</v>
      </c>
      <c r="F179" s="200" t="s">
        <v>459</v>
      </c>
      <c r="G179" s="201" t="s">
        <v>236</v>
      </c>
      <c r="H179" s="202">
        <v>2039</v>
      </c>
      <c r="I179" s="203"/>
      <c r="J179" s="204">
        <f>ROUND(I179*H179,2)</f>
        <v>0</v>
      </c>
      <c r="K179" s="200" t="s">
        <v>237</v>
      </c>
      <c r="L179" s="46"/>
      <c r="M179" s="205" t="s">
        <v>20</v>
      </c>
      <c r="N179" s="206" t="s">
        <v>50</v>
      </c>
      <c r="O179" s="86"/>
      <c r="P179" s="207">
        <f>O179*H179</f>
        <v>0</v>
      </c>
      <c r="Q179" s="207">
        <v>0.00052</v>
      </c>
      <c r="R179" s="207">
        <f>Q179*H179</f>
        <v>1.06028</v>
      </c>
      <c r="S179" s="207">
        <v>0</v>
      </c>
      <c r="T179" s="208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09" t="s">
        <v>142</v>
      </c>
      <c r="AT179" s="209" t="s">
        <v>138</v>
      </c>
      <c r="AU179" s="209" t="s">
        <v>88</v>
      </c>
      <c r="AY179" s="19" t="s">
        <v>137</v>
      </c>
      <c r="BE179" s="210">
        <f>IF(N179="základní",J179,0)</f>
        <v>0</v>
      </c>
      <c r="BF179" s="210">
        <f>IF(N179="snížená",J179,0)</f>
        <v>0</v>
      </c>
      <c r="BG179" s="210">
        <f>IF(N179="zákl. přenesená",J179,0)</f>
        <v>0</v>
      </c>
      <c r="BH179" s="210">
        <f>IF(N179="sníž. přenesená",J179,0)</f>
        <v>0</v>
      </c>
      <c r="BI179" s="210">
        <f>IF(N179="nulová",J179,0)</f>
        <v>0</v>
      </c>
      <c r="BJ179" s="19" t="s">
        <v>22</v>
      </c>
      <c r="BK179" s="210">
        <f>ROUND(I179*H179,2)</f>
        <v>0</v>
      </c>
      <c r="BL179" s="19" t="s">
        <v>142</v>
      </c>
      <c r="BM179" s="209" t="s">
        <v>1416</v>
      </c>
    </row>
    <row r="180" spans="1:47" s="2" customFormat="1" ht="12">
      <c r="A180" s="40"/>
      <c r="B180" s="41"/>
      <c r="C180" s="42"/>
      <c r="D180" s="211" t="s">
        <v>144</v>
      </c>
      <c r="E180" s="42"/>
      <c r="F180" s="212" t="s">
        <v>461</v>
      </c>
      <c r="G180" s="42"/>
      <c r="H180" s="42"/>
      <c r="I180" s="213"/>
      <c r="J180" s="42"/>
      <c r="K180" s="42"/>
      <c r="L180" s="46"/>
      <c r="M180" s="214"/>
      <c r="N180" s="215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144</v>
      </c>
      <c r="AU180" s="19" t="s">
        <v>88</v>
      </c>
    </row>
    <row r="181" spans="1:47" s="2" customFormat="1" ht="12">
      <c r="A181" s="40"/>
      <c r="B181" s="41"/>
      <c r="C181" s="42"/>
      <c r="D181" s="229" t="s">
        <v>240</v>
      </c>
      <c r="E181" s="42"/>
      <c r="F181" s="230" t="s">
        <v>1220</v>
      </c>
      <c r="G181" s="42"/>
      <c r="H181" s="42"/>
      <c r="I181" s="213"/>
      <c r="J181" s="42"/>
      <c r="K181" s="42"/>
      <c r="L181" s="46"/>
      <c r="M181" s="214"/>
      <c r="N181" s="215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240</v>
      </c>
      <c r="AU181" s="19" t="s">
        <v>88</v>
      </c>
    </row>
    <row r="182" spans="1:47" s="2" customFormat="1" ht="12">
      <c r="A182" s="40"/>
      <c r="B182" s="41"/>
      <c r="C182" s="42"/>
      <c r="D182" s="211" t="s">
        <v>145</v>
      </c>
      <c r="E182" s="42"/>
      <c r="F182" s="216" t="s">
        <v>463</v>
      </c>
      <c r="G182" s="42"/>
      <c r="H182" s="42"/>
      <c r="I182" s="213"/>
      <c r="J182" s="42"/>
      <c r="K182" s="42"/>
      <c r="L182" s="46"/>
      <c r="M182" s="214"/>
      <c r="N182" s="215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145</v>
      </c>
      <c r="AU182" s="19" t="s">
        <v>88</v>
      </c>
    </row>
    <row r="183" spans="1:51" s="13" customFormat="1" ht="12">
      <c r="A183" s="13"/>
      <c r="B183" s="231"/>
      <c r="C183" s="232"/>
      <c r="D183" s="211" t="s">
        <v>242</v>
      </c>
      <c r="E183" s="233" t="s">
        <v>20</v>
      </c>
      <c r="F183" s="234" t="s">
        <v>1417</v>
      </c>
      <c r="G183" s="232"/>
      <c r="H183" s="235">
        <v>839</v>
      </c>
      <c r="I183" s="236"/>
      <c r="J183" s="232"/>
      <c r="K183" s="232"/>
      <c r="L183" s="237"/>
      <c r="M183" s="238"/>
      <c r="N183" s="239"/>
      <c r="O183" s="239"/>
      <c r="P183" s="239"/>
      <c r="Q183" s="239"/>
      <c r="R183" s="239"/>
      <c r="S183" s="239"/>
      <c r="T183" s="24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1" t="s">
        <v>242</v>
      </c>
      <c r="AU183" s="241" t="s">
        <v>88</v>
      </c>
      <c r="AV183" s="13" t="s">
        <v>88</v>
      </c>
      <c r="AW183" s="13" t="s">
        <v>40</v>
      </c>
      <c r="AX183" s="13" t="s">
        <v>79</v>
      </c>
      <c r="AY183" s="241" t="s">
        <v>137</v>
      </c>
    </row>
    <row r="184" spans="1:51" s="13" customFormat="1" ht="12">
      <c r="A184" s="13"/>
      <c r="B184" s="231"/>
      <c r="C184" s="232"/>
      <c r="D184" s="211" t="s">
        <v>242</v>
      </c>
      <c r="E184" s="233" t="s">
        <v>20</v>
      </c>
      <c r="F184" s="234" t="s">
        <v>1406</v>
      </c>
      <c r="G184" s="232"/>
      <c r="H184" s="235">
        <v>1200</v>
      </c>
      <c r="I184" s="236"/>
      <c r="J184" s="232"/>
      <c r="K184" s="232"/>
      <c r="L184" s="237"/>
      <c r="M184" s="238"/>
      <c r="N184" s="239"/>
      <c r="O184" s="239"/>
      <c r="P184" s="239"/>
      <c r="Q184" s="239"/>
      <c r="R184" s="239"/>
      <c r="S184" s="239"/>
      <c r="T184" s="24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1" t="s">
        <v>242</v>
      </c>
      <c r="AU184" s="241" t="s">
        <v>88</v>
      </c>
      <c r="AV184" s="13" t="s">
        <v>88</v>
      </c>
      <c r="AW184" s="13" t="s">
        <v>40</v>
      </c>
      <c r="AX184" s="13" t="s">
        <v>79</v>
      </c>
      <c r="AY184" s="241" t="s">
        <v>137</v>
      </c>
    </row>
    <row r="185" spans="1:51" s="14" customFormat="1" ht="12">
      <c r="A185" s="14"/>
      <c r="B185" s="242"/>
      <c r="C185" s="243"/>
      <c r="D185" s="211" t="s">
        <v>242</v>
      </c>
      <c r="E185" s="244" t="s">
        <v>20</v>
      </c>
      <c r="F185" s="245" t="s">
        <v>256</v>
      </c>
      <c r="G185" s="243"/>
      <c r="H185" s="246">
        <v>2039</v>
      </c>
      <c r="I185" s="247"/>
      <c r="J185" s="243"/>
      <c r="K185" s="243"/>
      <c r="L185" s="248"/>
      <c r="M185" s="249"/>
      <c r="N185" s="250"/>
      <c r="O185" s="250"/>
      <c r="P185" s="250"/>
      <c r="Q185" s="250"/>
      <c r="R185" s="250"/>
      <c r="S185" s="250"/>
      <c r="T185" s="251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2" t="s">
        <v>242</v>
      </c>
      <c r="AU185" s="252" t="s">
        <v>88</v>
      </c>
      <c r="AV185" s="14" t="s">
        <v>142</v>
      </c>
      <c r="AW185" s="14" t="s">
        <v>40</v>
      </c>
      <c r="AX185" s="14" t="s">
        <v>22</v>
      </c>
      <c r="AY185" s="252" t="s">
        <v>137</v>
      </c>
    </row>
    <row r="186" spans="1:65" s="2" customFormat="1" ht="16.5" customHeight="1">
      <c r="A186" s="40"/>
      <c r="B186" s="41"/>
      <c r="C186" s="198" t="s">
        <v>8</v>
      </c>
      <c r="D186" s="198" t="s">
        <v>138</v>
      </c>
      <c r="E186" s="199" t="s">
        <v>465</v>
      </c>
      <c r="F186" s="200" t="s">
        <v>466</v>
      </c>
      <c r="G186" s="201" t="s">
        <v>285</v>
      </c>
      <c r="H186" s="202">
        <v>30.585</v>
      </c>
      <c r="I186" s="203"/>
      <c r="J186" s="204">
        <f>ROUND(I186*H186,2)</f>
        <v>0</v>
      </c>
      <c r="K186" s="200" t="s">
        <v>237</v>
      </c>
      <c r="L186" s="46"/>
      <c r="M186" s="205" t="s">
        <v>20</v>
      </c>
      <c r="N186" s="206" t="s">
        <v>50</v>
      </c>
      <c r="O186" s="86"/>
      <c r="P186" s="207">
        <f>O186*H186</f>
        <v>0</v>
      </c>
      <c r="Q186" s="207">
        <v>0</v>
      </c>
      <c r="R186" s="207">
        <f>Q186*H186</f>
        <v>0</v>
      </c>
      <c r="S186" s="207">
        <v>0</v>
      </c>
      <c r="T186" s="208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09" t="s">
        <v>142</v>
      </c>
      <c r="AT186" s="209" t="s">
        <v>138</v>
      </c>
      <c r="AU186" s="209" t="s">
        <v>88</v>
      </c>
      <c r="AY186" s="19" t="s">
        <v>137</v>
      </c>
      <c r="BE186" s="210">
        <f>IF(N186="základní",J186,0)</f>
        <v>0</v>
      </c>
      <c r="BF186" s="210">
        <f>IF(N186="snížená",J186,0)</f>
        <v>0</v>
      </c>
      <c r="BG186" s="210">
        <f>IF(N186="zákl. přenesená",J186,0)</f>
        <v>0</v>
      </c>
      <c r="BH186" s="210">
        <f>IF(N186="sníž. přenesená",J186,0)</f>
        <v>0</v>
      </c>
      <c r="BI186" s="210">
        <f>IF(N186="nulová",J186,0)</f>
        <v>0</v>
      </c>
      <c r="BJ186" s="19" t="s">
        <v>22</v>
      </c>
      <c r="BK186" s="210">
        <f>ROUND(I186*H186,2)</f>
        <v>0</v>
      </c>
      <c r="BL186" s="19" t="s">
        <v>142</v>
      </c>
      <c r="BM186" s="209" t="s">
        <v>1418</v>
      </c>
    </row>
    <row r="187" spans="1:47" s="2" customFormat="1" ht="12">
      <c r="A187" s="40"/>
      <c r="B187" s="41"/>
      <c r="C187" s="42"/>
      <c r="D187" s="211" t="s">
        <v>144</v>
      </c>
      <c r="E187" s="42"/>
      <c r="F187" s="212" t="s">
        <v>468</v>
      </c>
      <c r="G187" s="42"/>
      <c r="H187" s="42"/>
      <c r="I187" s="213"/>
      <c r="J187" s="42"/>
      <c r="K187" s="42"/>
      <c r="L187" s="46"/>
      <c r="M187" s="214"/>
      <c r="N187" s="215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144</v>
      </c>
      <c r="AU187" s="19" t="s">
        <v>88</v>
      </c>
    </row>
    <row r="188" spans="1:47" s="2" customFormat="1" ht="12">
      <c r="A188" s="40"/>
      <c r="B188" s="41"/>
      <c r="C188" s="42"/>
      <c r="D188" s="229" t="s">
        <v>240</v>
      </c>
      <c r="E188" s="42"/>
      <c r="F188" s="230" t="s">
        <v>469</v>
      </c>
      <c r="G188" s="42"/>
      <c r="H188" s="42"/>
      <c r="I188" s="213"/>
      <c r="J188" s="42"/>
      <c r="K188" s="42"/>
      <c r="L188" s="46"/>
      <c r="M188" s="214"/>
      <c r="N188" s="215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240</v>
      </c>
      <c r="AU188" s="19" t="s">
        <v>88</v>
      </c>
    </row>
    <row r="189" spans="1:51" s="15" customFormat="1" ht="12">
      <c r="A189" s="15"/>
      <c r="B189" s="253"/>
      <c r="C189" s="254"/>
      <c r="D189" s="211" t="s">
        <v>242</v>
      </c>
      <c r="E189" s="255" t="s">
        <v>20</v>
      </c>
      <c r="F189" s="256" t="s">
        <v>470</v>
      </c>
      <c r="G189" s="254"/>
      <c r="H189" s="255" t="s">
        <v>20</v>
      </c>
      <c r="I189" s="257"/>
      <c r="J189" s="254"/>
      <c r="K189" s="254"/>
      <c r="L189" s="258"/>
      <c r="M189" s="259"/>
      <c r="N189" s="260"/>
      <c r="O189" s="260"/>
      <c r="P189" s="260"/>
      <c r="Q189" s="260"/>
      <c r="R189" s="260"/>
      <c r="S189" s="260"/>
      <c r="T189" s="261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62" t="s">
        <v>242</v>
      </c>
      <c r="AU189" s="262" t="s">
        <v>88</v>
      </c>
      <c r="AV189" s="15" t="s">
        <v>22</v>
      </c>
      <c r="AW189" s="15" t="s">
        <v>40</v>
      </c>
      <c r="AX189" s="15" t="s">
        <v>79</v>
      </c>
      <c r="AY189" s="262" t="s">
        <v>137</v>
      </c>
    </row>
    <row r="190" spans="1:51" s="13" customFormat="1" ht="12">
      <c r="A190" s="13"/>
      <c r="B190" s="231"/>
      <c r="C190" s="232"/>
      <c r="D190" s="211" t="s">
        <v>242</v>
      </c>
      <c r="E190" s="233" t="s">
        <v>20</v>
      </c>
      <c r="F190" s="234" t="s">
        <v>1419</v>
      </c>
      <c r="G190" s="232"/>
      <c r="H190" s="235">
        <v>30.585</v>
      </c>
      <c r="I190" s="236"/>
      <c r="J190" s="232"/>
      <c r="K190" s="232"/>
      <c r="L190" s="237"/>
      <c r="M190" s="238"/>
      <c r="N190" s="239"/>
      <c r="O190" s="239"/>
      <c r="P190" s="239"/>
      <c r="Q190" s="239"/>
      <c r="R190" s="239"/>
      <c r="S190" s="239"/>
      <c r="T190" s="24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1" t="s">
        <v>242</v>
      </c>
      <c r="AU190" s="241" t="s">
        <v>88</v>
      </c>
      <c r="AV190" s="13" t="s">
        <v>88</v>
      </c>
      <c r="AW190" s="13" t="s">
        <v>40</v>
      </c>
      <c r="AX190" s="13" t="s">
        <v>22</v>
      </c>
      <c r="AY190" s="241" t="s">
        <v>137</v>
      </c>
    </row>
    <row r="191" spans="1:63" s="11" customFormat="1" ht="22.8" customHeight="1">
      <c r="A191" s="11"/>
      <c r="B191" s="184"/>
      <c r="C191" s="185"/>
      <c r="D191" s="186" t="s">
        <v>78</v>
      </c>
      <c r="E191" s="227" t="s">
        <v>136</v>
      </c>
      <c r="F191" s="227" t="s">
        <v>523</v>
      </c>
      <c r="G191" s="185"/>
      <c r="H191" s="185"/>
      <c r="I191" s="188"/>
      <c r="J191" s="228">
        <f>BK191</f>
        <v>0</v>
      </c>
      <c r="K191" s="185"/>
      <c r="L191" s="190"/>
      <c r="M191" s="191"/>
      <c r="N191" s="192"/>
      <c r="O191" s="192"/>
      <c r="P191" s="193">
        <f>SUM(P192:P214)</f>
        <v>0</v>
      </c>
      <c r="Q191" s="192"/>
      <c r="R191" s="193">
        <f>SUM(R192:R214)</f>
        <v>3686.4261638800003</v>
      </c>
      <c r="S191" s="192"/>
      <c r="T191" s="194">
        <f>SUM(T192:T214)</f>
        <v>0</v>
      </c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R191" s="195" t="s">
        <v>22</v>
      </c>
      <c r="AT191" s="196" t="s">
        <v>78</v>
      </c>
      <c r="AU191" s="196" t="s">
        <v>22</v>
      </c>
      <c r="AY191" s="195" t="s">
        <v>137</v>
      </c>
      <c r="BK191" s="197">
        <f>SUM(BK192:BK214)</f>
        <v>0</v>
      </c>
    </row>
    <row r="192" spans="1:65" s="2" customFormat="1" ht="16.5" customHeight="1">
      <c r="A192" s="40"/>
      <c r="B192" s="41"/>
      <c r="C192" s="198" t="s">
        <v>201</v>
      </c>
      <c r="D192" s="198" t="s">
        <v>138</v>
      </c>
      <c r="E192" s="199" t="s">
        <v>525</v>
      </c>
      <c r="F192" s="200" t="s">
        <v>526</v>
      </c>
      <c r="G192" s="201" t="s">
        <v>236</v>
      </c>
      <c r="H192" s="202">
        <v>3988.6</v>
      </c>
      <c r="I192" s="203"/>
      <c r="J192" s="204">
        <f>ROUND(I192*H192,2)</f>
        <v>0</v>
      </c>
      <c r="K192" s="200" t="s">
        <v>237</v>
      </c>
      <c r="L192" s="46"/>
      <c r="M192" s="205" t="s">
        <v>20</v>
      </c>
      <c r="N192" s="206" t="s">
        <v>50</v>
      </c>
      <c r="O192" s="86"/>
      <c r="P192" s="207">
        <f>O192*H192</f>
        <v>0</v>
      </c>
      <c r="Q192" s="207">
        <v>0.46</v>
      </c>
      <c r="R192" s="207">
        <f>Q192*H192</f>
        <v>1834.756</v>
      </c>
      <c r="S192" s="207">
        <v>0</v>
      </c>
      <c r="T192" s="208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09" t="s">
        <v>142</v>
      </c>
      <c r="AT192" s="209" t="s">
        <v>138</v>
      </c>
      <c r="AU192" s="209" t="s">
        <v>88</v>
      </c>
      <c r="AY192" s="19" t="s">
        <v>137</v>
      </c>
      <c r="BE192" s="210">
        <f>IF(N192="základní",J192,0)</f>
        <v>0</v>
      </c>
      <c r="BF192" s="210">
        <f>IF(N192="snížená",J192,0)</f>
        <v>0</v>
      </c>
      <c r="BG192" s="210">
        <f>IF(N192="zákl. přenesená",J192,0)</f>
        <v>0</v>
      </c>
      <c r="BH192" s="210">
        <f>IF(N192="sníž. přenesená",J192,0)</f>
        <v>0</v>
      </c>
      <c r="BI192" s="210">
        <f>IF(N192="nulová",J192,0)</f>
        <v>0</v>
      </c>
      <c r="BJ192" s="19" t="s">
        <v>22</v>
      </c>
      <c r="BK192" s="210">
        <f>ROUND(I192*H192,2)</f>
        <v>0</v>
      </c>
      <c r="BL192" s="19" t="s">
        <v>142</v>
      </c>
      <c r="BM192" s="209" t="s">
        <v>1420</v>
      </c>
    </row>
    <row r="193" spans="1:47" s="2" customFormat="1" ht="12">
      <c r="A193" s="40"/>
      <c r="B193" s="41"/>
      <c r="C193" s="42"/>
      <c r="D193" s="211" t="s">
        <v>144</v>
      </c>
      <c r="E193" s="42"/>
      <c r="F193" s="212" t="s">
        <v>528</v>
      </c>
      <c r="G193" s="42"/>
      <c r="H193" s="42"/>
      <c r="I193" s="213"/>
      <c r="J193" s="42"/>
      <c r="K193" s="42"/>
      <c r="L193" s="46"/>
      <c r="M193" s="214"/>
      <c r="N193" s="215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144</v>
      </c>
      <c r="AU193" s="19" t="s">
        <v>88</v>
      </c>
    </row>
    <row r="194" spans="1:47" s="2" customFormat="1" ht="12">
      <c r="A194" s="40"/>
      <c r="B194" s="41"/>
      <c r="C194" s="42"/>
      <c r="D194" s="229" t="s">
        <v>240</v>
      </c>
      <c r="E194" s="42"/>
      <c r="F194" s="230" t="s">
        <v>529</v>
      </c>
      <c r="G194" s="42"/>
      <c r="H194" s="42"/>
      <c r="I194" s="213"/>
      <c r="J194" s="42"/>
      <c r="K194" s="42"/>
      <c r="L194" s="46"/>
      <c r="M194" s="214"/>
      <c r="N194" s="215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240</v>
      </c>
      <c r="AU194" s="19" t="s">
        <v>88</v>
      </c>
    </row>
    <row r="195" spans="1:47" s="2" customFormat="1" ht="12">
      <c r="A195" s="40"/>
      <c r="B195" s="41"/>
      <c r="C195" s="42"/>
      <c r="D195" s="211" t="s">
        <v>145</v>
      </c>
      <c r="E195" s="42"/>
      <c r="F195" s="216" t="s">
        <v>1421</v>
      </c>
      <c r="G195" s="42"/>
      <c r="H195" s="42"/>
      <c r="I195" s="213"/>
      <c r="J195" s="42"/>
      <c r="K195" s="42"/>
      <c r="L195" s="46"/>
      <c r="M195" s="214"/>
      <c r="N195" s="215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145</v>
      </c>
      <c r="AU195" s="19" t="s">
        <v>88</v>
      </c>
    </row>
    <row r="196" spans="1:51" s="15" customFormat="1" ht="12">
      <c r="A196" s="15"/>
      <c r="B196" s="253"/>
      <c r="C196" s="254"/>
      <c r="D196" s="211" t="s">
        <v>242</v>
      </c>
      <c r="E196" s="255" t="s">
        <v>20</v>
      </c>
      <c r="F196" s="256" t="s">
        <v>1422</v>
      </c>
      <c r="G196" s="254"/>
      <c r="H196" s="255" t="s">
        <v>20</v>
      </c>
      <c r="I196" s="257"/>
      <c r="J196" s="254"/>
      <c r="K196" s="254"/>
      <c r="L196" s="258"/>
      <c r="M196" s="259"/>
      <c r="N196" s="260"/>
      <c r="O196" s="260"/>
      <c r="P196" s="260"/>
      <c r="Q196" s="260"/>
      <c r="R196" s="260"/>
      <c r="S196" s="260"/>
      <c r="T196" s="261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62" t="s">
        <v>242</v>
      </c>
      <c r="AU196" s="262" t="s">
        <v>88</v>
      </c>
      <c r="AV196" s="15" t="s">
        <v>22</v>
      </c>
      <c r="AW196" s="15" t="s">
        <v>40</v>
      </c>
      <c r="AX196" s="15" t="s">
        <v>79</v>
      </c>
      <c r="AY196" s="262" t="s">
        <v>137</v>
      </c>
    </row>
    <row r="197" spans="1:51" s="13" customFormat="1" ht="12">
      <c r="A197" s="13"/>
      <c r="B197" s="231"/>
      <c r="C197" s="232"/>
      <c r="D197" s="211" t="s">
        <v>242</v>
      </c>
      <c r="E197" s="233" t="s">
        <v>20</v>
      </c>
      <c r="F197" s="234" t="s">
        <v>1423</v>
      </c>
      <c r="G197" s="232"/>
      <c r="H197" s="235">
        <v>3988.6</v>
      </c>
      <c r="I197" s="236"/>
      <c r="J197" s="232"/>
      <c r="K197" s="232"/>
      <c r="L197" s="237"/>
      <c r="M197" s="238"/>
      <c r="N197" s="239"/>
      <c r="O197" s="239"/>
      <c r="P197" s="239"/>
      <c r="Q197" s="239"/>
      <c r="R197" s="239"/>
      <c r="S197" s="239"/>
      <c r="T197" s="24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1" t="s">
        <v>242</v>
      </c>
      <c r="AU197" s="241" t="s">
        <v>88</v>
      </c>
      <c r="AV197" s="13" t="s">
        <v>88</v>
      </c>
      <c r="AW197" s="13" t="s">
        <v>40</v>
      </c>
      <c r="AX197" s="13" t="s">
        <v>79</v>
      </c>
      <c r="AY197" s="241" t="s">
        <v>137</v>
      </c>
    </row>
    <row r="198" spans="1:51" s="14" customFormat="1" ht="12">
      <c r="A198" s="14"/>
      <c r="B198" s="242"/>
      <c r="C198" s="243"/>
      <c r="D198" s="211" t="s">
        <v>242</v>
      </c>
      <c r="E198" s="244" t="s">
        <v>20</v>
      </c>
      <c r="F198" s="245" t="s">
        <v>256</v>
      </c>
      <c r="G198" s="243"/>
      <c r="H198" s="246">
        <v>3988.6</v>
      </c>
      <c r="I198" s="247"/>
      <c r="J198" s="243"/>
      <c r="K198" s="243"/>
      <c r="L198" s="248"/>
      <c r="M198" s="249"/>
      <c r="N198" s="250"/>
      <c r="O198" s="250"/>
      <c r="P198" s="250"/>
      <c r="Q198" s="250"/>
      <c r="R198" s="250"/>
      <c r="S198" s="250"/>
      <c r="T198" s="25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2" t="s">
        <v>242</v>
      </c>
      <c r="AU198" s="252" t="s">
        <v>88</v>
      </c>
      <c r="AV198" s="14" t="s">
        <v>142</v>
      </c>
      <c r="AW198" s="14" t="s">
        <v>40</v>
      </c>
      <c r="AX198" s="14" t="s">
        <v>22</v>
      </c>
      <c r="AY198" s="252" t="s">
        <v>137</v>
      </c>
    </row>
    <row r="199" spans="1:65" s="2" customFormat="1" ht="16.5" customHeight="1">
      <c r="A199" s="40"/>
      <c r="B199" s="41"/>
      <c r="C199" s="198" t="s">
        <v>206</v>
      </c>
      <c r="D199" s="198" t="s">
        <v>138</v>
      </c>
      <c r="E199" s="199" t="s">
        <v>1424</v>
      </c>
      <c r="F199" s="200" t="s">
        <v>1425</v>
      </c>
      <c r="G199" s="201" t="s">
        <v>236</v>
      </c>
      <c r="H199" s="202">
        <v>3701.421</v>
      </c>
      <c r="I199" s="203"/>
      <c r="J199" s="204">
        <f>ROUND(I199*H199,2)</f>
        <v>0</v>
      </c>
      <c r="K199" s="200" t="s">
        <v>237</v>
      </c>
      <c r="L199" s="46"/>
      <c r="M199" s="205" t="s">
        <v>20</v>
      </c>
      <c r="N199" s="206" t="s">
        <v>50</v>
      </c>
      <c r="O199" s="86"/>
      <c r="P199" s="207">
        <f>O199*H199</f>
        <v>0</v>
      </c>
      <c r="Q199" s="207">
        <v>0.44628</v>
      </c>
      <c r="R199" s="207">
        <f>Q199*H199</f>
        <v>1651.87016388</v>
      </c>
      <c r="S199" s="207">
        <v>0</v>
      </c>
      <c r="T199" s="208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09" t="s">
        <v>142</v>
      </c>
      <c r="AT199" s="209" t="s">
        <v>138</v>
      </c>
      <c r="AU199" s="209" t="s">
        <v>88</v>
      </c>
      <c r="AY199" s="19" t="s">
        <v>137</v>
      </c>
      <c r="BE199" s="210">
        <f>IF(N199="základní",J199,0)</f>
        <v>0</v>
      </c>
      <c r="BF199" s="210">
        <f>IF(N199="snížená",J199,0)</f>
        <v>0</v>
      </c>
      <c r="BG199" s="210">
        <f>IF(N199="zákl. přenesená",J199,0)</f>
        <v>0</v>
      </c>
      <c r="BH199" s="210">
        <f>IF(N199="sníž. přenesená",J199,0)</f>
        <v>0</v>
      </c>
      <c r="BI199" s="210">
        <f>IF(N199="nulová",J199,0)</f>
        <v>0</v>
      </c>
      <c r="BJ199" s="19" t="s">
        <v>22</v>
      </c>
      <c r="BK199" s="210">
        <f>ROUND(I199*H199,2)</f>
        <v>0</v>
      </c>
      <c r="BL199" s="19" t="s">
        <v>142</v>
      </c>
      <c r="BM199" s="209" t="s">
        <v>1426</v>
      </c>
    </row>
    <row r="200" spans="1:47" s="2" customFormat="1" ht="12">
      <c r="A200" s="40"/>
      <c r="B200" s="41"/>
      <c r="C200" s="42"/>
      <c r="D200" s="211" t="s">
        <v>144</v>
      </c>
      <c r="E200" s="42"/>
      <c r="F200" s="212" t="s">
        <v>1427</v>
      </c>
      <c r="G200" s="42"/>
      <c r="H200" s="42"/>
      <c r="I200" s="213"/>
      <c r="J200" s="42"/>
      <c r="K200" s="42"/>
      <c r="L200" s="46"/>
      <c r="M200" s="214"/>
      <c r="N200" s="215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144</v>
      </c>
      <c r="AU200" s="19" t="s">
        <v>88</v>
      </c>
    </row>
    <row r="201" spans="1:47" s="2" customFormat="1" ht="12">
      <c r="A201" s="40"/>
      <c r="B201" s="41"/>
      <c r="C201" s="42"/>
      <c r="D201" s="229" t="s">
        <v>240</v>
      </c>
      <c r="E201" s="42"/>
      <c r="F201" s="230" t="s">
        <v>1428</v>
      </c>
      <c r="G201" s="42"/>
      <c r="H201" s="42"/>
      <c r="I201" s="213"/>
      <c r="J201" s="42"/>
      <c r="K201" s="42"/>
      <c r="L201" s="46"/>
      <c r="M201" s="214"/>
      <c r="N201" s="215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240</v>
      </c>
      <c r="AU201" s="19" t="s">
        <v>88</v>
      </c>
    </row>
    <row r="202" spans="1:47" s="2" customFormat="1" ht="12">
      <c r="A202" s="40"/>
      <c r="B202" s="41"/>
      <c r="C202" s="42"/>
      <c r="D202" s="211" t="s">
        <v>145</v>
      </c>
      <c r="E202" s="42"/>
      <c r="F202" s="216" t="s">
        <v>1421</v>
      </c>
      <c r="G202" s="42"/>
      <c r="H202" s="42"/>
      <c r="I202" s="213"/>
      <c r="J202" s="42"/>
      <c r="K202" s="42"/>
      <c r="L202" s="46"/>
      <c r="M202" s="214"/>
      <c r="N202" s="215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145</v>
      </c>
      <c r="AU202" s="19" t="s">
        <v>88</v>
      </c>
    </row>
    <row r="203" spans="1:51" s="15" customFormat="1" ht="12">
      <c r="A203" s="15"/>
      <c r="B203" s="253"/>
      <c r="C203" s="254"/>
      <c r="D203" s="211" t="s">
        <v>242</v>
      </c>
      <c r="E203" s="255" t="s">
        <v>20</v>
      </c>
      <c r="F203" s="256" t="s">
        <v>1422</v>
      </c>
      <c r="G203" s="254"/>
      <c r="H203" s="255" t="s">
        <v>20</v>
      </c>
      <c r="I203" s="257"/>
      <c r="J203" s="254"/>
      <c r="K203" s="254"/>
      <c r="L203" s="258"/>
      <c r="M203" s="259"/>
      <c r="N203" s="260"/>
      <c r="O203" s="260"/>
      <c r="P203" s="260"/>
      <c r="Q203" s="260"/>
      <c r="R203" s="260"/>
      <c r="S203" s="260"/>
      <c r="T203" s="261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62" t="s">
        <v>242</v>
      </c>
      <c r="AU203" s="262" t="s">
        <v>88</v>
      </c>
      <c r="AV203" s="15" t="s">
        <v>22</v>
      </c>
      <c r="AW203" s="15" t="s">
        <v>40</v>
      </c>
      <c r="AX203" s="15" t="s">
        <v>79</v>
      </c>
      <c r="AY203" s="262" t="s">
        <v>137</v>
      </c>
    </row>
    <row r="204" spans="1:51" s="13" customFormat="1" ht="12">
      <c r="A204" s="13"/>
      <c r="B204" s="231"/>
      <c r="C204" s="232"/>
      <c r="D204" s="211" t="s">
        <v>242</v>
      </c>
      <c r="E204" s="233" t="s">
        <v>20</v>
      </c>
      <c r="F204" s="234" t="s">
        <v>1429</v>
      </c>
      <c r="G204" s="232"/>
      <c r="H204" s="235">
        <v>3701.421</v>
      </c>
      <c r="I204" s="236"/>
      <c r="J204" s="232"/>
      <c r="K204" s="232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242</v>
      </c>
      <c r="AU204" s="241" t="s">
        <v>88</v>
      </c>
      <c r="AV204" s="13" t="s">
        <v>88</v>
      </c>
      <c r="AW204" s="13" t="s">
        <v>40</v>
      </c>
      <c r="AX204" s="13" t="s">
        <v>79</v>
      </c>
      <c r="AY204" s="241" t="s">
        <v>137</v>
      </c>
    </row>
    <row r="205" spans="1:51" s="14" customFormat="1" ht="12">
      <c r="A205" s="14"/>
      <c r="B205" s="242"/>
      <c r="C205" s="243"/>
      <c r="D205" s="211" t="s">
        <v>242</v>
      </c>
      <c r="E205" s="244" t="s">
        <v>20</v>
      </c>
      <c r="F205" s="245" t="s">
        <v>256</v>
      </c>
      <c r="G205" s="243"/>
      <c r="H205" s="246">
        <v>3701.421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242</v>
      </c>
      <c r="AU205" s="252" t="s">
        <v>88</v>
      </c>
      <c r="AV205" s="14" t="s">
        <v>142</v>
      </c>
      <c r="AW205" s="14" t="s">
        <v>40</v>
      </c>
      <c r="AX205" s="14" t="s">
        <v>22</v>
      </c>
      <c r="AY205" s="252" t="s">
        <v>137</v>
      </c>
    </row>
    <row r="206" spans="1:65" s="2" customFormat="1" ht="16.5" customHeight="1">
      <c r="A206" s="40"/>
      <c r="B206" s="41"/>
      <c r="C206" s="198" t="s">
        <v>210</v>
      </c>
      <c r="D206" s="198" t="s">
        <v>138</v>
      </c>
      <c r="E206" s="199" t="s">
        <v>1430</v>
      </c>
      <c r="F206" s="200" t="s">
        <v>1431</v>
      </c>
      <c r="G206" s="201" t="s">
        <v>285</v>
      </c>
      <c r="H206" s="202">
        <v>111</v>
      </c>
      <c r="I206" s="203"/>
      <c r="J206" s="204">
        <f>ROUND(I206*H206,2)</f>
        <v>0</v>
      </c>
      <c r="K206" s="200" t="s">
        <v>237</v>
      </c>
      <c r="L206" s="46"/>
      <c r="M206" s="205" t="s">
        <v>20</v>
      </c>
      <c r="N206" s="206" t="s">
        <v>50</v>
      </c>
      <c r="O206" s="86"/>
      <c r="P206" s="207">
        <f>O206*H206</f>
        <v>0</v>
      </c>
      <c r="Q206" s="207">
        <v>0</v>
      </c>
      <c r="R206" s="207">
        <f>Q206*H206</f>
        <v>0</v>
      </c>
      <c r="S206" s="207">
        <v>0</v>
      </c>
      <c r="T206" s="208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09" t="s">
        <v>142</v>
      </c>
      <c r="AT206" s="209" t="s">
        <v>138</v>
      </c>
      <c r="AU206" s="209" t="s">
        <v>88</v>
      </c>
      <c r="AY206" s="19" t="s">
        <v>137</v>
      </c>
      <c r="BE206" s="210">
        <f>IF(N206="základní",J206,0)</f>
        <v>0</v>
      </c>
      <c r="BF206" s="210">
        <f>IF(N206="snížená",J206,0)</f>
        <v>0</v>
      </c>
      <c r="BG206" s="210">
        <f>IF(N206="zákl. přenesená",J206,0)</f>
        <v>0</v>
      </c>
      <c r="BH206" s="210">
        <f>IF(N206="sníž. přenesená",J206,0)</f>
        <v>0</v>
      </c>
      <c r="BI206" s="210">
        <f>IF(N206="nulová",J206,0)</f>
        <v>0</v>
      </c>
      <c r="BJ206" s="19" t="s">
        <v>22</v>
      </c>
      <c r="BK206" s="210">
        <f>ROUND(I206*H206,2)</f>
        <v>0</v>
      </c>
      <c r="BL206" s="19" t="s">
        <v>142</v>
      </c>
      <c r="BM206" s="209" t="s">
        <v>1432</v>
      </c>
    </row>
    <row r="207" spans="1:47" s="2" customFormat="1" ht="12">
      <c r="A207" s="40"/>
      <c r="B207" s="41"/>
      <c r="C207" s="42"/>
      <c r="D207" s="211" t="s">
        <v>144</v>
      </c>
      <c r="E207" s="42"/>
      <c r="F207" s="212" t="s">
        <v>1433</v>
      </c>
      <c r="G207" s="42"/>
      <c r="H207" s="42"/>
      <c r="I207" s="213"/>
      <c r="J207" s="42"/>
      <c r="K207" s="42"/>
      <c r="L207" s="46"/>
      <c r="M207" s="214"/>
      <c r="N207" s="215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144</v>
      </c>
      <c r="AU207" s="19" t="s">
        <v>88</v>
      </c>
    </row>
    <row r="208" spans="1:47" s="2" customFormat="1" ht="12">
      <c r="A208" s="40"/>
      <c r="B208" s="41"/>
      <c r="C208" s="42"/>
      <c r="D208" s="229" t="s">
        <v>240</v>
      </c>
      <c r="E208" s="42"/>
      <c r="F208" s="230" t="s">
        <v>1434</v>
      </c>
      <c r="G208" s="42"/>
      <c r="H208" s="42"/>
      <c r="I208" s="213"/>
      <c r="J208" s="42"/>
      <c r="K208" s="42"/>
      <c r="L208" s="46"/>
      <c r="M208" s="214"/>
      <c r="N208" s="215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240</v>
      </c>
      <c r="AU208" s="19" t="s">
        <v>88</v>
      </c>
    </row>
    <row r="209" spans="1:47" s="2" customFormat="1" ht="12">
      <c r="A209" s="40"/>
      <c r="B209" s="41"/>
      <c r="C209" s="42"/>
      <c r="D209" s="211" t="s">
        <v>145</v>
      </c>
      <c r="E209" s="42"/>
      <c r="F209" s="216" t="s">
        <v>1421</v>
      </c>
      <c r="G209" s="42"/>
      <c r="H209" s="42"/>
      <c r="I209" s="213"/>
      <c r="J209" s="42"/>
      <c r="K209" s="42"/>
      <c r="L209" s="46"/>
      <c r="M209" s="214"/>
      <c r="N209" s="215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145</v>
      </c>
      <c r="AU209" s="19" t="s">
        <v>88</v>
      </c>
    </row>
    <row r="210" spans="1:51" s="13" customFormat="1" ht="12">
      <c r="A210" s="13"/>
      <c r="B210" s="231"/>
      <c r="C210" s="232"/>
      <c r="D210" s="211" t="s">
        <v>242</v>
      </c>
      <c r="E210" s="233" t="s">
        <v>20</v>
      </c>
      <c r="F210" s="234" t="s">
        <v>1435</v>
      </c>
      <c r="G210" s="232"/>
      <c r="H210" s="235">
        <v>111</v>
      </c>
      <c r="I210" s="236"/>
      <c r="J210" s="232"/>
      <c r="K210" s="232"/>
      <c r="L210" s="237"/>
      <c r="M210" s="238"/>
      <c r="N210" s="239"/>
      <c r="O210" s="239"/>
      <c r="P210" s="239"/>
      <c r="Q210" s="239"/>
      <c r="R210" s="239"/>
      <c r="S210" s="239"/>
      <c r="T210" s="24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1" t="s">
        <v>242</v>
      </c>
      <c r="AU210" s="241" t="s">
        <v>88</v>
      </c>
      <c r="AV210" s="13" t="s">
        <v>88</v>
      </c>
      <c r="AW210" s="13" t="s">
        <v>40</v>
      </c>
      <c r="AX210" s="13" t="s">
        <v>22</v>
      </c>
      <c r="AY210" s="241" t="s">
        <v>137</v>
      </c>
    </row>
    <row r="211" spans="1:65" s="2" customFormat="1" ht="16.5" customHeight="1">
      <c r="A211" s="40"/>
      <c r="B211" s="41"/>
      <c r="C211" s="263" t="s">
        <v>214</v>
      </c>
      <c r="D211" s="263" t="s">
        <v>290</v>
      </c>
      <c r="E211" s="264" t="s">
        <v>1436</v>
      </c>
      <c r="F211" s="265" t="s">
        <v>1437</v>
      </c>
      <c r="G211" s="266" t="s">
        <v>293</v>
      </c>
      <c r="H211" s="267">
        <v>199.8</v>
      </c>
      <c r="I211" s="268"/>
      <c r="J211" s="269">
        <f>ROUND(I211*H211,2)</f>
        <v>0</v>
      </c>
      <c r="K211" s="265" t="s">
        <v>237</v>
      </c>
      <c r="L211" s="270"/>
      <c r="M211" s="271" t="s">
        <v>20</v>
      </c>
      <c r="N211" s="272" t="s">
        <v>50</v>
      </c>
      <c r="O211" s="86"/>
      <c r="P211" s="207">
        <f>O211*H211</f>
        <v>0</v>
      </c>
      <c r="Q211" s="207">
        <v>1</v>
      </c>
      <c r="R211" s="207">
        <f>Q211*H211</f>
        <v>199.8</v>
      </c>
      <c r="S211" s="207">
        <v>0</v>
      </c>
      <c r="T211" s="208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09" t="s">
        <v>170</v>
      </c>
      <c r="AT211" s="209" t="s">
        <v>290</v>
      </c>
      <c r="AU211" s="209" t="s">
        <v>88</v>
      </c>
      <c r="AY211" s="19" t="s">
        <v>137</v>
      </c>
      <c r="BE211" s="210">
        <f>IF(N211="základní",J211,0)</f>
        <v>0</v>
      </c>
      <c r="BF211" s="210">
        <f>IF(N211="snížená",J211,0)</f>
        <v>0</v>
      </c>
      <c r="BG211" s="210">
        <f>IF(N211="zákl. přenesená",J211,0)</f>
        <v>0</v>
      </c>
      <c r="BH211" s="210">
        <f>IF(N211="sníž. přenesená",J211,0)</f>
        <v>0</v>
      </c>
      <c r="BI211" s="210">
        <f>IF(N211="nulová",J211,0)</f>
        <v>0</v>
      </c>
      <c r="BJ211" s="19" t="s">
        <v>22</v>
      </c>
      <c r="BK211" s="210">
        <f>ROUND(I211*H211,2)</f>
        <v>0</v>
      </c>
      <c r="BL211" s="19" t="s">
        <v>142</v>
      </c>
      <c r="BM211" s="209" t="s">
        <v>1438</v>
      </c>
    </row>
    <row r="212" spans="1:47" s="2" customFormat="1" ht="12">
      <c r="A212" s="40"/>
      <c r="B212" s="41"/>
      <c r="C212" s="42"/>
      <c r="D212" s="211" t="s">
        <v>144</v>
      </c>
      <c r="E212" s="42"/>
      <c r="F212" s="212" t="s">
        <v>1437</v>
      </c>
      <c r="G212" s="42"/>
      <c r="H212" s="42"/>
      <c r="I212" s="213"/>
      <c r="J212" s="42"/>
      <c r="K212" s="42"/>
      <c r="L212" s="46"/>
      <c r="M212" s="214"/>
      <c r="N212" s="215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144</v>
      </c>
      <c r="AU212" s="19" t="s">
        <v>88</v>
      </c>
    </row>
    <row r="213" spans="1:51" s="13" customFormat="1" ht="12">
      <c r="A213" s="13"/>
      <c r="B213" s="231"/>
      <c r="C213" s="232"/>
      <c r="D213" s="211" t="s">
        <v>242</v>
      </c>
      <c r="E213" s="233" t="s">
        <v>20</v>
      </c>
      <c r="F213" s="234" t="s">
        <v>1435</v>
      </c>
      <c r="G213" s="232"/>
      <c r="H213" s="235">
        <v>111</v>
      </c>
      <c r="I213" s="236"/>
      <c r="J213" s="232"/>
      <c r="K213" s="232"/>
      <c r="L213" s="237"/>
      <c r="M213" s="238"/>
      <c r="N213" s="239"/>
      <c r="O213" s="239"/>
      <c r="P213" s="239"/>
      <c r="Q213" s="239"/>
      <c r="R213" s="239"/>
      <c r="S213" s="239"/>
      <c r="T213" s="24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1" t="s">
        <v>242</v>
      </c>
      <c r="AU213" s="241" t="s">
        <v>88</v>
      </c>
      <c r="AV213" s="13" t="s">
        <v>88</v>
      </c>
      <c r="AW213" s="13" t="s">
        <v>40</v>
      </c>
      <c r="AX213" s="13" t="s">
        <v>79</v>
      </c>
      <c r="AY213" s="241" t="s">
        <v>137</v>
      </c>
    </row>
    <row r="214" spans="1:51" s="13" customFormat="1" ht="12">
      <c r="A214" s="13"/>
      <c r="B214" s="231"/>
      <c r="C214" s="232"/>
      <c r="D214" s="211" t="s">
        <v>242</v>
      </c>
      <c r="E214" s="233" t="s">
        <v>20</v>
      </c>
      <c r="F214" s="234" t="s">
        <v>1439</v>
      </c>
      <c r="G214" s="232"/>
      <c r="H214" s="235">
        <v>199.8</v>
      </c>
      <c r="I214" s="236"/>
      <c r="J214" s="232"/>
      <c r="K214" s="232"/>
      <c r="L214" s="237"/>
      <c r="M214" s="238"/>
      <c r="N214" s="239"/>
      <c r="O214" s="239"/>
      <c r="P214" s="239"/>
      <c r="Q214" s="239"/>
      <c r="R214" s="239"/>
      <c r="S214" s="239"/>
      <c r="T214" s="240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1" t="s">
        <v>242</v>
      </c>
      <c r="AU214" s="241" t="s">
        <v>88</v>
      </c>
      <c r="AV214" s="13" t="s">
        <v>88</v>
      </c>
      <c r="AW214" s="13" t="s">
        <v>40</v>
      </c>
      <c r="AX214" s="13" t="s">
        <v>22</v>
      </c>
      <c r="AY214" s="241" t="s">
        <v>137</v>
      </c>
    </row>
    <row r="215" spans="1:63" s="11" customFormat="1" ht="22.8" customHeight="1">
      <c r="A215" s="11"/>
      <c r="B215" s="184"/>
      <c r="C215" s="185"/>
      <c r="D215" s="186" t="s">
        <v>78</v>
      </c>
      <c r="E215" s="227" t="s">
        <v>174</v>
      </c>
      <c r="F215" s="227" t="s">
        <v>532</v>
      </c>
      <c r="G215" s="185"/>
      <c r="H215" s="185"/>
      <c r="I215" s="188"/>
      <c r="J215" s="228">
        <f>BK215</f>
        <v>0</v>
      </c>
      <c r="K215" s="185"/>
      <c r="L215" s="190"/>
      <c r="M215" s="191"/>
      <c r="N215" s="192"/>
      <c r="O215" s="192"/>
      <c r="P215" s="193">
        <f>SUM(P216:P228)</f>
        <v>0</v>
      </c>
      <c r="Q215" s="192"/>
      <c r="R215" s="193">
        <f>SUM(R216:R228)</f>
        <v>0.0017100000000000001</v>
      </c>
      <c r="S215" s="192"/>
      <c r="T215" s="194">
        <f>SUM(T216:T228)</f>
        <v>0</v>
      </c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R215" s="195" t="s">
        <v>22</v>
      </c>
      <c r="AT215" s="196" t="s">
        <v>78</v>
      </c>
      <c r="AU215" s="196" t="s">
        <v>22</v>
      </c>
      <c r="AY215" s="195" t="s">
        <v>137</v>
      </c>
      <c r="BK215" s="197">
        <f>SUM(BK216:BK228)</f>
        <v>0</v>
      </c>
    </row>
    <row r="216" spans="1:65" s="2" customFormat="1" ht="16.5" customHeight="1">
      <c r="A216" s="40"/>
      <c r="B216" s="41"/>
      <c r="C216" s="198" t="s">
        <v>400</v>
      </c>
      <c r="D216" s="198" t="s">
        <v>138</v>
      </c>
      <c r="E216" s="199" t="s">
        <v>1440</v>
      </c>
      <c r="F216" s="200" t="s">
        <v>1441</v>
      </c>
      <c r="G216" s="201" t="s">
        <v>270</v>
      </c>
      <c r="H216" s="202">
        <v>19</v>
      </c>
      <c r="I216" s="203"/>
      <c r="J216" s="204">
        <f>ROUND(I216*H216,2)</f>
        <v>0</v>
      </c>
      <c r="K216" s="200" t="s">
        <v>237</v>
      </c>
      <c r="L216" s="46"/>
      <c r="M216" s="205" t="s">
        <v>20</v>
      </c>
      <c r="N216" s="206" t="s">
        <v>50</v>
      </c>
      <c r="O216" s="86"/>
      <c r="P216" s="207">
        <f>O216*H216</f>
        <v>0</v>
      </c>
      <c r="Q216" s="207">
        <v>0</v>
      </c>
      <c r="R216" s="207">
        <f>Q216*H216</f>
        <v>0</v>
      </c>
      <c r="S216" s="207">
        <v>0</v>
      </c>
      <c r="T216" s="208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09" t="s">
        <v>142</v>
      </c>
      <c r="AT216" s="209" t="s">
        <v>138</v>
      </c>
      <c r="AU216" s="209" t="s">
        <v>88</v>
      </c>
      <c r="AY216" s="19" t="s">
        <v>137</v>
      </c>
      <c r="BE216" s="210">
        <f>IF(N216="základní",J216,0)</f>
        <v>0</v>
      </c>
      <c r="BF216" s="210">
        <f>IF(N216="snížená",J216,0)</f>
        <v>0</v>
      </c>
      <c r="BG216" s="210">
        <f>IF(N216="zákl. přenesená",J216,0)</f>
        <v>0</v>
      </c>
      <c r="BH216" s="210">
        <f>IF(N216="sníž. přenesená",J216,0)</f>
        <v>0</v>
      </c>
      <c r="BI216" s="210">
        <f>IF(N216="nulová",J216,0)</f>
        <v>0</v>
      </c>
      <c r="BJ216" s="19" t="s">
        <v>22</v>
      </c>
      <c r="BK216" s="210">
        <f>ROUND(I216*H216,2)</f>
        <v>0</v>
      </c>
      <c r="BL216" s="19" t="s">
        <v>142</v>
      </c>
      <c r="BM216" s="209" t="s">
        <v>1442</v>
      </c>
    </row>
    <row r="217" spans="1:47" s="2" customFormat="1" ht="12">
      <c r="A217" s="40"/>
      <c r="B217" s="41"/>
      <c r="C217" s="42"/>
      <c r="D217" s="211" t="s">
        <v>144</v>
      </c>
      <c r="E217" s="42"/>
      <c r="F217" s="212" t="s">
        <v>1443</v>
      </c>
      <c r="G217" s="42"/>
      <c r="H217" s="42"/>
      <c r="I217" s="213"/>
      <c r="J217" s="42"/>
      <c r="K217" s="42"/>
      <c r="L217" s="46"/>
      <c r="M217" s="214"/>
      <c r="N217" s="215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144</v>
      </c>
      <c r="AU217" s="19" t="s">
        <v>88</v>
      </c>
    </row>
    <row r="218" spans="1:47" s="2" customFormat="1" ht="12">
      <c r="A218" s="40"/>
      <c r="B218" s="41"/>
      <c r="C218" s="42"/>
      <c r="D218" s="229" t="s">
        <v>240</v>
      </c>
      <c r="E218" s="42"/>
      <c r="F218" s="230" t="s">
        <v>1444</v>
      </c>
      <c r="G218" s="42"/>
      <c r="H218" s="42"/>
      <c r="I218" s="213"/>
      <c r="J218" s="42"/>
      <c r="K218" s="42"/>
      <c r="L218" s="46"/>
      <c r="M218" s="214"/>
      <c r="N218" s="215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240</v>
      </c>
      <c r="AU218" s="19" t="s">
        <v>88</v>
      </c>
    </row>
    <row r="219" spans="1:47" s="2" customFormat="1" ht="12">
      <c r="A219" s="40"/>
      <c r="B219" s="41"/>
      <c r="C219" s="42"/>
      <c r="D219" s="211" t="s">
        <v>145</v>
      </c>
      <c r="E219" s="42"/>
      <c r="F219" s="216" t="s">
        <v>1421</v>
      </c>
      <c r="G219" s="42"/>
      <c r="H219" s="42"/>
      <c r="I219" s="213"/>
      <c r="J219" s="42"/>
      <c r="K219" s="42"/>
      <c r="L219" s="46"/>
      <c r="M219" s="214"/>
      <c r="N219" s="215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145</v>
      </c>
      <c r="AU219" s="19" t="s">
        <v>88</v>
      </c>
    </row>
    <row r="220" spans="1:65" s="2" customFormat="1" ht="16.5" customHeight="1">
      <c r="A220" s="40"/>
      <c r="B220" s="41"/>
      <c r="C220" s="198" t="s">
        <v>7</v>
      </c>
      <c r="D220" s="198" t="s">
        <v>138</v>
      </c>
      <c r="E220" s="199" t="s">
        <v>1445</v>
      </c>
      <c r="F220" s="200" t="s">
        <v>1446</v>
      </c>
      <c r="G220" s="201" t="s">
        <v>270</v>
      </c>
      <c r="H220" s="202">
        <v>19</v>
      </c>
      <c r="I220" s="203"/>
      <c r="J220" s="204">
        <f>ROUND(I220*H220,2)</f>
        <v>0</v>
      </c>
      <c r="K220" s="200" t="s">
        <v>237</v>
      </c>
      <c r="L220" s="46"/>
      <c r="M220" s="205" t="s">
        <v>20</v>
      </c>
      <c r="N220" s="206" t="s">
        <v>50</v>
      </c>
      <c r="O220" s="86"/>
      <c r="P220" s="207">
        <f>O220*H220</f>
        <v>0</v>
      </c>
      <c r="Q220" s="207">
        <v>9E-05</v>
      </c>
      <c r="R220" s="207">
        <f>Q220*H220</f>
        <v>0.0017100000000000001</v>
      </c>
      <c r="S220" s="207">
        <v>0</v>
      </c>
      <c r="T220" s="208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09" t="s">
        <v>142</v>
      </c>
      <c r="AT220" s="209" t="s">
        <v>138</v>
      </c>
      <c r="AU220" s="209" t="s">
        <v>88</v>
      </c>
      <c r="AY220" s="19" t="s">
        <v>137</v>
      </c>
      <c r="BE220" s="210">
        <f>IF(N220="základní",J220,0)</f>
        <v>0</v>
      </c>
      <c r="BF220" s="210">
        <f>IF(N220="snížená",J220,0)</f>
        <v>0</v>
      </c>
      <c r="BG220" s="210">
        <f>IF(N220="zákl. přenesená",J220,0)</f>
        <v>0</v>
      </c>
      <c r="BH220" s="210">
        <f>IF(N220="sníž. přenesená",J220,0)</f>
        <v>0</v>
      </c>
      <c r="BI220" s="210">
        <f>IF(N220="nulová",J220,0)</f>
        <v>0</v>
      </c>
      <c r="BJ220" s="19" t="s">
        <v>22</v>
      </c>
      <c r="BK220" s="210">
        <f>ROUND(I220*H220,2)</f>
        <v>0</v>
      </c>
      <c r="BL220" s="19" t="s">
        <v>142</v>
      </c>
      <c r="BM220" s="209" t="s">
        <v>1447</v>
      </c>
    </row>
    <row r="221" spans="1:47" s="2" customFormat="1" ht="12">
      <c r="A221" s="40"/>
      <c r="B221" s="41"/>
      <c r="C221" s="42"/>
      <c r="D221" s="211" t="s">
        <v>144</v>
      </c>
      <c r="E221" s="42"/>
      <c r="F221" s="212" t="s">
        <v>1448</v>
      </c>
      <c r="G221" s="42"/>
      <c r="H221" s="42"/>
      <c r="I221" s="213"/>
      <c r="J221" s="42"/>
      <c r="K221" s="42"/>
      <c r="L221" s="46"/>
      <c r="M221" s="214"/>
      <c r="N221" s="215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144</v>
      </c>
      <c r="AU221" s="19" t="s">
        <v>88</v>
      </c>
    </row>
    <row r="222" spans="1:47" s="2" customFormat="1" ht="12">
      <c r="A222" s="40"/>
      <c r="B222" s="41"/>
      <c r="C222" s="42"/>
      <c r="D222" s="229" t="s">
        <v>240</v>
      </c>
      <c r="E222" s="42"/>
      <c r="F222" s="230" t="s">
        <v>1449</v>
      </c>
      <c r="G222" s="42"/>
      <c r="H222" s="42"/>
      <c r="I222" s="213"/>
      <c r="J222" s="42"/>
      <c r="K222" s="42"/>
      <c r="L222" s="46"/>
      <c r="M222" s="214"/>
      <c r="N222" s="215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240</v>
      </c>
      <c r="AU222" s="19" t="s">
        <v>88</v>
      </c>
    </row>
    <row r="223" spans="1:47" s="2" customFormat="1" ht="12">
      <c r="A223" s="40"/>
      <c r="B223" s="41"/>
      <c r="C223" s="42"/>
      <c r="D223" s="211" t="s">
        <v>145</v>
      </c>
      <c r="E223" s="42"/>
      <c r="F223" s="216" t="s">
        <v>1421</v>
      </c>
      <c r="G223" s="42"/>
      <c r="H223" s="42"/>
      <c r="I223" s="213"/>
      <c r="J223" s="42"/>
      <c r="K223" s="42"/>
      <c r="L223" s="46"/>
      <c r="M223" s="214"/>
      <c r="N223" s="215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145</v>
      </c>
      <c r="AU223" s="19" t="s">
        <v>88</v>
      </c>
    </row>
    <row r="224" spans="1:51" s="13" customFormat="1" ht="12">
      <c r="A224" s="13"/>
      <c r="B224" s="231"/>
      <c r="C224" s="232"/>
      <c r="D224" s="211" t="s">
        <v>242</v>
      </c>
      <c r="E224" s="233" t="s">
        <v>20</v>
      </c>
      <c r="F224" s="234" t="s">
        <v>214</v>
      </c>
      <c r="G224" s="232"/>
      <c r="H224" s="235">
        <v>19</v>
      </c>
      <c r="I224" s="236"/>
      <c r="J224" s="232"/>
      <c r="K224" s="232"/>
      <c r="L224" s="237"/>
      <c r="M224" s="238"/>
      <c r="N224" s="239"/>
      <c r="O224" s="239"/>
      <c r="P224" s="239"/>
      <c r="Q224" s="239"/>
      <c r="R224" s="239"/>
      <c r="S224" s="239"/>
      <c r="T224" s="24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1" t="s">
        <v>242</v>
      </c>
      <c r="AU224" s="241" t="s">
        <v>88</v>
      </c>
      <c r="AV224" s="13" t="s">
        <v>88</v>
      </c>
      <c r="AW224" s="13" t="s">
        <v>40</v>
      </c>
      <c r="AX224" s="13" t="s">
        <v>22</v>
      </c>
      <c r="AY224" s="241" t="s">
        <v>137</v>
      </c>
    </row>
    <row r="225" spans="1:65" s="2" customFormat="1" ht="16.5" customHeight="1">
      <c r="A225" s="40"/>
      <c r="B225" s="41"/>
      <c r="C225" s="198" t="s">
        <v>415</v>
      </c>
      <c r="D225" s="198" t="s">
        <v>138</v>
      </c>
      <c r="E225" s="199" t="s">
        <v>1450</v>
      </c>
      <c r="F225" s="200" t="s">
        <v>1451</v>
      </c>
      <c r="G225" s="201" t="s">
        <v>270</v>
      </c>
      <c r="H225" s="202">
        <v>19</v>
      </c>
      <c r="I225" s="203"/>
      <c r="J225" s="204">
        <f>ROUND(I225*H225,2)</f>
        <v>0</v>
      </c>
      <c r="K225" s="200" t="s">
        <v>237</v>
      </c>
      <c r="L225" s="46"/>
      <c r="M225" s="205" t="s">
        <v>20</v>
      </c>
      <c r="N225" s="206" t="s">
        <v>50</v>
      </c>
      <c r="O225" s="86"/>
      <c r="P225" s="207">
        <f>O225*H225</f>
        <v>0</v>
      </c>
      <c r="Q225" s="207">
        <v>0</v>
      </c>
      <c r="R225" s="207">
        <f>Q225*H225</f>
        <v>0</v>
      </c>
      <c r="S225" s="207">
        <v>0</v>
      </c>
      <c r="T225" s="208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09" t="s">
        <v>142</v>
      </c>
      <c r="AT225" s="209" t="s">
        <v>138</v>
      </c>
      <c r="AU225" s="209" t="s">
        <v>88</v>
      </c>
      <c r="AY225" s="19" t="s">
        <v>137</v>
      </c>
      <c r="BE225" s="210">
        <f>IF(N225="základní",J225,0)</f>
        <v>0</v>
      </c>
      <c r="BF225" s="210">
        <f>IF(N225="snížená",J225,0)</f>
        <v>0</v>
      </c>
      <c r="BG225" s="210">
        <f>IF(N225="zákl. přenesená",J225,0)</f>
        <v>0</v>
      </c>
      <c r="BH225" s="210">
        <f>IF(N225="sníž. přenesená",J225,0)</f>
        <v>0</v>
      </c>
      <c r="BI225" s="210">
        <f>IF(N225="nulová",J225,0)</f>
        <v>0</v>
      </c>
      <c r="BJ225" s="19" t="s">
        <v>22</v>
      </c>
      <c r="BK225" s="210">
        <f>ROUND(I225*H225,2)</f>
        <v>0</v>
      </c>
      <c r="BL225" s="19" t="s">
        <v>142</v>
      </c>
      <c r="BM225" s="209" t="s">
        <v>1452</v>
      </c>
    </row>
    <row r="226" spans="1:47" s="2" customFormat="1" ht="12">
      <c r="A226" s="40"/>
      <c r="B226" s="41"/>
      <c r="C226" s="42"/>
      <c r="D226" s="211" t="s">
        <v>144</v>
      </c>
      <c r="E226" s="42"/>
      <c r="F226" s="212" t="s">
        <v>1453</v>
      </c>
      <c r="G226" s="42"/>
      <c r="H226" s="42"/>
      <c r="I226" s="213"/>
      <c r="J226" s="42"/>
      <c r="K226" s="42"/>
      <c r="L226" s="46"/>
      <c r="M226" s="214"/>
      <c r="N226" s="215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144</v>
      </c>
      <c r="AU226" s="19" t="s">
        <v>88</v>
      </c>
    </row>
    <row r="227" spans="1:47" s="2" customFormat="1" ht="12">
      <c r="A227" s="40"/>
      <c r="B227" s="41"/>
      <c r="C227" s="42"/>
      <c r="D227" s="229" t="s">
        <v>240</v>
      </c>
      <c r="E227" s="42"/>
      <c r="F227" s="230" t="s">
        <v>1454</v>
      </c>
      <c r="G227" s="42"/>
      <c r="H227" s="42"/>
      <c r="I227" s="213"/>
      <c r="J227" s="42"/>
      <c r="K227" s="42"/>
      <c r="L227" s="46"/>
      <c r="M227" s="214"/>
      <c r="N227" s="215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240</v>
      </c>
      <c r="AU227" s="19" t="s">
        <v>88</v>
      </c>
    </row>
    <row r="228" spans="1:47" s="2" customFormat="1" ht="12">
      <c r="A228" s="40"/>
      <c r="B228" s="41"/>
      <c r="C228" s="42"/>
      <c r="D228" s="211" t="s">
        <v>145</v>
      </c>
      <c r="E228" s="42"/>
      <c r="F228" s="216" t="s">
        <v>1421</v>
      </c>
      <c r="G228" s="42"/>
      <c r="H228" s="42"/>
      <c r="I228" s="213"/>
      <c r="J228" s="42"/>
      <c r="K228" s="42"/>
      <c r="L228" s="46"/>
      <c r="M228" s="214"/>
      <c r="N228" s="215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145</v>
      </c>
      <c r="AU228" s="19" t="s">
        <v>88</v>
      </c>
    </row>
    <row r="229" spans="1:63" s="11" customFormat="1" ht="22.8" customHeight="1">
      <c r="A229" s="11"/>
      <c r="B229" s="184"/>
      <c r="C229" s="185"/>
      <c r="D229" s="186" t="s">
        <v>78</v>
      </c>
      <c r="E229" s="227" t="s">
        <v>548</v>
      </c>
      <c r="F229" s="227" t="s">
        <v>549</v>
      </c>
      <c r="G229" s="185"/>
      <c r="H229" s="185"/>
      <c r="I229" s="188"/>
      <c r="J229" s="228">
        <f>BK229</f>
        <v>0</v>
      </c>
      <c r="K229" s="185"/>
      <c r="L229" s="190"/>
      <c r="M229" s="191"/>
      <c r="N229" s="192"/>
      <c r="O229" s="192"/>
      <c r="P229" s="193">
        <f>SUM(P230:P232)</f>
        <v>0</v>
      </c>
      <c r="Q229" s="192"/>
      <c r="R229" s="193">
        <f>SUM(R230:R232)</f>
        <v>0</v>
      </c>
      <c r="S229" s="192"/>
      <c r="T229" s="194">
        <f>SUM(T230:T232)</f>
        <v>0</v>
      </c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R229" s="195" t="s">
        <v>22</v>
      </c>
      <c r="AT229" s="196" t="s">
        <v>78</v>
      </c>
      <c r="AU229" s="196" t="s">
        <v>22</v>
      </c>
      <c r="AY229" s="195" t="s">
        <v>137</v>
      </c>
      <c r="BK229" s="197">
        <f>SUM(BK230:BK232)</f>
        <v>0</v>
      </c>
    </row>
    <row r="230" spans="1:65" s="2" customFormat="1" ht="21.75" customHeight="1">
      <c r="A230" s="40"/>
      <c r="B230" s="41"/>
      <c r="C230" s="198" t="s">
        <v>421</v>
      </c>
      <c r="D230" s="198" t="s">
        <v>138</v>
      </c>
      <c r="E230" s="199" t="s">
        <v>1455</v>
      </c>
      <c r="F230" s="200" t="s">
        <v>1456</v>
      </c>
      <c r="G230" s="201" t="s">
        <v>293</v>
      </c>
      <c r="H230" s="202">
        <v>2614.893</v>
      </c>
      <c r="I230" s="203"/>
      <c r="J230" s="204">
        <f>ROUND(I230*H230,2)</f>
        <v>0</v>
      </c>
      <c r="K230" s="200" t="s">
        <v>237</v>
      </c>
      <c r="L230" s="46"/>
      <c r="M230" s="205" t="s">
        <v>20</v>
      </c>
      <c r="N230" s="206" t="s">
        <v>50</v>
      </c>
      <c r="O230" s="86"/>
      <c r="P230" s="207">
        <f>O230*H230</f>
        <v>0</v>
      </c>
      <c r="Q230" s="207">
        <v>0</v>
      </c>
      <c r="R230" s="207">
        <f>Q230*H230</f>
        <v>0</v>
      </c>
      <c r="S230" s="207">
        <v>0</v>
      </c>
      <c r="T230" s="208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09" t="s">
        <v>142</v>
      </c>
      <c r="AT230" s="209" t="s">
        <v>138</v>
      </c>
      <c r="AU230" s="209" t="s">
        <v>88</v>
      </c>
      <c r="AY230" s="19" t="s">
        <v>137</v>
      </c>
      <c r="BE230" s="210">
        <f>IF(N230="základní",J230,0)</f>
        <v>0</v>
      </c>
      <c r="BF230" s="210">
        <f>IF(N230="snížená",J230,0)</f>
        <v>0</v>
      </c>
      <c r="BG230" s="210">
        <f>IF(N230="zákl. přenesená",J230,0)</f>
        <v>0</v>
      </c>
      <c r="BH230" s="210">
        <f>IF(N230="sníž. přenesená",J230,0)</f>
        <v>0</v>
      </c>
      <c r="BI230" s="210">
        <f>IF(N230="nulová",J230,0)</f>
        <v>0</v>
      </c>
      <c r="BJ230" s="19" t="s">
        <v>22</v>
      </c>
      <c r="BK230" s="210">
        <f>ROUND(I230*H230,2)</f>
        <v>0</v>
      </c>
      <c r="BL230" s="19" t="s">
        <v>142</v>
      </c>
      <c r="BM230" s="209" t="s">
        <v>1457</v>
      </c>
    </row>
    <row r="231" spans="1:47" s="2" customFormat="1" ht="12">
      <c r="A231" s="40"/>
      <c r="B231" s="41"/>
      <c r="C231" s="42"/>
      <c r="D231" s="211" t="s">
        <v>144</v>
      </c>
      <c r="E231" s="42"/>
      <c r="F231" s="212" t="s">
        <v>1458</v>
      </c>
      <c r="G231" s="42"/>
      <c r="H231" s="42"/>
      <c r="I231" s="213"/>
      <c r="J231" s="42"/>
      <c r="K231" s="42"/>
      <c r="L231" s="46"/>
      <c r="M231" s="214"/>
      <c r="N231" s="215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144</v>
      </c>
      <c r="AU231" s="19" t="s">
        <v>88</v>
      </c>
    </row>
    <row r="232" spans="1:47" s="2" customFormat="1" ht="12">
      <c r="A232" s="40"/>
      <c r="B232" s="41"/>
      <c r="C232" s="42"/>
      <c r="D232" s="229" t="s">
        <v>240</v>
      </c>
      <c r="E232" s="42"/>
      <c r="F232" s="230" t="s">
        <v>1459</v>
      </c>
      <c r="G232" s="42"/>
      <c r="H232" s="42"/>
      <c r="I232" s="213"/>
      <c r="J232" s="42"/>
      <c r="K232" s="42"/>
      <c r="L232" s="46"/>
      <c r="M232" s="217"/>
      <c r="N232" s="218"/>
      <c r="O232" s="219"/>
      <c r="P232" s="219"/>
      <c r="Q232" s="219"/>
      <c r="R232" s="219"/>
      <c r="S232" s="219"/>
      <c r="T232" s="22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240</v>
      </c>
      <c r="AU232" s="19" t="s">
        <v>88</v>
      </c>
    </row>
    <row r="233" spans="1:31" s="2" customFormat="1" ht="6.95" customHeight="1">
      <c r="A233" s="40"/>
      <c r="B233" s="61"/>
      <c r="C233" s="62"/>
      <c r="D233" s="62"/>
      <c r="E233" s="62"/>
      <c r="F233" s="62"/>
      <c r="G233" s="62"/>
      <c r="H233" s="62"/>
      <c r="I233" s="62"/>
      <c r="J233" s="62"/>
      <c r="K233" s="62"/>
      <c r="L233" s="46"/>
      <c r="M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</row>
  </sheetData>
  <sheetProtection password="CC35" sheet="1" objects="1" scenarios="1" formatColumns="0" formatRows="0" autoFilter="0"/>
  <autoFilter ref="C83:K232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9" r:id="rId1" display="https://podminky.urs.cz/item/CS_URS_2022_01/121151123"/>
    <hyperlink ref="F97" r:id="rId2" display="https://podminky.urs.cz/item/CS_URS_2022_01/122251106"/>
    <hyperlink ref="F102" r:id="rId3" display="https://podminky.urs.cz/item/CS_URS_2022_01/131251106"/>
    <hyperlink ref="F108" r:id="rId4" display="https://podminky.urs.cz/item/CS_URS_2022_01/162251102"/>
    <hyperlink ref="F123" r:id="rId5" display="https://podminky.urs.cz/item/CS_URS_2022_01/167151111"/>
    <hyperlink ref="F132" r:id="rId6" display="https://podminky.urs.cz/item/CS_URS_2022_01/171151103"/>
    <hyperlink ref="F139" r:id="rId7" display="https://podminky.urs.cz/item/CS_URS_2022_01/171152111"/>
    <hyperlink ref="F151" r:id="rId8" display="https://podminky.urs.cz/item/CS_URS_2022_01/171251101"/>
    <hyperlink ref="F158" r:id="rId9" display="https://podminky.urs.cz/item/CS_URS_2022_01/181451121"/>
    <hyperlink ref="F168" r:id="rId10" display="https://podminky.urs.cz/item/CS_URS_2022_01/181951112"/>
    <hyperlink ref="F172" r:id="rId11" display="https://podminky.urs.cz/item/CS_URS_2022_01/182351133"/>
    <hyperlink ref="F181" r:id="rId12" display="https://podminky.urs.cz/item/CS_URS_2022_01/183405291"/>
    <hyperlink ref="F188" r:id="rId13" display="https://podminky.urs.cz/item/CS_URS_2022_01/185804312"/>
    <hyperlink ref="F194" r:id="rId14" display="https://podminky.urs.cz/item/CS_URS_2022_01/564861111"/>
    <hyperlink ref="F201" r:id="rId15" display="https://podminky.urs.cz/item/CS_URS_2022_01/564952114"/>
    <hyperlink ref="F208" r:id="rId16" display="https://podminky.urs.cz/item/CS_URS_2022_01/569903311"/>
    <hyperlink ref="F218" r:id="rId17" display="https://podminky.urs.cz/item/CS_URS_2022_01/919112222"/>
    <hyperlink ref="F222" r:id="rId18" display="https://podminky.urs.cz/item/CS_URS_2022_01/919122121"/>
    <hyperlink ref="F227" r:id="rId19" display="https://podminky.urs.cz/item/CS_URS_2022_01/919735111"/>
    <hyperlink ref="F232" r:id="rId20" display="https://podminky.urs.cz/item/CS_URS_2022_01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109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88</v>
      </c>
    </row>
    <row r="4" spans="2:46" s="1" customFormat="1" ht="24.95" customHeight="1">
      <c r="B4" s="22"/>
      <c r="D4" s="132" t="s">
        <v>113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Librantický potok, Bukovina, výstavba suché retenční nádrže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114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1460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19</v>
      </c>
      <c r="E11" s="40"/>
      <c r="F11" s="138" t="s">
        <v>20</v>
      </c>
      <c r="G11" s="40"/>
      <c r="H11" s="40"/>
      <c r="I11" s="134" t="s">
        <v>21</v>
      </c>
      <c r="J11" s="138" t="s">
        <v>20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23</v>
      </c>
      <c r="E12" s="40"/>
      <c r="F12" s="138" t="s">
        <v>24</v>
      </c>
      <c r="G12" s="40"/>
      <c r="H12" s="40"/>
      <c r="I12" s="134" t="s">
        <v>25</v>
      </c>
      <c r="J12" s="139" t="str">
        <f>'Rekapitulace stavby'!AN8</f>
        <v>4. 4. 2022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29</v>
      </c>
      <c r="E14" s="40"/>
      <c r="F14" s="40"/>
      <c r="G14" s="40"/>
      <c r="H14" s="40"/>
      <c r="I14" s="134" t="s">
        <v>30</v>
      </c>
      <c r="J14" s="138" t="s">
        <v>31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32</v>
      </c>
      <c r="F15" s="40"/>
      <c r="G15" s="40"/>
      <c r="H15" s="40"/>
      <c r="I15" s="134" t="s">
        <v>33</v>
      </c>
      <c r="J15" s="138" t="s">
        <v>20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34</v>
      </c>
      <c r="E17" s="40"/>
      <c r="F17" s="40"/>
      <c r="G17" s="40"/>
      <c r="H17" s="40"/>
      <c r="I17" s="134" t="s">
        <v>30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33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36</v>
      </c>
      <c r="E20" s="40"/>
      <c r="F20" s="40"/>
      <c r="G20" s="40"/>
      <c r="H20" s="40"/>
      <c r="I20" s="134" t="s">
        <v>30</v>
      </c>
      <c r="J20" s="138" t="s">
        <v>37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38</v>
      </c>
      <c r="F21" s="40"/>
      <c r="G21" s="40"/>
      <c r="H21" s="40"/>
      <c r="I21" s="134" t="s">
        <v>33</v>
      </c>
      <c r="J21" s="138" t="s">
        <v>39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41</v>
      </c>
      <c r="E23" s="40"/>
      <c r="F23" s="40"/>
      <c r="G23" s="40"/>
      <c r="H23" s="40"/>
      <c r="I23" s="134" t="s">
        <v>30</v>
      </c>
      <c r="J23" s="138" t="s">
        <v>20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42</v>
      </c>
      <c r="F24" s="40"/>
      <c r="G24" s="40"/>
      <c r="H24" s="40"/>
      <c r="I24" s="134" t="s">
        <v>33</v>
      </c>
      <c r="J24" s="138" t="s">
        <v>20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43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20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45</v>
      </c>
      <c r="E30" s="40"/>
      <c r="F30" s="40"/>
      <c r="G30" s="40"/>
      <c r="H30" s="40"/>
      <c r="I30" s="40"/>
      <c r="J30" s="146">
        <f>ROUND(J81,2)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47</v>
      </c>
      <c r="G32" s="40"/>
      <c r="H32" s="40"/>
      <c r="I32" s="147" t="s">
        <v>46</v>
      </c>
      <c r="J32" s="147" t="s">
        <v>48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49</v>
      </c>
      <c r="E33" s="134" t="s">
        <v>50</v>
      </c>
      <c r="F33" s="149">
        <f>ROUND((SUM(BE81:BE100)),2)</f>
        <v>0</v>
      </c>
      <c r="G33" s="40"/>
      <c r="H33" s="40"/>
      <c r="I33" s="150">
        <v>0.21</v>
      </c>
      <c r="J33" s="149">
        <f>ROUND(((SUM(BE81:BE100))*I33),2)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51</v>
      </c>
      <c r="F34" s="149">
        <f>ROUND((SUM(BF81:BF100)),2)</f>
        <v>0</v>
      </c>
      <c r="G34" s="40"/>
      <c r="H34" s="40"/>
      <c r="I34" s="150">
        <v>0.15</v>
      </c>
      <c r="J34" s="149">
        <f>ROUND(((SUM(BF81:BF100))*I34),2)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52</v>
      </c>
      <c r="F35" s="149">
        <f>ROUND((SUM(BG81:BG100)),2)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53</v>
      </c>
      <c r="F36" s="149">
        <f>ROUND((SUM(BH81:BH100)),2)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54</v>
      </c>
      <c r="F37" s="149">
        <f>ROUND((SUM(BI81:BI100)),2)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55</v>
      </c>
      <c r="E39" s="153"/>
      <c r="F39" s="153"/>
      <c r="G39" s="154" t="s">
        <v>56</v>
      </c>
      <c r="H39" s="155" t="s">
        <v>57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116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Librantický potok, Bukovina, výstavba suché retenční nádrže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114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07 - Kontrolní měření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23</v>
      </c>
      <c r="D52" s="42"/>
      <c r="E52" s="42"/>
      <c r="F52" s="29" t="str">
        <f>F12</f>
        <v>Bukovina u Hradce Králové</v>
      </c>
      <c r="G52" s="42"/>
      <c r="H52" s="42"/>
      <c r="I52" s="34" t="s">
        <v>25</v>
      </c>
      <c r="J52" s="74" t="str">
        <f>IF(J12="","",J12)</f>
        <v>4. 4. 2022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29</v>
      </c>
      <c r="D54" s="42"/>
      <c r="E54" s="42"/>
      <c r="F54" s="29" t="str">
        <f>E15</f>
        <v>Povodí Labe, s.p.</v>
      </c>
      <c r="G54" s="42"/>
      <c r="H54" s="42"/>
      <c r="I54" s="34" t="s">
        <v>36</v>
      </c>
      <c r="J54" s="38" t="str">
        <f>E21</f>
        <v>Valbek, spol. s r.o., středisko Plzeň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34</v>
      </c>
      <c r="D55" s="42"/>
      <c r="E55" s="42"/>
      <c r="F55" s="29" t="str">
        <f>IF(E18="","",E18)</f>
        <v>Vyplň údaj</v>
      </c>
      <c r="G55" s="42"/>
      <c r="H55" s="42"/>
      <c r="I55" s="34" t="s">
        <v>41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117</v>
      </c>
      <c r="D57" s="164"/>
      <c r="E57" s="164"/>
      <c r="F57" s="164"/>
      <c r="G57" s="164"/>
      <c r="H57" s="164"/>
      <c r="I57" s="164"/>
      <c r="J57" s="165" t="s">
        <v>118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77</v>
      </c>
      <c r="D59" s="42"/>
      <c r="E59" s="42"/>
      <c r="F59" s="42"/>
      <c r="G59" s="42"/>
      <c r="H59" s="42"/>
      <c r="I59" s="42"/>
      <c r="J59" s="104">
        <f>J81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119</v>
      </c>
    </row>
    <row r="60" spans="1:31" s="9" customFormat="1" ht="24.95" customHeight="1">
      <c r="A60" s="9"/>
      <c r="B60" s="167"/>
      <c r="C60" s="168"/>
      <c r="D60" s="169" t="s">
        <v>221</v>
      </c>
      <c r="E60" s="170"/>
      <c r="F60" s="170"/>
      <c r="G60" s="170"/>
      <c r="H60" s="170"/>
      <c r="I60" s="170"/>
      <c r="J60" s="171">
        <f>J82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2" customFormat="1" ht="19.9" customHeight="1">
      <c r="A61" s="12"/>
      <c r="B61" s="221"/>
      <c r="C61" s="222"/>
      <c r="D61" s="223" t="s">
        <v>226</v>
      </c>
      <c r="E61" s="224"/>
      <c r="F61" s="224"/>
      <c r="G61" s="224"/>
      <c r="H61" s="224"/>
      <c r="I61" s="224"/>
      <c r="J61" s="225">
        <f>J83</f>
        <v>0</v>
      </c>
      <c r="K61" s="222"/>
      <c r="L61" s="226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2" customFormat="1" ht="21.8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3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3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pans="1:31" s="2" customFormat="1" ht="6.95" customHeight="1">
      <c r="A67" s="40"/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24.95" customHeight="1">
      <c r="A68" s="40"/>
      <c r="B68" s="41"/>
      <c r="C68" s="25" t="s">
        <v>121</v>
      </c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16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162" t="str">
        <f>E7</f>
        <v>Librantický potok, Bukovina, výstavba suché retenční nádrže</v>
      </c>
      <c r="F71" s="34"/>
      <c r="G71" s="34"/>
      <c r="H71" s="34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114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71" t="str">
        <f>E9</f>
        <v>SO 07 - Kontrolní měření</v>
      </c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23</v>
      </c>
      <c r="D75" s="42"/>
      <c r="E75" s="42"/>
      <c r="F75" s="29" t="str">
        <f>F12</f>
        <v>Bukovina u Hradce Králové</v>
      </c>
      <c r="G75" s="42"/>
      <c r="H75" s="42"/>
      <c r="I75" s="34" t="s">
        <v>25</v>
      </c>
      <c r="J75" s="74" t="str">
        <f>IF(J12="","",J12)</f>
        <v>4. 4. 2022</v>
      </c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5.65" customHeight="1">
      <c r="A77" s="40"/>
      <c r="B77" s="41"/>
      <c r="C77" s="34" t="s">
        <v>29</v>
      </c>
      <c r="D77" s="42"/>
      <c r="E77" s="42"/>
      <c r="F77" s="29" t="str">
        <f>E15</f>
        <v>Povodí Labe, s.p.</v>
      </c>
      <c r="G77" s="42"/>
      <c r="H77" s="42"/>
      <c r="I77" s="34" t="s">
        <v>36</v>
      </c>
      <c r="J77" s="38" t="str">
        <f>E21</f>
        <v>Valbek, spol. s r.o., středisko Plzeň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34</v>
      </c>
      <c r="D78" s="42"/>
      <c r="E78" s="42"/>
      <c r="F78" s="29" t="str">
        <f>IF(E18="","",E18)</f>
        <v>Vyplň údaj</v>
      </c>
      <c r="G78" s="42"/>
      <c r="H78" s="42"/>
      <c r="I78" s="34" t="s">
        <v>41</v>
      </c>
      <c r="J78" s="38" t="str">
        <f>E24</f>
        <v xml:space="preserve"> 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0.3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10" customFormat="1" ht="29.25" customHeight="1">
      <c r="A80" s="173"/>
      <c r="B80" s="174"/>
      <c r="C80" s="175" t="s">
        <v>122</v>
      </c>
      <c r="D80" s="176" t="s">
        <v>64</v>
      </c>
      <c r="E80" s="176" t="s">
        <v>60</v>
      </c>
      <c r="F80" s="176" t="s">
        <v>61</v>
      </c>
      <c r="G80" s="176" t="s">
        <v>123</v>
      </c>
      <c r="H80" s="176" t="s">
        <v>124</v>
      </c>
      <c r="I80" s="176" t="s">
        <v>125</v>
      </c>
      <c r="J80" s="176" t="s">
        <v>118</v>
      </c>
      <c r="K80" s="177" t="s">
        <v>126</v>
      </c>
      <c r="L80" s="178"/>
      <c r="M80" s="94" t="s">
        <v>20</v>
      </c>
      <c r="N80" s="95" t="s">
        <v>49</v>
      </c>
      <c r="O80" s="95" t="s">
        <v>127</v>
      </c>
      <c r="P80" s="95" t="s">
        <v>128</v>
      </c>
      <c r="Q80" s="95" t="s">
        <v>129</v>
      </c>
      <c r="R80" s="95" t="s">
        <v>130</v>
      </c>
      <c r="S80" s="95" t="s">
        <v>131</v>
      </c>
      <c r="T80" s="96" t="s">
        <v>132</v>
      </c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</row>
    <row r="81" spans="1:63" s="2" customFormat="1" ht="22.8" customHeight="1">
      <c r="A81" s="40"/>
      <c r="B81" s="41"/>
      <c r="C81" s="101" t="s">
        <v>133</v>
      </c>
      <c r="D81" s="42"/>
      <c r="E81" s="42"/>
      <c r="F81" s="42"/>
      <c r="G81" s="42"/>
      <c r="H81" s="42"/>
      <c r="I81" s="42"/>
      <c r="J81" s="179">
        <f>BK81</f>
        <v>0</v>
      </c>
      <c r="K81" s="42"/>
      <c r="L81" s="46"/>
      <c r="M81" s="97"/>
      <c r="N81" s="180"/>
      <c r="O81" s="98"/>
      <c r="P81" s="181">
        <f>P82</f>
        <v>0</v>
      </c>
      <c r="Q81" s="98"/>
      <c r="R81" s="181">
        <f>R82</f>
        <v>0.42330000000000007</v>
      </c>
      <c r="S81" s="98"/>
      <c r="T81" s="182">
        <f>T82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9" t="s">
        <v>78</v>
      </c>
      <c r="AU81" s="19" t="s">
        <v>119</v>
      </c>
      <c r="BK81" s="183">
        <f>BK82</f>
        <v>0</v>
      </c>
    </row>
    <row r="82" spans="1:63" s="11" customFormat="1" ht="25.9" customHeight="1">
      <c r="A82" s="11"/>
      <c r="B82" s="184"/>
      <c r="C82" s="185"/>
      <c r="D82" s="186" t="s">
        <v>78</v>
      </c>
      <c r="E82" s="187" t="s">
        <v>231</v>
      </c>
      <c r="F82" s="187" t="s">
        <v>232</v>
      </c>
      <c r="G82" s="185"/>
      <c r="H82" s="185"/>
      <c r="I82" s="188"/>
      <c r="J82" s="189">
        <f>BK82</f>
        <v>0</v>
      </c>
      <c r="K82" s="185"/>
      <c r="L82" s="190"/>
      <c r="M82" s="191"/>
      <c r="N82" s="192"/>
      <c r="O82" s="192"/>
      <c r="P82" s="193">
        <f>P83</f>
        <v>0</v>
      </c>
      <c r="Q82" s="192"/>
      <c r="R82" s="193">
        <f>R83</f>
        <v>0.42330000000000007</v>
      </c>
      <c r="S82" s="192"/>
      <c r="T82" s="194">
        <f>T83</f>
        <v>0</v>
      </c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R82" s="195" t="s">
        <v>22</v>
      </c>
      <c r="AT82" s="196" t="s">
        <v>78</v>
      </c>
      <c r="AU82" s="196" t="s">
        <v>79</v>
      </c>
      <c r="AY82" s="195" t="s">
        <v>137</v>
      </c>
      <c r="BK82" s="197">
        <f>BK83</f>
        <v>0</v>
      </c>
    </row>
    <row r="83" spans="1:63" s="11" customFormat="1" ht="22.8" customHeight="1">
      <c r="A83" s="11"/>
      <c r="B83" s="184"/>
      <c r="C83" s="185"/>
      <c r="D83" s="186" t="s">
        <v>78</v>
      </c>
      <c r="E83" s="227" t="s">
        <v>174</v>
      </c>
      <c r="F83" s="227" t="s">
        <v>532</v>
      </c>
      <c r="G83" s="185"/>
      <c r="H83" s="185"/>
      <c r="I83" s="188"/>
      <c r="J83" s="228">
        <f>BK83</f>
        <v>0</v>
      </c>
      <c r="K83" s="185"/>
      <c r="L83" s="190"/>
      <c r="M83" s="191"/>
      <c r="N83" s="192"/>
      <c r="O83" s="192"/>
      <c r="P83" s="193">
        <f>SUM(P84:P100)</f>
        <v>0</v>
      </c>
      <c r="Q83" s="192"/>
      <c r="R83" s="193">
        <f>SUM(R84:R100)</f>
        <v>0.42330000000000007</v>
      </c>
      <c r="S83" s="192"/>
      <c r="T83" s="194">
        <f>SUM(T84:T100)</f>
        <v>0</v>
      </c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R83" s="195" t="s">
        <v>22</v>
      </c>
      <c r="AT83" s="196" t="s">
        <v>78</v>
      </c>
      <c r="AU83" s="196" t="s">
        <v>22</v>
      </c>
      <c r="AY83" s="195" t="s">
        <v>137</v>
      </c>
      <c r="BK83" s="197">
        <f>SUM(BK84:BK100)</f>
        <v>0</v>
      </c>
    </row>
    <row r="84" spans="1:65" s="2" customFormat="1" ht="24.15" customHeight="1">
      <c r="A84" s="40"/>
      <c r="B84" s="41"/>
      <c r="C84" s="198" t="s">
        <v>22</v>
      </c>
      <c r="D84" s="198" t="s">
        <v>138</v>
      </c>
      <c r="E84" s="199" t="s">
        <v>1461</v>
      </c>
      <c r="F84" s="200" t="s">
        <v>1462</v>
      </c>
      <c r="G84" s="201" t="s">
        <v>141</v>
      </c>
      <c r="H84" s="202">
        <v>1</v>
      </c>
      <c r="I84" s="203"/>
      <c r="J84" s="204">
        <f>ROUND(I84*H84,2)</f>
        <v>0</v>
      </c>
      <c r="K84" s="200" t="s">
        <v>20</v>
      </c>
      <c r="L84" s="46"/>
      <c r="M84" s="205" t="s">
        <v>20</v>
      </c>
      <c r="N84" s="206" t="s">
        <v>50</v>
      </c>
      <c r="O84" s="86"/>
      <c r="P84" s="207">
        <f>O84*H84</f>
        <v>0</v>
      </c>
      <c r="Q84" s="207">
        <v>0.00195</v>
      </c>
      <c r="R84" s="207">
        <f>Q84*H84</f>
        <v>0.00195</v>
      </c>
      <c r="S84" s="207">
        <v>0</v>
      </c>
      <c r="T84" s="208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09" t="s">
        <v>142</v>
      </c>
      <c r="AT84" s="209" t="s">
        <v>138</v>
      </c>
      <c r="AU84" s="209" t="s">
        <v>88</v>
      </c>
      <c r="AY84" s="19" t="s">
        <v>137</v>
      </c>
      <c r="BE84" s="210">
        <f>IF(N84="základní",J84,0)</f>
        <v>0</v>
      </c>
      <c r="BF84" s="210">
        <f>IF(N84="snížená",J84,0)</f>
        <v>0</v>
      </c>
      <c r="BG84" s="210">
        <f>IF(N84="zákl. přenesená",J84,0)</f>
        <v>0</v>
      </c>
      <c r="BH84" s="210">
        <f>IF(N84="sníž. přenesená",J84,0)</f>
        <v>0</v>
      </c>
      <c r="BI84" s="210">
        <f>IF(N84="nulová",J84,0)</f>
        <v>0</v>
      </c>
      <c r="BJ84" s="19" t="s">
        <v>22</v>
      </c>
      <c r="BK84" s="210">
        <f>ROUND(I84*H84,2)</f>
        <v>0</v>
      </c>
      <c r="BL84" s="19" t="s">
        <v>142</v>
      </c>
      <c r="BM84" s="209" t="s">
        <v>1463</v>
      </c>
    </row>
    <row r="85" spans="1:47" s="2" customFormat="1" ht="12">
      <c r="A85" s="40"/>
      <c r="B85" s="41"/>
      <c r="C85" s="42"/>
      <c r="D85" s="211" t="s">
        <v>144</v>
      </c>
      <c r="E85" s="42"/>
      <c r="F85" s="212" t="s">
        <v>1462</v>
      </c>
      <c r="G85" s="42"/>
      <c r="H85" s="42"/>
      <c r="I85" s="213"/>
      <c r="J85" s="42"/>
      <c r="K85" s="42"/>
      <c r="L85" s="46"/>
      <c r="M85" s="214"/>
      <c r="N85" s="215"/>
      <c r="O85" s="86"/>
      <c r="P85" s="86"/>
      <c r="Q85" s="86"/>
      <c r="R85" s="86"/>
      <c r="S85" s="86"/>
      <c r="T85" s="87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144</v>
      </c>
      <c r="AU85" s="19" t="s">
        <v>88</v>
      </c>
    </row>
    <row r="86" spans="1:47" s="2" customFormat="1" ht="12">
      <c r="A86" s="40"/>
      <c r="B86" s="41"/>
      <c r="C86" s="42"/>
      <c r="D86" s="211" t="s">
        <v>145</v>
      </c>
      <c r="E86" s="42"/>
      <c r="F86" s="216" t="s">
        <v>1464</v>
      </c>
      <c r="G86" s="42"/>
      <c r="H86" s="42"/>
      <c r="I86" s="213"/>
      <c r="J86" s="42"/>
      <c r="K86" s="42"/>
      <c r="L86" s="46"/>
      <c r="M86" s="214"/>
      <c r="N86" s="215"/>
      <c r="O86" s="86"/>
      <c r="P86" s="86"/>
      <c r="Q86" s="86"/>
      <c r="R86" s="86"/>
      <c r="S86" s="86"/>
      <c r="T86" s="87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145</v>
      </c>
      <c r="AU86" s="19" t="s">
        <v>88</v>
      </c>
    </row>
    <row r="87" spans="1:65" s="2" customFormat="1" ht="24.15" customHeight="1">
      <c r="A87" s="40"/>
      <c r="B87" s="41"/>
      <c r="C87" s="198" t="s">
        <v>88</v>
      </c>
      <c r="D87" s="198" t="s">
        <v>138</v>
      </c>
      <c r="E87" s="199" t="s">
        <v>1465</v>
      </c>
      <c r="F87" s="200" t="s">
        <v>1466</v>
      </c>
      <c r="G87" s="201" t="s">
        <v>141</v>
      </c>
      <c r="H87" s="202">
        <v>1</v>
      </c>
      <c r="I87" s="203"/>
      <c r="J87" s="204">
        <f>ROUND(I87*H87,2)</f>
        <v>0</v>
      </c>
      <c r="K87" s="200" t="s">
        <v>20</v>
      </c>
      <c r="L87" s="46"/>
      <c r="M87" s="205" t="s">
        <v>20</v>
      </c>
      <c r="N87" s="206" t="s">
        <v>50</v>
      </c>
      <c r="O87" s="86"/>
      <c r="P87" s="207">
        <f>O87*H87</f>
        <v>0</v>
      </c>
      <c r="Q87" s="207">
        <v>0.00195</v>
      </c>
      <c r="R87" s="207">
        <f>Q87*H87</f>
        <v>0.00195</v>
      </c>
      <c r="S87" s="207">
        <v>0</v>
      </c>
      <c r="T87" s="208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09" t="s">
        <v>142</v>
      </c>
      <c r="AT87" s="209" t="s">
        <v>138</v>
      </c>
      <c r="AU87" s="209" t="s">
        <v>88</v>
      </c>
      <c r="AY87" s="19" t="s">
        <v>137</v>
      </c>
      <c r="BE87" s="210">
        <f>IF(N87="základní",J87,0)</f>
        <v>0</v>
      </c>
      <c r="BF87" s="210">
        <f>IF(N87="snížená",J87,0)</f>
        <v>0</v>
      </c>
      <c r="BG87" s="210">
        <f>IF(N87="zákl. přenesená",J87,0)</f>
        <v>0</v>
      </c>
      <c r="BH87" s="210">
        <f>IF(N87="sníž. přenesená",J87,0)</f>
        <v>0</v>
      </c>
      <c r="BI87" s="210">
        <f>IF(N87="nulová",J87,0)</f>
        <v>0</v>
      </c>
      <c r="BJ87" s="19" t="s">
        <v>22</v>
      </c>
      <c r="BK87" s="210">
        <f>ROUND(I87*H87,2)</f>
        <v>0</v>
      </c>
      <c r="BL87" s="19" t="s">
        <v>142</v>
      </c>
      <c r="BM87" s="209" t="s">
        <v>1467</v>
      </c>
    </row>
    <row r="88" spans="1:47" s="2" customFormat="1" ht="12">
      <c r="A88" s="40"/>
      <c r="B88" s="41"/>
      <c r="C88" s="42"/>
      <c r="D88" s="211" t="s">
        <v>144</v>
      </c>
      <c r="E88" s="42"/>
      <c r="F88" s="212" t="s">
        <v>1466</v>
      </c>
      <c r="G88" s="42"/>
      <c r="H88" s="42"/>
      <c r="I88" s="213"/>
      <c r="J88" s="42"/>
      <c r="K88" s="42"/>
      <c r="L88" s="46"/>
      <c r="M88" s="214"/>
      <c r="N88" s="215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144</v>
      </c>
      <c r="AU88" s="19" t="s">
        <v>88</v>
      </c>
    </row>
    <row r="89" spans="1:47" s="2" customFormat="1" ht="12">
      <c r="A89" s="40"/>
      <c r="B89" s="41"/>
      <c r="C89" s="42"/>
      <c r="D89" s="211" t="s">
        <v>145</v>
      </c>
      <c r="E89" s="42"/>
      <c r="F89" s="216" t="s">
        <v>1464</v>
      </c>
      <c r="G89" s="42"/>
      <c r="H89" s="42"/>
      <c r="I89" s="213"/>
      <c r="J89" s="42"/>
      <c r="K89" s="42"/>
      <c r="L89" s="46"/>
      <c r="M89" s="214"/>
      <c r="N89" s="215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145</v>
      </c>
      <c r="AU89" s="19" t="s">
        <v>88</v>
      </c>
    </row>
    <row r="90" spans="1:65" s="2" customFormat="1" ht="16.5" customHeight="1">
      <c r="A90" s="40"/>
      <c r="B90" s="41"/>
      <c r="C90" s="198" t="s">
        <v>151</v>
      </c>
      <c r="D90" s="198" t="s">
        <v>138</v>
      </c>
      <c r="E90" s="199" t="s">
        <v>1468</v>
      </c>
      <c r="F90" s="200" t="s">
        <v>1469</v>
      </c>
      <c r="G90" s="201" t="s">
        <v>141</v>
      </c>
      <c r="H90" s="202">
        <v>1</v>
      </c>
      <c r="I90" s="203"/>
      <c r="J90" s="204">
        <f>ROUND(I90*H90,2)</f>
        <v>0</v>
      </c>
      <c r="K90" s="200" t="s">
        <v>20</v>
      </c>
      <c r="L90" s="46"/>
      <c r="M90" s="205" t="s">
        <v>20</v>
      </c>
      <c r="N90" s="206" t="s">
        <v>50</v>
      </c>
      <c r="O90" s="86"/>
      <c r="P90" s="207">
        <f>O90*H90</f>
        <v>0</v>
      </c>
      <c r="Q90" s="207">
        <v>0.00195</v>
      </c>
      <c r="R90" s="207">
        <f>Q90*H90</f>
        <v>0.00195</v>
      </c>
      <c r="S90" s="207">
        <v>0</v>
      </c>
      <c r="T90" s="208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09" t="s">
        <v>142</v>
      </c>
      <c r="AT90" s="209" t="s">
        <v>138</v>
      </c>
      <c r="AU90" s="209" t="s">
        <v>88</v>
      </c>
      <c r="AY90" s="19" t="s">
        <v>137</v>
      </c>
      <c r="BE90" s="210">
        <f>IF(N90="základní",J90,0)</f>
        <v>0</v>
      </c>
      <c r="BF90" s="210">
        <f>IF(N90="snížená",J90,0)</f>
        <v>0</v>
      </c>
      <c r="BG90" s="210">
        <f>IF(N90="zákl. přenesená",J90,0)</f>
        <v>0</v>
      </c>
      <c r="BH90" s="210">
        <f>IF(N90="sníž. přenesená",J90,0)</f>
        <v>0</v>
      </c>
      <c r="BI90" s="210">
        <f>IF(N90="nulová",J90,0)</f>
        <v>0</v>
      </c>
      <c r="BJ90" s="19" t="s">
        <v>22</v>
      </c>
      <c r="BK90" s="210">
        <f>ROUND(I90*H90,2)</f>
        <v>0</v>
      </c>
      <c r="BL90" s="19" t="s">
        <v>142</v>
      </c>
      <c r="BM90" s="209" t="s">
        <v>1470</v>
      </c>
    </row>
    <row r="91" spans="1:47" s="2" customFormat="1" ht="12">
      <c r="A91" s="40"/>
      <c r="B91" s="41"/>
      <c r="C91" s="42"/>
      <c r="D91" s="211" t="s">
        <v>144</v>
      </c>
      <c r="E91" s="42"/>
      <c r="F91" s="212" t="s">
        <v>1469</v>
      </c>
      <c r="G91" s="42"/>
      <c r="H91" s="42"/>
      <c r="I91" s="213"/>
      <c r="J91" s="42"/>
      <c r="K91" s="42"/>
      <c r="L91" s="46"/>
      <c r="M91" s="214"/>
      <c r="N91" s="215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144</v>
      </c>
      <c r="AU91" s="19" t="s">
        <v>88</v>
      </c>
    </row>
    <row r="92" spans="1:47" s="2" customFormat="1" ht="12">
      <c r="A92" s="40"/>
      <c r="B92" s="41"/>
      <c r="C92" s="42"/>
      <c r="D92" s="211" t="s">
        <v>145</v>
      </c>
      <c r="E92" s="42"/>
      <c r="F92" s="216" t="s">
        <v>1464</v>
      </c>
      <c r="G92" s="42"/>
      <c r="H92" s="42"/>
      <c r="I92" s="213"/>
      <c r="J92" s="42"/>
      <c r="K92" s="42"/>
      <c r="L92" s="46"/>
      <c r="M92" s="214"/>
      <c r="N92" s="215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145</v>
      </c>
      <c r="AU92" s="19" t="s">
        <v>88</v>
      </c>
    </row>
    <row r="93" spans="1:65" s="2" customFormat="1" ht="16.5" customHeight="1">
      <c r="A93" s="40"/>
      <c r="B93" s="41"/>
      <c r="C93" s="198" t="s">
        <v>142</v>
      </c>
      <c r="D93" s="198" t="s">
        <v>138</v>
      </c>
      <c r="E93" s="199" t="s">
        <v>1471</v>
      </c>
      <c r="F93" s="200" t="s">
        <v>1472</v>
      </c>
      <c r="G93" s="201" t="s">
        <v>141</v>
      </c>
      <c r="H93" s="202">
        <v>1</v>
      </c>
      <c r="I93" s="203"/>
      <c r="J93" s="204">
        <f>ROUND(I93*H93,2)</f>
        <v>0</v>
      </c>
      <c r="K93" s="200" t="s">
        <v>20</v>
      </c>
      <c r="L93" s="46"/>
      <c r="M93" s="205" t="s">
        <v>20</v>
      </c>
      <c r="N93" s="206" t="s">
        <v>50</v>
      </c>
      <c r="O93" s="86"/>
      <c r="P93" s="207">
        <f>O93*H93</f>
        <v>0</v>
      </c>
      <c r="Q93" s="207">
        <v>0.00195</v>
      </c>
      <c r="R93" s="207">
        <f>Q93*H93</f>
        <v>0.00195</v>
      </c>
      <c r="S93" s="207">
        <v>0</v>
      </c>
      <c r="T93" s="208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09" t="s">
        <v>142</v>
      </c>
      <c r="AT93" s="209" t="s">
        <v>138</v>
      </c>
      <c r="AU93" s="209" t="s">
        <v>88</v>
      </c>
      <c r="AY93" s="19" t="s">
        <v>137</v>
      </c>
      <c r="BE93" s="210">
        <f>IF(N93="základní",J93,0)</f>
        <v>0</v>
      </c>
      <c r="BF93" s="210">
        <f>IF(N93="snížená",J93,0)</f>
        <v>0</v>
      </c>
      <c r="BG93" s="210">
        <f>IF(N93="zákl. přenesená",J93,0)</f>
        <v>0</v>
      </c>
      <c r="BH93" s="210">
        <f>IF(N93="sníž. přenesená",J93,0)</f>
        <v>0</v>
      </c>
      <c r="BI93" s="210">
        <f>IF(N93="nulová",J93,0)</f>
        <v>0</v>
      </c>
      <c r="BJ93" s="19" t="s">
        <v>22</v>
      </c>
      <c r="BK93" s="210">
        <f>ROUND(I93*H93,2)</f>
        <v>0</v>
      </c>
      <c r="BL93" s="19" t="s">
        <v>142</v>
      </c>
      <c r="BM93" s="209" t="s">
        <v>1473</v>
      </c>
    </row>
    <row r="94" spans="1:47" s="2" customFormat="1" ht="12">
      <c r="A94" s="40"/>
      <c r="B94" s="41"/>
      <c r="C94" s="42"/>
      <c r="D94" s="211" t="s">
        <v>144</v>
      </c>
      <c r="E94" s="42"/>
      <c r="F94" s="212" t="s">
        <v>1472</v>
      </c>
      <c r="G94" s="42"/>
      <c r="H94" s="42"/>
      <c r="I94" s="213"/>
      <c r="J94" s="42"/>
      <c r="K94" s="42"/>
      <c r="L94" s="46"/>
      <c r="M94" s="214"/>
      <c r="N94" s="215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144</v>
      </c>
      <c r="AU94" s="19" t="s">
        <v>88</v>
      </c>
    </row>
    <row r="95" spans="1:47" s="2" customFormat="1" ht="12">
      <c r="A95" s="40"/>
      <c r="B95" s="41"/>
      <c r="C95" s="42"/>
      <c r="D95" s="211" t="s">
        <v>145</v>
      </c>
      <c r="E95" s="42"/>
      <c r="F95" s="216" t="s">
        <v>1474</v>
      </c>
      <c r="G95" s="42"/>
      <c r="H95" s="42"/>
      <c r="I95" s="213"/>
      <c r="J95" s="42"/>
      <c r="K95" s="42"/>
      <c r="L95" s="46"/>
      <c r="M95" s="214"/>
      <c r="N95" s="215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145</v>
      </c>
      <c r="AU95" s="19" t="s">
        <v>88</v>
      </c>
    </row>
    <row r="96" spans="1:65" s="2" customFormat="1" ht="16.5" customHeight="1">
      <c r="A96" s="40"/>
      <c r="B96" s="41"/>
      <c r="C96" s="198" t="s">
        <v>136</v>
      </c>
      <c r="D96" s="198" t="s">
        <v>138</v>
      </c>
      <c r="E96" s="199" t="s">
        <v>1475</v>
      </c>
      <c r="F96" s="200" t="s">
        <v>1476</v>
      </c>
      <c r="G96" s="201" t="s">
        <v>270</v>
      </c>
      <c r="H96" s="202">
        <v>6</v>
      </c>
      <c r="I96" s="203"/>
      <c r="J96" s="204">
        <f>ROUND(I96*H96,2)</f>
        <v>0</v>
      </c>
      <c r="K96" s="200" t="s">
        <v>237</v>
      </c>
      <c r="L96" s="46"/>
      <c r="M96" s="205" t="s">
        <v>20</v>
      </c>
      <c r="N96" s="206" t="s">
        <v>50</v>
      </c>
      <c r="O96" s="86"/>
      <c r="P96" s="207">
        <f>O96*H96</f>
        <v>0</v>
      </c>
      <c r="Q96" s="207">
        <v>0.06925</v>
      </c>
      <c r="R96" s="207">
        <f>Q96*H96</f>
        <v>0.41550000000000004</v>
      </c>
      <c r="S96" s="207">
        <v>0</v>
      </c>
      <c r="T96" s="208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09" t="s">
        <v>142</v>
      </c>
      <c r="AT96" s="209" t="s">
        <v>138</v>
      </c>
      <c r="AU96" s="209" t="s">
        <v>88</v>
      </c>
      <c r="AY96" s="19" t="s">
        <v>137</v>
      </c>
      <c r="BE96" s="210">
        <f>IF(N96="základní",J96,0)</f>
        <v>0</v>
      </c>
      <c r="BF96" s="210">
        <f>IF(N96="snížená",J96,0)</f>
        <v>0</v>
      </c>
      <c r="BG96" s="210">
        <f>IF(N96="zákl. přenesená",J96,0)</f>
        <v>0</v>
      </c>
      <c r="BH96" s="210">
        <f>IF(N96="sníž. přenesená",J96,0)</f>
        <v>0</v>
      </c>
      <c r="BI96" s="210">
        <f>IF(N96="nulová",J96,0)</f>
        <v>0</v>
      </c>
      <c r="BJ96" s="19" t="s">
        <v>22</v>
      </c>
      <c r="BK96" s="210">
        <f>ROUND(I96*H96,2)</f>
        <v>0</v>
      </c>
      <c r="BL96" s="19" t="s">
        <v>142</v>
      </c>
      <c r="BM96" s="209" t="s">
        <v>1477</v>
      </c>
    </row>
    <row r="97" spans="1:47" s="2" customFormat="1" ht="12">
      <c r="A97" s="40"/>
      <c r="B97" s="41"/>
      <c r="C97" s="42"/>
      <c r="D97" s="211" t="s">
        <v>144</v>
      </c>
      <c r="E97" s="42"/>
      <c r="F97" s="212" t="s">
        <v>1478</v>
      </c>
      <c r="G97" s="42"/>
      <c r="H97" s="42"/>
      <c r="I97" s="213"/>
      <c r="J97" s="42"/>
      <c r="K97" s="42"/>
      <c r="L97" s="46"/>
      <c r="M97" s="214"/>
      <c r="N97" s="215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144</v>
      </c>
      <c r="AU97" s="19" t="s">
        <v>88</v>
      </c>
    </row>
    <row r="98" spans="1:47" s="2" customFormat="1" ht="12">
      <c r="A98" s="40"/>
      <c r="B98" s="41"/>
      <c r="C98" s="42"/>
      <c r="D98" s="229" t="s">
        <v>240</v>
      </c>
      <c r="E98" s="42"/>
      <c r="F98" s="230" t="s">
        <v>1479</v>
      </c>
      <c r="G98" s="42"/>
      <c r="H98" s="42"/>
      <c r="I98" s="213"/>
      <c r="J98" s="42"/>
      <c r="K98" s="42"/>
      <c r="L98" s="46"/>
      <c r="M98" s="214"/>
      <c r="N98" s="215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240</v>
      </c>
      <c r="AU98" s="19" t="s">
        <v>88</v>
      </c>
    </row>
    <row r="99" spans="1:47" s="2" customFormat="1" ht="12">
      <c r="A99" s="40"/>
      <c r="B99" s="41"/>
      <c r="C99" s="42"/>
      <c r="D99" s="211" t="s">
        <v>145</v>
      </c>
      <c r="E99" s="42"/>
      <c r="F99" s="216" t="s">
        <v>1073</v>
      </c>
      <c r="G99" s="42"/>
      <c r="H99" s="42"/>
      <c r="I99" s="213"/>
      <c r="J99" s="42"/>
      <c r="K99" s="42"/>
      <c r="L99" s="46"/>
      <c r="M99" s="214"/>
      <c r="N99" s="215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145</v>
      </c>
      <c r="AU99" s="19" t="s">
        <v>88</v>
      </c>
    </row>
    <row r="100" spans="1:51" s="13" customFormat="1" ht="12">
      <c r="A100" s="13"/>
      <c r="B100" s="231"/>
      <c r="C100" s="232"/>
      <c r="D100" s="211" t="s">
        <v>242</v>
      </c>
      <c r="E100" s="233" t="s">
        <v>20</v>
      </c>
      <c r="F100" s="234" t="s">
        <v>162</v>
      </c>
      <c r="G100" s="232"/>
      <c r="H100" s="235">
        <v>6</v>
      </c>
      <c r="I100" s="236"/>
      <c r="J100" s="232"/>
      <c r="K100" s="232"/>
      <c r="L100" s="237"/>
      <c r="M100" s="284"/>
      <c r="N100" s="285"/>
      <c r="O100" s="285"/>
      <c r="P100" s="285"/>
      <c r="Q100" s="285"/>
      <c r="R100" s="285"/>
      <c r="S100" s="285"/>
      <c r="T100" s="286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1" t="s">
        <v>242</v>
      </c>
      <c r="AU100" s="241" t="s">
        <v>88</v>
      </c>
      <c r="AV100" s="13" t="s">
        <v>88</v>
      </c>
      <c r="AW100" s="13" t="s">
        <v>40</v>
      </c>
      <c r="AX100" s="13" t="s">
        <v>22</v>
      </c>
      <c r="AY100" s="241" t="s">
        <v>137</v>
      </c>
    </row>
    <row r="101" spans="1:31" s="2" customFormat="1" ht="6.95" customHeight="1">
      <c r="A101" s="40"/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46"/>
      <c r="M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</sheetData>
  <sheetProtection password="CC35" sheet="1" objects="1" scenarios="1" formatColumns="0" formatRows="0" autoFilter="0"/>
  <autoFilter ref="C80:K100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98" r:id="rId1" display="https://podminky.urs.cz/item/CS_URS_2022_01/936501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Dědeček Petr, Ing.</dc:creator>
  <cp:keywords/>
  <dc:description/>
  <cp:lastModifiedBy>Dědeček Petr, Ing.</cp:lastModifiedBy>
  <dcterms:created xsi:type="dcterms:W3CDTF">2022-04-04T05:01:24Z</dcterms:created>
  <dcterms:modified xsi:type="dcterms:W3CDTF">2022-04-04T05:01:39Z</dcterms:modified>
  <cp:category/>
  <cp:version/>
  <cp:contentType/>
  <cp:contentStatus/>
</cp:coreProperties>
</file>