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Stavební část" sheetId="2" r:id="rId2"/>
    <sheet name="100 - Chlazení" sheetId="3" r:id="rId3"/>
    <sheet name="200 - Kanalizace" sheetId="4" r:id="rId4"/>
    <sheet name="300 - Elektro" sheetId="5" r:id="rId5"/>
    <sheet name="VRN - Vedlejší rozpočtové..." sheetId="6" r:id="rId6"/>
  </sheets>
  <definedNames>
    <definedName name="_xlnm.Print_Area" localSheetId="0">'Rekapitulace stavby'!$D$4:$AO$76,'Rekapitulace stavby'!$C$82:$AQ$100</definedName>
    <definedName name="_xlnm._FilterDatabase" localSheetId="1" hidden="1">'001 - Stavební část'!$C$131:$K$324</definedName>
    <definedName name="_xlnm.Print_Area" localSheetId="1">'001 - Stavební část'!$C$4:$J$76,'001 - Stavební část'!$C$82:$J$113,'001 - Stavební část'!$C$119:$K$324</definedName>
    <definedName name="_xlnm._FilterDatabase" localSheetId="2" hidden="1">'100 - Chlazení'!$C$118:$K$180</definedName>
    <definedName name="_xlnm.Print_Area" localSheetId="2">'100 - Chlazení'!$C$4:$J$76,'100 - Chlazení'!$C$82:$J$100,'100 - Chlazení'!$C$106:$K$180</definedName>
    <definedName name="_xlnm._FilterDatabase" localSheetId="3" hidden="1">'200 - Kanalizace'!$C$120:$K$141</definedName>
    <definedName name="_xlnm.Print_Area" localSheetId="3">'200 - Kanalizace'!$C$4:$J$76,'200 - Kanalizace'!$C$82:$J$102,'200 - Kanalizace'!$C$108:$K$141</definedName>
    <definedName name="_xlnm._FilterDatabase" localSheetId="4" hidden="1">'300 - Elektro'!$C$120:$K$148</definedName>
    <definedName name="_xlnm.Print_Area" localSheetId="4">'300 - Elektro'!$C$4:$J$76,'300 - Elektro'!$C$82:$J$102,'300 - Elektro'!$C$108:$K$148</definedName>
    <definedName name="_xlnm._FilterDatabase" localSheetId="5" hidden="1">'VRN - Vedlejší rozpočtové...'!$C$123:$K$146</definedName>
    <definedName name="_xlnm.Print_Area" localSheetId="5">'VRN - Vedlejší rozpočtové...'!$C$4:$J$76,'VRN - Vedlejší rozpočtové...'!$C$82:$J$105,'VRN - Vedlejší rozpočtové...'!$C$111:$K$146</definedName>
    <definedName name="_xlnm.Print_Titles" localSheetId="0">'Rekapitulace stavby'!$92:$92</definedName>
    <definedName name="_xlnm.Print_Titles" localSheetId="1">'001 - Stavební část'!$131:$131</definedName>
    <definedName name="_xlnm.Print_Titles" localSheetId="2">'100 - Chlazení'!$118:$118</definedName>
    <definedName name="_xlnm.Print_Titles" localSheetId="3">'200 - Kanalizace'!$120:$120</definedName>
    <definedName name="_xlnm.Print_Titles" localSheetId="4">'300 - Elektro'!$120:$120</definedName>
    <definedName name="_xlnm.Print_Titles" localSheetId="5">'VRN - Vedlejší rozpočtové...'!$123:$123</definedName>
  </definedNames>
  <calcPr fullCalcOnLoad="1"/>
</workbook>
</file>

<file path=xl/sharedStrings.xml><?xml version="1.0" encoding="utf-8"?>
<sst xmlns="http://schemas.openxmlformats.org/spreadsheetml/2006/main" count="4203" uniqueCount="717">
  <si>
    <t>Export Komplet</t>
  </si>
  <si>
    <t/>
  </si>
  <si>
    <t>2.0</t>
  </si>
  <si>
    <t>ZAMOK</t>
  </si>
  <si>
    <t>False</t>
  </si>
  <si>
    <t>{388008dd-faf8-4817-9bdf-32cbd164ac09}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</si>
  <si>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</si>
  <si>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</si>
  <si>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</si>
  <si>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</si>
  <si>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</si>
  <si>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</si>
  <si>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</si>
  <si>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</si>
  <si>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NZM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</si>
  <si>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</si>
  <si>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</si>
  <si>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Řešení klimatizace v prostorách administrativy Národní zemědělské muzeum</t>
  </si>
  <si>
    <t>KSO:</t>
  </si>
  <si>
    <t>CC-CZ:</t>
  </si>
  <si>
    <t>Místo:</t>
  </si>
  <si>
    <t xml:space="preserve"> </t>
  </si>
  <si>
    <t>Datum:</t>
  </si>
  <si>
    <t>11. 4. 2022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</si>
  <si>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</si>
  <si>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</si>
  <si>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</si>
  <si>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</si>
  <si>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</si>
  <si>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</si>
  <si>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</si>
  <si>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</si>
  <si>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</si>
  <si>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</si>
  <si>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</si>
  <si>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</si>
  <si>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</si>
  <si>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</si>
  <si>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</si>
  <si>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</si>
  <si>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</si>
  <si>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</si>
  <si>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</si>
  <si>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</si>
  <si>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</si>
  <si>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</si>
  <si>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</si>
  <si>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</si>
  <si>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</si>
  <si>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</si>
  <si>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</si>
  <si>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</si>
  <si>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</si>
  <si>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</si>
  <si>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</si>
  <si>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</si>
  <si>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</si>
  <si>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</si>
  <si>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</si>
  <si>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</si>
  <si>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</si>
  <si>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</si>
  <si>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</si>
  <si>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</si>
  <si>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</si>
  <si>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</si>
  <si>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</si>
  <si>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</si>
  <si>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</si>
  <si>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</si>
  <si>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</si>
  <si>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</si>
  <si>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</si>
  <si>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</si>
  <si>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</si>
  <si>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</si>
  <si>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</si>
  <si>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</si>
  <si>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</si>
  <si>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Stavební část</t>
  </si>
  <si>
    <t>STA</t>
  </si>
  <si>
    <t>1</t>
  </si>
  <si>
    <t>{bae68c8a-f9b1-419f-8286-c6dde49bd69f}</t>
  </si>
  <si>
    <t>2</t>
  </si>
  <si>
    <t>100</t>
  </si>
  <si>
    <t>Chlazení</t>
  </si>
  <si>
    <t>{a97c30c8-e096-42b5-9f80-b035abbeb306}</t>
  </si>
  <si>
    <t>200</t>
  </si>
  <si>
    <t>Kanalizace</t>
  </si>
  <si>
    <t>{793da52f-f501-4630-8384-cf22f5882af1}</t>
  </si>
  <si>
    <t>300</t>
  </si>
  <si>
    <t>Elektro</t>
  </si>
  <si>
    <t>{0ceae884-f7d9-4ece-8f7f-ca1584498676}</t>
  </si>
  <si>
    <t>VRN</t>
  </si>
  <si>
    <t>Vedlejší rozpočtové náklady</t>
  </si>
  <si>
    <t>{2fb17e1b-8cf7-48aa-90f4-95a801425cc8}</t>
  </si>
  <si>
    <t>KRYCÍ LIST SOUPISU PRACÍ</t>
  </si>
  <si>
    <t>Objekt:</t>
  </si>
  <si>
    <t>001 -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</si>
  <si>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</si>
  <si>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</si>
  <si>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</si>
  <si>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</si>
  <si>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</si>
  <si>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</si>
  <si>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</si>
  <si>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</si>
  <si>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</si>
  <si>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</si>
  <si>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</si>
  <si>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</si>
  <si>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</si>
  <si>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</si>
  <si>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</si>
  <si>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727 - Zdravotechnika - požární ochrana</t>
  </si>
  <si>
    <t xml:space="preserve">    763 - Konstrukce suché výstavby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</si>
  <si>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</si>
  <si>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</si>
  <si>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</si>
  <si>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</si>
  <si>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</si>
  <si>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</si>
  <si>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</si>
  <si>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</si>
  <si>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</si>
  <si>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</si>
  <si>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</si>
  <si>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</si>
  <si>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</si>
  <si>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</si>
  <si>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</si>
  <si>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</si>
  <si>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</si>
  <si>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</si>
  <si>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</si>
  <si>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</si>
  <si>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</si>
  <si>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</si>
  <si>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</si>
  <si>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</si>
  <si>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</si>
  <si>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2022 01</t>
  </si>
  <si>
    <t>4</t>
  </si>
  <si>
    <t>936491000</t>
  </si>
  <si>
    <t>Online PSC</t>
  </si>
  <si>
    <t>https://podminky.urs.cz/item/CS_URS_2022_01/113106121</t>
  </si>
  <si>
    <t>VV</t>
  </si>
  <si>
    <t>Demontáž chodníku</t>
  </si>
  <si>
    <t>1,5</t>
  </si>
  <si>
    <t>122111401</t>
  </si>
  <si>
    <t>Vykopávky v zemnících na suchu ručně zapažených i nezapažených v hornině třídy těžitelnosti I skupiny 1 a 2</t>
  </si>
  <si>
    <t>m3</t>
  </si>
  <si>
    <t>-382380468</t>
  </si>
  <si>
    <t>https://podminky.urs.cz/item/CS_URS_2022_01/122111401</t>
  </si>
  <si>
    <t>Výkop štěrk</t>
  </si>
  <si>
    <t>9,6</t>
  </si>
  <si>
    <t>3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</si>
  <si>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</si>
  <si>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</si>
  <si>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-840803688</t>
  </si>
  <si>
    <t>https://podminky.urs.cz/item/CS_URS_2022_01/162211311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</si>
  <si>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</si>
  <si>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</si>
  <si>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195509647</t>
  </si>
  <si>
    <t>https://podminky.urs.cz/item/CS_URS_2022_01/162211319</t>
  </si>
  <si>
    <t>9,6*5</t>
  </si>
  <si>
    <t>5</t>
  </si>
  <si>
    <t>171201221</t>
  </si>
  <si>
    <t>Poplatek za uložení stavebního odpadu na skládce (skládkovné) zeminy a kamení zatříděného do Katalogu odpadů pod kódem 17 05 04</t>
  </si>
  <si>
    <t>t</t>
  </si>
  <si>
    <t>1454351879</t>
  </si>
  <si>
    <t>https://podminky.urs.cz/item/CS_URS_2022_01/171201221</t>
  </si>
  <si>
    <t>3*1,5</t>
  </si>
  <si>
    <t>6</t>
  </si>
  <si>
    <t>171251201</t>
  </si>
  <si>
    <t>Uložení sypaniny na skládky nebo meziskládky bez hutnění s upravením uložené sypaniny do předepsaného tvaru</t>
  </si>
  <si>
    <t>-1023035121</t>
  </si>
  <si>
    <t>https://podminky.urs.cz/item/CS_URS_2022_01/171251201</t>
  </si>
  <si>
    <t>7</t>
  </si>
  <si>
    <t>174151101</t>
  </si>
  <si>
    <t>Zásyp sypaninou z jakékoliv horniny strojně s uložením výkopku ve vrstvách se zhutněním jam, šachet, rýh nebo kolem objektů v těchto vykopávkách</t>
  </si>
  <si>
    <t>-999069577</t>
  </si>
  <si>
    <t>https://podminky.urs.cz/item/CS_URS_2022_01/174151101</t>
  </si>
  <si>
    <t>Zásyp štěrkem</t>
  </si>
  <si>
    <t>6,6</t>
  </si>
  <si>
    <t>Zásyp pískem</t>
  </si>
  <si>
    <t>Součet</t>
  </si>
  <si>
    <t>8</t>
  </si>
  <si>
    <t>M</t>
  </si>
  <si>
    <t>58154410</t>
  </si>
  <si>
    <t>písek křemičitý sušený frakce 0,1</t>
  </si>
  <si>
    <t>-978191206</t>
  </si>
  <si>
    <t>3*1,7</t>
  </si>
  <si>
    <t>Zakládání</t>
  </si>
  <si>
    <t>9</t>
  </si>
  <si>
    <t>273321411</t>
  </si>
  <si>
    <t>Základy z betonu železového (bez výztuže) desky z betonu bez zvláštních nároků na prostředí tř. C 20/25</t>
  </si>
  <si>
    <t>1167029012</t>
  </si>
  <si>
    <t>https://podminky.urs.cz/item/CS_URS_2022_01/273321411</t>
  </si>
  <si>
    <t>0,33</t>
  </si>
  <si>
    <t>10</t>
  </si>
  <si>
    <t>273351121</t>
  </si>
  <si>
    <t>Bednění základů desek zřízení</t>
  </si>
  <si>
    <t>1208857161</t>
  </si>
  <si>
    <t>https://podminky.urs.cz/item/CS_URS_2022_01/273351121</t>
  </si>
  <si>
    <t>0,2*(1,5+1,5+1,5+1,5)</t>
  </si>
  <si>
    <t>11</t>
  </si>
  <si>
    <t>273351122</t>
  </si>
  <si>
    <t>Bednění základů desek odstranění</t>
  </si>
  <si>
    <t>1246239298</t>
  </si>
  <si>
    <t>https://podminky.urs.cz/item/CS_URS_2022_01/273351122</t>
  </si>
  <si>
    <t>12</t>
  </si>
  <si>
    <t>273362021</t>
  </si>
  <si>
    <t>Výztuž základů desek ze svařovaných sítí z drátů typu KARI</t>
  </si>
  <si>
    <t>745726204</t>
  </si>
  <si>
    <t>https://podminky.urs.cz/item/CS_URS_2022_01/273362021</t>
  </si>
  <si>
    <t>2*3,03*2,2/1000</t>
  </si>
  <si>
    <t>Svislé a kompletní konstrukce</t>
  </si>
  <si>
    <t>13</t>
  </si>
  <si>
    <t>310217851</t>
  </si>
  <si>
    <t>Zazdívka otvorů ve zdivu nadzákladovém kamenem  plochy do 0,25 m2 , ve zdi tl. do 450 mm</t>
  </si>
  <si>
    <t>kus</t>
  </si>
  <si>
    <t>-1245628742</t>
  </si>
  <si>
    <t>https://podminky.urs.cz/item/CS_URS_2022_01/310217851</t>
  </si>
  <si>
    <t>1+2+2+10+5+1+1</t>
  </si>
  <si>
    <t>Komunikace pozemní</t>
  </si>
  <si>
    <t>14</t>
  </si>
  <si>
    <t>564752111</t>
  </si>
  <si>
    <t>Podklad nebo kryt z vibrovaného štěrku VŠ  s rozprostřením, vlhčením a zhutněním, po zhutnění tl. 150 mm</t>
  </si>
  <si>
    <t>-879651701</t>
  </si>
  <si>
    <t>https://podminky.urs.cz/item/CS_URS_2022_01/564752111</t>
  </si>
  <si>
    <t>2,2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</si>
  <si>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</si>
  <si>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</si>
  <si>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-1363226710</t>
  </si>
  <si>
    <t>https://podminky.urs.cz/item/CS_URS_2022_01/596811120</t>
  </si>
  <si>
    <t>použita demontovaná dlažba</t>
  </si>
  <si>
    <t>Úpravy povrchů, podlahy a osazování výplní</t>
  </si>
  <si>
    <t>16</t>
  </si>
  <si>
    <t>x2</t>
  </si>
  <si>
    <t>Začištění omítek po prostupech včetně hydrostěrky</t>
  </si>
  <si>
    <t>ks</t>
  </si>
  <si>
    <t>1565694120</t>
  </si>
  <si>
    <t>17</t>
  </si>
  <si>
    <t>x3</t>
  </si>
  <si>
    <t>Začištění omítek po prostupech</t>
  </si>
  <si>
    <t>-803706356</t>
  </si>
  <si>
    <t>19</t>
  </si>
  <si>
    <t>18</t>
  </si>
  <si>
    <t>x4</t>
  </si>
  <si>
    <t>Zakrytí a začištění rozvodů kanalizace DN50 v umývárně č.m. 1.22 maltou</t>
  </si>
  <si>
    <t>Kpl</t>
  </si>
  <si>
    <t>-226638320</t>
  </si>
  <si>
    <t>Ostatní konstrukce a práce, bourání</t>
  </si>
  <si>
    <t>949101112</t>
  </si>
  <si>
    <t>Lešení pomocné pracovní pro objekty pozemních staveb  pro zatížení do 150 kg/m2, o výšce lešeňové podlahy přes 1,9 do 3,5 m</t>
  </si>
  <si>
    <t>676759470</t>
  </si>
  <si>
    <t>https://podminky.urs.cz/item/CS_URS_2022_01/949101112</t>
  </si>
  <si>
    <t>50</t>
  </si>
  <si>
    <t>20</t>
  </si>
  <si>
    <t>971033431</t>
  </si>
  <si>
    <t>Vybourání otvorů ve zdivu základovém nebo nadzákladovém z cihel, tvárnic, příčkovek  z cihel pálených na maltu vápennou nebo vápenocementovou plochy do 0,25 m2, tl. do 150 mm</t>
  </si>
  <si>
    <t>-906510098</t>
  </si>
  <si>
    <t>https://podminky.urs.cz/item/CS_URS_2022_01/971033431</t>
  </si>
  <si>
    <t>kanalizace 25mm</t>
  </si>
  <si>
    <t>kanalizace 40mm</t>
  </si>
  <si>
    <t>x1</t>
  </si>
  <si>
    <t>Bourání zdiva nadzákladového z cihel nebo tvárnic  z cihel pálených nebo vápenopískových, na maltu vápennou nebo vápenocementovou, objemu přes 1 m3</t>
  </si>
  <si>
    <t>-1801411964</t>
  </si>
  <si>
    <t>https://podminky.urs.cz/item/CS_URS_2022_01/x1</t>
  </si>
  <si>
    <t>stěna pro napojení kanalizace</t>
  </si>
  <si>
    <t>22</t>
  </si>
  <si>
    <t>977151111</t>
  </si>
  <si>
    <t>Jádrové vrty diamantovými korunkami do stavebních materiálů (železobetonu, betonu, cihel, obkladů, dlažeb, kamene) průměru do 35 mm</t>
  </si>
  <si>
    <t>m</t>
  </si>
  <si>
    <t>1380587423</t>
  </si>
  <si>
    <t>https://podminky.urs.cz/item/CS_URS_2022_01/977151111</t>
  </si>
  <si>
    <t>prostup pro kanalizaci</t>
  </si>
  <si>
    <t>10*0,1</t>
  </si>
  <si>
    <t>23</t>
  </si>
  <si>
    <t>977151113</t>
  </si>
  <si>
    <t>Jádrové vrty diamantovými korunkami do stavebních materiálů (železobetonu, betonu, cihel, obkladů, dlažeb, kamene) průměru přes 40 do 50 mm</t>
  </si>
  <si>
    <t>-1599417825</t>
  </si>
  <si>
    <t>https://podminky.urs.cz/item/CS_URS_2022_01/977151113</t>
  </si>
  <si>
    <t>5*0,1</t>
  </si>
  <si>
    <t>24</t>
  </si>
  <si>
    <t>977151114</t>
  </si>
  <si>
    <t>Jádrové vrty diamantovými korunkami do stavebních materiálů (železobetonu, betonu, cihel, obkladů, dlažeb, kamene) průměru přes 50 do 60 mm</t>
  </si>
  <si>
    <t>1149790366</t>
  </si>
  <si>
    <t>https://podminky.urs.cz/item/CS_URS_2022_01/977151114</t>
  </si>
  <si>
    <t>páteřní kanalizace</t>
  </si>
  <si>
    <t>průvlak</t>
  </si>
  <si>
    <t>0,435</t>
  </si>
  <si>
    <t>příčka</t>
  </si>
  <si>
    <t>0,1</t>
  </si>
  <si>
    <t>25</t>
  </si>
  <si>
    <t>977151116</t>
  </si>
  <si>
    <t>Jádrové vrty diamantovými korunkami do stavebních materiálů (železobetonu, betonu, cihel, obkladů, dlažeb, kamene) průměru přes 70 do 80 mm</t>
  </si>
  <si>
    <t>1350768683</t>
  </si>
  <si>
    <t>https://podminky.urs.cz/item/CS_URS_2022_01/977151116</t>
  </si>
  <si>
    <t>Elektrokabely</t>
  </si>
  <si>
    <t>0,55</t>
  </si>
  <si>
    <t>26</t>
  </si>
  <si>
    <t>977151118</t>
  </si>
  <si>
    <t>Jádrové vrty diamantovými korunkami do stavebních materiálů (železobetonu, betonu, cihel, obkladů, dlažeb, kamene) průměru přes 90 do 100 mm</t>
  </si>
  <si>
    <t>348226128</t>
  </si>
  <si>
    <t>https://podminky.urs.cz/item/CS_URS_2022_01/977151118</t>
  </si>
  <si>
    <t>kabely od venkovních jednotek</t>
  </si>
  <si>
    <t>stěna</t>
  </si>
  <si>
    <t>2*0,55</t>
  </si>
  <si>
    <t>strop</t>
  </si>
  <si>
    <t>2*0,24</t>
  </si>
  <si>
    <t>997</t>
  </si>
  <si>
    <t>Přesun sutě</t>
  </si>
  <si>
    <t>27</t>
  </si>
  <si>
    <t>997006512</t>
  </si>
  <si>
    <t>Vodorovná doprava suti na skládku s naložením na dopravní prostředek a složením přes 100 m do 1 km</t>
  </si>
  <si>
    <t>1091190088</t>
  </si>
  <si>
    <t>https://podminky.urs.cz/item/CS_URS_2022_01/997006512</t>
  </si>
  <si>
    <t>28</t>
  </si>
  <si>
    <t>997006519</t>
  </si>
  <si>
    <t>Vodorovná doprava suti na skládku s naložením na dopravní prostředek a složením Příplatek k ceně za každý další i započatý 1 km</t>
  </si>
  <si>
    <t>208337221</t>
  </si>
  <si>
    <t>https://podminky.urs.cz/item/CS_URS_2022_01/997006519</t>
  </si>
  <si>
    <t>5,67*24</t>
  </si>
  <si>
    <t>29</t>
  </si>
  <si>
    <t>997013113</t>
  </si>
  <si>
    <t>Vnitrostaveništní doprava suti a vybouraných hmot  vodorovně do 50 m svisle s použitím mechanizace pro budovy a haly výšky přes 9 do 12 m</t>
  </si>
  <si>
    <t>1090522338</t>
  </si>
  <si>
    <t>https://podminky.urs.cz/item/CS_URS_2022_01/997013113</t>
  </si>
  <si>
    <t>30</t>
  </si>
  <si>
    <t>997013312</t>
  </si>
  <si>
    <t>Doprava suti shozem montáž a demontáž shozu výšky přes 10 do 20 m</t>
  </si>
  <si>
    <t>44027547</t>
  </si>
  <si>
    <t>https://podminky.urs.cz/item/CS_URS_2022_01/997013312</t>
  </si>
  <si>
    <t>31</t>
  </si>
  <si>
    <t>997013322</t>
  </si>
  <si>
    <t>Doprava suti shozem montáž a demontáž shozu výšky Příplatek za první a každý další den použití shozu k ceně -3312</t>
  </si>
  <si>
    <t>-1830404110</t>
  </si>
  <si>
    <t>https://podminky.urs.cz/item/CS_URS_2022_01/997013322</t>
  </si>
  <si>
    <t>20,000*10</t>
  </si>
  <si>
    <t>32</t>
  </si>
  <si>
    <t>997013871</t>
  </si>
  <si>
    <t>Poplatek za uložení stavebního odpadu na recyklační skládce (skládkovné) směsného stavebního a demoličního zatříděného do Katalogu odpadů pod kódem 17 09 04</t>
  </si>
  <si>
    <t>-241795526</t>
  </si>
  <si>
    <t>https://podminky.urs.cz/item/CS_URS_2022_01/997013871</t>
  </si>
  <si>
    <t>998</t>
  </si>
  <si>
    <t>Přesun hmot</t>
  </si>
  <si>
    <t>33</t>
  </si>
  <si>
    <t>998012024</t>
  </si>
  <si>
    <t>Přesun hmot pro budovy občanské výstavby, bydlení, výrobu a služby  s nosnou svislou konstrukcí monolitickou betonovou tyčovou nebo plošnou s jakýkoliv obvodovým pláštěm kromě vyzdívaného vodorovná dopravní vzdálenost do 100 m pro budovy výšky přes 24 do 36 m</t>
  </si>
  <si>
    <t>-729436958</t>
  </si>
  <si>
    <t>https://podminky.urs.cz/item/CS_URS_2022_01/998012024</t>
  </si>
  <si>
    <t>PSV</t>
  </si>
  <si>
    <t>Práce a dodávky PSV</t>
  </si>
  <si>
    <t>727</t>
  </si>
  <si>
    <t>Zdravotechnika - požární ochrana</t>
  </si>
  <si>
    <t>34</t>
  </si>
  <si>
    <t>727223104</t>
  </si>
  <si>
    <t>Protipožární ochranné manžety plastového potrubí prostup stropem tloušťky 150 mm požární odolnost EI 90 D 90</t>
  </si>
  <si>
    <t>-1101127885</t>
  </si>
  <si>
    <t>https://podminky.urs.cz/item/CS_URS_2022_01/727223104</t>
  </si>
  <si>
    <t>763</t>
  </si>
  <si>
    <t>Konstrukce suché výstavby</t>
  </si>
  <si>
    <t>35</t>
  </si>
  <si>
    <t>763121811</t>
  </si>
  <si>
    <t>Demontáž předsazených nebo šachtových stěn ze sádrokartonových desek  s nosnou konstrukcí z ocelových profilů jednoduchých, opláštění jednoduché</t>
  </si>
  <si>
    <t>1078564853</t>
  </si>
  <si>
    <t>https://podminky.urs.cz/item/CS_URS_2022_01/763121811</t>
  </si>
  <si>
    <t>Kastlik v chodbě 1.23</t>
  </si>
  <si>
    <t>36</t>
  </si>
  <si>
    <t>763131411</t>
  </si>
  <si>
    <t>Podhled ze sádrokartonových desek  dvouvrstvá zavěšená spodní konstrukce z ocelových profilů CD, UD jednoduše opláštěná deskou standardní A, tl. 12,5 mm, bez izolace</t>
  </si>
  <si>
    <t>872659129</t>
  </si>
  <si>
    <t>https://podminky.urs.cz/item/CS_URS_2022_01/763131411</t>
  </si>
  <si>
    <t>Chodba 1.23</t>
  </si>
  <si>
    <t>78</t>
  </si>
  <si>
    <t>37</t>
  </si>
  <si>
    <t>763131831</t>
  </si>
  <si>
    <t>Demontáž podhledu nebo samostatného požárního předělu ze sádrokartonových desek  s nosnou konstrukcí jednovrstvou z ocelových profilů, opláštění jednoduché</t>
  </si>
  <si>
    <t>-268559448</t>
  </si>
  <si>
    <t>https://podminky.urs.cz/item/CS_URS_2022_01/763131831</t>
  </si>
  <si>
    <t>chodba 1.23</t>
  </si>
  <si>
    <t>65</t>
  </si>
  <si>
    <t>38</t>
  </si>
  <si>
    <t>763132241</t>
  </si>
  <si>
    <t>Podhled ze sádrokartonových desek – samostatný požární předěl  dvouvrstvá nosná konstrukce z ocelových profilů CD, UD s požární odolností zdola bez izolace jednoduše opláštěná deskou protipožární DF tl. 12,5 mm, EI 15</t>
  </si>
  <si>
    <t>-239151490</t>
  </si>
  <si>
    <t>https://podminky.urs.cz/item/CS_URS_2022_01/763132241</t>
  </si>
  <si>
    <t>Chodba 1.23 - kastlík</t>
  </si>
  <si>
    <t>20,5</t>
  </si>
  <si>
    <t>1.15 - kastlík</t>
  </si>
  <si>
    <t>(0,47*3,08)+(2*0,25*3,08)</t>
  </si>
  <si>
    <t>39</t>
  </si>
  <si>
    <t>998763404</t>
  </si>
  <si>
    <t>Přesun hmot pro konstrukce montované z desek  stanovený procentní sazbou (%) z ceny vodorovná dopravní vzdálenost do 50 m v objektech výšky přes 24 do 36 m</t>
  </si>
  <si>
    <t>%</t>
  </si>
  <si>
    <t>-782402501</t>
  </si>
  <si>
    <t>https://podminky.urs.cz/item/CS_URS_2022_01/998763404</t>
  </si>
  <si>
    <t>781</t>
  </si>
  <si>
    <t>Dokončovací práce - obklady</t>
  </si>
  <si>
    <t>40</t>
  </si>
  <si>
    <t>781121011</t>
  </si>
  <si>
    <t>Příprava podkladu před provedením obkladu nátěr penetrační na stěnu</t>
  </si>
  <si>
    <t>1985159045</t>
  </si>
  <si>
    <t>https://podminky.urs.cz/item/CS_URS_2022_01/781121011</t>
  </si>
  <si>
    <t>Předsíň</t>
  </si>
  <si>
    <t>41</t>
  </si>
  <si>
    <t>781131112</t>
  </si>
  <si>
    <t>Izolace stěny pod obklad izolace nátěrem nebo stěrkou ve dvou vrstvách</t>
  </si>
  <si>
    <t>693757705</t>
  </si>
  <si>
    <t>https://podminky.urs.cz/item/CS_URS_2022_01/781131112</t>
  </si>
  <si>
    <t>42</t>
  </si>
  <si>
    <t>781471810</t>
  </si>
  <si>
    <t>Demontáž obkladů z dlaždic keramických kladených do malty</t>
  </si>
  <si>
    <t>-1825860580</t>
  </si>
  <si>
    <t>https://podminky.urs.cz/item/CS_URS_2022_01/781471810</t>
  </si>
  <si>
    <t>43</t>
  </si>
  <si>
    <t>781474154</t>
  </si>
  <si>
    <t>Montáž obkladů vnitřních stěn z dlaždic keramických lepených flexibilním lepidlem velkoformátových hladkých přes 4 do 6 ks/m2</t>
  </si>
  <si>
    <t>1737187328</t>
  </si>
  <si>
    <t>https://podminky.urs.cz/item/CS_URS_2022_01/781474154</t>
  </si>
  <si>
    <t>44</t>
  </si>
  <si>
    <t>59761001_01</t>
  </si>
  <si>
    <t>OBK-obklad  keramický hladký dle stávajícího obkladu</t>
  </si>
  <si>
    <t>-261178296</t>
  </si>
  <si>
    <t>12*1,25 'Přepočtené koeficientem množství</t>
  </si>
  <si>
    <t>45</t>
  </si>
  <si>
    <t>998781204</t>
  </si>
  <si>
    <t>Přesun hmot pro obklady keramické  stanovený procentní sazbou (%) z ceny vodorovná dopravní vzdálenost do 50 m v objektech výšky přes 24 do 36 m</t>
  </si>
  <si>
    <t>-96660006</t>
  </si>
  <si>
    <t>https://podminky.urs.cz/item/CS_URS_2022_01/998781204</t>
  </si>
  <si>
    <t>784</t>
  </si>
  <si>
    <t>Dokončovací práce - malby a tapety</t>
  </si>
  <si>
    <t>46</t>
  </si>
  <si>
    <t>784111011</t>
  </si>
  <si>
    <t>Obroušení podkladu omítky v místnostech výšky do 3,80 m</t>
  </si>
  <si>
    <t>-975843168</t>
  </si>
  <si>
    <t>https://podminky.urs.cz/item/CS_URS_2022_01/784111011</t>
  </si>
  <si>
    <t>130</t>
  </si>
  <si>
    <t>47</t>
  </si>
  <si>
    <t>784181101</t>
  </si>
  <si>
    <t>Penetrace podkladu jednonásobná základní akrylátová bezbarvá v místnostech výšky do 3,80 m</t>
  </si>
  <si>
    <t>908740186</t>
  </si>
  <si>
    <t>https://podminky.urs.cz/item/CS_URS_2022_01/784181101</t>
  </si>
  <si>
    <t>48</t>
  </si>
  <si>
    <t>784221101</t>
  </si>
  <si>
    <t>Malby z malířských směsí otěruvzdorných za sucha dvojnásobné, bílé za sucha otěruvzdorné dobře v místnostech výšky do 3,80 m</t>
  </si>
  <si>
    <t>-323608003</t>
  </si>
  <si>
    <t>https://podminky.urs.cz/item/CS_URS_2022_01/784221101</t>
  </si>
  <si>
    <t>Práce a dodávky M</t>
  </si>
  <si>
    <t>46-M</t>
  </si>
  <si>
    <t>Zemní práce při extr.mont.pracích</t>
  </si>
  <si>
    <t>49</t>
  </si>
  <si>
    <t>460671114</t>
  </si>
  <si>
    <t>Výstražná fólie z PVC pro krytí kabelů včetně vyrovnání povrchu rýhy, rozvinutí a uložení fólie šířky do 40 cm</t>
  </si>
  <si>
    <t>64</t>
  </si>
  <si>
    <t>-1531321139</t>
  </si>
  <si>
    <t>https://podminky.urs.cz/item/CS_URS_2022_01/460671114</t>
  </si>
  <si>
    <t>100 - Chlazení</t>
  </si>
  <si>
    <t>D1 - ZAŘÍZENÍ 1 - Jednotka 1</t>
  </si>
  <si>
    <t>D2 - ZAŘÍZENÍ 2 - Jednotka 2</t>
  </si>
  <si>
    <t>D3 - ZAŘÍZENÍ 3 - Ostatní náklady</t>
  </si>
  <si>
    <t>D1</t>
  </si>
  <si>
    <t>ZAŘÍZENÍ 1 - Jednotka 1</t>
  </si>
  <si>
    <t>Pol23</t>
  </si>
  <si>
    <t>Venkovní jednotka přímého chlazení 33.6 kW, parametry jednotky jsou součástí přílohy specifikace.    Technická data: Jmenovitý chladicí výkon při 100% zatížení: 33,6 kW Jmenovitý topný výkon při 100% zatížení a teplotě -15°C: 33,1 kW Maximální počet vnitřních jednotek:  30 ks. Max.jmenovitý chladicí výkon vnitřních jednotek:  67,2 kW Min.jmenovitý chladicí výkon vnitřních jednotek:  16,8 kW  Podíl připojitelných vnitřních jednotek: 50~200 % Napájení: 400/3/50 V/Ph/Hz Jmenovitý příkon dle Eurovent 2021 (chlazení): 12,0 kW Jmenovitý příkon dle Eurovent 2021 (topení): 8,0 kW EER dle Eurovent 2021 (chlazení): 2,8  COP dle Eurovent 2021 (topení): 4,2  SEER dle Eurovent 2021 (chlazení): 7,71  SCOP dle Eurovent 2021 (topení): 4,84  Doporučené jištění: 32 A Rozměry modulu (Š x V x H):  930*1690*760  mm Hmotnost:  215 kg Hladina akustického tlaku chl / top (1m):  59 / 60 dB(A) Hladina akustického výkonu chl / top: 81 / 83 dB(A) Počet kompresorů 1                                              Typ kompresoru: DC stejnosměrný Scroll s invertorovým řízením Množství vzduchu: 240 m³/min Externí statický tlak max.: 80 Pa Rozsah venkovních teplot - chlazení: -15 ~ +48 °C Rozsah venkovních teplot s příslušenstvím (chl.): -25 ~ +48 °C Rozsah venkovních teplot - topení: -25 ~ +18 °C Chladivo R410A:  9,5 kg Napojení kapaliny - dimenze:  12,7 mm Napojení plynu / nízkotlakého plynu - dimenze:  28,58 mm Napojení vysokotlakého plynu* - dimenze:  19,05 mm  ° Vysokotlaký plyn je připojen pouze v případě třítrubkového provedení  °* Všechny hodnoty jsou dle výrobní dokumentace. Změny vyhrazeny  Uvedené výkony jsou za následujících pomínek : Chlazení : vnitřní teplota 27°C DB / 19°C WB, venkovní teplota 35°C DB / 24°C WB Topení : vnitřní teplota 20°C DB / 15°C WB, venkovní teplota 7°C DB / 6°C WB Délka potrubí 7,5 m, převýšení 0 m.  Akustické tlaky jsou měřeny v anechoické (zvukově izolované) komoře, dle standardu EN ISO 3745. Udávané hodnoty tudíž mohou být vyšší, vzhledem k okolním podmínkám během provozu ! Akustické výkony jsou měřeny v dozvukové komoře za nominálních podmínek, dle standardu dle ISO 9614.  Provoz při využití kondenzační jednotky nad 100% své nominální kapacity způsobuje snížení výkonů vnitřních jednotek.  Aplikace s připojením vnitřních jednotek nad 130% je nutno konzultovat s výrobcem.</t>
  </si>
  <si>
    <t>Pol24</t>
  </si>
  <si>
    <t>Nátěr venkovní jednotky dle odstínu daného zástupcem památkového odboru Hl.m.Prahy</t>
  </si>
  <si>
    <t>sbr</t>
  </si>
  <si>
    <t>Pol25</t>
  </si>
  <si>
    <t>Speciální výfukový nástavec (úhel 45°) osazený na venkovní jednotce - v barvě požadovaného odstínu nátěru jako jednotka.</t>
  </si>
  <si>
    <t>Pol26</t>
  </si>
  <si>
    <t>Vnitřní nástěnná jednotka přímého chlazení - výkon 2.8 kW - parametry a detaily jsou součástí přílohy specifikace.</t>
  </si>
  <si>
    <t>Pol27</t>
  </si>
  <si>
    <t>Vnitřní nástěnná jednotka přímého chlazení - výkon 3.6 kW - parametry a detaily jsou součástí přílohy specifikace.</t>
  </si>
  <si>
    <t>Pol28</t>
  </si>
  <si>
    <t>Vnitřní nástěnná jednotka přímého chlazení - výkon 4.5 kW - parametry a detaily jsou součástí přílohy specifikace.</t>
  </si>
  <si>
    <t>Pol29</t>
  </si>
  <si>
    <t>Dálkový ovladač - Wireless LCD Remote Control</t>
  </si>
  <si>
    <t>Pol30</t>
  </si>
  <si>
    <t>Čerpadlo kondenzátu pro vnitřní nástěnné jednotky, napojeno na el. rozvod do jednotky včetně ovládání</t>
  </si>
  <si>
    <t>Pol31</t>
  </si>
  <si>
    <t>Y-rozbočovač systému přímého chlazení (např. MULTI V) soubor - likvid / gas - 12.7/28.58 - 6.35/12.7 - 9.52/22.2 včetně izolace a příslušenství</t>
  </si>
  <si>
    <t>Pol32</t>
  </si>
  <si>
    <t>Y-rozbočovač systému přímého chlazení (např. MULTI V) soubor - likvid / gas - 9.52/22.2 - 6.35/12.7 - 9.52/22.2 včetně izolace a příslušenství</t>
  </si>
  <si>
    <t>Pol33</t>
  </si>
  <si>
    <t>Y-rozbočovač systému přímého chlazení (např. MULTI V) soubor - likvid / gas - 9.52/22.2 - 6.35/12.7 - 9.52/19.05 včetně izolace a příslušenství</t>
  </si>
  <si>
    <t>Pol34</t>
  </si>
  <si>
    <t>Y-rozbočovač systému přímého chlazení (např. MULTI V) soubor - likvid / gas - 9.52/19.05 - 6.35/12.7 - 9.52/19.05 včetně izolace a příslušenství</t>
  </si>
  <si>
    <t>Pol35</t>
  </si>
  <si>
    <t>Y-rozbočovač systému přímého chlazení (např. MULTI V) soubor - likvid / gas - 9.52/19.05 - 6.35/12.7 - 9.52/15.88 včetně izolace a příslušenství</t>
  </si>
  <si>
    <t>Pol36</t>
  </si>
  <si>
    <t>Y-rozbočovač systému přímého chlazení (např. MULTI V) soubor - likvid / gas - 9.52/15.88 - 6.35/12.7 - 9.52/15.88 včetně izolace a příslušenství</t>
  </si>
  <si>
    <t>Pol37</t>
  </si>
  <si>
    <t>Y-rozbočovač systému přímého chlazení (např. MULTI V) soubor - likvid / gas - 9.52/15.88 - 6.35/12.7 - 6.35/12.7 včetně izolace a příslušenství</t>
  </si>
  <si>
    <t>Pol38</t>
  </si>
  <si>
    <t>Potrubí chladících rozvodů přímého chlazení pro kapalinu i plyn včetně izolace - 6.35</t>
  </si>
  <si>
    <t>bm</t>
  </si>
  <si>
    <t>Pol39</t>
  </si>
  <si>
    <t>Potrubí chladících rozvodů přímého chlazení pro kapalinu i plyn včetně izolace - 9.52</t>
  </si>
  <si>
    <t>Pol40</t>
  </si>
  <si>
    <t>Potrubí chladících rozvodů přímého chlazení pro kapalinu i plyn včetně izolace - 12.7</t>
  </si>
  <si>
    <t>Pol41</t>
  </si>
  <si>
    <t>Potrubí chladících rozvodů přímého chlazení pro kapalinu i plyn včetně izolace - 15.88</t>
  </si>
  <si>
    <t>Pol42</t>
  </si>
  <si>
    <t>Potrubí chladících rozvodů přímého chlazení pro kapalinu i plyn včetně izolace - 19.05</t>
  </si>
  <si>
    <t>Pol43</t>
  </si>
  <si>
    <t>Potrubí chladících rozvodů přímého chlazení pro kapalinu i plyn včetně izolace - 22.2</t>
  </si>
  <si>
    <t>Pol44</t>
  </si>
  <si>
    <t>Potrubí chladících rozvodů přímého chlazení pro kapalinu i plyn včetně izolace - 28.58</t>
  </si>
  <si>
    <t>Pol45</t>
  </si>
  <si>
    <t>Přídavné chladivo</t>
  </si>
  <si>
    <t>kg</t>
  </si>
  <si>
    <t>Pol46</t>
  </si>
  <si>
    <t>Elektrikářská lišta tvaru U pro rozvody chladícího potrubí mimo podhledy a sádrokartonové kastlíky v provedení bílá pro jeden svazek nebo více svazků různých druhů rozvodů chladu - rozměry a vzorek bude předveden před instalací, nutno schválit investorem</t>
  </si>
  <si>
    <t>Pol47</t>
  </si>
  <si>
    <t>Pomocný a dílčí nezbytný materiál pro instalaci jednotek chladu a rozvody chladu</t>
  </si>
  <si>
    <t>kpl</t>
  </si>
  <si>
    <t>Pol48</t>
  </si>
  <si>
    <t>Materiál pro podpěry, závěsy a úchyty, ze systémových prvků profilů pozinkovaných standardních výrobců</t>
  </si>
  <si>
    <t>52</t>
  </si>
  <si>
    <t>Pol49</t>
  </si>
  <si>
    <t>Montáž a ostatní náklady zařízení č.1</t>
  </si>
  <si>
    <t>54</t>
  </si>
  <si>
    <t>D2</t>
  </si>
  <si>
    <t>ZAŘÍZENÍ 2 - Jednotka 2</t>
  </si>
  <si>
    <t>56</t>
  </si>
  <si>
    <t>58</t>
  </si>
  <si>
    <t>60</t>
  </si>
  <si>
    <t>62</t>
  </si>
  <si>
    <t>66</t>
  </si>
  <si>
    <t>Pol50</t>
  </si>
  <si>
    <t>Vnitřní nástěnná jednotka přímého chlazení - výkon 5.6 kW - parametry a detaily jsou součástí přílohy specifikace.</t>
  </si>
  <si>
    <t>68</t>
  </si>
  <si>
    <t>Pol51</t>
  </si>
  <si>
    <t>Vnitřní nástěnná jednotka přímého chlazení - výkon 7.1 kW - parametry a detaily jsou součástí přílohy specifikace.</t>
  </si>
  <si>
    <t>70</t>
  </si>
  <si>
    <t>72</t>
  </si>
  <si>
    <t>74</t>
  </si>
  <si>
    <t>76</t>
  </si>
  <si>
    <t>Pol52</t>
  </si>
  <si>
    <t>Y-rozbočovač systému přímého chlazení (např. MULTI V) soubor - likvid / gas - 9.52/22.2 - 9.52/15.88 - 9.52/15.88 včetně izolace a příslušenství</t>
  </si>
  <si>
    <t>80</t>
  </si>
  <si>
    <t>82</t>
  </si>
  <si>
    <t>84</t>
  </si>
  <si>
    <t>Pol53</t>
  </si>
  <si>
    <t>Y-rozbočovač systému přímého chlazení (např. MULTI V) soubor - likvid / gas -6.35/12.7 - 6.35/12.7 - 6.35/12.7 včetně izolace a příslušenství</t>
  </si>
  <si>
    <t>86</t>
  </si>
  <si>
    <t>88</t>
  </si>
  <si>
    <t>90</t>
  </si>
  <si>
    <t>92</t>
  </si>
  <si>
    <t>94</t>
  </si>
  <si>
    <t>96</t>
  </si>
  <si>
    <t>98</t>
  </si>
  <si>
    <t>Pol54</t>
  </si>
  <si>
    <t>REZERVA</t>
  </si>
  <si>
    <t>102</t>
  </si>
  <si>
    <t>104</t>
  </si>
  <si>
    <t>Pol55</t>
  </si>
  <si>
    <t>Pomocný a podpůrný materiál pro instalaci jednotek chladu a rozvody chladu</t>
  </si>
  <si>
    <t>106</t>
  </si>
  <si>
    <t>108</t>
  </si>
  <si>
    <t>Pol56</t>
  </si>
  <si>
    <t>Montáž a ostatní náklady zařízení č.2</t>
  </si>
  <si>
    <t>110</t>
  </si>
  <si>
    <t>D3</t>
  </si>
  <si>
    <t>ZAŘÍZENÍ 3 - Ostatní náklady</t>
  </si>
  <si>
    <t>Pol57</t>
  </si>
  <si>
    <t>Ostatní náklady na dodávku a instalaci (montáže) uvedeného zařízení včetně souvisejících nákladů na bezvadné dokončení předmětu díla jako např. jeřáby. lešení, energie, dopravu, servisní spuštění, stavební a autorské dozory, koordinační činnost mezi dotčenými profesemi, detailní dílenské výkresy potřebných prvků, rozvodů, úchytů, křížení potrubí včetně křížení s ostatními profesemi, změnové detailní výkresy, porovnání výkresových a textových dokumentů, doměření na stavbě před zahájením výroby jednotlivých chladících komponent, doměření na stavbě pro instalaci detailů v rámci stavby a na místě stavby, náklady na dodatečná řešení vyvolaná vznikem kolizí na místě stavby, technické kapaliny a plyny, předběžná hluková měření a následná dodatečná opatření pro zajištění správného provozu instalovaných jednotek v rámci předepsaných hlukových požadavků v místě instalace, apod..</t>
  </si>
  <si>
    <t>112</t>
  </si>
  <si>
    <t>Pol58</t>
  </si>
  <si>
    <t>Náklady na měření hlučnosti instalovaného zařízení po jeho finální instalaci podle požadavku místního hygienika, vystavení protokolu o měření jako podkladu pro oficiální spuštění zařízení do běžného provozu (měření hluku na dvou fasádách okolních domů dle požadavku hygienika)</t>
  </si>
  <si>
    <t>114</t>
  </si>
  <si>
    <t>Pol59</t>
  </si>
  <si>
    <t>Požární opatření - požární ucpávky průchodů potrubí od rozměrů DN 100 (100x100) do rozměru200x200 požárními stěnami, dodávka, instalace</t>
  </si>
  <si>
    <t>116</t>
  </si>
  <si>
    <t>200 - Kanalizace</t>
  </si>
  <si>
    <t>800-721 - KANALIZACE</t>
  </si>
  <si>
    <t xml:space="preserve">    D1 - Odpadní a připojovací potrubí plastové ,  system HT, spojovaného hrdly s těsněním,  včetně všech  tv</t>
  </si>
  <si>
    <t xml:space="preserve">    D2 - Potrubí  PP- RCT EVO PN 22 spojovaného polyfúzním svařováním  včetně tvarovek jako jsou kolena, přís</t>
  </si>
  <si>
    <t xml:space="preserve">    D3 - Propojovací PU potrubí tvarově stále, včetně stahovacch závitových objímek, dodat a montovat.</t>
  </si>
  <si>
    <t xml:space="preserve">    D4 - Konstrukce ze železných profilů a připevňova-cího materiálu jako pomocná zvláštní konstrukce natřená</t>
  </si>
  <si>
    <t>800-721</t>
  </si>
  <si>
    <t>KANALIZACE</t>
  </si>
  <si>
    <t>Odpadní a připojovací potrubí plastové ,  system HT, spojovaného hrdly s těsněním,  včetně všech  tv</t>
  </si>
  <si>
    <t>Pol60</t>
  </si>
  <si>
    <t>Trubky HT 50</t>
  </si>
  <si>
    <t>Pol61</t>
  </si>
  <si>
    <t>Trubky HT  40</t>
  </si>
  <si>
    <t>Potrubí  PP- RCT EVO PN 22 spojovaného polyfúzním svařováním  včetně tvarovek jako jsou kolena, přís</t>
  </si>
  <si>
    <t>Pol62</t>
  </si>
  <si>
    <t>40x4,5</t>
  </si>
  <si>
    <t>Pol63</t>
  </si>
  <si>
    <t>32x3.6</t>
  </si>
  <si>
    <t>Pol64</t>
  </si>
  <si>
    <t>20x2,3</t>
  </si>
  <si>
    <t>Propojovací PU potrubí tvarově stále, včetně stahovacch závitových objímek, dodat a montovat.</t>
  </si>
  <si>
    <t>Pol65</t>
  </si>
  <si>
    <t>4 mm ( vnitřní průměr)</t>
  </si>
  <si>
    <t>Pol66</t>
  </si>
  <si>
    <t>Zkouška vnitřní kanalizace, skládající se z technické prohlídky kanalizace a zkoušky vodotěsnosti svodného potrubí</t>
  </si>
  <si>
    <t>Pol67</t>
  </si>
  <si>
    <t>Sifon HL136-DN40</t>
  </si>
  <si>
    <t>Pol68</t>
  </si>
  <si>
    <t>Dvířka 300x300 mm, nerezová nebo výpňová</t>
  </si>
  <si>
    <t>D4</t>
  </si>
  <si>
    <t>Konstrukce ze železných profilů a připevňova-cího materiálu jako pomocná zvláštní konstrukce natřená</t>
  </si>
  <si>
    <t>Pol69</t>
  </si>
  <si>
    <t>V ceně jsou započítány všechny šrouby, hmoždinky a svářecí materiály a všechny předpokl.přirážky započítány, včetně statického posouzení.</t>
  </si>
  <si>
    <t>Pol70</t>
  </si>
  <si>
    <t>Napojení  na stávající potrubí kanalizace ( vysazení odbočky )</t>
  </si>
  <si>
    <t>Pol71</t>
  </si>
  <si>
    <t>Přechod potrubí PU na PP-RCT, šroubení</t>
  </si>
  <si>
    <t>Pol72</t>
  </si>
  <si>
    <t>Montážní otvor 500x500 , po montáži dozdění</t>
  </si>
  <si>
    <t>Pol73</t>
  </si>
  <si>
    <t>Protipožární manžety  40-18</t>
  </si>
  <si>
    <t>300 - Elektro</t>
  </si>
  <si>
    <t>D1 - Úprava rozváděče RH</t>
  </si>
  <si>
    <t>D2 - Úprava rozváděče R1-0</t>
  </si>
  <si>
    <t>D3 - Silové kabely</t>
  </si>
  <si>
    <t>D4 - Instalační materiál</t>
  </si>
  <si>
    <t>D5 - Montáž</t>
  </si>
  <si>
    <t>Úprava rozváděče RH</t>
  </si>
  <si>
    <t>Pol1</t>
  </si>
  <si>
    <t>Jistič B32/3</t>
  </si>
  <si>
    <t>Pol2</t>
  </si>
  <si>
    <t>Stykač 230V/40A 4p. pro odpojení od EPS</t>
  </si>
  <si>
    <t>Pol3</t>
  </si>
  <si>
    <t>Vodiče, drobný montážní materiál</t>
  </si>
  <si>
    <t>Pol4</t>
  </si>
  <si>
    <t>Úprava zapojení rozváděče</t>
  </si>
  <si>
    <t>Pol5</t>
  </si>
  <si>
    <t>Výchozí revize rozváděče</t>
  </si>
  <si>
    <t>Úprava rozváděče R1-0</t>
  </si>
  <si>
    <t>Pol6</t>
  </si>
  <si>
    <t>Jistič B10/1</t>
  </si>
  <si>
    <t>Pol7</t>
  </si>
  <si>
    <t>Pol8</t>
  </si>
  <si>
    <t>Pol9</t>
  </si>
  <si>
    <t>Silové kabely</t>
  </si>
  <si>
    <t>Pol10</t>
  </si>
  <si>
    <t>Kabel CYKY-J 5 x 10</t>
  </si>
  <si>
    <t>Pol11</t>
  </si>
  <si>
    <t>Kabel CYKY-J 3 x 1,5</t>
  </si>
  <si>
    <t>Pol12</t>
  </si>
  <si>
    <t>Ochranné pospojování CY 10 ZŽ</t>
  </si>
  <si>
    <t>Instalační materiál</t>
  </si>
  <si>
    <t>Pol13</t>
  </si>
  <si>
    <t>Trubka KOPOFLEX KF 09063</t>
  </si>
  <si>
    <t>Pol14</t>
  </si>
  <si>
    <t>Drobný instalační materiál</t>
  </si>
  <si>
    <t>D5</t>
  </si>
  <si>
    <t>Montáž</t>
  </si>
  <si>
    <t>Pol15</t>
  </si>
  <si>
    <t>Instalace silnoproudé kabeláže</t>
  </si>
  <si>
    <t>Pol16</t>
  </si>
  <si>
    <t>Stavební přípomoce, výkopové práce, úprava terénu</t>
  </si>
  <si>
    <t>Pol17</t>
  </si>
  <si>
    <t>Připojení rozváděče RH</t>
  </si>
  <si>
    <t>Pol18</t>
  </si>
  <si>
    <t>Připojení rozváděče R1-0</t>
  </si>
  <si>
    <t>Pol19</t>
  </si>
  <si>
    <t>Projekt skutečného stavu</t>
  </si>
  <si>
    <t>Pol20</t>
  </si>
  <si>
    <t>Revize</t>
  </si>
  <si>
    <t>Pol21</t>
  </si>
  <si>
    <t>Doprava, produkce</t>
  </si>
  <si>
    <t>Pol22</t>
  </si>
  <si>
    <t>Předání, zaškolení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</si>
  <si>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</si>
  <si>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</si>
  <si>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</si>
  <si>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</si>
  <si>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</si>
  <si>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</si>
  <si>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</si>
  <si>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</si>
  <si>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</si>
  <si>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</si>
  <si>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</si>
  <si>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</si>
  <si>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</si>
  <si>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</si>
  <si>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-1036212700</t>
  </si>
  <si>
    <t>https://podminky.urs.cz/item/CS_URS_2022_01/013254000</t>
  </si>
  <si>
    <t>VRN2</t>
  </si>
  <si>
    <t>Příprava staveniště</t>
  </si>
  <si>
    <t>020001000</t>
  </si>
  <si>
    <t>-1080549209</t>
  </si>
  <si>
    <t>https://podminky.urs.cz/item/CS_URS_2022_01/020001000</t>
  </si>
  <si>
    <t>VRN3</t>
  </si>
  <si>
    <t>Zařízení staveniště</t>
  </si>
  <si>
    <t>030001000</t>
  </si>
  <si>
    <t>1472729817</t>
  </si>
  <si>
    <t>https://podminky.urs.cz/item/CS_URS_2022_01/030001000</t>
  </si>
  <si>
    <t>VRN4</t>
  </si>
  <si>
    <t>Inženýrská činnost</t>
  </si>
  <si>
    <t>040001000</t>
  </si>
  <si>
    <t>-254588275</t>
  </si>
  <si>
    <t>https://podminky.urs.cz/item/CS_URS_2022_01/040001000</t>
  </si>
  <si>
    <t>VRN6</t>
  </si>
  <si>
    <t>Územní vlivy</t>
  </si>
  <si>
    <t>060001000</t>
  </si>
  <si>
    <t>-2028250732</t>
  </si>
  <si>
    <t>https://podminky.urs.cz/item/CS_URS_2022_01/060001000</t>
  </si>
  <si>
    <t>VRN7</t>
  </si>
  <si>
    <t>Provozní vlivy</t>
  </si>
  <si>
    <t>070001000</t>
  </si>
  <si>
    <t>-1129400267</t>
  </si>
  <si>
    <t>https://podminky.urs.cz/item/CS_URS_2022_01/070001000</t>
  </si>
  <si>
    <t>VRN9</t>
  </si>
  <si>
    <t>Ostatní náklady</t>
  </si>
  <si>
    <t>090001000</t>
  </si>
  <si>
    <t>-719970964</t>
  </si>
  <si>
    <t>https://podminky.urs.cz/item/CS_URS_2022_01/090001000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</si>
</sst>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left" vertical="top" wrapText="1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1" TargetMode="External" /><Relationship Id="rId2" Type="http://schemas.openxmlformats.org/officeDocument/2006/relationships/hyperlink" Target="https://podminky.urs.cz/item/CS_URS_2022_01/122111401" TargetMode="External" /><Relationship Id="rId3" Type="http://schemas.openxmlformats.org/officeDocument/2006/relationships/hyperlink" Target="https://podminky.urs.cz/item/CS_URS_2022_01/162211311" TargetMode="External" /><Relationship Id="rId4" Type="http://schemas.openxmlformats.org/officeDocument/2006/relationships/hyperlink" Target="https://podminky.urs.cz/item/CS_URS_2022_01/162211319" TargetMode="External" /><Relationship Id="rId5" Type="http://schemas.openxmlformats.org/officeDocument/2006/relationships/hyperlink" Target="https://podminky.urs.cz/item/CS_URS_2022_01/171201221" TargetMode="External" /><Relationship Id="rId6" Type="http://schemas.openxmlformats.org/officeDocument/2006/relationships/hyperlink" Target="https://podminky.urs.cz/item/CS_URS_2022_01/171251201" TargetMode="External" /><Relationship Id="rId7" Type="http://schemas.openxmlformats.org/officeDocument/2006/relationships/hyperlink" Target="https://podminky.urs.cz/item/CS_URS_2022_01/174151101" TargetMode="External" /><Relationship Id="rId8" Type="http://schemas.openxmlformats.org/officeDocument/2006/relationships/hyperlink" Target="https://podminky.urs.cz/item/CS_URS_2022_01/273321411" TargetMode="External" /><Relationship Id="rId9" Type="http://schemas.openxmlformats.org/officeDocument/2006/relationships/hyperlink" Target="https://podminky.urs.cz/item/CS_URS_2022_01/273351121" TargetMode="External" /><Relationship Id="rId10" Type="http://schemas.openxmlformats.org/officeDocument/2006/relationships/hyperlink" Target="https://podminky.urs.cz/item/CS_URS_2022_01/273351122" TargetMode="External" /><Relationship Id="rId11" Type="http://schemas.openxmlformats.org/officeDocument/2006/relationships/hyperlink" Target="https://podminky.urs.cz/item/CS_URS_2022_01/273362021" TargetMode="External" /><Relationship Id="rId12" Type="http://schemas.openxmlformats.org/officeDocument/2006/relationships/hyperlink" Target="https://podminky.urs.cz/item/CS_URS_2022_01/310217851" TargetMode="External" /><Relationship Id="rId13" Type="http://schemas.openxmlformats.org/officeDocument/2006/relationships/hyperlink" Target="https://podminky.urs.cz/item/CS_URS_2022_01/564752111" TargetMode="External" /><Relationship Id="rId14" Type="http://schemas.openxmlformats.org/officeDocument/2006/relationships/hyperlink" Target="https://podminky.urs.cz/item/CS_URS_2022_01/596811120" TargetMode="External" /><Relationship Id="rId15" Type="http://schemas.openxmlformats.org/officeDocument/2006/relationships/hyperlink" Target="https://podminky.urs.cz/item/CS_URS_2022_01/949101112" TargetMode="External" /><Relationship Id="rId16" Type="http://schemas.openxmlformats.org/officeDocument/2006/relationships/hyperlink" Target="https://podminky.urs.cz/item/CS_URS_2022_01/971033431" TargetMode="External" /><Relationship Id="rId17" Type="http://schemas.openxmlformats.org/officeDocument/2006/relationships/hyperlink" Target="https://podminky.urs.cz/item/CS_URS_2022_01/x1" TargetMode="External" /><Relationship Id="rId18" Type="http://schemas.openxmlformats.org/officeDocument/2006/relationships/hyperlink" Target="https://podminky.urs.cz/item/CS_URS_2022_01/977151111" TargetMode="External" /><Relationship Id="rId19" Type="http://schemas.openxmlformats.org/officeDocument/2006/relationships/hyperlink" Target="https://podminky.urs.cz/item/CS_URS_2022_01/977151113" TargetMode="External" /><Relationship Id="rId20" Type="http://schemas.openxmlformats.org/officeDocument/2006/relationships/hyperlink" Target="https://podminky.urs.cz/item/CS_URS_2022_01/977151114" TargetMode="External" /><Relationship Id="rId21" Type="http://schemas.openxmlformats.org/officeDocument/2006/relationships/hyperlink" Target="https://podminky.urs.cz/item/CS_URS_2022_01/977151116" TargetMode="External" /><Relationship Id="rId22" Type="http://schemas.openxmlformats.org/officeDocument/2006/relationships/hyperlink" Target="https://podminky.urs.cz/item/CS_URS_2022_01/977151118" TargetMode="External" /><Relationship Id="rId23" Type="http://schemas.openxmlformats.org/officeDocument/2006/relationships/hyperlink" Target="https://podminky.urs.cz/item/CS_URS_2022_01/997006512" TargetMode="External" /><Relationship Id="rId24" Type="http://schemas.openxmlformats.org/officeDocument/2006/relationships/hyperlink" Target="https://podminky.urs.cz/item/CS_URS_2022_01/997006519" TargetMode="External" /><Relationship Id="rId25" Type="http://schemas.openxmlformats.org/officeDocument/2006/relationships/hyperlink" Target="https://podminky.urs.cz/item/CS_URS_2022_01/997013113" TargetMode="External" /><Relationship Id="rId26" Type="http://schemas.openxmlformats.org/officeDocument/2006/relationships/hyperlink" Target="https://podminky.urs.cz/item/CS_URS_2022_01/997013312" TargetMode="External" /><Relationship Id="rId27" Type="http://schemas.openxmlformats.org/officeDocument/2006/relationships/hyperlink" Target="https://podminky.urs.cz/item/CS_URS_2022_01/997013322" TargetMode="External" /><Relationship Id="rId28" Type="http://schemas.openxmlformats.org/officeDocument/2006/relationships/hyperlink" Target="https://podminky.urs.cz/item/CS_URS_2022_01/997013871" TargetMode="External" /><Relationship Id="rId29" Type="http://schemas.openxmlformats.org/officeDocument/2006/relationships/hyperlink" Target="https://podminky.urs.cz/item/CS_URS_2022_01/998012024" TargetMode="External" /><Relationship Id="rId30" Type="http://schemas.openxmlformats.org/officeDocument/2006/relationships/hyperlink" Target="https://podminky.urs.cz/item/CS_URS_2022_01/727223104" TargetMode="External" /><Relationship Id="rId31" Type="http://schemas.openxmlformats.org/officeDocument/2006/relationships/hyperlink" Target="https://podminky.urs.cz/item/CS_URS_2022_01/763121811" TargetMode="External" /><Relationship Id="rId32" Type="http://schemas.openxmlformats.org/officeDocument/2006/relationships/hyperlink" Target="https://podminky.urs.cz/item/CS_URS_2022_01/763131411" TargetMode="External" /><Relationship Id="rId33" Type="http://schemas.openxmlformats.org/officeDocument/2006/relationships/hyperlink" Target="https://podminky.urs.cz/item/CS_URS_2022_01/763131831" TargetMode="External" /><Relationship Id="rId34" Type="http://schemas.openxmlformats.org/officeDocument/2006/relationships/hyperlink" Target="https://podminky.urs.cz/item/CS_URS_2022_01/763132241" TargetMode="External" /><Relationship Id="rId35" Type="http://schemas.openxmlformats.org/officeDocument/2006/relationships/hyperlink" Target="https://podminky.urs.cz/item/CS_URS_2022_01/998763404" TargetMode="External" /><Relationship Id="rId36" Type="http://schemas.openxmlformats.org/officeDocument/2006/relationships/hyperlink" Target="https://podminky.urs.cz/item/CS_URS_2022_01/781121011" TargetMode="External" /><Relationship Id="rId37" Type="http://schemas.openxmlformats.org/officeDocument/2006/relationships/hyperlink" Target="https://podminky.urs.cz/item/CS_URS_2022_01/781131112" TargetMode="External" /><Relationship Id="rId38" Type="http://schemas.openxmlformats.org/officeDocument/2006/relationships/hyperlink" Target="https://podminky.urs.cz/item/CS_URS_2022_01/781471810" TargetMode="External" /><Relationship Id="rId39" Type="http://schemas.openxmlformats.org/officeDocument/2006/relationships/hyperlink" Target="https://podminky.urs.cz/item/CS_URS_2022_01/781474154" TargetMode="External" /><Relationship Id="rId40" Type="http://schemas.openxmlformats.org/officeDocument/2006/relationships/hyperlink" Target="https://podminky.urs.cz/item/CS_URS_2022_01/998781204" TargetMode="External" /><Relationship Id="rId41" Type="http://schemas.openxmlformats.org/officeDocument/2006/relationships/hyperlink" Target="https://podminky.urs.cz/item/CS_URS_2022_01/784111011" TargetMode="External" /><Relationship Id="rId42" Type="http://schemas.openxmlformats.org/officeDocument/2006/relationships/hyperlink" Target="https://podminky.urs.cz/item/CS_URS_2022_01/784181101" TargetMode="External" /><Relationship Id="rId43" Type="http://schemas.openxmlformats.org/officeDocument/2006/relationships/hyperlink" Target="https://podminky.urs.cz/item/CS_URS_2022_01/784221101" TargetMode="External" /><Relationship Id="rId44" Type="http://schemas.openxmlformats.org/officeDocument/2006/relationships/hyperlink" Target="https://podminky.urs.cz/item/CS_URS_2022_01/460671114" TargetMode="External" /><Relationship Id="rId4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3254000" TargetMode="External" /><Relationship Id="rId2" Type="http://schemas.openxmlformats.org/officeDocument/2006/relationships/hyperlink" Target="https://podminky.urs.cz/item/CS_URS_2022_01/020001000" TargetMode="External" /><Relationship Id="rId3" Type="http://schemas.openxmlformats.org/officeDocument/2006/relationships/hyperlink" Target="https://podminky.urs.cz/item/CS_URS_2022_01/030001000" TargetMode="External" /><Relationship Id="rId4" Type="http://schemas.openxmlformats.org/officeDocument/2006/relationships/hyperlink" Target="https://podminky.urs.cz/item/CS_URS_2022_01/040001000" TargetMode="External" /><Relationship Id="rId5" Type="http://schemas.openxmlformats.org/officeDocument/2006/relationships/hyperlink" Target="https://podminky.urs.cz/item/CS_URS_2022_01/060001000" TargetMode="External" /><Relationship Id="rId6" Type="http://schemas.openxmlformats.org/officeDocument/2006/relationships/hyperlink" Target="https://podminky.urs.cz/item/CS_URS_2022_01/070001000" TargetMode="External" /><Relationship Id="rId7" Type="http://schemas.openxmlformats.org/officeDocument/2006/relationships/hyperlink" Target="https://podminky.urs.cz/item/CS_URS_2022_01/090001000" TargetMode="External" /><Relationship Id="rId8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NZM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Řešení klimatizace v prostorách administrativy Národní zemědělské muzeum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11. 4. 2022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ROUND(SUM(AG95:AG99),2)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ROUND(SUM(AS95:AS99),2)</f>
        <v>0</v>
      </c>
      <c r="AT94" s="114">
        <f>ROUND(SUM(AV94:AW94),2)</f>
        <v>0</v>
      </c>
      <c r="AU94" s="115">
        <f>ROUND(SUM(AU95:AU99),5)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ROUND(SUM(AZ95:AZ99),2)</f>
        <v>0</v>
      </c>
      <c r="BA94" s="114">
        <f>ROUND(SUM(BA95:BA99),2)</f>
        <v>0</v>
      </c>
      <c r="BB94" s="114">
        <f>ROUND(SUM(BB95:BB99),2)</f>
        <v>0</v>
      </c>
      <c r="BC94" s="114">
        <f>ROUND(SUM(BC95:BC99),2)</f>
        <v>0</v>
      </c>
      <c r="BD94" s="116">
        <f>ROUND(SUM(BD95:BD99),2)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'001 - Stavební část'!J30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'001 - Stavební část'!P132</f>
        <v>0</v>
      </c>
      <c r="AV95" s="128">
        <f>'001 - Stavební část'!J33</f>
        <v>0</v>
      </c>
      <c r="AW95" s="128">
        <f>'001 - Stavební část'!J34</f>
        <v>0</v>
      </c>
      <c r="AX95" s="128">
        <f>'001 - Stavební část'!J35</f>
        <v>0</v>
      </c>
      <c r="AY95" s="128">
        <f>'001 - Stavební část'!J36</f>
        <v>0</v>
      </c>
      <c r="AZ95" s="128">
        <f>'001 - Stavební část'!F33</f>
        <v>0</v>
      </c>
      <c r="BA95" s="128">
        <f>'001 - Stavební část'!F34</f>
        <v>0</v>
      </c>
      <c r="BB95" s="128">
        <f>'001 - Stavební část'!F35</f>
        <v>0</v>
      </c>
      <c r="BC95" s="128">
        <f>'001 - Stavební část'!F36</f>
        <v>0</v>
      </c>
      <c r="BD95" s="130">
        <f>'001 - Stavební část'!F37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91" s="7" customFormat="1" ht="16.5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'100 - Chlazení'!J30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80</v>
      </c>
      <c r="AR96" s="126"/>
      <c r="AS96" s="127">
        <v>0</v>
      </c>
      <c r="AT96" s="128">
        <f>ROUND(SUM(AV96:AW96),2)</f>
        <v>0</v>
      </c>
      <c r="AU96" s="129">
        <f>'100 - Chlazení'!P119</f>
        <v>0</v>
      </c>
      <c r="AV96" s="128">
        <f>'100 - Chlazení'!J33</f>
        <v>0</v>
      </c>
      <c r="AW96" s="128">
        <f>'100 - Chlazení'!J34</f>
        <v>0</v>
      </c>
      <c r="AX96" s="128">
        <f>'100 - Chlazení'!J35</f>
        <v>0</v>
      </c>
      <c r="AY96" s="128">
        <f>'100 - Chlazení'!J36</f>
        <v>0</v>
      </c>
      <c r="AZ96" s="128">
        <f>'100 - Chlazení'!F33</f>
        <v>0</v>
      </c>
      <c r="BA96" s="128">
        <f>'100 - Chlazení'!F34</f>
        <v>0</v>
      </c>
      <c r="BB96" s="128">
        <f>'100 - Chlazení'!F35</f>
        <v>0</v>
      </c>
      <c r="BC96" s="128">
        <f>'100 - Chlazení'!F36</f>
        <v>0</v>
      </c>
      <c r="BD96" s="130">
        <f>'100 - Chlazení'!F37</f>
        <v>0</v>
      </c>
      <c r="BE96" s="7"/>
      <c r="BT96" s="131" t="s">
        <v>81</v>
      </c>
      <c r="BV96" s="131" t="s">
        <v>75</v>
      </c>
      <c r="BW96" s="131" t="s">
        <v>86</v>
      </c>
      <c r="BX96" s="131" t="s">
        <v>5</v>
      </c>
      <c r="CL96" s="131" t="s">
        <v>1</v>
      </c>
      <c r="CM96" s="131" t="s">
        <v>83</v>
      </c>
    </row>
    <row r="97" spans="1:91" s="7" customFormat="1" ht="16.5" customHeight="1">
      <c r="A97" s="119" t="s">
        <v>77</v>
      </c>
      <c r="B97" s="120"/>
      <c r="C97" s="121"/>
      <c r="D97" s="122" t="s">
        <v>87</v>
      </c>
      <c r="E97" s="122"/>
      <c r="F97" s="122"/>
      <c r="G97" s="122"/>
      <c r="H97" s="122"/>
      <c r="I97" s="123"/>
      <c r="J97" s="122" t="s">
        <v>88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'200 - Kanalizace'!J30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80</v>
      </c>
      <c r="AR97" s="126"/>
      <c r="AS97" s="127">
        <v>0</v>
      </c>
      <c r="AT97" s="128">
        <f>ROUND(SUM(AV97:AW97),2)</f>
        <v>0</v>
      </c>
      <c r="AU97" s="129">
        <f>'200 - Kanalizace'!P121</f>
        <v>0</v>
      </c>
      <c r="AV97" s="128">
        <f>'200 - Kanalizace'!J33</f>
        <v>0</v>
      </c>
      <c r="AW97" s="128">
        <f>'200 - Kanalizace'!J34</f>
        <v>0</v>
      </c>
      <c r="AX97" s="128">
        <f>'200 - Kanalizace'!J35</f>
        <v>0</v>
      </c>
      <c r="AY97" s="128">
        <f>'200 - Kanalizace'!J36</f>
        <v>0</v>
      </c>
      <c r="AZ97" s="128">
        <f>'200 - Kanalizace'!F33</f>
        <v>0</v>
      </c>
      <c r="BA97" s="128">
        <f>'200 - Kanalizace'!F34</f>
        <v>0</v>
      </c>
      <c r="BB97" s="128">
        <f>'200 - Kanalizace'!F35</f>
        <v>0</v>
      </c>
      <c r="BC97" s="128">
        <f>'200 - Kanalizace'!F36</f>
        <v>0</v>
      </c>
      <c r="BD97" s="130">
        <f>'200 - Kanalizace'!F37</f>
        <v>0</v>
      </c>
      <c r="BE97" s="7"/>
      <c r="BT97" s="131" t="s">
        <v>81</v>
      </c>
      <c r="BV97" s="131" t="s">
        <v>75</v>
      </c>
      <c r="BW97" s="131" t="s">
        <v>89</v>
      </c>
      <c r="BX97" s="131" t="s">
        <v>5</v>
      </c>
      <c r="CL97" s="131" t="s">
        <v>1</v>
      </c>
      <c r="CM97" s="131" t="s">
        <v>83</v>
      </c>
    </row>
    <row r="98" spans="1:91" s="7" customFormat="1" ht="16.5" customHeight="1">
      <c r="A98" s="119" t="s">
        <v>77</v>
      </c>
      <c r="B98" s="120"/>
      <c r="C98" s="121"/>
      <c r="D98" s="122" t="s">
        <v>90</v>
      </c>
      <c r="E98" s="122"/>
      <c r="F98" s="122"/>
      <c r="G98" s="122"/>
      <c r="H98" s="122"/>
      <c r="I98" s="123"/>
      <c r="J98" s="122" t="s">
        <v>91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'300 - Elektro'!J30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80</v>
      </c>
      <c r="AR98" s="126"/>
      <c r="AS98" s="127">
        <v>0</v>
      </c>
      <c r="AT98" s="128">
        <f>ROUND(SUM(AV98:AW98),2)</f>
        <v>0</v>
      </c>
      <c r="AU98" s="129">
        <f>'300 - Elektro'!P121</f>
        <v>0</v>
      </c>
      <c r="AV98" s="128">
        <f>'300 - Elektro'!J33</f>
        <v>0</v>
      </c>
      <c r="AW98" s="128">
        <f>'300 - Elektro'!J34</f>
        <v>0</v>
      </c>
      <c r="AX98" s="128">
        <f>'300 - Elektro'!J35</f>
        <v>0</v>
      </c>
      <c r="AY98" s="128">
        <f>'300 - Elektro'!J36</f>
        <v>0</v>
      </c>
      <c r="AZ98" s="128">
        <f>'300 - Elektro'!F33</f>
        <v>0</v>
      </c>
      <c r="BA98" s="128">
        <f>'300 - Elektro'!F34</f>
        <v>0</v>
      </c>
      <c r="BB98" s="128">
        <f>'300 - Elektro'!F35</f>
        <v>0</v>
      </c>
      <c r="BC98" s="128">
        <f>'300 - Elektro'!F36</f>
        <v>0</v>
      </c>
      <c r="BD98" s="130">
        <f>'300 - Elektro'!F37</f>
        <v>0</v>
      </c>
      <c r="BE98" s="7"/>
      <c r="BT98" s="131" t="s">
        <v>81</v>
      </c>
      <c r="BV98" s="131" t="s">
        <v>75</v>
      </c>
      <c r="BW98" s="131" t="s">
        <v>92</v>
      </c>
      <c r="BX98" s="131" t="s">
        <v>5</v>
      </c>
      <c r="CL98" s="131" t="s">
        <v>1</v>
      </c>
      <c r="CM98" s="131" t="s">
        <v>83</v>
      </c>
    </row>
    <row r="99" spans="1:91" s="7" customFormat="1" ht="16.5" customHeight="1">
      <c r="A99" s="119" t="s">
        <v>77</v>
      </c>
      <c r="B99" s="120"/>
      <c r="C99" s="121"/>
      <c r="D99" s="122" t="s">
        <v>93</v>
      </c>
      <c r="E99" s="122"/>
      <c r="F99" s="122"/>
      <c r="G99" s="122"/>
      <c r="H99" s="122"/>
      <c r="I99" s="123"/>
      <c r="J99" s="122" t="s">
        <v>94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'VRN - Vedlejší rozpočtové...'!J30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80</v>
      </c>
      <c r="AR99" s="126"/>
      <c r="AS99" s="132">
        <v>0</v>
      </c>
      <c r="AT99" s="133">
        <f>ROUND(SUM(AV99:AW99),2)</f>
        <v>0</v>
      </c>
      <c r="AU99" s="134">
        <f>'VRN - Vedlejší rozpočtové...'!P124</f>
        <v>0</v>
      </c>
      <c r="AV99" s="133">
        <f>'VRN - Vedlejší rozpočtové...'!J33</f>
        <v>0</v>
      </c>
      <c r="AW99" s="133">
        <f>'VRN - Vedlejší rozpočtové...'!J34</f>
        <v>0</v>
      </c>
      <c r="AX99" s="133">
        <f>'VRN - Vedlejší rozpočtové...'!J35</f>
        <v>0</v>
      </c>
      <c r="AY99" s="133">
        <f>'VRN - Vedlejší rozpočtové...'!J36</f>
        <v>0</v>
      </c>
      <c r="AZ99" s="133">
        <f>'VRN - Vedlejší rozpočtové...'!F33</f>
        <v>0</v>
      </c>
      <c r="BA99" s="133">
        <f>'VRN - Vedlejší rozpočtové...'!F34</f>
        <v>0</v>
      </c>
      <c r="BB99" s="133">
        <f>'VRN - Vedlejší rozpočtové...'!F35</f>
        <v>0</v>
      </c>
      <c r="BC99" s="133">
        <f>'VRN - Vedlejší rozpočtové...'!F36</f>
        <v>0</v>
      </c>
      <c r="BD99" s="135">
        <f>'VRN - Vedlejší rozpočtové...'!F37</f>
        <v>0</v>
      </c>
      <c r="BE99" s="7"/>
      <c r="BT99" s="131" t="s">
        <v>81</v>
      </c>
      <c r="BV99" s="131" t="s">
        <v>75</v>
      </c>
      <c r="BW99" s="131" t="s">
        <v>95</v>
      </c>
      <c r="BX99" s="131" t="s">
        <v>5</v>
      </c>
      <c r="CL99" s="131" t="s">
        <v>1</v>
      </c>
      <c r="CM99" s="131" t="s">
        <v>83</v>
      </c>
    </row>
    <row r="100" spans="1:57" s="2" customFormat="1" ht="30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44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</sheetData>
  <sheetProtection password="C724" sheet="1" objects="1" scenarios="1" formatColumns="0" formatRows="0"/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1 - Stavební část'!C2" display="/"/>
    <hyperlink ref="A96" location="'100 - Chlazení'!C2" display="/"/>
    <hyperlink ref="A97" location="'200 - Kanalizace'!C2" display="/"/>
    <hyperlink ref="A98" location="'300 - Elektro'!C2" display="/"/>
    <hyperlink ref="A9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96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Řešení klimatizace v prostorách administrativy Národní zemědělské muzeum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11. 4. 2022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ROUND(J132,2)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ROUND((SUM(BE132:BE324)),2)</f>
        <v>0</v>
      </c>
      <c r="G33" s="38"/>
      <c r="H33" s="38"/>
      <c r="I33" s="155">
        <v>0.21</v>
      </c>
      <c r="J33" s="154">
        <f>ROUND(((SUM(BE132:BE324))*I33),2)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ROUND((SUM(BF132:BF324)),2)</f>
        <v>0</v>
      </c>
      <c r="G34" s="38"/>
      <c r="H34" s="38"/>
      <c r="I34" s="155">
        <v>0.15</v>
      </c>
      <c r="J34" s="154">
        <f>ROUND(((SUM(BF132:BF324))*I34),2)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ROUND((SUM(BG132:BG324)),2)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ROUND((SUM(BH132:BH324)),2)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ROUND((SUM(BI132:BI324)),2)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Řešení klimatizace v prostorách administrativy Národní zemědělské muzeum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001 - Stavební část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11. 4. 2022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100</v>
      </c>
      <c r="D94" s="176"/>
      <c r="E94" s="176"/>
      <c r="F94" s="176"/>
      <c r="G94" s="176"/>
      <c r="H94" s="176"/>
      <c r="I94" s="176"/>
      <c r="J94" s="177" t="s">
        <v>101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102</v>
      </c>
      <c r="D96" s="40"/>
      <c r="E96" s="40"/>
      <c r="F96" s="40"/>
      <c r="G96" s="40"/>
      <c r="H96" s="40"/>
      <c r="I96" s="40"/>
      <c r="J96" s="110">
        <f>J132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79"/>
      <c r="C97" s="180"/>
      <c r="D97" s="181" t="s">
        <v>104</v>
      </c>
      <c r="E97" s="182"/>
      <c r="F97" s="182"/>
      <c r="G97" s="182"/>
      <c r="H97" s="182"/>
      <c r="I97" s="182"/>
      <c r="J97" s="183">
        <f>J133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105</v>
      </c>
      <c r="E98" s="188"/>
      <c r="F98" s="188"/>
      <c r="G98" s="188"/>
      <c r="H98" s="188"/>
      <c r="I98" s="188"/>
      <c r="J98" s="189">
        <f>J134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106</v>
      </c>
      <c r="E99" s="188"/>
      <c r="F99" s="188"/>
      <c r="G99" s="188"/>
      <c r="H99" s="188"/>
      <c r="I99" s="188"/>
      <c r="J99" s="189">
        <f>J169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107</v>
      </c>
      <c r="E100" s="188"/>
      <c r="F100" s="188"/>
      <c r="G100" s="188"/>
      <c r="H100" s="188"/>
      <c r="I100" s="188"/>
      <c r="J100" s="189">
        <f>J182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108</v>
      </c>
      <c r="E101" s="188"/>
      <c r="F101" s="188"/>
      <c r="G101" s="188"/>
      <c r="H101" s="188"/>
      <c r="I101" s="188"/>
      <c r="J101" s="189">
        <f>J186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109</v>
      </c>
      <c r="E102" s="188"/>
      <c r="F102" s="188"/>
      <c r="G102" s="188"/>
      <c r="H102" s="188"/>
      <c r="I102" s="188"/>
      <c r="J102" s="189">
        <f>J194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110</v>
      </c>
      <c r="E103" s="188"/>
      <c r="F103" s="188"/>
      <c r="G103" s="188"/>
      <c r="H103" s="188"/>
      <c r="I103" s="188"/>
      <c r="J103" s="189">
        <f>J201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111</v>
      </c>
      <c r="E104" s="188"/>
      <c r="F104" s="188"/>
      <c r="G104" s="188"/>
      <c r="H104" s="188"/>
      <c r="I104" s="188"/>
      <c r="J104" s="189">
        <f>J244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5"/>
      <c r="C105" s="186"/>
      <c r="D105" s="187" t="s">
        <v>112</v>
      </c>
      <c r="E105" s="188"/>
      <c r="F105" s="188"/>
      <c r="G105" s="188"/>
      <c r="H105" s="188"/>
      <c r="I105" s="188"/>
      <c r="J105" s="189">
        <f>J259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9"/>
      <c r="C106" s="180"/>
      <c r="D106" s="181" t="s">
        <v>113</v>
      </c>
      <c r="E106" s="182"/>
      <c r="F106" s="182"/>
      <c r="G106" s="182"/>
      <c r="H106" s="182"/>
      <c r="I106" s="182"/>
      <c r="J106" s="183">
        <f>J262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5"/>
      <c r="C107" s="186"/>
      <c r="D107" s="187" t="s">
        <v>114</v>
      </c>
      <c r="E107" s="188"/>
      <c r="F107" s="188"/>
      <c r="G107" s="188"/>
      <c r="H107" s="188"/>
      <c r="I107" s="188"/>
      <c r="J107" s="189">
        <f>J263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5"/>
      <c r="C108" s="186"/>
      <c r="D108" s="187" t="s">
        <v>115</v>
      </c>
      <c r="E108" s="188"/>
      <c r="F108" s="188"/>
      <c r="G108" s="188"/>
      <c r="H108" s="188"/>
      <c r="I108" s="188"/>
      <c r="J108" s="189">
        <f>J267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5"/>
      <c r="C109" s="186"/>
      <c r="D109" s="187" t="s">
        <v>116</v>
      </c>
      <c r="E109" s="188"/>
      <c r="F109" s="188"/>
      <c r="G109" s="188"/>
      <c r="H109" s="188"/>
      <c r="I109" s="188"/>
      <c r="J109" s="189">
        <f>J289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5"/>
      <c r="C110" s="186"/>
      <c r="D110" s="187" t="s">
        <v>117</v>
      </c>
      <c r="E110" s="188"/>
      <c r="F110" s="188"/>
      <c r="G110" s="188"/>
      <c r="H110" s="188"/>
      <c r="I110" s="188"/>
      <c r="J110" s="189">
        <f>J310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79"/>
      <c r="C111" s="180"/>
      <c r="D111" s="181" t="s">
        <v>118</v>
      </c>
      <c r="E111" s="182"/>
      <c r="F111" s="182"/>
      <c r="G111" s="182"/>
      <c r="H111" s="182"/>
      <c r="I111" s="182"/>
      <c r="J111" s="183">
        <f>J320</f>
        <v>0</v>
      </c>
      <c r="K111" s="180"/>
      <c r="L111" s="18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85"/>
      <c r="C112" s="186"/>
      <c r="D112" s="187" t="s">
        <v>119</v>
      </c>
      <c r="E112" s="188"/>
      <c r="F112" s="188"/>
      <c r="G112" s="188"/>
      <c r="H112" s="188"/>
      <c r="I112" s="188"/>
      <c r="J112" s="189">
        <f>J321</f>
        <v>0</v>
      </c>
      <c r="K112" s="186"/>
      <c r="L112" s="19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120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6.25" customHeight="1">
      <c r="A122" s="38"/>
      <c r="B122" s="39"/>
      <c r="C122" s="40"/>
      <c r="D122" s="40"/>
      <c r="E122" s="174" t="str">
        <f>E7</f>
        <v>Řešení klimatizace v prostorách administrativy Národní zemědělské muzeum</v>
      </c>
      <c r="F122" s="32"/>
      <c r="G122" s="32"/>
      <c r="H122" s="32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97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E9</f>
        <v>001 - Stavební část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F12</f>
        <v xml:space="preserve"> </v>
      </c>
      <c r="G126" s="40"/>
      <c r="H126" s="40"/>
      <c r="I126" s="32" t="s">
        <v>22</v>
      </c>
      <c r="J126" s="79" t="str">
        <f>IF(J12="","",J12)</f>
        <v>11. 4. 2022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24</v>
      </c>
      <c r="D128" s="40"/>
      <c r="E128" s="40"/>
      <c r="F128" s="27" t="str">
        <f>E15</f>
        <v xml:space="preserve"> </v>
      </c>
      <c r="G128" s="40"/>
      <c r="H128" s="40"/>
      <c r="I128" s="32" t="s">
        <v>29</v>
      </c>
      <c r="J128" s="36" t="str">
        <f>E21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27</v>
      </c>
      <c r="D129" s="40"/>
      <c r="E129" s="40"/>
      <c r="F129" s="27" t="str">
        <f>IF(E18="","",E18)</f>
        <v>Vyplň údaj</v>
      </c>
      <c r="G129" s="40"/>
      <c r="H129" s="40"/>
      <c r="I129" s="32" t="s">
        <v>31</v>
      </c>
      <c r="J129" s="36" t="str">
        <f>E24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191"/>
      <c r="B131" s="192"/>
      <c r="C131" s="193" t="s">
        <v>121</v>
      </c>
      <c r="D131" s="194" t="s">
        <v>58</v>
      </c>
      <c r="E131" s="194" t="s">
        <v>54</v>
      </c>
      <c r="F131" s="194" t="s">
        <v>55</v>
      </c>
      <c r="G131" s="194" t="s">
        <v>122</v>
      </c>
      <c r="H131" s="194" t="s">
        <v>123</v>
      </c>
      <c r="I131" s="194" t="s">
        <v>124</v>
      </c>
      <c r="J131" s="194" t="s">
        <v>101</v>
      </c>
      <c r="K131" s="195" t="s">
        <v>125</v>
      </c>
      <c r="L131" s="196"/>
      <c r="M131" s="100" t="s">
        <v>1</v>
      </c>
      <c r="N131" s="101" t="s">
        <v>37</v>
      </c>
      <c r="O131" s="101" t="s">
        <v>126</v>
      </c>
      <c r="P131" s="101" t="s">
        <v>127</v>
      </c>
      <c r="Q131" s="101" t="s">
        <v>128</v>
      </c>
      <c r="R131" s="101" t="s">
        <v>129</v>
      </c>
      <c r="S131" s="101" t="s">
        <v>130</v>
      </c>
      <c r="T131" s="102" t="s">
        <v>131</v>
      </c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</row>
    <row r="132" spans="1:63" s="2" customFormat="1" ht="22.8" customHeight="1">
      <c r="A132" s="38"/>
      <c r="B132" s="39"/>
      <c r="C132" s="107" t="s">
        <v>132</v>
      </c>
      <c r="D132" s="40"/>
      <c r="E132" s="40"/>
      <c r="F132" s="40"/>
      <c r="G132" s="40"/>
      <c r="H132" s="40"/>
      <c r="I132" s="40"/>
      <c r="J132" s="197">
        <f>BK132</f>
        <v>0</v>
      </c>
      <c r="K132" s="40"/>
      <c r="L132" s="44"/>
      <c r="M132" s="103"/>
      <c r="N132" s="198"/>
      <c r="O132" s="104"/>
      <c r="P132" s="199">
        <f>P133+P262+P320</f>
        <v>0</v>
      </c>
      <c r="Q132" s="104"/>
      <c r="R132" s="199">
        <f>R133+R262+R320</f>
        <v>14.302803</v>
      </c>
      <c r="S132" s="104"/>
      <c r="T132" s="200">
        <f>T133+T262+T320</f>
        <v>5.669977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72</v>
      </c>
      <c r="AU132" s="17" t="s">
        <v>103</v>
      </c>
      <c r="BK132" s="201">
        <f>BK133+BK262+BK320</f>
        <v>0</v>
      </c>
    </row>
    <row r="133" spans="1:63" s="12" customFormat="1" ht="25.9" customHeight="1">
      <c r="A133" s="12"/>
      <c r="B133" s="202"/>
      <c r="C133" s="203"/>
      <c r="D133" s="204" t="s">
        <v>72</v>
      </c>
      <c r="E133" s="205" t="s">
        <v>133</v>
      </c>
      <c r="F133" s="205" t="s">
        <v>134</v>
      </c>
      <c r="G133" s="203"/>
      <c r="H133" s="203"/>
      <c r="I133" s="206"/>
      <c r="J133" s="207">
        <f>BK133</f>
        <v>0</v>
      </c>
      <c r="K133" s="203"/>
      <c r="L133" s="208"/>
      <c r="M133" s="209"/>
      <c r="N133" s="210"/>
      <c r="O133" s="210"/>
      <c r="P133" s="211">
        <f>P134+P169+P182+P186+P194+P201+P244+P259</f>
        <v>0</v>
      </c>
      <c r="Q133" s="210"/>
      <c r="R133" s="211">
        <f>R134+R169+R182+R186+R194+R201+R244+R259</f>
        <v>12.51820876</v>
      </c>
      <c r="S133" s="210"/>
      <c r="T133" s="212">
        <f>T134+T169+T182+T186+T194+T201+T244+T259</f>
        <v>3.2579770000000003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81</v>
      </c>
      <c r="AT133" s="214" t="s">
        <v>72</v>
      </c>
      <c r="AU133" s="214" t="s">
        <v>73</v>
      </c>
      <c r="AY133" s="213" t="s">
        <v>135</v>
      </c>
      <c r="BK133" s="215">
        <f>BK134+BK169+BK182+BK186+BK194+BK201+BK244+BK259</f>
        <v>0</v>
      </c>
    </row>
    <row r="134" spans="1:63" s="12" customFormat="1" ht="22.8" customHeight="1">
      <c r="A134" s="12"/>
      <c r="B134" s="202"/>
      <c r="C134" s="203"/>
      <c r="D134" s="204" t="s">
        <v>72</v>
      </c>
      <c r="E134" s="216" t="s">
        <v>81</v>
      </c>
      <c r="F134" s="216" t="s">
        <v>136</v>
      </c>
      <c r="G134" s="203"/>
      <c r="H134" s="203"/>
      <c r="I134" s="206"/>
      <c r="J134" s="217">
        <f>BK134</f>
        <v>0</v>
      </c>
      <c r="K134" s="203"/>
      <c r="L134" s="208"/>
      <c r="M134" s="209"/>
      <c r="N134" s="210"/>
      <c r="O134" s="210"/>
      <c r="P134" s="211">
        <f>SUM(P135:P168)</f>
        <v>0</v>
      </c>
      <c r="Q134" s="210"/>
      <c r="R134" s="211">
        <f>SUM(R135:R168)</f>
        <v>5.1</v>
      </c>
      <c r="S134" s="210"/>
      <c r="T134" s="212">
        <f>SUM(T135:T168)</f>
        <v>0.3825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81</v>
      </c>
      <c r="AT134" s="214" t="s">
        <v>72</v>
      </c>
      <c r="AU134" s="214" t="s">
        <v>81</v>
      </c>
      <c r="AY134" s="213" t="s">
        <v>135</v>
      </c>
      <c r="BK134" s="215">
        <f>SUM(BK135:BK168)</f>
        <v>0</v>
      </c>
    </row>
    <row r="135" spans="1:65" s="2" customFormat="1" ht="76.35" customHeight="1">
      <c r="A135" s="38"/>
      <c r="B135" s="39"/>
      <c r="C135" s="218" t="s">
        <v>81</v>
      </c>
      <c r="D135" s="218" t="s">
        <v>137</v>
      </c>
      <c r="E135" s="219" t="s">
        <v>138</v>
      </c>
      <c r="F135" s="220" t="s">
        <v>139</v>
      </c>
      <c r="G135" s="221" t="s">
        <v>140</v>
      </c>
      <c r="H135" s="222">
        <v>1.5</v>
      </c>
      <c r="I135" s="223"/>
      <c r="J135" s="224">
        <f>ROUND(I135*H135,2)</f>
        <v>0</v>
      </c>
      <c r="K135" s="220" t="s">
        <v>141</v>
      </c>
      <c r="L135" s="44"/>
      <c r="M135" s="225" t="s">
        <v>1</v>
      </c>
      <c r="N135" s="226" t="s">
        <v>38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0.255</v>
      </c>
      <c r="T135" s="228">
        <f>S135*H135</f>
        <v>0.3825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142</v>
      </c>
      <c r="AT135" s="229" t="s">
        <v>137</v>
      </c>
      <c r="AU135" s="229" t="s">
        <v>83</v>
      </c>
      <c r="AY135" s="17" t="s">
        <v>135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142</v>
      </c>
      <c r="BM135" s="229" t="s">
        <v>143</v>
      </c>
    </row>
    <row r="136" spans="1:47" s="2" customFormat="1" ht="12">
      <c r="A136" s="38"/>
      <c r="B136" s="39"/>
      <c r="C136" s="40"/>
      <c r="D136" s="231" t="s">
        <v>144</v>
      </c>
      <c r="E136" s="40"/>
      <c r="F136" s="232" t="s">
        <v>145</v>
      </c>
      <c r="G136" s="40"/>
      <c r="H136" s="40"/>
      <c r="I136" s="233"/>
      <c r="J136" s="40"/>
      <c r="K136" s="40"/>
      <c r="L136" s="44"/>
      <c r="M136" s="234"/>
      <c r="N136" s="23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144</v>
      </c>
      <c r="AU136" s="17" t="s">
        <v>83</v>
      </c>
    </row>
    <row r="137" spans="1:51" s="13" customFormat="1" ht="12">
      <c r="A137" s="13"/>
      <c r="B137" s="236"/>
      <c r="C137" s="237"/>
      <c r="D137" s="238" t="s">
        <v>146</v>
      </c>
      <c r="E137" s="239" t="s">
        <v>1</v>
      </c>
      <c r="F137" s="240" t="s">
        <v>147</v>
      </c>
      <c r="G137" s="237"/>
      <c r="H137" s="239" t="s">
        <v>1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146</v>
      </c>
      <c r="AU137" s="246" t="s">
        <v>83</v>
      </c>
      <c r="AV137" s="13" t="s">
        <v>81</v>
      </c>
      <c r="AW137" s="13" t="s">
        <v>30</v>
      </c>
      <c r="AX137" s="13" t="s">
        <v>73</v>
      </c>
      <c r="AY137" s="246" t="s">
        <v>135</v>
      </c>
    </row>
    <row r="138" spans="1:51" s="14" customFormat="1" ht="12">
      <c r="A138" s="14"/>
      <c r="B138" s="247"/>
      <c r="C138" s="248"/>
      <c r="D138" s="238" t="s">
        <v>146</v>
      </c>
      <c r="E138" s="249" t="s">
        <v>1</v>
      </c>
      <c r="F138" s="250" t="s">
        <v>148</v>
      </c>
      <c r="G138" s="248"/>
      <c r="H138" s="251">
        <v>1.5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7" t="s">
        <v>146</v>
      </c>
      <c r="AU138" s="257" t="s">
        <v>83</v>
      </c>
      <c r="AV138" s="14" t="s">
        <v>83</v>
      </c>
      <c r="AW138" s="14" t="s">
        <v>30</v>
      </c>
      <c r="AX138" s="14" t="s">
        <v>81</v>
      </c>
      <c r="AY138" s="257" t="s">
        <v>135</v>
      </c>
    </row>
    <row r="139" spans="1:65" s="2" customFormat="1" ht="33" customHeight="1">
      <c r="A139" s="38"/>
      <c r="B139" s="39"/>
      <c r="C139" s="218" t="s">
        <v>83</v>
      </c>
      <c r="D139" s="218" t="s">
        <v>137</v>
      </c>
      <c r="E139" s="219" t="s">
        <v>149</v>
      </c>
      <c r="F139" s="220" t="s">
        <v>150</v>
      </c>
      <c r="G139" s="221" t="s">
        <v>151</v>
      </c>
      <c r="H139" s="222">
        <v>9.6</v>
      </c>
      <c r="I139" s="223"/>
      <c r="J139" s="224">
        <f>ROUND(I139*H139,2)</f>
        <v>0</v>
      </c>
      <c r="K139" s="220" t="s">
        <v>141</v>
      </c>
      <c r="L139" s="44"/>
      <c r="M139" s="225" t="s">
        <v>1</v>
      </c>
      <c r="N139" s="226" t="s">
        <v>38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142</v>
      </c>
      <c r="AT139" s="229" t="s">
        <v>137</v>
      </c>
      <c r="AU139" s="229" t="s">
        <v>83</v>
      </c>
      <c r="AY139" s="17" t="s">
        <v>135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81</v>
      </c>
      <c r="BK139" s="230">
        <f>ROUND(I139*H139,2)</f>
        <v>0</v>
      </c>
      <c r="BL139" s="17" t="s">
        <v>142</v>
      </c>
      <c r="BM139" s="229" t="s">
        <v>152</v>
      </c>
    </row>
    <row r="140" spans="1:47" s="2" customFormat="1" ht="12">
      <c r="A140" s="38"/>
      <c r="B140" s="39"/>
      <c r="C140" s="40"/>
      <c r="D140" s="231" t="s">
        <v>144</v>
      </c>
      <c r="E140" s="40"/>
      <c r="F140" s="232" t="s">
        <v>153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144</v>
      </c>
      <c r="AU140" s="17" t="s">
        <v>83</v>
      </c>
    </row>
    <row r="141" spans="1:51" s="13" customFormat="1" ht="12">
      <c r="A141" s="13"/>
      <c r="B141" s="236"/>
      <c r="C141" s="237"/>
      <c r="D141" s="238" t="s">
        <v>146</v>
      </c>
      <c r="E141" s="239" t="s">
        <v>1</v>
      </c>
      <c r="F141" s="240" t="s">
        <v>154</v>
      </c>
      <c r="G141" s="237"/>
      <c r="H141" s="239" t="s">
        <v>1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146</v>
      </c>
      <c r="AU141" s="246" t="s">
        <v>83</v>
      </c>
      <c r="AV141" s="13" t="s">
        <v>81</v>
      </c>
      <c r="AW141" s="13" t="s">
        <v>30</v>
      </c>
      <c r="AX141" s="13" t="s">
        <v>73</v>
      </c>
      <c r="AY141" s="246" t="s">
        <v>135</v>
      </c>
    </row>
    <row r="142" spans="1:51" s="14" customFormat="1" ht="12">
      <c r="A142" s="14"/>
      <c r="B142" s="247"/>
      <c r="C142" s="248"/>
      <c r="D142" s="238" t="s">
        <v>146</v>
      </c>
      <c r="E142" s="249" t="s">
        <v>1</v>
      </c>
      <c r="F142" s="250" t="s">
        <v>155</v>
      </c>
      <c r="G142" s="248"/>
      <c r="H142" s="251">
        <v>9.6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7" t="s">
        <v>146</v>
      </c>
      <c r="AU142" s="257" t="s">
        <v>83</v>
      </c>
      <c r="AV142" s="14" t="s">
        <v>83</v>
      </c>
      <c r="AW142" s="14" t="s">
        <v>30</v>
      </c>
      <c r="AX142" s="14" t="s">
        <v>81</v>
      </c>
      <c r="AY142" s="257" t="s">
        <v>135</v>
      </c>
    </row>
    <row r="143" spans="1:65" s="2" customFormat="1" ht="55.5" customHeight="1">
      <c r="A143" s="38"/>
      <c r="B143" s="39"/>
      <c r="C143" s="218" t="s">
        <v>156</v>
      </c>
      <c r="D143" s="218" t="s">
        <v>137</v>
      </c>
      <c r="E143" s="219" t="s">
        <v>157</v>
      </c>
      <c r="F143" s="220" t="s">
        <v>158</v>
      </c>
      <c r="G143" s="221" t="s">
        <v>151</v>
      </c>
      <c r="H143" s="222">
        <v>9.6</v>
      </c>
      <c r="I143" s="223"/>
      <c r="J143" s="224">
        <f>ROUND(I143*H143,2)</f>
        <v>0</v>
      </c>
      <c r="K143" s="220" t="s">
        <v>141</v>
      </c>
      <c r="L143" s="44"/>
      <c r="M143" s="225" t="s">
        <v>1</v>
      </c>
      <c r="N143" s="226" t="s">
        <v>38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142</v>
      </c>
      <c r="AT143" s="229" t="s">
        <v>137</v>
      </c>
      <c r="AU143" s="229" t="s">
        <v>83</v>
      </c>
      <c r="AY143" s="17" t="s">
        <v>135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81</v>
      </c>
      <c r="BK143" s="230">
        <f>ROUND(I143*H143,2)</f>
        <v>0</v>
      </c>
      <c r="BL143" s="17" t="s">
        <v>142</v>
      </c>
      <c r="BM143" s="229" t="s">
        <v>159</v>
      </c>
    </row>
    <row r="144" spans="1:47" s="2" customFormat="1" ht="12">
      <c r="A144" s="38"/>
      <c r="B144" s="39"/>
      <c r="C144" s="40"/>
      <c r="D144" s="231" t="s">
        <v>144</v>
      </c>
      <c r="E144" s="40"/>
      <c r="F144" s="232" t="s">
        <v>160</v>
      </c>
      <c r="G144" s="40"/>
      <c r="H144" s="40"/>
      <c r="I144" s="233"/>
      <c r="J144" s="40"/>
      <c r="K144" s="40"/>
      <c r="L144" s="44"/>
      <c r="M144" s="234"/>
      <c r="N144" s="23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144</v>
      </c>
      <c r="AU144" s="17" t="s">
        <v>83</v>
      </c>
    </row>
    <row r="145" spans="1:51" s="13" customFormat="1" ht="12">
      <c r="A145" s="13"/>
      <c r="B145" s="236"/>
      <c r="C145" s="237"/>
      <c r="D145" s="238" t="s">
        <v>146</v>
      </c>
      <c r="E145" s="239" t="s">
        <v>1</v>
      </c>
      <c r="F145" s="240" t="s">
        <v>154</v>
      </c>
      <c r="G145" s="237"/>
      <c r="H145" s="239" t="s">
        <v>1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146</v>
      </c>
      <c r="AU145" s="246" t="s">
        <v>83</v>
      </c>
      <c r="AV145" s="13" t="s">
        <v>81</v>
      </c>
      <c r="AW145" s="13" t="s">
        <v>30</v>
      </c>
      <c r="AX145" s="13" t="s">
        <v>73</v>
      </c>
      <c r="AY145" s="246" t="s">
        <v>135</v>
      </c>
    </row>
    <row r="146" spans="1:51" s="14" customFormat="1" ht="12">
      <c r="A146" s="14"/>
      <c r="B146" s="247"/>
      <c r="C146" s="248"/>
      <c r="D146" s="238" t="s">
        <v>146</v>
      </c>
      <c r="E146" s="249" t="s">
        <v>1</v>
      </c>
      <c r="F146" s="250" t="s">
        <v>155</v>
      </c>
      <c r="G146" s="248"/>
      <c r="H146" s="251">
        <v>9.6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7" t="s">
        <v>146</v>
      </c>
      <c r="AU146" s="257" t="s">
        <v>83</v>
      </c>
      <c r="AV146" s="14" t="s">
        <v>83</v>
      </c>
      <c r="AW146" s="14" t="s">
        <v>30</v>
      </c>
      <c r="AX146" s="14" t="s">
        <v>81</v>
      </c>
      <c r="AY146" s="257" t="s">
        <v>135</v>
      </c>
    </row>
    <row r="147" spans="1:65" s="2" customFormat="1" ht="62.7" customHeight="1">
      <c r="A147" s="38"/>
      <c r="B147" s="39"/>
      <c r="C147" s="218" t="s">
        <v>142</v>
      </c>
      <c r="D147" s="218" t="s">
        <v>137</v>
      </c>
      <c r="E147" s="219" t="s">
        <v>161</v>
      </c>
      <c r="F147" s="220" t="s">
        <v>162</v>
      </c>
      <c r="G147" s="221" t="s">
        <v>151</v>
      </c>
      <c r="H147" s="222">
        <v>48</v>
      </c>
      <c r="I147" s="223"/>
      <c r="J147" s="224">
        <f>ROUND(I147*H147,2)</f>
        <v>0</v>
      </c>
      <c r="K147" s="220" t="s">
        <v>141</v>
      </c>
      <c r="L147" s="44"/>
      <c r="M147" s="225" t="s">
        <v>1</v>
      </c>
      <c r="N147" s="226" t="s">
        <v>38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142</v>
      </c>
      <c r="AT147" s="229" t="s">
        <v>137</v>
      </c>
      <c r="AU147" s="229" t="s">
        <v>83</v>
      </c>
      <c r="AY147" s="17" t="s">
        <v>135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81</v>
      </c>
      <c r="BK147" s="230">
        <f>ROUND(I147*H147,2)</f>
        <v>0</v>
      </c>
      <c r="BL147" s="17" t="s">
        <v>142</v>
      </c>
      <c r="BM147" s="229" t="s">
        <v>163</v>
      </c>
    </row>
    <row r="148" spans="1:47" s="2" customFormat="1" ht="12">
      <c r="A148" s="38"/>
      <c r="B148" s="39"/>
      <c r="C148" s="40"/>
      <c r="D148" s="231" t="s">
        <v>144</v>
      </c>
      <c r="E148" s="40"/>
      <c r="F148" s="232" t="s">
        <v>164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144</v>
      </c>
      <c r="AU148" s="17" t="s">
        <v>83</v>
      </c>
    </row>
    <row r="149" spans="1:51" s="13" customFormat="1" ht="12">
      <c r="A149" s="13"/>
      <c r="B149" s="236"/>
      <c r="C149" s="237"/>
      <c r="D149" s="238" t="s">
        <v>146</v>
      </c>
      <c r="E149" s="239" t="s">
        <v>1</v>
      </c>
      <c r="F149" s="240" t="s">
        <v>154</v>
      </c>
      <c r="G149" s="237"/>
      <c r="H149" s="239" t="s">
        <v>1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146</v>
      </c>
      <c r="AU149" s="246" t="s">
        <v>83</v>
      </c>
      <c r="AV149" s="13" t="s">
        <v>81</v>
      </c>
      <c r="AW149" s="13" t="s">
        <v>30</v>
      </c>
      <c r="AX149" s="13" t="s">
        <v>73</v>
      </c>
      <c r="AY149" s="246" t="s">
        <v>135</v>
      </c>
    </row>
    <row r="150" spans="1:51" s="14" customFormat="1" ht="12">
      <c r="A150" s="14"/>
      <c r="B150" s="247"/>
      <c r="C150" s="248"/>
      <c r="D150" s="238" t="s">
        <v>146</v>
      </c>
      <c r="E150" s="249" t="s">
        <v>1</v>
      </c>
      <c r="F150" s="250" t="s">
        <v>165</v>
      </c>
      <c r="G150" s="248"/>
      <c r="H150" s="251">
        <v>48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7" t="s">
        <v>146</v>
      </c>
      <c r="AU150" s="257" t="s">
        <v>83</v>
      </c>
      <c r="AV150" s="14" t="s">
        <v>83</v>
      </c>
      <c r="AW150" s="14" t="s">
        <v>30</v>
      </c>
      <c r="AX150" s="14" t="s">
        <v>81</v>
      </c>
      <c r="AY150" s="257" t="s">
        <v>135</v>
      </c>
    </row>
    <row r="151" spans="1:65" s="2" customFormat="1" ht="44.25" customHeight="1">
      <c r="A151" s="38"/>
      <c r="B151" s="39"/>
      <c r="C151" s="218" t="s">
        <v>166</v>
      </c>
      <c r="D151" s="218" t="s">
        <v>137</v>
      </c>
      <c r="E151" s="219" t="s">
        <v>167</v>
      </c>
      <c r="F151" s="220" t="s">
        <v>168</v>
      </c>
      <c r="G151" s="221" t="s">
        <v>169</v>
      </c>
      <c r="H151" s="222">
        <v>4.5</v>
      </c>
      <c r="I151" s="223"/>
      <c r="J151" s="224">
        <f>ROUND(I151*H151,2)</f>
        <v>0</v>
      </c>
      <c r="K151" s="220" t="s">
        <v>141</v>
      </c>
      <c r="L151" s="44"/>
      <c r="M151" s="225" t="s">
        <v>1</v>
      </c>
      <c r="N151" s="226" t="s">
        <v>38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142</v>
      </c>
      <c r="AT151" s="229" t="s">
        <v>137</v>
      </c>
      <c r="AU151" s="229" t="s">
        <v>83</v>
      </c>
      <c r="AY151" s="17" t="s">
        <v>135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81</v>
      </c>
      <c r="BK151" s="230">
        <f>ROUND(I151*H151,2)</f>
        <v>0</v>
      </c>
      <c r="BL151" s="17" t="s">
        <v>142</v>
      </c>
      <c r="BM151" s="229" t="s">
        <v>170</v>
      </c>
    </row>
    <row r="152" spans="1:47" s="2" customFormat="1" ht="12">
      <c r="A152" s="38"/>
      <c r="B152" s="39"/>
      <c r="C152" s="40"/>
      <c r="D152" s="231" t="s">
        <v>144</v>
      </c>
      <c r="E152" s="40"/>
      <c r="F152" s="232" t="s">
        <v>171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144</v>
      </c>
      <c r="AU152" s="17" t="s">
        <v>83</v>
      </c>
    </row>
    <row r="153" spans="1:51" s="13" customFormat="1" ht="12">
      <c r="A153" s="13"/>
      <c r="B153" s="236"/>
      <c r="C153" s="237"/>
      <c r="D153" s="238" t="s">
        <v>146</v>
      </c>
      <c r="E153" s="239" t="s">
        <v>1</v>
      </c>
      <c r="F153" s="240" t="s">
        <v>154</v>
      </c>
      <c r="G153" s="237"/>
      <c r="H153" s="239" t="s">
        <v>1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6" t="s">
        <v>146</v>
      </c>
      <c r="AU153" s="246" t="s">
        <v>83</v>
      </c>
      <c r="AV153" s="13" t="s">
        <v>81</v>
      </c>
      <c r="AW153" s="13" t="s">
        <v>30</v>
      </c>
      <c r="AX153" s="13" t="s">
        <v>73</v>
      </c>
      <c r="AY153" s="246" t="s">
        <v>135</v>
      </c>
    </row>
    <row r="154" spans="1:51" s="14" customFormat="1" ht="12">
      <c r="A154" s="14"/>
      <c r="B154" s="247"/>
      <c r="C154" s="248"/>
      <c r="D154" s="238" t="s">
        <v>146</v>
      </c>
      <c r="E154" s="249" t="s">
        <v>1</v>
      </c>
      <c r="F154" s="250" t="s">
        <v>172</v>
      </c>
      <c r="G154" s="248"/>
      <c r="H154" s="251">
        <v>4.5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7" t="s">
        <v>146</v>
      </c>
      <c r="AU154" s="257" t="s">
        <v>83</v>
      </c>
      <c r="AV154" s="14" t="s">
        <v>83</v>
      </c>
      <c r="AW154" s="14" t="s">
        <v>30</v>
      </c>
      <c r="AX154" s="14" t="s">
        <v>81</v>
      </c>
      <c r="AY154" s="257" t="s">
        <v>135</v>
      </c>
    </row>
    <row r="155" spans="1:65" s="2" customFormat="1" ht="37.8" customHeight="1">
      <c r="A155" s="38"/>
      <c r="B155" s="39"/>
      <c r="C155" s="218" t="s">
        <v>173</v>
      </c>
      <c r="D155" s="218" t="s">
        <v>137</v>
      </c>
      <c r="E155" s="219" t="s">
        <v>174</v>
      </c>
      <c r="F155" s="220" t="s">
        <v>175</v>
      </c>
      <c r="G155" s="221" t="s">
        <v>151</v>
      </c>
      <c r="H155" s="222">
        <v>9.6</v>
      </c>
      <c r="I155" s="223"/>
      <c r="J155" s="224">
        <f>ROUND(I155*H155,2)</f>
        <v>0</v>
      </c>
      <c r="K155" s="220" t="s">
        <v>141</v>
      </c>
      <c r="L155" s="44"/>
      <c r="M155" s="225" t="s">
        <v>1</v>
      </c>
      <c r="N155" s="226" t="s">
        <v>38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142</v>
      </c>
      <c r="AT155" s="229" t="s">
        <v>137</v>
      </c>
      <c r="AU155" s="229" t="s">
        <v>83</v>
      </c>
      <c r="AY155" s="17" t="s">
        <v>135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81</v>
      </c>
      <c r="BK155" s="230">
        <f>ROUND(I155*H155,2)</f>
        <v>0</v>
      </c>
      <c r="BL155" s="17" t="s">
        <v>142</v>
      </c>
      <c r="BM155" s="229" t="s">
        <v>176</v>
      </c>
    </row>
    <row r="156" spans="1:47" s="2" customFormat="1" ht="12">
      <c r="A156" s="38"/>
      <c r="B156" s="39"/>
      <c r="C156" s="40"/>
      <c r="D156" s="231" t="s">
        <v>144</v>
      </c>
      <c r="E156" s="40"/>
      <c r="F156" s="232" t="s">
        <v>177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144</v>
      </c>
      <c r="AU156" s="17" t="s">
        <v>83</v>
      </c>
    </row>
    <row r="157" spans="1:51" s="13" customFormat="1" ht="12">
      <c r="A157" s="13"/>
      <c r="B157" s="236"/>
      <c r="C157" s="237"/>
      <c r="D157" s="238" t="s">
        <v>146</v>
      </c>
      <c r="E157" s="239" t="s">
        <v>1</v>
      </c>
      <c r="F157" s="240" t="s">
        <v>154</v>
      </c>
      <c r="G157" s="237"/>
      <c r="H157" s="239" t="s">
        <v>1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146</v>
      </c>
      <c r="AU157" s="246" t="s">
        <v>83</v>
      </c>
      <c r="AV157" s="13" t="s">
        <v>81</v>
      </c>
      <c r="AW157" s="13" t="s">
        <v>30</v>
      </c>
      <c r="AX157" s="13" t="s">
        <v>73</v>
      </c>
      <c r="AY157" s="246" t="s">
        <v>135</v>
      </c>
    </row>
    <row r="158" spans="1:51" s="14" customFormat="1" ht="12">
      <c r="A158" s="14"/>
      <c r="B158" s="247"/>
      <c r="C158" s="248"/>
      <c r="D158" s="238" t="s">
        <v>146</v>
      </c>
      <c r="E158" s="249" t="s">
        <v>1</v>
      </c>
      <c r="F158" s="250" t="s">
        <v>155</v>
      </c>
      <c r="G158" s="248"/>
      <c r="H158" s="251">
        <v>9.6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7" t="s">
        <v>146</v>
      </c>
      <c r="AU158" s="257" t="s">
        <v>83</v>
      </c>
      <c r="AV158" s="14" t="s">
        <v>83</v>
      </c>
      <c r="AW158" s="14" t="s">
        <v>30</v>
      </c>
      <c r="AX158" s="14" t="s">
        <v>81</v>
      </c>
      <c r="AY158" s="257" t="s">
        <v>135</v>
      </c>
    </row>
    <row r="159" spans="1:65" s="2" customFormat="1" ht="44.25" customHeight="1">
      <c r="A159" s="38"/>
      <c r="B159" s="39"/>
      <c r="C159" s="218" t="s">
        <v>178</v>
      </c>
      <c r="D159" s="218" t="s">
        <v>137</v>
      </c>
      <c r="E159" s="219" t="s">
        <v>179</v>
      </c>
      <c r="F159" s="220" t="s">
        <v>180</v>
      </c>
      <c r="G159" s="221" t="s">
        <v>151</v>
      </c>
      <c r="H159" s="222">
        <v>9.6</v>
      </c>
      <c r="I159" s="223"/>
      <c r="J159" s="224">
        <f>ROUND(I159*H159,2)</f>
        <v>0</v>
      </c>
      <c r="K159" s="220" t="s">
        <v>141</v>
      </c>
      <c r="L159" s="44"/>
      <c r="M159" s="225" t="s">
        <v>1</v>
      </c>
      <c r="N159" s="226" t="s">
        <v>38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142</v>
      </c>
      <c r="AT159" s="229" t="s">
        <v>137</v>
      </c>
      <c r="AU159" s="229" t="s">
        <v>83</v>
      </c>
      <c r="AY159" s="17" t="s">
        <v>135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81</v>
      </c>
      <c r="BK159" s="230">
        <f>ROUND(I159*H159,2)</f>
        <v>0</v>
      </c>
      <c r="BL159" s="17" t="s">
        <v>142</v>
      </c>
      <c r="BM159" s="229" t="s">
        <v>181</v>
      </c>
    </row>
    <row r="160" spans="1:47" s="2" customFormat="1" ht="12">
      <c r="A160" s="38"/>
      <c r="B160" s="39"/>
      <c r="C160" s="40"/>
      <c r="D160" s="231" t="s">
        <v>144</v>
      </c>
      <c r="E160" s="40"/>
      <c r="F160" s="232" t="s">
        <v>182</v>
      </c>
      <c r="G160" s="40"/>
      <c r="H160" s="40"/>
      <c r="I160" s="233"/>
      <c r="J160" s="40"/>
      <c r="K160" s="40"/>
      <c r="L160" s="44"/>
      <c r="M160" s="234"/>
      <c r="N160" s="23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144</v>
      </c>
      <c r="AU160" s="17" t="s">
        <v>83</v>
      </c>
    </row>
    <row r="161" spans="1:51" s="13" customFormat="1" ht="12">
      <c r="A161" s="13"/>
      <c r="B161" s="236"/>
      <c r="C161" s="237"/>
      <c r="D161" s="238" t="s">
        <v>146</v>
      </c>
      <c r="E161" s="239" t="s">
        <v>1</v>
      </c>
      <c r="F161" s="240" t="s">
        <v>183</v>
      </c>
      <c r="G161" s="237"/>
      <c r="H161" s="239" t="s">
        <v>1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6" t="s">
        <v>146</v>
      </c>
      <c r="AU161" s="246" t="s">
        <v>83</v>
      </c>
      <c r="AV161" s="13" t="s">
        <v>81</v>
      </c>
      <c r="AW161" s="13" t="s">
        <v>30</v>
      </c>
      <c r="AX161" s="13" t="s">
        <v>73</v>
      </c>
      <c r="AY161" s="246" t="s">
        <v>135</v>
      </c>
    </row>
    <row r="162" spans="1:51" s="14" customFormat="1" ht="12">
      <c r="A162" s="14"/>
      <c r="B162" s="247"/>
      <c r="C162" s="248"/>
      <c r="D162" s="238" t="s">
        <v>146</v>
      </c>
      <c r="E162" s="249" t="s">
        <v>1</v>
      </c>
      <c r="F162" s="250" t="s">
        <v>184</v>
      </c>
      <c r="G162" s="248"/>
      <c r="H162" s="251">
        <v>6.6</v>
      </c>
      <c r="I162" s="252"/>
      <c r="J162" s="248"/>
      <c r="K162" s="248"/>
      <c r="L162" s="253"/>
      <c r="M162" s="254"/>
      <c r="N162" s="255"/>
      <c r="O162" s="255"/>
      <c r="P162" s="255"/>
      <c r="Q162" s="255"/>
      <c r="R162" s="255"/>
      <c r="S162" s="255"/>
      <c r="T162" s="25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7" t="s">
        <v>146</v>
      </c>
      <c r="AU162" s="257" t="s">
        <v>83</v>
      </c>
      <c r="AV162" s="14" t="s">
        <v>83</v>
      </c>
      <c r="AW162" s="14" t="s">
        <v>30</v>
      </c>
      <c r="AX162" s="14" t="s">
        <v>73</v>
      </c>
      <c r="AY162" s="257" t="s">
        <v>135</v>
      </c>
    </row>
    <row r="163" spans="1:51" s="13" customFormat="1" ht="12">
      <c r="A163" s="13"/>
      <c r="B163" s="236"/>
      <c r="C163" s="237"/>
      <c r="D163" s="238" t="s">
        <v>146</v>
      </c>
      <c r="E163" s="239" t="s">
        <v>1</v>
      </c>
      <c r="F163" s="240" t="s">
        <v>185</v>
      </c>
      <c r="G163" s="237"/>
      <c r="H163" s="239" t="s">
        <v>1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146</v>
      </c>
      <c r="AU163" s="246" t="s">
        <v>83</v>
      </c>
      <c r="AV163" s="13" t="s">
        <v>81</v>
      </c>
      <c r="AW163" s="13" t="s">
        <v>30</v>
      </c>
      <c r="AX163" s="13" t="s">
        <v>73</v>
      </c>
      <c r="AY163" s="246" t="s">
        <v>135</v>
      </c>
    </row>
    <row r="164" spans="1:51" s="14" customFormat="1" ht="12">
      <c r="A164" s="14"/>
      <c r="B164" s="247"/>
      <c r="C164" s="248"/>
      <c r="D164" s="238" t="s">
        <v>146</v>
      </c>
      <c r="E164" s="249" t="s">
        <v>1</v>
      </c>
      <c r="F164" s="250" t="s">
        <v>156</v>
      </c>
      <c r="G164" s="248"/>
      <c r="H164" s="251">
        <v>3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7" t="s">
        <v>146</v>
      </c>
      <c r="AU164" s="257" t="s">
        <v>83</v>
      </c>
      <c r="AV164" s="14" t="s">
        <v>83</v>
      </c>
      <c r="AW164" s="14" t="s">
        <v>30</v>
      </c>
      <c r="AX164" s="14" t="s">
        <v>73</v>
      </c>
      <c r="AY164" s="257" t="s">
        <v>135</v>
      </c>
    </row>
    <row r="165" spans="1:51" s="15" customFormat="1" ht="12">
      <c r="A165" s="15"/>
      <c r="B165" s="258"/>
      <c r="C165" s="259"/>
      <c r="D165" s="238" t="s">
        <v>146</v>
      </c>
      <c r="E165" s="260" t="s">
        <v>1</v>
      </c>
      <c r="F165" s="261" t="s">
        <v>186</v>
      </c>
      <c r="G165" s="259"/>
      <c r="H165" s="262">
        <v>9.6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8" t="s">
        <v>146</v>
      </c>
      <c r="AU165" s="268" t="s">
        <v>83</v>
      </c>
      <c r="AV165" s="15" t="s">
        <v>142</v>
      </c>
      <c r="AW165" s="15" t="s">
        <v>30</v>
      </c>
      <c r="AX165" s="15" t="s">
        <v>81</v>
      </c>
      <c r="AY165" s="268" t="s">
        <v>135</v>
      </c>
    </row>
    <row r="166" spans="1:65" s="2" customFormat="1" ht="16.5" customHeight="1">
      <c r="A166" s="38"/>
      <c r="B166" s="39"/>
      <c r="C166" s="269" t="s">
        <v>187</v>
      </c>
      <c r="D166" s="269" t="s">
        <v>188</v>
      </c>
      <c r="E166" s="270" t="s">
        <v>189</v>
      </c>
      <c r="F166" s="271" t="s">
        <v>190</v>
      </c>
      <c r="G166" s="272" t="s">
        <v>169</v>
      </c>
      <c r="H166" s="273">
        <v>5.1</v>
      </c>
      <c r="I166" s="274"/>
      <c r="J166" s="275">
        <f>ROUND(I166*H166,2)</f>
        <v>0</v>
      </c>
      <c r="K166" s="271" t="s">
        <v>141</v>
      </c>
      <c r="L166" s="276"/>
      <c r="M166" s="277" t="s">
        <v>1</v>
      </c>
      <c r="N166" s="278" t="s">
        <v>38</v>
      </c>
      <c r="O166" s="91"/>
      <c r="P166" s="227">
        <f>O166*H166</f>
        <v>0</v>
      </c>
      <c r="Q166" s="227">
        <v>1</v>
      </c>
      <c r="R166" s="227">
        <f>Q166*H166</f>
        <v>5.1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187</v>
      </c>
      <c r="AT166" s="229" t="s">
        <v>188</v>
      </c>
      <c r="AU166" s="229" t="s">
        <v>83</v>
      </c>
      <c r="AY166" s="17" t="s">
        <v>135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81</v>
      </c>
      <c r="BK166" s="230">
        <f>ROUND(I166*H166,2)</f>
        <v>0</v>
      </c>
      <c r="BL166" s="17" t="s">
        <v>142</v>
      </c>
      <c r="BM166" s="229" t="s">
        <v>191</v>
      </c>
    </row>
    <row r="167" spans="1:51" s="13" customFormat="1" ht="12">
      <c r="A167" s="13"/>
      <c r="B167" s="236"/>
      <c r="C167" s="237"/>
      <c r="D167" s="238" t="s">
        <v>146</v>
      </c>
      <c r="E167" s="239" t="s">
        <v>1</v>
      </c>
      <c r="F167" s="240" t="s">
        <v>185</v>
      </c>
      <c r="G167" s="237"/>
      <c r="H167" s="239" t="s">
        <v>1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146</v>
      </c>
      <c r="AU167" s="246" t="s">
        <v>83</v>
      </c>
      <c r="AV167" s="13" t="s">
        <v>81</v>
      </c>
      <c r="AW167" s="13" t="s">
        <v>30</v>
      </c>
      <c r="AX167" s="13" t="s">
        <v>73</v>
      </c>
      <c r="AY167" s="246" t="s">
        <v>135</v>
      </c>
    </row>
    <row r="168" spans="1:51" s="14" customFormat="1" ht="12">
      <c r="A168" s="14"/>
      <c r="B168" s="247"/>
      <c r="C168" s="248"/>
      <c r="D168" s="238" t="s">
        <v>146</v>
      </c>
      <c r="E168" s="249" t="s">
        <v>1</v>
      </c>
      <c r="F168" s="250" t="s">
        <v>192</v>
      </c>
      <c r="G168" s="248"/>
      <c r="H168" s="251">
        <v>5.1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7" t="s">
        <v>146</v>
      </c>
      <c r="AU168" s="257" t="s">
        <v>83</v>
      </c>
      <c r="AV168" s="14" t="s">
        <v>83</v>
      </c>
      <c r="AW168" s="14" t="s">
        <v>30</v>
      </c>
      <c r="AX168" s="14" t="s">
        <v>81</v>
      </c>
      <c r="AY168" s="257" t="s">
        <v>135</v>
      </c>
    </row>
    <row r="169" spans="1:63" s="12" customFormat="1" ht="22.8" customHeight="1">
      <c r="A169" s="12"/>
      <c r="B169" s="202"/>
      <c r="C169" s="203"/>
      <c r="D169" s="204" t="s">
        <v>72</v>
      </c>
      <c r="E169" s="216" t="s">
        <v>83</v>
      </c>
      <c r="F169" s="216" t="s">
        <v>193</v>
      </c>
      <c r="G169" s="203"/>
      <c r="H169" s="203"/>
      <c r="I169" s="206"/>
      <c r="J169" s="217">
        <f>BK169</f>
        <v>0</v>
      </c>
      <c r="K169" s="203"/>
      <c r="L169" s="208"/>
      <c r="M169" s="209"/>
      <c r="N169" s="210"/>
      <c r="O169" s="210"/>
      <c r="P169" s="211">
        <f>SUM(P170:P181)</f>
        <v>0</v>
      </c>
      <c r="Q169" s="210"/>
      <c r="R169" s="211">
        <f>SUM(R170:R181)</f>
        <v>0.84239711</v>
      </c>
      <c r="S169" s="210"/>
      <c r="T169" s="212">
        <f>SUM(T170:T181)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3" t="s">
        <v>81</v>
      </c>
      <c r="AT169" s="214" t="s">
        <v>72</v>
      </c>
      <c r="AU169" s="214" t="s">
        <v>81</v>
      </c>
      <c r="AY169" s="213" t="s">
        <v>135</v>
      </c>
      <c r="BK169" s="215">
        <f>SUM(BK170:BK181)</f>
        <v>0</v>
      </c>
    </row>
    <row r="170" spans="1:65" s="2" customFormat="1" ht="33" customHeight="1">
      <c r="A170" s="38"/>
      <c r="B170" s="39"/>
      <c r="C170" s="218" t="s">
        <v>194</v>
      </c>
      <c r="D170" s="218" t="s">
        <v>137</v>
      </c>
      <c r="E170" s="219" t="s">
        <v>195</v>
      </c>
      <c r="F170" s="220" t="s">
        <v>196</v>
      </c>
      <c r="G170" s="221" t="s">
        <v>151</v>
      </c>
      <c r="H170" s="222">
        <v>0.33</v>
      </c>
      <c r="I170" s="223"/>
      <c r="J170" s="224">
        <f>ROUND(I170*H170,2)</f>
        <v>0</v>
      </c>
      <c r="K170" s="220" t="s">
        <v>141</v>
      </c>
      <c r="L170" s="44"/>
      <c r="M170" s="225" t="s">
        <v>1</v>
      </c>
      <c r="N170" s="226" t="s">
        <v>38</v>
      </c>
      <c r="O170" s="91"/>
      <c r="P170" s="227">
        <f>O170*H170</f>
        <v>0</v>
      </c>
      <c r="Q170" s="227">
        <v>2.50187</v>
      </c>
      <c r="R170" s="227">
        <f>Q170*H170</f>
        <v>0.8256171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142</v>
      </c>
      <c r="AT170" s="229" t="s">
        <v>137</v>
      </c>
      <c r="AU170" s="229" t="s">
        <v>83</v>
      </c>
      <c r="AY170" s="17" t="s">
        <v>135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81</v>
      </c>
      <c r="BK170" s="230">
        <f>ROUND(I170*H170,2)</f>
        <v>0</v>
      </c>
      <c r="BL170" s="17" t="s">
        <v>142</v>
      </c>
      <c r="BM170" s="229" t="s">
        <v>197</v>
      </c>
    </row>
    <row r="171" spans="1:47" s="2" customFormat="1" ht="12">
      <c r="A171" s="38"/>
      <c r="B171" s="39"/>
      <c r="C171" s="40"/>
      <c r="D171" s="231" t="s">
        <v>144</v>
      </c>
      <c r="E171" s="40"/>
      <c r="F171" s="232" t="s">
        <v>198</v>
      </c>
      <c r="G171" s="40"/>
      <c r="H171" s="40"/>
      <c r="I171" s="233"/>
      <c r="J171" s="40"/>
      <c r="K171" s="40"/>
      <c r="L171" s="44"/>
      <c r="M171" s="234"/>
      <c r="N171" s="235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144</v>
      </c>
      <c r="AU171" s="17" t="s">
        <v>83</v>
      </c>
    </row>
    <row r="172" spans="1:51" s="14" customFormat="1" ht="12">
      <c r="A172" s="14"/>
      <c r="B172" s="247"/>
      <c r="C172" s="248"/>
      <c r="D172" s="238" t="s">
        <v>146</v>
      </c>
      <c r="E172" s="249" t="s">
        <v>1</v>
      </c>
      <c r="F172" s="250" t="s">
        <v>199</v>
      </c>
      <c r="G172" s="248"/>
      <c r="H172" s="251">
        <v>0.33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7" t="s">
        <v>146</v>
      </c>
      <c r="AU172" s="257" t="s">
        <v>83</v>
      </c>
      <c r="AV172" s="14" t="s">
        <v>83</v>
      </c>
      <c r="AW172" s="14" t="s">
        <v>30</v>
      </c>
      <c r="AX172" s="14" t="s">
        <v>81</v>
      </c>
      <c r="AY172" s="257" t="s">
        <v>135</v>
      </c>
    </row>
    <row r="173" spans="1:65" s="2" customFormat="1" ht="16.5" customHeight="1">
      <c r="A173" s="38"/>
      <c r="B173" s="39"/>
      <c r="C173" s="218" t="s">
        <v>200</v>
      </c>
      <c r="D173" s="218" t="s">
        <v>137</v>
      </c>
      <c r="E173" s="219" t="s">
        <v>201</v>
      </c>
      <c r="F173" s="220" t="s">
        <v>202</v>
      </c>
      <c r="G173" s="221" t="s">
        <v>140</v>
      </c>
      <c r="H173" s="222">
        <v>1.2</v>
      </c>
      <c r="I173" s="223"/>
      <c r="J173" s="224">
        <f>ROUND(I173*H173,2)</f>
        <v>0</v>
      </c>
      <c r="K173" s="220" t="s">
        <v>141</v>
      </c>
      <c r="L173" s="44"/>
      <c r="M173" s="225" t="s">
        <v>1</v>
      </c>
      <c r="N173" s="226" t="s">
        <v>38</v>
      </c>
      <c r="O173" s="91"/>
      <c r="P173" s="227">
        <f>O173*H173</f>
        <v>0</v>
      </c>
      <c r="Q173" s="227">
        <v>0.00247</v>
      </c>
      <c r="R173" s="227">
        <f>Q173*H173</f>
        <v>0.002964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142</v>
      </c>
      <c r="AT173" s="229" t="s">
        <v>137</v>
      </c>
      <c r="AU173" s="229" t="s">
        <v>83</v>
      </c>
      <c r="AY173" s="17" t="s">
        <v>135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81</v>
      </c>
      <c r="BK173" s="230">
        <f>ROUND(I173*H173,2)</f>
        <v>0</v>
      </c>
      <c r="BL173" s="17" t="s">
        <v>142</v>
      </c>
      <c r="BM173" s="229" t="s">
        <v>203</v>
      </c>
    </row>
    <row r="174" spans="1:47" s="2" customFormat="1" ht="12">
      <c r="A174" s="38"/>
      <c r="B174" s="39"/>
      <c r="C174" s="40"/>
      <c r="D174" s="231" t="s">
        <v>144</v>
      </c>
      <c r="E174" s="40"/>
      <c r="F174" s="232" t="s">
        <v>204</v>
      </c>
      <c r="G174" s="40"/>
      <c r="H174" s="40"/>
      <c r="I174" s="233"/>
      <c r="J174" s="40"/>
      <c r="K174" s="40"/>
      <c r="L174" s="44"/>
      <c r="M174" s="234"/>
      <c r="N174" s="23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144</v>
      </c>
      <c r="AU174" s="17" t="s">
        <v>83</v>
      </c>
    </row>
    <row r="175" spans="1:51" s="14" customFormat="1" ht="12">
      <c r="A175" s="14"/>
      <c r="B175" s="247"/>
      <c r="C175" s="248"/>
      <c r="D175" s="238" t="s">
        <v>146</v>
      </c>
      <c r="E175" s="249" t="s">
        <v>1</v>
      </c>
      <c r="F175" s="250" t="s">
        <v>205</v>
      </c>
      <c r="G175" s="248"/>
      <c r="H175" s="251">
        <v>1.2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7" t="s">
        <v>146</v>
      </c>
      <c r="AU175" s="257" t="s">
        <v>83</v>
      </c>
      <c r="AV175" s="14" t="s">
        <v>83</v>
      </c>
      <c r="AW175" s="14" t="s">
        <v>30</v>
      </c>
      <c r="AX175" s="14" t="s">
        <v>81</v>
      </c>
      <c r="AY175" s="257" t="s">
        <v>135</v>
      </c>
    </row>
    <row r="176" spans="1:65" s="2" customFormat="1" ht="16.5" customHeight="1">
      <c r="A176" s="38"/>
      <c r="B176" s="39"/>
      <c r="C176" s="218" t="s">
        <v>206</v>
      </c>
      <c r="D176" s="218" t="s">
        <v>137</v>
      </c>
      <c r="E176" s="219" t="s">
        <v>207</v>
      </c>
      <c r="F176" s="220" t="s">
        <v>208</v>
      </c>
      <c r="G176" s="221" t="s">
        <v>140</v>
      </c>
      <c r="H176" s="222">
        <v>1.2</v>
      </c>
      <c r="I176" s="223"/>
      <c r="J176" s="224">
        <f>ROUND(I176*H176,2)</f>
        <v>0</v>
      </c>
      <c r="K176" s="220" t="s">
        <v>141</v>
      </c>
      <c r="L176" s="44"/>
      <c r="M176" s="225" t="s">
        <v>1</v>
      </c>
      <c r="N176" s="226" t="s">
        <v>38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142</v>
      </c>
      <c r="AT176" s="229" t="s">
        <v>137</v>
      </c>
      <c r="AU176" s="229" t="s">
        <v>83</v>
      </c>
      <c r="AY176" s="17" t="s">
        <v>135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81</v>
      </c>
      <c r="BK176" s="230">
        <f>ROUND(I176*H176,2)</f>
        <v>0</v>
      </c>
      <c r="BL176" s="17" t="s">
        <v>142</v>
      </c>
      <c r="BM176" s="229" t="s">
        <v>209</v>
      </c>
    </row>
    <row r="177" spans="1:47" s="2" customFormat="1" ht="12">
      <c r="A177" s="38"/>
      <c r="B177" s="39"/>
      <c r="C177" s="40"/>
      <c r="D177" s="231" t="s">
        <v>144</v>
      </c>
      <c r="E177" s="40"/>
      <c r="F177" s="232" t="s">
        <v>210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144</v>
      </c>
      <c r="AU177" s="17" t="s">
        <v>83</v>
      </c>
    </row>
    <row r="178" spans="1:51" s="14" customFormat="1" ht="12">
      <c r="A178" s="14"/>
      <c r="B178" s="247"/>
      <c r="C178" s="248"/>
      <c r="D178" s="238" t="s">
        <v>146</v>
      </c>
      <c r="E178" s="249" t="s">
        <v>1</v>
      </c>
      <c r="F178" s="250" t="s">
        <v>205</v>
      </c>
      <c r="G178" s="248"/>
      <c r="H178" s="251">
        <v>1.2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7" t="s">
        <v>146</v>
      </c>
      <c r="AU178" s="257" t="s">
        <v>83</v>
      </c>
      <c r="AV178" s="14" t="s">
        <v>83</v>
      </c>
      <c r="AW178" s="14" t="s">
        <v>30</v>
      </c>
      <c r="AX178" s="14" t="s">
        <v>81</v>
      </c>
      <c r="AY178" s="257" t="s">
        <v>135</v>
      </c>
    </row>
    <row r="179" spans="1:65" s="2" customFormat="1" ht="24.15" customHeight="1">
      <c r="A179" s="38"/>
      <c r="B179" s="39"/>
      <c r="C179" s="218" t="s">
        <v>211</v>
      </c>
      <c r="D179" s="218" t="s">
        <v>137</v>
      </c>
      <c r="E179" s="219" t="s">
        <v>212</v>
      </c>
      <c r="F179" s="220" t="s">
        <v>213</v>
      </c>
      <c r="G179" s="221" t="s">
        <v>169</v>
      </c>
      <c r="H179" s="222">
        <v>0.013</v>
      </c>
      <c r="I179" s="223"/>
      <c r="J179" s="224">
        <f>ROUND(I179*H179,2)</f>
        <v>0</v>
      </c>
      <c r="K179" s="220" t="s">
        <v>141</v>
      </c>
      <c r="L179" s="44"/>
      <c r="M179" s="225" t="s">
        <v>1</v>
      </c>
      <c r="N179" s="226" t="s">
        <v>38</v>
      </c>
      <c r="O179" s="91"/>
      <c r="P179" s="227">
        <f>O179*H179</f>
        <v>0</v>
      </c>
      <c r="Q179" s="227">
        <v>1.06277</v>
      </c>
      <c r="R179" s="227">
        <f>Q179*H179</f>
        <v>0.01381601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142</v>
      </c>
      <c r="AT179" s="229" t="s">
        <v>137</v>
      </c>
      <c r="AU179" s="229" t="s">
        <v>83</v>
      </c>
      <c r="AY179" s="17" t="s">
        <v>135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81</v>
      </c>
      <c r="BK179" s="230">
        <f>ROUND(I179*H179,2)</f>
        <v>0</v>
      </c>
      <c r="BL179" s="17" t="s">
        <v>142</v>
      </c>
      <c r="BM179" s="229" t="s">
        <v>214</v>
      </c>
    </row>
    <row r="180" spans="1:47" s="2" customFormat="1" ht="12">
      <c r="A180" s="38"/>
      <c r="B180" s="39"/>
      <c r="C180" s="40"/>
      <c r="D180" s="231" t="s">
        <v>144</v>
      </c>
      <c r="E180" s="40"/>
      <c r="F180" s="232" t="s">
        <v>215</v>
      </c>
      <c r="G180" s="40"/>
      <c r="H180" s="40"/>
      <c r="I180" s="233"/>
      <c r="J180" s="40"/>
      <c r="K180" s="40"/>
      <c r="L180" s="44"/>
      <c r="M180" s="234"/>
      <c r="N180" s="235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144</v>
      </c>
      <c r="AU180" s="17" t="s">
        <v>83</v>
      </c>
    </row>
    <row r="181" spans="1:51" s="14" customFormat="1" ht="12">
      <c r="A181" s="14"/>
      <c r="B181" s="247"/>
      <c r="C181" s="248"/>
      <c r="D181" s="238" t="s">
        <v>146</v>
      </c>
      <c r="E181" s="249" t="s">
        <v>1</v>
      </c>
      <c r="F181" s="250" t="s">
        <v>216</v>
      </c>
      <c r="G181" s="248"/>
      <c r="H181" s="251">
        <v>0.013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7" t="s">
        <v>146</v>
      </c>
      <c r="AU181" s="257" t="s">
        <v>83</v>
      </c>
      <c r="AV181" s="14" t="s">
        <v>83</v>
      </c>
      <c r="AW181" s="14" t="s">
        <v>30</v>
      </c>
      <c r="AX181" s="14" t="s">
        <v>81</v>
      </c>
      <c r="AY181" s="257" t="s">
        <v>135</v>
      </c>
    </row>
    <row r="182" spans="1:63" s="12" customFormat="1" ht="22.8" customHeight="1">
      <c r="A182" s="12"/>
      <c r="B182" s="202"/>
      <c r="C182" s="203"/>
      <c r="D182" s="204" t="s">
        <v>72</v>
      </c>
      <c r="E182" s="216" t="s">
        <v>156</v>
      </c>
      <c r="F182" s="216" t="s">
        <v>217</v>
      </c>
      <c r="G182" s="203"/>
      <c r="H182" s="203"/>
      <c r="I182" s="206"/>
      <c r="J182" s="217">
        <f>BK182</f>
        <v>0</v>
      </c>
      <c r="K182" s="203"/>
      <c r="L182" s="208"/>
      <c r="M182" s="209"/>
      <c r="N182" s="210"/>
      <c r="O182" s="210"/>
      <c r="P182" s="211">
        <f>SUM(P183:P185)</f>
        <v>0</v>
      </c>
      <c r="Q182" s="210"/>
      <c r="R182" s="211">
        <f>SUM(R183:R185)</f>
        <v>6.3749400000000005</v>
      </c>
      <c r="S182" s="210"/>
      <c r="T182" s="212">
        <f>SUM(T183:T185)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3" t="s">
        <v>81</v>
      </c>
      <c r="AT182" s="214" t="s">
        <v>72</v>
      </c>
      <c r="AU182" s="214" t="s">
        <v>81</v>
      </c>
      <c r="AY182" s="213" t="s">
        <v>135</v>
      </c>
      <c r="BK182" s="215">
        <f>SUM(BK183:BK185)</f>
        <v>0</v>
      </c>
    </row>
    <row r="183" spans="1:65" s="2" customFormat="1" ht="33" customHeight="1">
      <c r="A183" s="38"/>
      <c r="B183" s="39"/>
      <c r="C183" s="218" t="s">
        <v>218</v>
      </c>
      <c r="D183" s="218" t="s">
        <v>137</v>
      </c>
      <c r="E183" s="219" t="s">
        <v>219</v>
      </c>
      <c r="F183" s="220" t="s">
        <v>220</v>
      </c>
      <c r="G183" s="221" t="s">
        <v>221</v>
      </c>
      <c r="H183" s="222">
        <v>22</v>
      </c>
      <c r="I183" s="223"/>
      <c r="J183" s="224">
        <f>ROUND(I183*H183,2)</f>
        <v>0</v>
      </c>
      <c r="K183" s="220" t="s">
        <v>141</v>
      </c>
      <c r="L183" s="44"/>
      <c r="M183" s="225" t="s">
        <v>1</v>
      </c>
      <c r="N183" s="226" t="s">
        <v>38</v>
      </c>
      <c r="O183" s="91"/>
      <c r="P183" s="227">
        <f>O183*H183</f>
        <v>0</v>
      </c>
      <c r="Q183" s="227">
        <v>0.28977</v>
      </c>
      <c r="R183" s="227">
        <f>Q183*H183</f>
        <v>6.3749400000000005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9" t="s">
        <v>142</v>
      </c>
      <c r="AT183" s="229" t="s">
        <v>137</v>
      </c>
      <c r="AU183" s="229" t="s">
        <v>83</v>
      </c>
      <c r="AY183" s="17" t="s">
        <v>135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17" t="s">
        <v>81</v>
      </c>
      <c r="BK183" s="230">
        <f>ROUND(I183*H183,2)</f>
        <v>0</v>
      </c>
      <c r="BL183" s="17" t="s">
        <v>142</v>
      </c>
      <c r="BM183" s="229" t="s">
        <v>222</v>
      </c>
    </row>
    <row r="184" spans="1:47" s="2" customFormat="1" ht="12">
      <c r="A184" s="38"/>
      <c r="B184" s="39"/>
      <c r="C184" s="40"/>
      <c r="D184" s="231" t="s">
        <v>144</v>
      </c>
      <c r="E184" s="40"/>
      <c r="F184" s="232" t="s">
        <v>223</v>
      </c>
      <c r="G184" s="40"/>
      <c r="H184" s="40"/>
      <c r="I184" s="233"/>
      <c r="J184" s="40"/>
      <c r="K184" s="40"/>
      <c r="L184" s="44"/>
      <c r="M184" s="234"/>
      <c r="N184" s="235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144</v>
      </c>
      <c r="AU184" s="17" t="s">
        <v>83</v>
      </c>
    </row>
    <row r="185" spans="1:51" s="14" customFormat="1" ht="12">
      <c r="A185" s="14"/>
      <c r="B185" s="247"/>
      <c r="C185" s="248"/>
      <c r="D185" s="238" t="s">
        <v>146</v>
      </c>
      <c r="E185" s="249" t="s">
        <v>1</v>
      </c>
      <c r="F185" s="250" t="s">
        <v>224</v>
      </c>
      <c r="G185" s="248"/>
      <c r="H185" s="251">
        <v>22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7" t="s">
        <v>146</v>
      </c>
      <c r="AU185" s="257" t="s">
        <v>83</v>
      </c>
      <c r="AV185" s="14" t="s">
        <v>83</v>
      </c>
      <c r="AW185" s="14" t="s">
        <v>30</v>
      </c>
      <c r="AX185" s="14" t="s">
        <v>81</v>
      </c>
      <c r="AY185" s="257" t="s">
        <v>135</v>
      </c>
    </row>
    <row r="186" spans="1:63" s="12" customFormat="1" ht="22.8" customHeight="1">
      <c r="A186" s="12"/>
      <c r="B186" s="202"/>
      <c r="C186" s="203"/>
      <c r="D186" s="204" t="s">
        <v>72</v>
      </c>
      <c r="E186" s="216" t="s">
        <v>166</v>
      </c>
      <c r="F186" s="216" t="s">
        <v>225</v>
      </c>
      <c r="G186" s="203"/>
      <c r="H186" s="203"/>
      <c r="I186" s="206"/>
      <c r="J186" s="217">
        <f>BK186</f>
        <v>0</v>
      </c>
      <c r="K186" s="203"/>
      <c r="L186" s="208"/>
      <c r="M186" s="209"/>
      <c r="N186" s="210"/>
      <c r="O186" s="210"/>
      <c r="P186" s="211">
        <f>SUM(P187:P193)</f>
        <v>0</v>
      </c>
      <c r="Q186" s="210"/>
      <c r="R186" s="211">
        <f>SUM(R187:R193)</f>
        <v>0.15150000000000002</v>
      </c>
      <c r="S186" s="210"/>
      <c r="T186" s="212">
        <f>SUM(T187:T193)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3" t="s">
        <v>81</v>
      </c>
      <c r="AT186" s="214" t="s">
        <v>72</v>
      </c>
      <c r="AU186" s="214" t="s">
        <v>81</v>
      </c>
      <c r="AY186" s="213" t="s">
        <v>135</v>
      </c>
      <c r="BK186" s="215">
        <f>SUM(BK187:BK193)</f>
        <v>0</v>
      </c>
    </row>
    <row r="187" spans="1:65" s="2" customFormat="1" ht="37.8" customHeight="1">
      <c r="A187" s="38"/>
      <c r="B187" s="39"/>
      <c r="C187" s="218" t="s">
        <v>226</v>
      </c>
      <c r="D187" s="218" t="s">
        <v>137</v>
      </c>
      <c r="E187" s="219" t="s">
        <v>227</v>
      </c>
      <c r="F187" s="220" t="s">
        <v>228</v>
      </c>
      <c r="G187" s="221" t="s">
        <v>140</v>
      </c>
      <c r="H187" s="222">
        <v>2.2</v>
      </c>
      <c r="I187" s="223"/>
      <c r="J187" s="224">
        <f>ROUND(I187*H187,2)</f>
        <v>0</v>
      </c>
      <c r="K187" s="220" t="s">
        <v>141</v>
      </c>
      <c r="L187" s="44"/>
      <c r="M187" s="225" t="s">
        <v>1</v>
      </c>
      <c r="N187" s="226" t="s">
        <v>38</v>
      </c>
      <c r="O187" s="91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9" t="s">
        <v>142</v>
      </c>
      <c r="AT187" s="229" t="s">
        <v>137</v>
      </c>
      <c r="AU187" s="229" t="s">
        <v>83</v>
      </c>
      <c r="AY187" s="17" t="s">
        <v>135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17" t="s">
        <v>81</v>
      </c>
      <c r="BK187" s="230">
        <f>ROUND(I187*H187,2)</f>
        <v>0</v>
      </c>
      <c r="BL187" s="17" t="s">
        <v>142</v>
      </c>
      <c r="BM187" s="229" t="s">
        <v>229</v>
      </c>
    </row>
    <row r="188" spans="1:47" s="2" customFormat="1" ht="12">
      <c r="A188" s="38"/>
      <c r="B188" s="39"/>
      <c r="C188" s="40"/>
      <c r="D188" s="231" t="s">
        <v>144</v>
      </c>
      <c r="E188" s="40"/>
      <c r="F188" s="232" t="s">
        <v>230</v>
      </c>
      <c r="G188" s="40"/>
      <c r="H188" s="40"/>
      <c r="I188" s="233"/>
      <c r="J188" s="40"/>
      <c r="K188" s="40"/>
      <c r="L188" s="44"/>
      <c r="M188" s="234"/>
      <c r="N188" s="235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144</v>
      </c>
      <c r="AU188" s="17" t="s">
        <v>83</v>
      </c>
    </row>
    <row r="189" spans="1:51" s="14" customFormat="1" ht="12">
      <c r="A189" s="14"/>
      <c r="B189" s="247"/>
      <c r="C189" s="248"/>
      <c r="D189" s="238" t="s">
        <v>146</v>
      </c>
      <c r="E189" s="249" t="s">
        <v>1</v>
      </c>
      <c r="F189" s="250" t="s">
        <v>231</v>
      </c>
      <c r="G189" s="248"/>
      <c r="H189" s="251">
        <v>2.2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7" t="s">
        <v>146</v>
      </c>
      <c r="AU189" s="257" t="s">
        <v>83</v>
      </c>
      <c r="AV189" s="14" t="s">
        <v>83</v>
      </c>
      <c r="AW189" s="14" t="s">
        <v>30</v>
      </c>
      <c r="AX189" s="14" t="s">
        <v>81</v>
      </c>
      <c r="AY189" s="257" t="s">
        <v>135</v>
      </c>
    </row>
    <row r="190" spans="1:65" s="2" customFormat="1" ht="66.75" customHeight="1">
      <c r="A190" s="38"/>
      <c r="B190" s="39"/>
      <c r="C190" s="218" t="s">
        <v>8</v>
      </c>
      <c r="D190" s="218" t="s">
        <v>137</v>
      </c>
      <c r="E190" s="219" t="s">
        <v>232</v>
      </c>
      <c r="F190" s="220" t="s">
        <v>233</v>
      </c>
      <c r="G190" s="221" t="s">
        <v>140</v>
      </c>
      <c r="H190" s="222">
        <v>1.5</v>
      </c>
      <c r="I190" s="223"/>
      <c r="J190" s="224">
        <f>ROUND(I190*H190,2)</f>
        <v>0</v>
      </c>
      <c r="K190" s="220" t="s">
        <v>141</v>
      </c>
      <c r="L190" s="44"/>
      <c r="M190" s="225" t="s">
        <v>1</v>
      </c>
      <c r="N190" s="226" t="s">
        <v>38</v>
      </c>
      <c r="O190" s="91"/>
      <c r="P190" s="227">
        <f>O190*H190</f>
        <v>0</v>
      </c>
      <c r="Q190" s="227">
        <v>0.101</v>
      </c>
      <c r="R190" s="227">
        <f>Q190*H190</f>
        <v>0.15150000000000002</v>
      </c>
      <c r="S190" s="227">
        <v>0</v>
      </c>
      <c r="T190" s="228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9" t="s">
        <v>142</v>
      </c>
      <c r="AT190" s="229" t="s">
        <v>137</v>
      </c>
      <c r="AU190" s="229" t="s">
        <v>83</v>
      </c>
      <c r="AY190" s="17" t="s">
        <v>135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17" t="s">
        <v>81</v>
      </c>
      <c r="BK190" s="230">
        <f>ROUND(I190*H190,2)</f>
        <v>0</v>
      </c>
      <c r="BL190" s="17" t="s">
        <v>142</v>
      </c>
      <c r="BM190" s="229" t="s">
        <v>234</v>
      </c>
    </row>
    <row r="191" spans="1:47" s="2" customFormat="1" ht="12">
      <c r="A191" s="38"/>
      <c r="B191" s="39"/>
      <c r="C191" s="40"/>
      <c r="D191" s="231" t="s">
        <v>144</v>
      </c>
      <c r="E191" s="40"/>
      <c r="F191" s="232" t="s">
        <v>235</v>
      </c>
      <c r="G191" s="40"/>
      <c r="H191" s="40"/>
      <c r="I191" s="233"/>
      <c r="J191" s="40"/>
      <c r="K191" s="40"/>
      <c r="L191" s="44"/>
      <c r="M191" s="234"/>
      <c r="N191" s="235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144</v>
      </c>
      <c r="AU191" s="17" t="s">
        <v>83</v>
      </c>
    </row>
    <row r="192" spans="1:51" s="13" customFormat="1" ht="12">
      <c r="A192" s="13"/>
      <c r="B192" s="236"/>
      <c r="C192" s="237"/>
      <c r="D192" s="238" t="s">
        <v>146</v>
      </c>
      <c r="E192" s="239" t="s">
        <v>1</v>
      </c>
      <c r="F192" s="240" t="s">
        <v>236</v>
      </c>
      <c r="G192" s="237"/>
      <c r="H192" s="239" t="s">
        <v>1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6" t="s">
        <v>146</v>
      </c>
      <c r="AU192" s="246" t="s">
        <v>83</v>
      </c>
      <c r="AV192" s="13" t="s">
        <v>81</v>
      </c>
      <c r="AW192" s="13" t="s">
        <v>30</v>
      </c>
      <c r="AX192" s="13" t="s">
        <v>73</v>
      </c>
      <c r="AY192" s="246" t="s">
        <v>135</v>
      </c>
    </row>
    <row r="193" spans="1:51" s="14" customFormat="1" ht="12">
      <c r="A193" s="14"/>
      <c r="B193" s="247"/>
      <c r="C193" s="248"/>
      <c r="D193" s="238" t="s">
        <v>146</v>
      </c>
      <c r="E193" s="249" t="s">
        <v>1</v>
      </c>
      <c r="F193" s="250" t="s">
        <v>148</v>
      </c>
      <c r="G193" s="248"/>
      <c r="H193" s="251">
        <v>1.5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7" t="s">
        <v>146</v>
      </c>
      <c r="AU193" s="257" t="s">
        <v>83</v>
      </c>
      <c r="AV193" s="14" t="s">
        <v>83</v>
      </c>
      <c r="AW193" s="14" t="s">
        <v>30</v>
      </c>
      <c r="AX193" s="14" t="s">
        <v>81</v>
      </c>
      <c r="AY193" s="257" t="s">
        <v>135</v>
      </c>
    </row>
    <row r="194" spans="1:63" s="12" customFormat="1" ht="22.8" customHeight="1">
      <c r="A194" s="12"/>
      <c r="B194" s="202"/>
      <c r="C194" s="203"/>
      <c r="D194" s="204" t="s">
        <v>72</v>
      </c>
      <c r="E194" s="216" t="s">
        <v>173</v>
      </c>
      <c r="F194" s="216" t="s">
        <v>237</v>
      </c>
      <c r="G194" s="203"/>
      <c r="H194" s="203"/>
      <c r="I194" s="206"/>
      <c r="J194" s="217">
        <f>BK194</f>
        <v>0</v>
      </c>
      <c r="K194" s="203"/>
      <c r="L194" s="208"/>
      <c r="M194" s="209"/>
      <c r="N194" s="210"/>
      <c r="O194" s="210"/>
      <c r="P194" s="211">
        <f>SUM(P195:P200)</f>
        <v>0</v>
      </c>
      <c r="Q194" s="210"/>
      <c r="R194" s="211">
        <f>SUM(R195:R200)</f>
        <v>0.0345</v>
      </c>
      <c r="S194" s="210"/>
      <c r="T194" s="212">
        <f>SUM(T195:T200)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3" t="s">
        <v>81</v>
      </c>
      <c r="AT194" s="214" t="s">
        <v>72</v>
      </c>
      <c r="AU194" s="214" t="s">
        <v>81</v>
      </c>
      <c r="AY194" s="213" t="s">
        <v>135</v>
      </c>
      <c r="BK194" s="215">
        <f>SUM(BK195:BK200)</f>
        <v>0</v>
      </c>
    </row>
    <row r="195" spans="1:65" s="2" customFormat="1" ht="21.75" customHeight="1">
      <c r="A195" s="38"/>
      <c r="B195" s="39"/>
      <c r="C195" s="218" t="s">
        <v>238</v>
      </c>
      <c r="D195" s="218" t="s">
        <v>137</v>
      </c>
      <c r="E195" s="219" t="s">
        <v>239</v>
      </c>
      <c r="F195" s="220" t="s">
        <v>240</v>
      </c>
      <c r="G195" s="221" t="s">
        <v>241</v>
      </c>
      <c r="H195" s="222">
        <v>3</v>
      </c>
      <c r="I195" s="223"/>
      <c r="J195" s="224">
        <f>ROUND(I195*H195,2)</f>
        <v>0</v>
      </c>
      <c r="K195" s="220" t="s">
        <v>1</v>
      </c>
      <c r="L195" s="44"/>
      <c r="M195" s="225" t="s">
        <v>1</v>
      </c>
      <c r="N195" s="226" t="s">
        <v>38</v>
      </c>
      <c r="O195" s="91"/>
      <c r="P195" s="227">
        <f>O195*H195</f>
        <v>0</v>
      </c>
      <c r="Q195" s="227">
        <v>0.0015</v>
      </c>
      <c r="R195" s="227">
        <f>Q195*H195</f>
        <v>0.0045000000000000005</v>
      </c>
      <c r="S195" s="227">
        <v>0</v>
      </c>
      <c r="T195" s="228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9" t="s">
        <v>142</v>
      </c>
      <c r="AT195" s="229" t="s">
        <v>137</v>
      </c>
      <c r="AU195" s="229" t="s">
        <v>83</v>
      </c>
      <c r="AY195" s="17" t="s">
        <v>135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7" t="s">
        <v>81</v>
      </c>
      <c r="BK195" s="230">
        <f>ROUND(I195*H195,2)</f>
        <v>0</v>
      </c>
      <c r="BL195" s="17" t="s">
        <v>142</v>
      </c>
      <c r="BM195" s="229" t="s">
        <v>242</v>
      </c>
    </row>
    <row r="196" spans="1:51" s="14" customFormat="1" ht="12">
      <c r="A196" s="14"/>
      <c r="B196" s="247"/>
      <c r="C196" s="248"/>
      <c r="D196" s="238" t="s">
        <v>146</v>
      </c>
      <c r="E196" s="249" t="s">
        <v>1</v>
      </c>
      <c r="F196" s="250" t="s">
        <v>156</v>
      </c>
      <c r="G196" s="248"/>
      <c r="H196" s="251">
        <v>3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7" t="s">
        <v>146</v>
      </c>
      <c r="AU196" s="257" t="s">
        <v>83</v>
      </c>
      <c r="AV196" s="14" t="s">
        <v>83</v>
      </c>
      <c r="AW196" s="14" t="s">
        <v>30</v>
      </c>
      <c r="AX196" s="14" t="s">
        <v>81</v>
      </c>
      <c r="AY196" s="257" t="s">
        <v>135</v>
      </c>
    </row>
    <row r="197" spans="1:65" s="2" customFormat="1" ht="16.5" customHeight="1">
      <c r="A197" s="38"/>
      <c r="B197" s="39"/>
      <c r="C197" s="218" t="s">
        <v>243</v>
      </c>
      <c r="D197" s="218" t="s">
        <v>137</v>
      </c>
      <c r="E197" s="219" t="s">
        <v>244</v>
      </c>
      <c r="F197" s="220" t="s">
        <v>245</v>
      </c>
      <c r="G197" s="221" t="s">
        <v>241</v>
      </c>
      <c r="H197" s="222">
        <v>19</v>
      </c>
      <c r="I197" s="223"/>
      <c r="J197" s="224">
        <f>ROUND(I197*H197,2)</f>
        <v>0</v>
      </c>
      <c r="K197" s="220" t="s">
        <v>1</v>
      </c>
      <c r="L197" s="44"/>
      <c r="M197" s="225" t="s">
        <v>1</v>
      </c>
      <c r="N197" s="226" t="s">
        <v>38</v>
      </c>
      <c r="O197" s="91"/>
      <c r="P197" s="227">
        <f>O197*H197</f>
        <v>0</v>
      </c>
      <c r="Q197" s="227">
        <v>0.0015</v>
      </c>
      <c r="R197" s="227">
        <f>Q197*H197</f>
        <v>0.0285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142</v>
      </c>
      <c r="AT197" s="229" t="s">
        <v>137</v>
      </c>
      <c r="AU197" s="229" t="s">
        <v>83</v>
      </c>
      <c r="AY197" s="17" t="s">
        <v>135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81</v>
      </c>
      <c r="BK197" s="230">
        <f>ROUND(I197*H197,2)</f>
        <v>0</v>
      </c>
      <c r="BL197" s="17" t="s">
        <v>142</v>
      </c>
      <c r="BM197" s="229" t="s">
        <v>246</v>
      </c>
    </row>
    <row r="198" spans="1:51" s="14" customFormat="1" ht="12">
      <c r="A198" s="14"/>
      <c r="B198" s="247"/>
      <c r="C198" s="248"/>
      <c r="D198" s="238" t="s">
        <v>146</v>
      </c>
      <c r="E198" s="249" t="s">
        <v>1</v>
      </c>
      <c r="F198" s="250" t="s">
        <v>247</v>
      </c>
      <c r="G198" s="248"/>
      <c r="H198" s="251">
        <v>19</v>
      </c>
      <c r="I198" s="252"/>
      <c r="J198" s="248"/>
      <c r="K198" s="248"/>
      <c r="L198" s="253"/>
      <c r="M198" s="254"/>
      <c r="N198" s="255"/>
      <c r="O198" s="255"/>
      <c r="P198" s="255"/>
      <c r="Q198" s="255"/>
      <c r="R198" s="255"/>
      <c r="S198" s="255"/>
      <c r="T198" s="25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7" t="s">
        <v>146</v>
      </c>
      <c r="AU198" s="257" t="s">
        <v>83</v>
      </c>
      <c r="AV198" s="14" t="s">
        <v>83</v>
      </c>
      <c r="AW198" s="14" t="s">
        <v>30</v>
      </c>
      <c r="AX198" s="14" t="s">
        <v>81</v>
      </c>
      <c r="AY198" s="257" t="s">
        <v>135</v>
      </c>
    </row>
    <row r="199" spans="1:65" s="2" customFormat="1" ht="24.15" customHeight="1">
      <c r="A199" s="38"/>
      <c r="B199" s="39"/>
      <c r="C199" s="218" t="s">
        <v>248</v>
      </c>
      <c r="D199" s="218" t="s">
        <v>137</v>
      </c>
      <c r="E199" s="219" t="s">
        <v>249</v>
      </c>
      <c r="F199" s="220" t="s">
        <v>250</v>
      </c>
      <c r="G199" s="221" t="s">
        <v>251</v>
      </c>
      <c r="H199" s="222">
        <v>1</v>
      </c>
      <c r="I199" s="223"/>
      <c r="J199" s="224">
        <f>ROUND(I199*H199,2)</f>
        <v>0</v>
      </c>
      <c r="K199" s="220" t="s">
        <v>1</v>
      </c>
      <c r="L199" s="44"/>
      <c r="M199" s="225" t="s">
        <v>1</v>
      </c>
      <c r="N199" s="226" t="s">
        <v>38</v>
      </c>
      <c r="O199" s="91"/>
      <c r="P199" s="227">
        <f>O199*H199</f>
        <v>0</v>
      </c>
      <c r="Q199" s="227">
        <v>0.0015</v>
      </c>
      <c r="R199" s="227">
        <f>Q199*H199</f>
        <v>0.0015</v>
      </c>
      <c r="S199" s="227">
        <v>0</v>
      </c>
      <c r="T199" s="228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9" t="s">
        <v>142</v>
      </c>
      <c r="AT199" s="229" t="s">
        <v>137</v>
      </c>
      <c r="AU199" s="229" t="s">
        <v>83</v>
      </c>
      <c r="AY199" s="17" t="s">
        <v>135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17" t="s">
        <v>81</v>
      </c>
      <c r="BK199" s="230">
        <f>ROUND(I199*H199,2)</f>
        <v>0</v>
      </c>
      <c r="BL199" s="17" t="s">
        <v>142</v>
      </c>
      <c r="BM199" s="229" t="s">
        <v>252</v>
      </c>
    </row>
    <row r="200" spans="1:51" s="14" customFormat="1" ht="12">
      <c r="A200" s="14"/>
      <c r="B200" s="247"/>
      <c r="C200" s="248"/>
      <c r="D200" s="238" t="s">
        <v>146</v>
      </c>
      <c r="E200" s="249" t="s">
        <v>1</v>
      </c>
      <c r="F200" s="250" t="s">
        <v>81</v>
      </c>
      <c r="G200" s="248"/>
      <c r="H200" s="251">
        <v>1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7" t="s">
        <v>146</v>
      </c>
      <c r="AU200" s="257" t="s">
        <v>83</v>
      </c>
      <c r="AV200" s="14" t="s">
        <v>83</v>
      </c>
      <c r="AW200" s="14" t="s">
        <v>30</v>
      </c>
      <c r="AX200" s="14" t="s">
        <v>81</v>
      </c>
      <c r="AY200" s="257" t="s">
        <v>135</v>
      </c>
    </row>
    <row r="201" spans="1:63" s="12" customFormat="1" ht="22.8" customHeight="1">
      <c r="A201" s="12"/>
      <c r="B201" s="202"/>
      <c r="C201" s="203"/>
      <c r="D201" s="204" t="s">
        <v>72</v>
      </c>
      <c r="E201" s="216" t="s">
        <v>194</v>
      </c>
      <c r="F201" s="216" t="s">
        <v>253</v>
      </c>
      <c r="G201" s="203"/>
      <c r="H201" s="203"/>
      <c r="I201" s="206"/>
      <c r="J201" s="217">
        <f>BK201</f>
        <v>0</v>
      </c>
      <c r="K201" s="203"/>
      <c r="L201" s="208"/>
      <c r="M201" s="209"/>
      <c r="N201" s="210"/>
      <c r="O201" s="210"/>
      <c r="P201" s="211">
        <f>SUM(P202:P243)</f>
        <v>0</v>
      </c>
      <c r="Q201" s="210"/>
      <c r="R201" s="211">
        <f>SUM(R202:R243)</f>
        <v>0.01487165</v>
      </c>
      <c r="S201" s="210"/>
      <c r="T201" s="212">
        <f>SUM(T202:T243)</f>
        <v>2.8754770000000005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3" t="s">
        <v>81</v>
      </c>
      <c r="AT201" s="214" t="s">
        <v>72</v>
      </c>
      <c r="AU201" s="214" t="s">
        <v>81</v>
      </c>
      <c r="AY201" s="213" t="s">
        <v>135</v>
      </c>
      <c r="BK201" s="215">
        <f>SUM(BK202:BK243)</f>
        <v>0</v>
      </c>
    </row>
    <row r="202" spans="1:65" s="2" customFormat="1" ht="37.8" customHeight="1">
      <c r="A202" s="38"/>
      <c r="B202" s="39"/>
      <c r="C202" s="218" t="s">
        <v>247</v>
      </c>
      <c r="D202" s="218" t="s">
        <v>137</v>
      </c>
      <c r="E202" s="219" t="s">
        <v>254</v>
      </c>
      <c r="F202" s="220" t="s">
        <v>255</v>
      </c>
      <c r="G202" s="221" t="s">
        <v>140</v>
      </c>
      <c r="H202" s="222">
        <v>50</v>
      </c>
      <c r="I202" s="223"/>
      <c r="J202" s="224">
        <f>ROUND(I202*H202,2)</f>
        <v>0</v>
      </c>
      <c r="K202" s="220" t="s">
        <v>141</v>
      </c>
      <c r="L202" s="44"/>
      <c r="M202" s="225" t="s">
        <v>1</v>
      </c>
      <c r="N202" s="226" t="s">
        <v>38</v>
      </c>
      <c r="O202" s="91"/>
      <c r="P202" s="227">
        <f>O202*H202</f>
        <v>0</v>
      </c>
      <c r="Q202" s="227">
        <v>0.00021</v>
      </c>
      <c r="R202" s="227">
        <f>Q202*H202</f>
        <v>0.0105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142</v>
      </c>
      <c r="AT202" s="229" t="s">
        <v>137</v>
      </c>
      <c r="AU202" s="229" t="s">
        <v>83</v>
      </c>
      <c r="AY202" s="17" t="s">
        <v>135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81</v>
      </c>
      <c r="BK202" s="230">
        <f>ROUND(I202*H202,2)</f>
        <v>0</v>
      </c>
      <c r="BL202" s="17" t="s">
        <v>142</v>
      </c>
      <c r="BM202" s="229" t="s">
        <v>256</v>
      </c>
    </row>
    <row r="203" spans="1:47" s="2" customFormat="1" ht="12">
      <c r="A203" s="38"/>
      <c r="B203" s="39"/>
      <c r="C203" s="40"/>
      <c r="D203" s="231" t="s">
        <v>144</v>
      </c>
      <c r="E203" s="40"/>
      <c r="F203" s="232" t="s">
        <v>257</v>
      </c>
      <c r="G203" s="40"/>
      <c r="H203" s="40"/>
      <c r="I203" s="233"/>
      <c r="J203" s="40"/>
      <c r="K203" s="40"/>
      <c r="L203" s="44"/>
      <c r="M203" s="234"/>
      <c r="N203" s="235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144</v>
      </c>
      <c r="AU203" s="17" t="s">
        <v>83</v>
      </c>
    </row>
    <row r="204" spans="1:51" s="14" customFormat="1" ht="12">
      <c r="A204" s="14"/>
      <c r="B204" s="247"/>
      <c r="C204" s="248"/>
      <c r="D204" s="238" t="s">
        <v>146</v>
      </c>
      <c r="E204" s="249" t="s">
        <v>1</v>
      </c>
      <c r="F204" s="250" t="s">
        <v>258</v>
      </c>
      <c r="G204" s="248"/>
      <c r="H204" s="251">
        <v>50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7" t="s">
        <v>146</v>
      </c>
      <c r="AU204" s="257" t="s">
        <v>83</v>
      </c>
      <c r="AV204" s="14" t="s">
        <v>83</v>
      </c>
      <c r="AW204" s="14" t="s">
        <v>30</v>
      </c>
      <c r="AX204" s="14" t="s">
        <v>81</v>
      </c>
      <c r="AY204" s="257" t="s">
        <v>135</v>
      </c>
    </row>
    <row r="205" spans="1:65" s="2" customFormat="1" ht="55.5" customHeight="1">
      <c r="A205" s="38"/>
      <c r="B205" s="39"/>
      <c r="C205" s="218" t="s">
        <v>259</v>
      </c>
      <c r="D205" s="218" t="s">
        <v>137</v>
      </c>
      <c r="E205" s="219" t="s">
        <v>260</v>
      </c>
      <c r="F205" s="220" t="s">
        <v>261</v>
      </c>
      <c r="G205" s="221" t="s">
        <v>221</v>
      </c>
      <c r="H205" s="222">
        <v>15</v>
      </c>
      <c r="I205" s="223"/>
      <c r="J205" s="224">
        <f>ROUND(I205*H205,2)</f>
        <v>0</v>
      </c>
      <c r="K205" s="220" t="s">
        <v>141</v>
      </c>
      <c r="L205" s="44"/>
      <c r="M205" s="225" t="s">
        <v>1</v>
      </c>
      <c r="N205" s="226" t="s">
        <v>38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0.069</v>
      </c>
      <c r="T205" s="228">
        <f>S205*H205</f>
        <v>1.0350000000000001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142</v>
      </c>
      <c r="AT205" s="229" t="s">
        <v>137</v>
      </c>
      <c r="AU205" s="229" t="s">
        <v>83</v>
      </c>
      <c r="AY205" s="17" t="s">
        <v>135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81</v>
      </c>
      <c r="BK205" s="230">
        <f>ROUND(I205*H205,2)</f>
        <v>0</v>
      </c>
      <c r="BL205" s="17" t="s">
        <v>142</v>
      </c>
      <c r="BM205" s="229" t="s">
        <v>262</v>
      </c>
    </row>
    <row r="206" spans="1:47" s="2" customFormat="1" ht="12">
      <c r="A206" s="38"/>
      <c r="B206" s="39"/>
      <c r="C206" s="40"/>
      <c r="D206" s="231" t="s">
        <v>144</v>
      </c>
      <c r="E206" s="40"/>
      <c r="F206" s="232" t="s">
        <v>263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144</v>
      </c>
      <c r="AU206" s="17" t="s">
        <v>83</v>
      </c>
    </row>
    <row r="207" spans="1:51" s="13" customFormat="1" ht="12">
      <c r="A207" s="13"/>
      <c r="B207" s="236"/>
      <c r="C207" s="237"/>
      <c r="D207" s="238" t="s">
        <v>146</v>
      </c>
      <c r="E207" s="239" t="s">
        <v>1</v>
      </c>
      <c r="F207" s="240" t="s">
        <v>264</v>
      </c>
      <c r="G207" s="237"/>
      <c r="H207" s="239" t="s">
        <v>1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146</v>
      </c>
      <c r="AU207" s="246" t="s">
        <v>83</v>
      </c>
      <c r="AV207" s="13" t="s">
        <v>81</v>
      </c>
      <c r="AW207" s="13" t="s">
        <v>30</v>
      </c>
      <c r="AX207" s="13" t="s">
        <v>73</v>
      </c>
      <c r="AY207" s="246" t="s">
        <v>135</v>
      </c>
    </row>
    <row r="208" spans="1:51" s="14" customFormat="1" ht="12">
      <c r="A208" s="14"/>
      <c r="B208" s="247"/>
      <c r="C208" s="248"/>
      <c r="D208" s="238" t="s">
        <v>146</v>
      </c>
      <c r="E208" s="249" t="s">
        <v>1</v>
      </c>
      <c r="F208" s="250" t="s">
        <v>200</v>
      </c>
      <c r="G208" s="248"/>
      <c r="H208" s="251">
        <v>10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7" t="s">
        <v>146</v>
      </c>
      <c r="AU208" s="257" t="s">
        <v>83</v>
      </c>
      <c r="AV208" s="14" t="s">
        <v>83</v>
      </c>
      <c r="AW208" s="14" t="s">
        <v>30</v>
      </c>
      <c r="AX208" s="14" t="s">
        <v>73</v>
      </c>
      <c r="AY208" s="257" t="s">
        <v>135</v>
      </c>
    </row>
    <row r="209" spans="1:51" s="13" customFormat="1" ht="12">
      <c r="A209" s="13"/>
      <c r="B209" s="236"/>
      <c r="C209" s="237"/>
      <c r="D209" s="238" t="s">
        <v>146</v>
      </c>
      <c r="E209" s="239" t="s">
        <v>1</v>
      </c>
      <c r="F209" s="240" t="s">
        <v>265</v>
      </c>
      <c r="G209" s="237"/>
      <c r="H209" s="239" t="s">
        <v>1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6" t="s">
        <v>146</v>
      </c>
      <c r="AU209" s="246" t="s">
        <v>83</v>
      </c>
      <c r="AV209" s="13" t="s">
        <v>81</v>
      </c>
      <c r="AW209" s="13" t="s">
        <v>30</v>
      </c>
      <c r="AX209" s="13" t="s">
        <v>73</v>
      </c>
      <c r="AY209" s="246" t="s">
        <v>135</v>
      </c>
    </row>
    <row r="210" spans="1:51" s="14" customFormat="1" ht="12">
      <c r="A210" s="14"/>
      <c r="B210" s="247"/>
      <c r="C210" s="248"/>
      <c r="D210" s="238" t="s">
        <v>146</v>
      </c>
      <c r="E210" s="249" t="s">
        <v>1</v>
      </c>
      <c r="F210" s="250" t="s">
        <v>166</v>
      </c>
      <c r="G210" s="248"/>
      <c r="H210" s="251">
        <v>5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7" t="s">
        <v>146</v>
      </c>
      <c r="AU210" s="257" t="s">
        <v>83</v>
      </c>
      <c r="AV210" s="14" t="s">
        <v>83</v>
      </c>
      <c r="AW210" s="14" t="s">
        <v>30</v>
      </c>
      <c r="AX210" s="14" t="s">
        <v>73</v>
      </c>
      <c r="AY210" s="257" t="s">
        <v>135</v>
      </c>
    </row>
    <row r="211" spans="1:51" s="15" customFormat="1" ht="12">
      <c r="A211" s="15"/>
      <c r="B211" s="258"/>
      <c r="C211" s="259"/>
      <c r="D211" s="238" t="s">
        <v>146</v>
      </c>
      <c r="E211" s="260" t="s">
        <v>1</v>
      </c>
      <c r="F211" s="261" t="s">
        <v>186</v>
      </c>
      <c r="G211" s="259"/>
      <c r="H211" s="262">
        <v>15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8" t="s">
        <v>146</v>
      </c>
      <c r="AU211" s="268" t="s">
        <v>83</v>
      </c>
      <c r="AV211" s="15" t="s">
        <v>142</v>
      </c>
      <c r="AW211" s="15" t="s">
        <v>30</v>
      </c>
      <c r="AX211" s="15" t="s">
        <v>81</v>
      </c>
      <c r="AY211" s="268" t="s">
        <v>135</v>
      </c>
    </row>
    <row r="212" spans="1:65" s="2" customFormat="1" ht="49.05" customHeight="1">
      <c r="A212" s="38"/>
      <c r="B212" s="39"/>
      <c r="C212" s="218" t="s">
        <v>7</v>
      </c>
      <c r="D212" s="218" t="s">
        <v>137</v>
      </c>
      <c r="E212" s="219" t="s">
        <v>266</v>
      </c>
      <c r="F212" s="220" t="s">
        <v>267</v>
      </c>
      <c r="G212" s="221" t="s">
        <v>251</v>
      </c>
      <c r="H212" s="222">
        <v>1</v>
      </c>
      <c r="I212" s="223"/>
      <c r="J212" s="224">
        <f>ROUND(I212*H212,2)</f>
        <v>0</v>
      </c>
      <c r="K212" s="220" t="s">
        <v>141</v>
      </c>
      <c r="L212" s="44"/>
      <c r="M212" s="225" t="s">
        <v>1</v>
      </c>
      <c r="N212" s="226" t="s">
        <v>38</v>
      </c>
      <c r="O212" s="91"/>
      <c r="P212" s="227">
        <f>O212*H212</f>
        <v>0</v>
      </c>
      <c r="Q212" s="227">
        <v>0</v>
      </c>
      <c r="R212" s="227">
        <f>Q212*H212</f>
        <v>0</v>
      </c>
      <c r="S212" s="227">
        <v>1.8</v>
      </c>
      <c r="T212" s="228">
        <f>S212*H212</f>
        <v>1.8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9" t="s">
        <v>142</v>
      </c>
      <c r="AT212" s="229" t="s">
        <v>137</v>
      </c>
      <c r="AU212" s="229" t="s">
        <v>83</v>
      </c>
      <c r="AY212" s="17" t="s">
        <v>135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7" t="s">
        <v>81</v>
      </c>
      <c r="BK212" s="230">
        <f>ROUND(I212*H212,2)</f>
        <v>0</v>
      </c>
      <c r="BL212" s="17" t="s">
        <v>142</v>
      </c>
      <c r="BM212" s="229" t="s">
        <v>268</v>
      </c>
    </row>
    <row r="213" spans="1:47" s="2" customFormat="1" ht="12">
      <c r="A213" s="38"/>
      <c r="B213" s="39"/>
      <c r="C213" s="40"/>
      <c r="D213" s="231" t="s">
        <v>144</v>
      </c>
      <c r="E213" s="40"/>
      <c r="F213" s="232" t="s">
        <v>269</v>
      </c>
      <c r="G213" s="40"/>
      <c r="H213" s="40"/>
      <c r="I213" s="233"/>
      <c r="J213" s="40"/>
      <c r="K213" s="40"/>
      <c r="L213" s="44"/>
      <c r="M213" s="234"/>
      <c r="N213" s="235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144</v>
      </c>
      <c r="AU213" s="17" t="s">
        <v>83</v>
      </c>
    </row>
    <row r="214" spans="1:51" s="13" customFormat="1" ht="12">
      <c r="A214" s="13"/>
      <c r="B214" s="236"/>
      <c r="C214" s="237"/>
      <c r="D214" s="238" t="s">
        <v>146</v>
      </c>
      <c r="E214" s="239" t="s">
        <v>1</v>
      </c>
      <c r="F214" s="240" t="s">
        <v>270</v>
      </c>
      <c r="G214" s="237"/>
      <c r="H214" s="239" t="s">
        <v>1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6" t="s">
        <v>146</v>
      </c>
      <c r="AU214" s="246" t="s">
        <v>83</v>
      </c>
      <c r="AV214" s="13" t="s">
        <v>81</v>
      </c>
      <c r="AW214" s="13" t="s">
        <v>30</v>
      </c>
      <c r="AX214" s="13" t="s">
        <v>73</v>
      </c>
      <c r="AY214" s="246" t="s">
        <v>135</v>
      </c>
    </row>
    <row r="215" spans="1:51" s="14" customFormat="1" ht="12">
      <c r="A215" s="14"/>
      <c r="B215" s="247"/>
      <c r="C215" s="248"/>
      <c r="D215" s="238" t="s">
        <v>146</v>
      </c>
      <c r="E215" s="249" t="s">
        <v>1</v>
      </c>
      <c r="F215" s="250" t="s">
        <v>81</v>
      </c>
      <c r="G215" s="248"/>
      <c r="H215" s="251">
        <v>1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7" t="s">
        <v>146</v>
      </c>
      <c r="AU215" s="257" t="s">
        <v>83</v>
      </c>
      <c r="AV215" s="14" t="s">
        <v>83</v>
      </c>
      <c r="AW215" s="14" t="s">
        <v>30</v>
      </c>
      <c r="AX215" s="14" t="s">
        <v>81</v>
      </c>
      <c r="AY215" s="257" t="s">
        <v>135</v>
      </c>
    </row>
    <row r="216" spans="1:65" s="2" customFormat="1" ht="37.8" customHeight="1">
      <c r="A216" s="38"/>
      <c r="B216" s="39"/>
      <c r="C216" s="218" t="s">
        <v>271</v>
      </c>
      <c r="D216" s="218" t="s">
        <v>137</v>
      </c>
      <c r="E216" s="219" t="s">
        <v>272</v>
      </c>
      <c r="F216" s="220" t="s">
        <v>273</v>
      </c>
      <c r="G216" s="221" t="s">
        <v>274</v>
      </c>
      <c r="H216" s="222">
        <v>1</v>
      </c>
      <c r="I216" s="223"/>
      <c r="J216" s="224">
        <f>ROUND(I216*H216,2)</f>
        <v>0</v>
      </c>
      <c r="K216" s="220" t="s">
        <v>141</v>
      </c>
      <c r="L216" s="44"/>
      <c r="M216" s="225" t="s">
        <v>1</v>
      </c>
      <c r="N216" s="226" t="s">
        <v>38</v>
      </c>
      <c r="O216" s="91"/>
      <c r="P216" s="227">
        <f>O216*H216</f>
        <v>0</v>
      </c>
      <c r="Q216" s="227">
        <v>0.00076</v>
      </c>
      <c r="R216" s="227">
        <f>Q216*H216</f>
        <v>0.00076</v>
      </c>
      <c r="S216" s="227">
        <v>0.0021</v>
      </c>
      <c r="T216" s="228">
        <f>S216*H216</f>
        <v>0.0021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142</v>
      </c>
      <c r="AT216" s="229" t="s">
        <v>137</v>
      </c>
      <c r="AU216" s="229" t="s">
        <v>83</v>
      </c>
      <c r="AY216" s="17" t="s">
        <v>135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81</v>
      </c>
      <c r="BK216" s="230">
        <f>ROUND(I216*H216,2)</f>
        <v>0</v>
      </c>
      <c r="BL216" s="17" t="s">
        <v>142</v>
      </c>
      <c r="BM216" s="229" t="s">
        <v>275</v>
      </c>
    </row>
    <row r="217" spans="1:47" s="2" customFormat="1" ht="12">
      <c r="A217" s="38"/>
      <c r="B217" s="39"/>
      <c r="C217" s="40"/>
      <c r="D217" s="231" t="s">
        <v>144</v>
      </c>
      <c r="E217" s="40"/>
      <c r="F217" s="232" t="s">
        <v>276</v>
      </c>
      <c r="G217" s="40"/>
      <c r="H217" s="40"/>
      <c r="I217" s="233"/>
      <c r="J217" s="40"/>
      <c r="K217" s="40"/>
      <c r="L217" s="44"/>
      <c r="M217" s="234"/>
      <c r="N217" s="235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144</v>
      </c>
      <c r="AU217" s="17" t="s">
        <v>83</v>
      </c>
    </row>
    <row r="218" spans="1:51" s="13" customFormat="1" ht="12">
      <c r="A218" s="13"/>
      <c r="B218" s="236"/>
      <c r="C218" s="237"/>
      <c r="D218" s="238" t="s">
        <v>146</v>
      </c>
      <c r="E218" s="239" t="s">
        <v>1</v>
      </c>
      <c r="F218" s="240" t="s">
        <v>277</v>
      </c>
      <c r="G218" s="237"/>
      <c r="H218" s="239" t="s">
        <v>1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146</v>
      </c>
      <c r="AU218" s="246" t="s">
        <v>83</v>
      </c>
      <c r="AV218" s="13" t="s">
        <v>81</v>
      </c>
      <c r="AW218" s="13" t="s">
        <v>30</v>
      </c>
      <c r="AX218" s="13" t="s">
        <v>73</v>
      </c>
      <c r="AY218" s="246" t="s">
        <v>135</v>
      </c>
    </row>
    <row r="219" spans="1:51" s="14" customFormat="1" ht="12">
      <c r="A219" s="14"/>
      <c r="B219" s="247"/>
      <c r="C219" s="248"/>
      <c r="D219" s="238" t="s">
        <v>146</v>
      </c>
      <c r="E219" s="249" t="s">
        <v>1</v>
      </c>
      <c r="F219" s="250" t="s">
        <v>278</v>
      </c>
      <c r="G219" s="248"/>
      <c r="H219" s="251">
        <v>1</v>
      </c>
      <c r="I219" s="252"/>
      <c r="J219" s="248"/>
      <c r="K219" s="248"/>
      <c r="L219" s="253"/>
      <c r="M219" s="254"/>
      <c r="N219" s="255"/>
      <c r="O219" s="255"/>
      <c r="P219" s="255"/>
      <c r="Q219" s="255"/>
      <c r="R219" s="255"/>
      <c r="S219" s="255"/>
      <c r="T219" s="256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7" t="s">
        <v>146</v>
      </c>
      <c r="AU219" s="257" t="s">
        <v>83</v>
      </c>
      <c r="AV219" s="14" t="s">
        <v>83</v>
      </c>
      <c r="AW219" s="14" t="s">
        <v>30</v>
      </c>
      <c r="AX219" s="14" t="s">
        <v>81</v>
      </c>
      <c r="AY219" s="257" t="s">
        <v>135</v>
      </c>
    </row>
    <row r="220" spans="1:65" s="2" customFormat="1" ht="44.25" customHeight="1">
      <c r="A220" s="38"/>
      <c r="B220" s="39"/>
      <c r="C220" s="218" t="s">
        <v>279</v>
      </c>
      <c r="D220" s="218" t="s">
        <v>137</v>
      </c>
      <c r="E220" s="219" t="s">
        <v>280</v>
      </c>
      <c r="F220" s="220" t="s">
        <v>281</v>
      </c>
      <c r="G220" s="221" t="s">
        <v>274</v>
      </c>
      <c r="H220" s="222">
        <v>0.5</v>
      </c>
      <c r="I220" s="223"/>
      <c r="J220" s="224">
        <f>ROUND(I220*H220,2)</f>
        <v>0</v>
      </c>
      <c r="K220" s="220" t="s">
        <v>141</v>
      </c>
      <c r="L220" s="44"/>
      <c r="M220" s="225" t="s">
        <v>1</v>
      </c>
      <c r="N220" s="226" t="s">
        <v>38</v>
      </c>
      <c r="O220" s="91"/>
      <c r="P220" s="227">
        <f>O220*H220</f>
        <v>0</v>
      </c>
      <c r="Q220" s="227">
        <v>0.00097</v>
      </c>
      <c r="R220" s="227">
        <f>Q220*H220</f>
        <v>0.000485</v>
      </c>
      <c r="S220" s="227">
        <v>0.0043</v>
      </c>
      <c r="T220" s="228">
        <f>S220*H220</f>
        <v>0.00215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142</v>
      </c>
      <c r="AT220" s="229" t="s">
        <v>137</v>
      </c>
      <c r="AU220" s="229" t="s">
        <v>83</v>
      </c>
      <c r="AY220" s="17" t="s">
        <v>135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81</v>
      </c>
      <c r="BK220" s="230">
        <f>ROUND(I220*H220,2)</f>
        <v>0</v>
      </c>
      <c r="BL220" s="17" t="s">
        <v>142</v>
      </c>
      <c r="BM220" s="229" t="s">
        <v>282</v>
      </c>
    </row>
    <row r="221" spans="1:47" s="2" customFormat="1" ht="12">
      <c r="A221" s="38"/>
      <c r="B221" s="39"/>
      <c r="C221" s="40"/>
      <c r="D221" s="231" t="s">
        <v>144</v>
      </c>
      <c r="E221" s="40"/>
      <c r="F221" s="232" t="s">
        <v>283</v>
      </c>
      <c r="G221" s="40"/>
      <c r="H221" s="40"/>
      <c r="I221" s="233"/>
      <c r="J221" s="40"/>
      <c r="K221" s="40"/>
      <c r="L221" s="44"/>
      <c r="M221" s="234"/>
      <c r="N221" s="23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144</v>
      </c>
      <c r="AU221" s="17" t="s">
        <v>83</v>
      </c>
    </row>
    <row r="222" spans="1:51" s="13" customFormat="1" ht="12">
      <c r="A222" s="13"/>
      <c r="B222" s="236"/>
      <c r="C222" s="237"/>
      <c r="D222" s="238" t="s">
        <v>146</v>
      </c>
      <c r="E222" s="239" t="s">
        <v>1</v>
      </c>
      <c r="F222" s="240" t="s">
        <v>277</v>
      </c>
      <c r="G222" s="237"/>
      <c r="H222" s="239" t="s">
        <v>1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6" t="s">
        <v>146</v>
      </c>
      <c r="AU222" s="246" t="s">
        <v>83</v>
      </c>
      <c r="AV222" s="13" t="s">
        <v>81</v>
      </c>
      <c r="AW222" s="13" t="s">
        <v>30</v>
      </c>
      <c r="AX222" s="13" t="s">
        <v>73</v>
      </c>
      <c r="AY222" s="246" t="s">
        <v>135</v>
      </c>
    </row>
    <row r="223" spans="1:51" s="14" customFormat="1" ht="12">
      <c r="A223" s="14"/>
      <c r="B223" s="247"/>
      <c r="C223" s="248"/>
      <c r="D223" s="238" t="s">
        <v>146</v>
      </c>
      <c r="E223" s="249" t="s">
        <v>1</v>
      </c>
      <c r="F223" s="250" t="s">
        <v>284</v>
      </c>
      <c r="G223" s="248"/>
      <c r="H223" s="251">
        <v>0.5</v>
      </c>
      <c r="I223" s="252"/>
      <c r="J223" s="248"/>
      <c r="K223" s="248"/>
      <c r="L223" s="253"/>
      <c r="M223" s="254"/>
      <c r="N223" s="255"/>
      <c r="O223" s="255"/>
      <c r="P223" s="255"/>
      <c r="Q223" s="255"/>
      <c r="R223" s="255"/>
      <c r="S223" s="255"/>
      <c r="T223" s="25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7" t="s">
        <v>146</v>
      </c>
      <c r="AU223" s="257" t="s">
        <v>83</v>
      </c>
      <c r="AV223" s="14" t="s">
        <v>83</v>
      </c>
      <c r="AW223" s="14" t="s">
        <v>30</v>
      </c>
      <c r="AX223" s="14" t="s">
        <v>81</v>
      </c>
      <c r="AY223" s="257" t="s">
        <v>135</v>
      </c>
    </row>
    <row r="224" spans="1:65" s="2" customFormat="1" ht="44.25" customHeight="1">
      <c r="A224" s="38"/>
      <c r="B224" s="39"/>
      <c r="C224" s="218" t="s">
        <v>285</v>
      </c>
      <c r="D224" s="218" t="s">
        <v>137</v>
      </c>
      <c r="E224" s="219" t="s">
        <v>286</v>
      </c>
      <c r="F224" s="220" t="s">
        <v>287</v>
      </c>
      <c r="G224" s="221" t="s">
        <v>274</v>
      </c>
      <c r="H224" s="222">
        <v>0.535</v>
      </c>
      <c r="I224" s="223"/>
      <c r="J224" s="224">
        <f>ROUND(I224*H224,2)</f>
        <v>0</v>
      </c>
      <c r="K224" s="220" t="s">
        <v>141</v>
      </c>
      <c r="L224" s="44"/>
      <c r="M224" s="225" t="s">
        <v>1</v>
      </c>
      <c r="N224" s="226" t="s">
        <v>38</v>
      </c>
      <c r="O224" s="91"/>
      <c r="P224" s="227">
        <f>O224*H224</f>
        <v>0</v>
      </c>
      <c r="Q224" s="227">
        <v>0.00105</v>
      </c>
      <c r="R224" s="227">
        <f>Q224*H224</f>
        <v>0.00056175</v>
      </c>
      <c r="S224" s="227">
        <v>0.0062</v>
      </c>
      <c r="T224" s="228">
        <f>S224*H224</f>
        <v>0.003317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142</v>
      </c>
      <c r="AT224" s="229" t="s">
        <v>137</v>
      </c>
      <c r="AU224" s="229" t="s">
        <v>83</v>
      </c>
      <c r="AY224" s="17" t="s">
        <v>135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81</v>
      </c>
      <c r="BK224" s="230">
        <f>ROUND(I224*H224,2)</f>
        <v>0</v>
      </c>
      <c r="BL224" s="17" t="s">
        <v>142</v>
      </c>
      <c r="BM224" s="229" t="s">
        <v>288</v>
      </c>
    </row>
    <row r="225" spans="1:47" s="2" customFormat="1" ht="12">
      <c r="A225" s="38"/>
      <c r="B225" s="39"/>
      <c r="C225" s="40"/>
      <c r="D225" s="231" t="s">
        <v>144</v>
      </c>
      <c r="E225" s="40"/>
      <c r="F225" s="232" t="s">
        <v>289</v>
      </c>
      <c r="G225" s="40"/>
      <c r="H225" s="40"/>
      <c r="I225" s="233"/>
      <c r="J225" s="40"/>
      <c r="K225" s="40"/>
      <c r="L225" s="44"/>
      <c r="M225" s="234"/>
      <c r="N225" s="235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144</v>
      </c>
      <c r="AU225" s="17" t="s">
        <v>83</v>
      </c>
    </row>
    <row r="226" spans="1:51" s="13" customFormat="1" ht="12">
      <c r="A226" s="13"/>
      <c r="B226" s="236"/>
      <c r="C226" s="237"/>
      <c r="D226" s="238" t="s">
        <v>146</v>
      </c>
      <c r="E226" s="239" t="s">
        <v>1</v>
      </c>
      <c r="F226" s="240" t="s">
        <v>290</v>
      </c>
      <c r="G226" s="237"/>
      <c r="H226" s="239" t="s">
        <v>1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146</v>
      </c>
      <c r="AU226" s="246" t="s">
        <v>83</v>
      </c>
      <c r="AV226" s="13" t="s">
        <v>81</v>
      </c>
      <c r="AW226" s="13" t="s">
        <v>30</v>
      </c>
      <c r="AX226" s="13" t="s">
        <v>73</v>
      </c>
      <c r="AY226" s="246" t="s">
        <v>135</v>
      </c>
    </row>
    <row r="227" spans="1:51" s="13" customFormat="1" ht="12">
      <c r="A227" s="13"/>
      <c r="B227" s="236"/>
      <c r="C227" s="237"/>
      <c r="D227" s="238" t="s">
        <v>146</v>
      </c>
      <c r="E227" s="239" t="s">
        <v>1</v>
      </c>
      <c r="F227" s="240" t="s">
        <v>291</v>
      </c>
      <c r="G227" s="237"/>
      <c r="H227" s="239" t="s">
        <v>1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6" t="s">
        <v>146</v>
      </c>
      <c r="AU227" s="246" t="s">
        <v>83</v>
      </c>
      <c r="AV227" s="13" t="s">
        <v>81</v>
      </c>
      <c r="AW227" s="13" t="s">
        <v>30</v>
      </c>
      <c r="AX227" s="13" t="s">
        <v>73</v>
      </c>
      <c r="AY227" s="246" t="s">
        <v>135</v>
      </c>
    </row>
    <row r="228" spans="1:51" s="14" customFormat="1" ht="12">
      <c r="A228" s="14"/>
      <c r="B228" s="247"/>
      <c r="C228" s="248"/>
      <c r="D228" s="238" t="s">
        <v>146</v>
      </c>
      <c r="E228" s="249" t="s">
        <v>1</v>
      </c>
      <c r="F228" s="250" t="s">
        <v>292</v>
      </c>
      <c r="G228" s="248"/>
      <c r="H228" s="251">
        <v>0.435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7" t="s">
        <v>146</v>
      </c>
      <c r="AU228" s="257" t="s">
        <v>83</v>
      </c>
      <c r="AV228" s="14" t="s">
        <v>83</v>
      </c>
      <c r="AW228" s="14" t="s">
        <v>30</v>
      </c>
      <c r="AX228" s="14" t="s">
        <v>73</v>
      </c>
      <c r="AY228" s="257" t="s">
        <v>135</v>
      </c>
    </row>
    <row r="229" spans="1:51" s="13" customFormat="1" ht="12">
      <c r="A229" s="13"/>
      <c r="B229" s="236"/>
      <c r="C229" s="237"/>
      <c r="D229" s="238" t="s">
        <v>146</v>
      </c>
      <c r="E229" s="239" t="s">
        <v>1</v>
      </c>
      <c r="F229" s="240" t="s">
        <v>293</v>
      </c>
      <c r="G229" s="237"/>
      <c r="H229" s="239" t="s">
        <v>1</v>
      </c>
      <c r="I229" s="241"/>
      <c r="J229" s="237"/>
      <c r="K229" s="237"/>
      <c r="L229" s="242"/>
      <c r="M229" s="243"/>
      <c r="N229" s="244"/>
      <c r="O229" s="244"/>
      <c r="P229" s="244"/>
      <c r="Q229" s="244"/>
      <c r="R229" s="244"/>
      <c r="S229" s="244"/>
      <c r="T229" s="24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6" t="s">
        <v>146</v>
      </c>
      <c r="AU229" s="246" t="s">
        <v>83</v>
      </c>
      <c r="AV229" s="13" t="s">
        <v>81</v>
      </c>
      <c r="AW229" s="13" t="s">
        <v>30</v>
      </c>
      <c r="AX229" s="13" t="s">
        <v>73</v>
      </c>
      <c r="AY229" s="246" t="s">
        <v>135</v>
      </c>
    </row>
    <row r="230" spans="1:51" s="14" customFormat="1" ht="12">
      <c r="A230" s="14"/>
      <c r="B230" s="247"/>
      <c r="C230" s="248"/>
      <c r="D230" s="238" t="s">
        <v>146</v>
      </c>
      <c r="E230" s="249" t="s">
        <v>1</v>
      </c>
      <c r="F230" s="250" t="s">
        <v>294</v>
      </c>
      <c r="G230" s="248"/>
      <c r="H230" s="251">
        <v>0.1</v>
      </c>
      <c r="I230" s="252"/>
      <c r="J230" s="248"/>
      <c r="K230" s="248"/>
      <c r="L230" s="253"/>
      <c r="M230" s="254"/>
      <c r="N230" s="255"/>
      <c r="O230" s="255"/>
      <c r="P230" s="255"/>
      <c r="Q230" s="255"/>
      <c r="R230" s="255"/>
      <c r="S230" s="255"/>
      <c r="T230" s="25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7" t="s">
        <v>146</v>
      </c>
      <c r="AU230" s="257" t="s">
        <v>83</v>
      </c>
      <c r="AV230" s="14" t="s">
        <v>83</v>
      </c>
      <c r="AW230" s="14" t="s">
        <v>30</v>
      </c>
      <c r="AX230" s="14" t="s">
        <v>73</v>
      </c>
      <c r="AY230" s="257" t="s">
        <v>135</v>
      </c>
    </row>
    <row r="231" spans="1:51" s="15" customFormat="1" ht="12">
      <c r="A231" s="15"/>
      <c r="B231" s="258"/>
      <c r="C231" s="259"/>
      <c r="D231" s="238" t="s">
        <v>146</v>
      </c>
      <c r="E231" s="260" t="s">
        <v>1</v>
      </c>
      <c r="F231" s="261" t="s">
        <v>186</v>
      </c>
      <c r="G231" s="259"/>
      <c r="H231" s="262">
        <v>0.535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8" t="s">
        <v>146</v>
      </c>
      <c r="AU231" s="268" t="s">
        <v>83</v>
      </c>
      <c r="AV231" s="15" t="s">
        <v>142</v>
      </c>
      <c r="AW231" s="15" t="s">
        <v>30</v>
      </c>
      <c r="AX231" s="15" t="s">
        <v>81</v>
      </c>
      <c r="AY231" s="268" t="s">
        <v>135</v>
      </c>
    </row>
    <row r="232" spans="1:65" s="2" customFormat="1" ht="44.25" customHeight="1">
      <c r="A232" s="38"/>
      <c r="B232" s="39"/>
      <c r="C232" s="218" t="s">
        <v>295</v>
      </c>
      <c r="D232" s="218" t="s">
        <v>137</v>
      </c>
      <c r="E232" s="219" t="s">
        <v>296</v>
      </c>
      <c r="F232" s="220" t="s">
        <v>297</v>
      </c>
      <c r="G232" s="221" t="s">
        <v>274</v>
      </c>
      <c r="H232" s="222">
        <v>0.55</v>
      </c>
      <c r="I232" s="223"/>
      <c r="J232" s="224">
        <f>ROUND(I232*H232,2)</f>
        <v>0</v>
      </c>
      <c r="K232" s="220" t="s">
        <v>141</v>
      </c>
      <c r="L232" s="44"/>
      <c r="M232" s="225" t="s">
        <v>1</v>
      </c>
      <c r="N232" s="226" t="s">
        <v>38</v>
      </c>
      <c r="O232" s="91"/>
      <c r="P232" s="227">
        <f>O232*H232</f>
        <v>0</v>
      </c>
      <c r="Q232" s="227">
        <v>0.00113</v>
      </c>
      <c r="R232" s="227">
        <f>Q232*H232</f>
        <v>0.0006215</v>
      </c>
      <c r="S232" s="227">
        <v>0.011</v>
      </c>
      <c r="T232" s="228">
        <f>S232*H232</f>
        <v>0.00605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142</v>
      </c>
      <c r="AT232" s="229" t="s">
        <v>137</v>
      </c>
      <c r="AU232" s="229" t="s">
        <v>83</v>
      </c>
      <c r="AY232" s="17" t="s">
        <v>135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81</v>
      </c>
      <c r="BK232" s="230">
        <f>ROUND(I232*H232,2)</f>
        <v>0</v>
      </c>
      <c r="BL232" s="17" t="s">
        <v>142</v>
      </c>
      <c r="BM232" s="229" t="s">
        <v>298</v>
      </c>
    </row>
    <row r="233" spans="1:47" s="2" customFormat="1" ht="12">
      <c r="A233" s="38"/>
      <c r="B233" s="39"/>
      <c r="C233" s="40"/>
      <c r="D233" s="231" t="s">
        <v>144</v>
      </c>
      <c r="E233" s="40"/>
      <c r="F233" s="232" t="s">
        <v>299</v>
      </c>
      <c r="G233" s="40"/>
      <c r="H233" s="40"/>
      <c r="I233" s="233"/>
      <c r="J233" s="40"/>
      <c r="K233" s="40"/>
      <c r="L233" s="44"/>
      <c r="M233" s="234"/>
      <c r="N233" s="235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144</v>
      </c>
      <c r="AU233" s="17" t="s">
        <v>83</v>
      </c>
    </row>
    <row r="234" spans="1:51" s="13" customFormat="1" ht="12">
      <c r="A234" s="13"/>
      <c r="B234" s="236"/>
      <c r="C234" s="237"/>
      <c r="D234" s="238" t="s">
        <v>146</v>
      </c>
      <c r="E234" s="239" t="s">
        <v>1</v>
      </c>
      <c r="F234" s="240" t="s">
        <v>300</v>
      </c>
      <c r="G234" s="237"/>
      <c r="H234" s="239" t="s">
        <v>1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6" t="s">
        <v>146</v>
      </c>
      <c r="AU234" s="246" t="s">
        <v>83</v>
      </c>
      <c r="AV234" s="13" t="s">
        <v>81</v>
      </c>
      <c r="AW234" s="13" t="s">
        <v>30</v>
      </c>
      <c r="AX234" s="13" t="s">
        <v>73</v>
      </c>
      <c r="AY234" s="246" t="s">
        <v>135</v>
      </c>
    </row>
    <row r="235" spans="1:51" s="14" customFormat="1" ht="12">
      <c r="A235" s="14"/>
      <c r="B235" s="247"/>
      <c r="C235" s="248"/>
      <c r="D235" s="238" t="s">
        <v>146</v>
      </c>
      <c r="E235" s="249" t="s">
        <v>1</v>
      </c>
      <c r="F235" s="250" t="s">
        <v>301</v>
      </c>
      <c r="G235" s="248"/>
      <c r="H235" s="251">
        <v>0.55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7" t="s">
        <v>146</v>
      </c>
      <c r="AU235" s="257" t="s">
        <v>83</v>
      </c>
      <c r="AV235" s="14" t="s">
        <v>83</v>
      </c>
      <c r="AW235" s="14" t="s">
        <v>30</v>
      </c>
      <c r="AX235" s="14" t="s">
        <v>81</v>
      </c>
      <c r="AY235" s="257" t="s">
        <v>135</v>
      </c>
    </row>
    <row r="236" spans="1:65" s="2" customFormat="1" ht="44.25" customHeight="1">
      <c r="A236" s="38"/>
      <c r="B236" s="39"/>
      <c r="C236" s="218" t="s">
        <v>302</v>
      </c>
      <c r="D236" s="218" t="s">
        <v>137</v>
      </c>
      <c r="E236" s="219" t="s">
        <v>303</v>
      </c>
      <c r="F236" s="220" t="s">
        <v>304</v>
      </c>
      <c r="G236" s="221" t="s">
        <v>274</v>
      </c>
      <c r="H236" s="222">
        <v>1.58</v>
      </c>
      <c r="I236" s="223"/>
      <c r="J236" s="224">
        <f>ROUND(I236*H236,2)</f>
        <v>0</v>
      </c>
      <c r="K236" s="220" t="s">
        <v>141</v>
      </c>
      <c r="L236" s="44"/>
      <c r="M236" s="225" t="s">
        <v>1</v>
      </c>
      <c r="N236" s="226" t="s">
        <v>38</v>
      </c>
      <c r="O236" s="91"/>
      <c r="P236" s="227">
        <f>O236*H236</f>
        <v>0</v>
      </c>
      <c r="Q236" s="227">
        <v>0.00123</v>
      </c>
      <c r="R236" s="227">
        <f>Q236*H236</f>
        <v>0.0019434</v>
      </c>
      <c r="S236" s="227">
        <v>0.017</v>
      </c>
      <c r="T236" s="228">
        <f>S236*H236</f>
        <v>0.026860000000000002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9" t="s">
        <v>142</v>
      </c>
      <c r="AT236" s="229" t="s">
        <v>137</v>
      </c>
      <c r="AU236" s="229" t="s">
        <v>83</v>
      </c>
      <c r="AY236" s="17" t="s">
        <v>135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7" t="s">
        <v>81</v>
      </c>
      <c r="BK236" s="230">
        <f>ROUND(I236*H236,2)</f>
        <v>0</v>
      </c>
      <c r="BL236" s="17" t="s">
        <v>142</v>
      </c>
      <c r="BM236" s="229" t="s">
        <v>305</v>
      </c>
    </row>
    <row r="237" spans="1:47" s="2" customFormat="1" ht="12">
      <c r="A237" s="38"/>
      <c r="B237" s="39"/>
      <c r="C237" s="40"/>
      <c r="D237" s="231" t="s">
        <v>144</v>
      </c>
      <c r="E237" s="40"/>
      <c r="F237" s="232" t="s">
        <v>306</v>
      </c>
      <c r="G237" s="40"/>
      <c r="H237" s="40"/>
      <c r="I237" s="233"/>
      <c r="J237" s="40"/>
      <c r="K237" s="40"/>
      <c r="L237" s="44"/>
      <c r="M237" s="234"/>
      <c r="N237" s="235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144</v>
      </c>
      <c r="AU237" s="17" t="s">
        <v>83</v>
      </c>
    </row>
    <row r="238" spans="1:51" s="13" customFormat="1" ht="12">
      <c r="A238" s="13"/>
      <c r="B238" s="236"/>
      <c r="C238" s="237"/>
      <c r="D238" s="238" t="s">
        <v>146</v>
      </c>
      <c r="E238" s="239" t="s">
        <v>1</v>
      </c>
      <c r="F238" s="240" t="s">
        <v>307</v>
      </c>
      <c r="G238" s="237"/>
      <c r="H238" s="239" t="s">
        <v>1</v>
      </c>
      <c r="I238" s="241"/>
      <c r="J238" s="237"/>
      <c r="K238" s="237"/>
      <c r="L238" s="242"/>
      <c r="M238" s="243"/>
      <c r="N238" s="244"/>
      <c r="O238" s="244"/>
      <c r="P238" s="244"/>
      <c r="Q238" s="244"/>
      <c r="R238" s="244"/>
      <c r="S238" s="244"/>
      <c r="T238" s="24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6" t="s">
        <v>146</v>
      </c>
      <c r="AU238" s="246" t="s">
        <v>83</v>
      </c>
      <c r="AV238" s="13" t="s">
        <v>81</v>
      </c>
      <c r="AW238" s="13" t="s">
        <v>30</v>
      </c>
      <c r="AX238" s="13" t="s">
        <v>73</v>
      </c>
      <c r="AY238" s="246" t="s">
        <v>135</v>
      </c>
    </row>
    <row r="239" spans="1:51" s="13" customFormat="1" ht="12">
      <c r="A239" s="13"/>
      <c r="B239" s="236"/>
      <c r="C239" s="237"/>
      <c r="D239" s="238" t="s">
        <v>146</v>
      </c>
      <c r="E239" s="239" t="s">
        <v>1</v>
      </c>
      <c r="F239" s="240" t="s">
        <v>308</v>
      </c>
      <c r="G239" s="237"/>
      <c r="H239" s="239" t="s">
        <v>1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6" t="s">
        <v>146</v>
      </c>
      <c r="AU239" s="246" t="s">
        <v>83</v>
      </c>
      <c r="AV239" s="13" t="s">
        <v>81</v>
      </c>
      <c r="AW239" s="13" t="s">
        <v>30</v>
      </c>
      <c r="AX239" s="13" t="s">
        <v>73</v>
      </c>
      <c r="AY239" s="246" t="s">
        <v>135</v>
      </c>
    </row>
    <row r="240" spans="1:51" s="14" customFormat="1" ht="12">
      <c r="A240" s="14"/>
      <c r="B240" s="247"/>
      <c r="C240" s="248"/>
      <c r="D240" s="238" t="s">
        <v>146</v>
      </c>
      <c r="E240" s="249" t="s">
        <v>1</v>
      </c>
      <c r="F240" s="250" t="s">
        <v>309</v>
      </c>
      <c r="G240" s="248"/>
      <c r="H240" s="251">
        <v>1.1</v>
      </c>
      <c r="I240" s="252"/>
      <c r="J240" s="248"/>
      <c r="K240" s="248"/>
      <c r="L240" s="253"/>
      <c r="M240" s="254"/>
      <c r="N240" s="255"/>
      <c r="O240" s="255"/>
      <c r="P240" s="255"/>
      <c r="Q240" s="255"/>
      <c r="R240" s="255"/>
      <c r="S240" s="255"/>
      <c r="T240" s="256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7" t="s">
        <v>146</v>
      </c>
      <c r="AU240" s="257" t="s">
        <v>83</v>
      </c>
      <c r="AV240" s="14" t="s">
        <v>83</v>
      </c>
      <c r="AW240" s="14" t="s">
        <v>30</v>
      </c>
      <c r="AX240" s="14" t="s">
        <v>73</v>
      </c>
      <c r="AY240" s="257" t="s">
        <v>135</v>
      </c>
    </row>
    <row r="241" spans="1:51" s="13" customFormat="1" ht="12">
      <c r="A241" s="13"/>
      <c r="B241" s="236"/>
      <c r="C241" s="237"/>
      <c r="D241" s="238" t="s">
        <v>146</v>
      </c>
      <c r="E241" s="239" t="s">
        <v>1</v>
      </c>
      <c r="F241" s="240" t="s">
        <v>310</v>
      </c>
      <c r="G241" s="237"/>
      <c r="H241" s="239" t="s">
        <v>1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146</v>
      </c>
      <c r="AU241" s="246" t="s">
        <v>83</v>
      </c>
      <c r="AV241" s="13" t="s">
        <v>81</v>
      </c>
      <c r="AW241" s="13" t="s">
        <v>30</v>
      </c>
      <c r="AX241" s="13" t="s">
        <v>73</v>
      </c>
      <c r="AY241" s="246" t="s">
        <v>135</v>
      </c>
    </row>
    <row r="242" spans="1:51" s="14" customFormat="1" ht="12">
      <c r="A242" s="14"/>
      <c r="B242" s="247"/>
      <c r="C242" s="248"/>
      <c r="D242" s="238" t="s">
        <v>146</v>
      </c>
      <c r="E242" s="249" t="s">
        <v>1</v>
      </c>
      <c r="F242" s="250" t="s">
        <v>311</v>
      </c>
      <c r="G242" s="248"/>
      <c r="H242" s="251">
        <v>0.48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7" t="s">
        <v>146</v>
      </c>
      <c r="AU242" s="257" t="s">
        <v>83</v>
      </c>
      <c r="AV242" s="14" t="s">
        <v>83</v>
      </c>
      <c r="AW242" s="14" t="s">
        <v>30</v>
      </c>
      <c r="AX242" s="14" t="s">
        <v>73</v>
      </c>
      <c r="AY242" s="257" t="s">
        <v>135</v>
      </c>
    </row>
    <row r="243" spans="1:51" s="15" customFormat="1" ht="12">
      <c r="A243" s="15"/>
      <c r="B243" s="258"/>
      <c r="C243" s="259"/>
      <c r="D243" s="238" t="s">
        <v>146</v>
      </c>
      <c r="E243" s="260" t="s">
        <v>1</v>
      </c>
      <c r="F243" s="261" t="s">
        <v>186</v>
      </c>
      <c r="G243" s="259"/>
      <c r="H243" s="262">
        <v>1.58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8" t="s">
        <v>146</v>
      </c>
      <c r="AU243" s="268" t="s">
        <v>83</v>
      </c>
      <c r="AV243" s="15" t="s">
        <v>142</v>
      </c>
      <c r="AW243" s="15" t="s">
        <v>30</v>
      </c>
      <c r="AX243" s="15" t="s">
        <v>81</v>
      </c>
      <c r="AY243" s="268" t="s">
        <v>135</v>
      </c>
    </row>
    <row r="244" spans="1:63" s="12" customFormat="1" ht="22.8" customHeight="1">
      <c r="A244" s="12"/>
      <c r="B244" s="202"/>
      <c r="C244" s="203"/>
      <c r="D244" s="204" t="s">
        <v>72</v>
      </c>
      <c r="E244" s="216" t="s">
        <v>312</v>
      </c>
      <c r="F244" s="216" t="s">
        <v>313</v>
      </c>
      <c r="G244" s="203"/>
      <c r="H244" s="203"/>
      <c r="I244" s="206"/>
      <c r="J244" s="217">
        <f>BK244</f>
        <v>0</v>
      </c>
      <c r="K244" s="203"/>
      <c r="L244" s="208"/>
      <c r="M244" s="209"/>
      <c r="N244" s="210"/>
      <c r="O244" s="210"/>
      <c r="P244" s="211">
        <f>SUM(P245:P258)</f>
        <v>0</v>
      </c>
      <c r="Q244" s="210"/>
      <c r="R244" s="211">
        <f>SUM(R245:R258)</f>
        <v>0</v>
      </c>
      <c r="S244" s="210"/>
      <c r="T244" s="212">
        <f>SUM(T245:T258)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3" t="s">
        <v>81</v>
      </c>
      <c r="AT244" s="214" t="s">
        <v>72</v>
      </c>
      <c r="AU244" s="214" t="s">
        <v>81</v>
      </c>
      <c r="AY244" s="213" t="s">
        <v>135</v>
      </c>
      <c r="BK244" s="215">
        <f>SUM(BK245:BK258)</f>
        <v>0</v>
      </c>
    </row>
    <row r="245" spans="1:65" s="2" customFormat="1" ht="33" customHeight="1">
      <c r="A245" s="38"/>
      <c r="B245" s="39"/>
      <c r="C245" s="218" t="s">
        <v>314</v>
      </c>
      <c r="D245" s="218" t="s">
        <v>137</v>
      </c>
      <c r="E245" s="219" t="s">
        <v>315</v>
      </c>
      <c r="F245" s="220" t="s">
        <v>316</v>
      </c>
      <c r="G245" s="221" t="s">
        <v>169</v>
      </c>
      <c r="H245" s="222">
        <v>5.67</v>
      </c>
      <c r="I245" s="223"/>
      <c r="J245" s="224">
        <f>ROUND(I245*H245,2)</f>
        <v>0</v>
      </c>
      <c r="K245" s="220" t="s">
        <v>141</v>
      </c>
      <c r="L245" s="44"/>
      <c r="M245" s="225" t="s">
        <v>1</v>
      </c>
      <c r="N245" s="226" t="s">
        <v>38</v>
      </c>
      <c r="O245" s="91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9" t="s">
        <v>238</v>
      </c>
      <c r="AT245" s="229" t="s">
        <v>137</v>
      </c>
      <c r="AU245" s="229" t="s">
        <v>83</v>
      </c>
      <c r="AY245" s="17" t="s">
        <v>135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17" t="s">
        <v>81</v>
      </c>
      <c r="BK245" s="230">
        <f>ROUND(I245*H245,2)</f>
        <v>0</v>
      </c>
      <c r="BL245" s="17" t="s">
        <v>238</v>
      </c>
      <c r="BM245" s="229" t="s">
        <v>317</v>
      </c>
    </row>
    <row r="246" spans="1:47" s="2" customFormat="1" ht="12">
      <c r="A246" s="38"/>
      <c r="B246" s="39"/>
      <c r="C246" s="40"/>
      <c r="D246" s="231" t="s">
        <v>144</v>
      </c>
      <c r="E246" s="40"/>
      <c r="F246" s="232" t="s">
        <v>318</v>
      </c>
      <c r="G246" s="40"/>
      <c r="H246" s="40"/>
      <c r="I246" s="233"/>
      <c r="J246" s="40"/>
      <c r="K246" s="40"/>
      <c r="L246" s="44"/>
      <c r="M246" s="234"/>
      <c r="N246" s="235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144</v>
      </c>
      <c r="AU246" s="17" t="s">
        <v>83</v>
      </c>
    </row>
    <row r="247" spans="1:65" s="2" customFormat="1" ht="37.8" customHeight="1">
      <c r="A247" s="38"/>
      <c r="B247" s="39"/>
      <c r="C247" s="218" t="s">
        <v>319</v>
      </c>
      <c r="D247" s="218" t="s">
        <v>137</v>
      </c>
      <c r="E247" s="219" t="s">
        <v>320</v>
      </c>
      <c r="F247" s="220" t="s">
        <v>321</v>
      </c>
      <c r="G247" s="221" t="s">
        <v>169</v>
      </c>
      <c r="H247" s="222">
        <v>136.08</v>
      </c>
      <c r="I247" s="223"/>
      <c r="J247" s="224">
        <f>ROUND(I247*H247,2)</f>
        <v>0</v>
      </c>
      <c r="K247" s="220" t="s">
        <v>141</v>
      </c>
      <c r="L247" s="44"/>
      <c r="M247" s="225" t="s">
        <v>1</v>
      </c>
      <c r="N247" s="226" t="s">
        <v>38</v>
      </c>
      <c r="O247" s="91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9" t="s">
        <v>142</v>
      </c>
      <c r="AT247" s="229" t="s">
        <v>137</v>
      </c>
      <c r="AU247" s="229" t="s">
        <v>83</v>
      </c>
      <c r="AY247" s="17" t="s">
        <v>135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17" t="s">
        <v>81</v>
      </c>
      <c r="BK247" s="230">
        <f>ROUND(I247*H247,2)</f>
        <v>0</v>
      </c>
      <c r="BL247" s="17" t="s">
        <v>142</v>
      </c>
      <c r="BM247" s="229" t="s">
        <v>322</v>
      </c>
    </row>
    <row r="248" spans="1:47" s="2" customFormat="1" ht="12">
      <c r="A248" s="38"/>
      <c r="B248" s="39"/>
      <c r="C248" s="40"/>
      <c r="D248" s="231" t="s">
        <v>144</v>
      </c>
      <c r="E248" s="40"/>
      <c r="F248" s="232" t="s">
        <v>323</v>
      </c>
      <c r="G248" s="40"/>
      <c r="H248" s="40"/>
      <c r="I248" s="233"/>
      <c r="J248" s="40"/>
      <c r="K248" s="40"/>
      <c r="L248" s="44"/>
      <c r="M248" s="234"/>
      <c r="N248" s="235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144</v>
      </c>
      <c r="AU248" s="17" t="s">
        <v>83</v>
      </c>
    </row>
    <row r="249" spans="1:51" s="14" customFormat="1" ht="12">
      <c r="A249" s="14"/>
      <c r="B249" s="247"/>
      <c r="C249" s="248"/>
      <c r="D249" s="238" t="s">
        <v>146</v>
      </c>
      <c r="E249" s="249" t="s">
        <v>1</v>
      </c>
      <c r="F249" s="250" t="s">
        <v>324</v>
      </c>
      <c r="G249" s="248"/>
      <c r="H249" s="251">
        <v>136.08</v>
      </c>
      <c r="I249" s="252"/>
      <c r="J249" s="248"/>
      <c r="K249" s="248"/>
      <c r="L249" s="253"/>
      <c r="M249" s="254"/>
      <c r="N249" s="255"/>
      <c r="O249" s="255"/>
      <c r="P249" s="255"/>
      <c r="Q249" s="255"/>
      <c r="R249" s="255"/>
      <c r="S249" s="255"/>
      <c r="T249" s="256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7" t="s">
        <v>146</v>
      </c>
      <c r="AU249" s="257" t="s">
        <v>83</v>
      </c>
      <c r="AV249" s="14" t="s">
        <v>83</v>
      </c>
      <c r="AW249" s="14" t="s">
        <v>30</v>
      </c>
      <c r="AX249" s="14" t="s">
        <v>81</v>
      </c>
      <c r="AY249" s="257" t="s">
        <v>135</v>
      </c>
    </row>
    <row r="250" spans="1:65" s="2" customFormat="1" ht="44.25" customHeight="1">
      <c r="A250" s="38"/>
      <c r="B250" s="39"/>
      <c r="C250" s="218" t="s">
        <v>325</v>
      </c>
      <c r="D250" s="218" t="s">
        <v>137</v>
      </c>
      <c r="E250" s="219" t="s">
        <v>326</v>
      </c>
      <c r="F250" s="220" t="s">
        <v>327</v>
      </c>
      <c r="G250" s="221" t="s">
        <v>169</v>
      </c>
      <c r="H250" s="222">
        <v>5.67</v>
      </c>
      <c r="I250" s="223"/>
      <c r="J250" s="224">
        <f>ROUND(I250*H250,2)</f>
        <v>0</v>
      </c>
      <c r="K250" s="220" t="s">
        <v>141</v>
      </c>
      <c r="L250" s="44"/>
      <c r="M250" s="225" t="s">
        <v>1</v>
      </c>
      <c r="N250" s="226" t="s">
        <v>38</v>
      </c>
      <c r="O250" s="91"/>
      <c r="P250" s="227">
        <f>O250*H250</f>
        <v>0</v>
      </c>
      <c r="Q250" s="227">
        <v>0</v>
      </c>
      <c r="R250" s="227">
        <f>Q250*H250</f>
        <v>0</v>
      </c>
      <c r="S250" s="227">
        <v>0</v>
      </c>
      <c r="T250" s="228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9" t="s">
        <v>142</v>
      </c>
      <c r="AT250" s="229" t="s">
        <v>137</v>
      </c>
      <c r="AU250" s="229" t="s">
        <v>83</v>
      </c>
      <c r="AY250" s="17" t="s">
        <v>135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7" t="s">
        <v>81</v>
      </c>
      <c r="BK250" s="230">
        <f>ROUND(I250*H250,2)</f>
        <v>0</v>
      </c>
      <c r="BL250" s="17" t="s">
        <v>142</v>
      </c>
      <c r="BM250" s="229" t="s">
        <v>328</v>
      </c>
    </row>
    <row r="251" spans="1:47" s="2" customFormat="1" ht="12">
      <c r="A251" s="38"/>
      <c r="B251" s="39"/>
      <c r="C251" s="40"/>
      <c r="D251" s="231" t="s">
        <v>144</v>
      </c>
      <c r="E251" s="40"/>
      <c r="F251" s="232" t="s">
        <v>329</v>
      </c>
      <c r="G251" s="40"/>
      <c r="H251" s="40"/>
      <c r="I251" s="233"/>
      <c r="J251" s="40"/>
      <c r="K251" s="40"/>
      <c r="L251" s="44"/>
      <c r="M251" s="234"/>
      <c r="N251" s="235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144</v>
      </c>
      <c r="AU251" s="17" t="s">
        <v>83</v>
      </c>
    </row>
    <row r="252" spans="1:65" s="2" customFormat="1" ht="24.15" customHeight="1">
      <c r="A252" s="38"/>
      <c r="B252" s="39"/>
      <c r="C252" s="218" t="s">
        <v>330</v>
      </c>
      <c r="D252" s="218" t="s">
        <v>137</v>
      </c>
      <c r="E252" s="219" t="s">
        <v>331</v>
      </c>
      <c r="F252" s="220" t="s">
        <v>332</v>
      </c>
      <c r="G252" s="221" t="s">
        <v>274</v>
      </c>
      <c r="H252" s="222">
        <v>20</v>
      </c>
      <c r="I252" s="223"/>
      <c r="J252" s="224">
        <f>ROUND(I252*H252,2)</f>
        <v>0</v>
      </c>
      <c r="K252" s="220" t="s">
        <v>141</v>
      </c>
      <c r="L252" s="44"/>
      <c r="M252" s="225" t="s">
        <v>1</v>
      </c>
      <c r="N252" s="226" t="s">
        <v>38</v>
      </c>
      <c r="O252" s="91"/>
      <c r="P252" s="227">
        <f>O252*H252</f>
        <v>0</v>
      </c>
      <c r="Q252" s="227">
        <v>0</v>
      </c>
      <c r="R252" s="227">
        <f>Q252*H252</f>
        <v>0</v>
      </c>
      <c r="S252" s="227">
        <v>0</v>
      </c>
      <c r="T252" s="228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9" t="s">
        <v>142</v>
      </c>
      <c r="AT252" s="229" t="s">
        <v>137</v>
      </c>
      <c r="AU252" s="229" t="s">
        <v>83</v>
      </c>
      <c r="AY252" s="17" t="s">
        <v>135</v>
      </c>
      <c r="BE252" s="230">
        <f>IF(N252="základní",J252,0)</f>
        <v>0</v>
      </c>
      <c r="BF252" s="230">
        <f>IF(N252="snížená",J252,0)</f>
        <v>0</v>
      </c>
      <c r="BG252" s="230">
        <f>IF(N252="zákl. přenesená",J252,0)</f>
        <v>0</v>
      </c>
      <c r="BH252" s="230">
        <f>IF(N252="sníž. přenesená",J252,0)</f>
        <v>0</v>
      </c>
      <c r="BI252" s="230">
        <f>IF(N252="nulová",J252,0)</f>
        <v>0</v>
      </c>
      <c r="BJ252" s="17" t="s">
        <v>81</v>
      </c>
      <c r="BK252" s="230">
        <f>ROUND(I252*H252,2)</f>
        <v>0</v>
      </c>
      <c r="BL252" s="17" t="s">
        <v>142</v>
      </c>
      <c r="BM252" s="229" t="s">
        <v>333</v>
      </c>
    </row>
    <row r="253" spans="1:47" s="2" customFormat="1" ht="12">
      <c r="A253" s="38"/>
      <c r="B253" s="39"/>
      <c r="C253" s="40"/>
      <c r="D253" s="231" t="s">
        <v>144</v>
      </c>
      <c r="E253" s="40"/>
      <c r="F253" s="232" t="s">
        <v>334</v>
      </c>
      <c r="G253" s="40"/>
      <c r="H253" s="40"/>
      <c r="I253" s="233"/>
      <c r="J253" s="40"/>
      <c r="K253" s="40"/>
      <c r="L253" s="44"/>
      <c r="M253" s="234"/>
      <c r="N253" s="235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144</v>
      </c>
      <c r="AU253" s="17" t="s">
        <v>83</v>
      </c>
    </row>
    <row r="254" spans="1:65" s="2" customFormat="1" ht="37.8" customHeight="1">
      <c r="A254" s="38"/>
      <c r="B254" s="39"/>
      <c r="C254" s="218" t="s">
        <v>335</v>
      </c>
      <c r="D254" s="218" t="s">
        <v>137</v>
      </c>
      <c r="E254" s="219" t="s">
        <v>336</v>
      </c>
      <c r="F254" s="220" t="s">
        <v>337</v>
      </c>
      <c r="G254" s="221" t="s">
        <v>274</v>
      </c>
      <c r="H254" s="222">
        <v>200</v>
      </c>
      <c r="I254" s="223"/>
      <c r="J254" s="224">
        <f>ROUND(I254*H254,2)</f>
        <v>0</v>
      </c>
      <c r="K254" s="220" t="s">
        <v>141</v>
      </c>
      <c r="L254" s="44"/>
      <c r="M254" s="225" t="s">
        <v>1</v>
      </c>
      <c r="N254" s="226" t="s">
        <v>38</v>
      </c>
      <c r="O254" s="91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9" t="s">
        <v>142</v>
      </c>
      <c r="AT254" s="229" t="s">
        <v>137</v>
      </c>
      <c r="AU254" s="229" t="s">
        <v>83</v>
      </c>
      <c r="AY254" s="17" t="s">
        <v>135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17" t="s">
        <v>81</v>
      </c>
      <c r="BK254" s="230">
        <f>ROUND(I254*H254,2)</f>
        <v>0</v>
      </c>
      <c r="BL254" s="17" t="s">
        <v>142</v>
      </c>
      <c r="BM254" s="229" t="s">
        <v>338</v>
      </c>
    </row>
    <row r="255" spans="1:47" s="2" customFormat="1" ht="12">
      <c r="A255" s="38"/>
      <c r="B255" s="39"/>
      <c r="C255" s="40"/>
      <c r="D255" s="231" t="s">
        <v>144</v>
      </c>
      <c r="E255" s="40"/>
      <c r="F255" s="232" t="s">
        <v>339</v>
      </c>
      <c r="G255" s="40"/>
      <c r="H255" s="40"/>
      <c r="I255" s="233"/>
      <c r="J255" s="40"/>
      <c r="K255" s="40"/>
      <c r="L255" s="44"/>
      <c r="M255" s="234"/>
      <c r="N255" s="235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144</v>
      </c>
      <c r="AU255" s="17" t="s">
        <v>83</v>
      </c>
    </row>
    <row r="256" spans="1:51" s="14" customFormat="1" ht="12">
      <c r="A256" s="14"/>
      <c r="B256" s="247"/>
      <c r="C256" s="248"/>
      <c r="D256" s="238" t="s">
        <v>146</v>
      </c>
      <c r="E256" s="249" t="s">
        <v>1</v>
      </c>
      <c r="F256" s="250" t="s">
        <v>340</v>
      </c>
      <c r="G256" s="248"/>
      <c r="H256" s="251">
        <v>200</v>
      </c>
      <c r="I256" s="252"/>
      <c r="J256" s="248"/>
      <c r="K256" s="248"/>
      <c r="L256" s="253"/>
      <c r="M256" s="254"/>
      <c r="N256" s="255"/>
      <c r="O256" s="255"/>
      <c r="P256" s="255"/>
      <c r="Q256" s="255"/>
      <c r="R256" s="255"/>
      <c r="S256" s="255"/>
      <c r="T256" s="256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7" t="s">
        <v>146</v>
      </c>
      <c r="AU256" s="257" t="s">
        <v>83</v>
      </c>
      <c r="AV256" s="14" t="s">
        <v>83</v>
      </c>
      <c r="AW256" s="14" t="s">
        <v>30</v>
      </c>
      <c r="AX256" s="14" t="s">
        <v>81</v>
      </c>
      <c r="AY256" s="257" t="s">
        <v>135</v>
      </c>
    </row>
    <row r="257" spans="1:65" s="2" customFormat="1" ht="49.05" customHeight="1">
      <c r="A257" s="38"/>
      <c r="B257" s="39"/>
      <c r="C257" s="218" t="s">
        <v>341</v>
      </c>
      <c r="D257" s="218" t="s">
        <v>137</v>
      </c>
      <c r="E257" s="219" t="s">
        <v>342</v>
      </c>
      <c r="F257" s="220" t="s">
        <v>343</v>
      </c>
      <c r="G257" s="221" t="s">
        <v>169</v>
      </c>
      <c r="H257" s="222">
        <v>5.67</v>
      </c>
      <c r="I257" s="223"/>
      <c r="J257" s="224">
        <f>ROUND(I257*H257,2)</f>
        <v>0</v>
      </c>
      <c r="K257" s="220" t="s">
        <v>141</v>
      </c>
      <c r="L257" s="44"/>
      <c r="M257" s="225" t="s">
        <v>1</v>
      </c>
      <c r="N257" s="226" t="s">
        <v>38</v>
      </c>
      <c r="O257" s="91"/>
      <c r="P257" s="227">
        <f>O257*H257</f>
        <v>0</v>
      </c>
      <c r="Q257" s="227">
        <v>0</v>
      </c>
      <c r="R257" s="227">
        <f>Q257*H257</f>
        <v>0</v>
      </c>
      <c r="S257" s="227">
        <v>0</v>
      </c>
      <c r="T257" s="228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9" t="s">
        <v>142</v>
      </c>
      <c r="AT257" s="229" t="s">
        <v>137</v>
      </c>
      <c r="AU257" s="229" t="s">
        <v>83</v>
      </c>
      <c r="AY257" s="17" t="s">
        <v>135</v>
      </c>
      <c r="BE257" s="230">
        <f>IF(N257="základní",J257,0)</f>
        <v>0</v>
      </c>
      <c r="BF257" s="230">
        <f>IF(N257="snížená",J257,0)</f>
        <v>0</v>
      </c>
      <c r="BG257" s="230">
        <f>IF(N257="zákl. přenesená",J257,0)</f>
        <v>0</v>
      </c>
      <c r="BH257" s="230">
        <f>IF(N257="sníž. přenesená",J257,0)</f>
        <v>0</v>
      </c>
      <c r="BI257" s="230">
        <f>IF(N257="nulová",J257,0)</f>
        <v>0</v>
      </c>
      <c r="BJ257" s="17" t="s">
        <v>81</v>
      </c>
      <c r="BK257" s="230">
        <f>ROUND(I257*H257,2)</f>
        <v>0</v>
      </c>
      <c r="BL257" s="17" t="s">
        <v>142</v>
      </c>
      <c r="BM257" s="229" t="s">
        <v>344</v>
      </c>
    </row>
    <row r="258" spans="1:47" s="2" customFormat="1" ht="12">
      <c r="A258" s="38"/>
      <c r="B258" s="39"/>
      <c r="C258" s="40"/>
      <c r="D258" s="231" t="s">
        <v>144</v>
      </c>
      <c r="E258" s="40"/>
      <c r="F258" s="232" t="s">
        <v>345</v>
      </c>
      <c r="G258" s="40"/>
      <c r="H258" s="40"/>
      <c r="I258" s="233"/>
      <c r="J258" s="40"/>
      <c r="K258" s="40"/>
      <c r="L258" s="44"/>
      <c r="M258" s="234"/>
      <c r="N258" s="235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144</v>
      </c>
      <c r="AU258" s="17" t="s">
        <v>83</v>
      </c>
    </row>
    <row r="259" spans="1:63" s="12" customFormat="1" ht="22.8" customHeight="1">
      <c r="A259" s="12"/>
      <c r="B259" s="202"/>
      <c r="C259" s="203"/>
      <c r="D259" s="204" t="s">
        <v>72</v>
      </c>
      <c r="E259" s="216" t="s">
        <v>346</v>
      </c>
      <c r="F259" s="216" t="s">
        <v>347</v>
      </c>
      <c r="G259" s="203"/>
      <c r="H259" s="203"/>
      <c r="I259" s="206"/>
      <c r="J259" s="217">
        <f>BK259</f>
        <v>0</v>
      </c>
      <c r="K259" s="203"/>
      <c r="L259" s="208"/>
      <c r="M259" s="209"/>
      <c r="N259" s="210"/>
      <c r="O259" s="210"/>
      <c r="P259" s="211">
        <f>SUM(P260:P261)</f>
        <v>0</v>
      </c>
      <c r="Q259" s="210"/>
      <c r="R259" s="211">
        <f>SUM(R260:R261)</f>
        <v>0</v>
      </c>
      <c r="S259" s="210"/>
      <c r="T259" s="212">
        <f>SUM(T260:T261)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3" t="s">
        <v>81</v>
      </c>
      <c r="AT259" s="214" t="s">
        <v>72</v>
      </c>
      <c r="AU259" s="214" t="s">
        <v>81</v>
      </c>
      <c r="AY259" s="213" t="s">
        <v>135</v>
      </c>
      <c r="BK259" s="215">
        <f>SUM(BK260:BK261)</f>
        <v>0</v>
      </c>
    </row>
    <row r="260" spans="1:65" s="2" customFormat="1" ht="76.35" customHeight="1">
      <c r="A260" s="38"/>
      <c r="B260" s="39"/>
      <c r="C260" s="218" t="s">
        <v>348</v>
      </c>
      <c r="D260" s="218" t="s">
        <v>137</v>
      </c>
      <c r="E260" s="219" t="s">
        <v>349</v>
      </c>
      <c r="F260" s="220" t="s">
        <v>350</v>
      </c>
      <c r="G260" s="221" t="s">
        <v>169</v>
      </c>
      <c r="H260" s="222">
        <v>12.518</v>
      </c>
      <c r="I260" s="223"/>
      <c r="J260" s="224">
        <f>ROUND(I260*H260,2)</f>
        <v>0</v>
      </c>
      <c r="K260" s="220" t="s">
        <v>141</v>
      </c>
      <c r="L260" s="44"/>
      <c r="M260" s="225" t="s">
        <v>1</v>
      </c>
      <c r="N260" s="226" t="s">
        <v>38</v>
      </c>
      <c r="O260" s="91"/>
      <c r="P260" s="227">
        <f>O260*H260</f>
        <v>0</v>
      </c>
      <c r="Q260" s="227">
        <v>0</v>
      </c>
      <c r="R260" s="227">
        <f>Q260*H260</f>
        <v>0</v>
      </c>
      <c r="S260" s="227">
        <v>0</v>
      </c>
      <c r="T260" s="228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9" t="s">
        <v>142</v>
      </c>
      <c r="AT260" s="229" t="s">
        <v>137</v>
      </c>
      <c r="AU260" s="229" t="s">
        <v>83</v>
      </c>
      <c r="AY260" s="17" t="s">
        <v>135</v>
      </c>
      <c r="BE260" s="230">
        <f>IF(N260="základní",J260,0)</f>
        <v>0</v>
      </c>
      <c r="BF260" s="230">
        <f>IF(N260="snížená",J260,0)</f>
        <v>0</v>
      </c>
      <c r="BG260" s="230">
        <f>IF(N260="zákl. přenesená",J260,0)</f>
        <v>0</v>
      </c>
      <c r="BH260" s="230">
        <f>IF(N260="sníž. přenesená",J260,0)</f>
        <v>0</v>
      </c>
      <c r="BI260" s="230">
        <f>IF(N260="nulová",J260,0)</f>
        <v>0</v>
      </c>
      <c r="BJ260" s="17" t="s">
        <v>81</v>
      </c>
      <c r="BK260" s="230">
        <f>ROUND(I260*H260,2)</f>
        <v>0</v>
      </c>
      <c r="BL260" s="17" t="s">
        <v>142</v>
      </c>
      <c r="BM260" s="229" t="s">
        <v>351</v>
      </c>
    </row>
    <row r="261" spans="1:47" s="2" customFormat="1" ht="12">
      <c r="A261" s="38"/>
      <c r="B261" s="39"/>
      <c r="C261" s="40"/>
      <c r="D261" s="231" t="s">
        <v>144</v>
      </c>
      <c r="E261" s="40"/>
      <c r="F261" s="232" t="s">
        <v>352</v>
      </c>
      <c r="G261" s="40"/>
      <c r="H261" s="40"/>
      <c r="I261" s="233"/>
      <c r="J261" s="40"/>
      <c r="K261" s="40"/>
      <c r="L261" s="44"/>
      <c r="M261" s="234"/>
      <c r="N261" s="23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144</v>
      </c>
      <c r="AU261" s="17" t="s">
        <v>83</v>
      </c>
    </row>
    <row r="262" spans="1:63" s="12" customFormat="1" ht="25.9" customHeight="1">
      <c r="A262" s="12"/>
      <c r="B262" s="202"/>
      <c r="C262" s="203"/>
      <c r="D262" s="204" t="s">
        <v>72</v>
      </c>
      <c r="E262" s="205" t="s">
        <v>353</v>
      </c>
      <c r="F262" s="205" t="s">
        <v>354</v>
      </c>
      <c r="G262" s="203"/>
      <c r="H262" s="203"/>
      <c r="I262" s="206"/>
      <c r="J262" s="207">
        <f>BK262</f>
        <v>0</v>
      </c>
      <c r="K262" s="203"/>
      <c r="L262" s="208"/>
      <c r="M262" s="209"/>
      <c r="N262" s="210"/>
      <c r="O262" s="210"/>
      <c r="P262" s="211">
        <f>P263+P267+P289+P310</f>
        <v>0</v>
      </c>
      <c r="Q262" s="210"/>
      <c r="R262" s="211">
        <f>R263+R267+R289+R310</f>
        <v>1.7797942400000002</v>
      </c>
      <c r="S262" s="210"/>
      <c r="T262" s="212">
        <f>T263+T267+T289+T310</f>
        <v>2.412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3" t="s">
        <v>83</v>
      </c>
      <c r="AT262" s="214" t="s">
        <v>72</v>
      </c>
      <c r="AU262" s="214" t="s">
        <v>73</v>
      </c>
      <c r="AY262" s="213" t="s">
        <v>135</v>
      </c>
      <c r="BK262" s="215">
        <f>BK263+BK267+BK289+BK310</f>
        <v>0</v>
      </c>
    </row>
    <row r="263" spans="1:63" s="12" customFormat="1" ht="22.8" customHeight="1">
      <c r="A263" s="12"/>
      <c r="B263" s="202"/>
      <c r="C263" s="203"/>
      <c r="D263" s="204" t="s">
        <v>72</v>
      </c>
      <c r="E263" s="216" t="s">
        <v>355</v>
      </c>
      <c r="F263" s="216" t="s">
        <v>356</v>
      </c>
      <c r="G263" s="203"/>
      <c r="H263" s="203"/>
      <c r="I263" s="206"/>
      <c r="J263" s="217">
        <f>BK263</f>
        <v>0</v>
      </c>
      <c r="K263" s="203"/>
      <c r="L263" s="208"/>
      <c r="M263" s="209"/>
      <c r="N263" s="210"/>
      <c r="O263" s="210"/>
      <c r="P263" s="211">
        <f>SUM(P264:P266)</f>
        <v>0</v>
      </c>
      <c r="Q263" s="210"/>
      <c r="R263" s="211">
        <f>SUM(R264:R266)</f>
        <v>0.00066</v>
      </c>
      <c r="S263" s="210"/>
      <c r="T263" s="212">
        <f>SUM(T264:T266)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3" t="s">
        <v>83</v>
      </c>
      <c r="AT263" s="214" t="s">
        <v>72</v>
      </c>
      <c r="AU263" s="214" t="s">
        <v>81</v>
      </c>
      <c r="AY263" s="213" t="s">
        <v>135</v>
      </c>
      <c r="BK263" s="215">
        <f>SUM(BK264:BK266)</f>
        <v>0</v>
      </c>
    </row>
    <row r="264" spans="1:65" s="2" customFormat="1" ht="37.8" customHeight="1">
      <c r="A264" s="38"/>
      <c r="B264" s="39"/>
      <c r="C264" s="218" t="s">
        <v>357</v>
      </c>
      <c r="D264" s="218" t="s">
        <v>137</v>
      </c>
      <c r="E264" s="219" t="s">
        <v>358</v>
      </c>
      <c r="F264" s="220" t="s">
        <v>359</v>
      </c>
      <c r="G264" s="221" t="s">
        <v>221</v>
      </c>
      <c r="H264" s="222">
        <v>2</v>
      </c>
      <c r="I264" s="223"/>
      <c r="J264" s="224">
        <f>ROUND(I264*H264,2)</f>
        <v>0</v>
      </c>
      <c r="K264" s="220" t="s">
        <v>141</v>
      </c>
      <c r="L264" s="44"/>
      <c r="M264" s="225" t="s">
        <v>1</v>
      </c>
      <c r="N264" s="226" t="s">
        <v>38</v>
      </c>
      <c r="O264" s="91"/>
      <c r="P264" s="227">
        <f>O264*H264</f>
        <v>0</v>
      </c>
      <c r="Q264" s="227">
        <v>0.00033</v>
      </c>
      <c r="R264" s="227">
        <f>Q264*H264</f>
        <v>0.00066</v>
      </c>
      <c r="S264" s="227">
        <v>0</v>
      </c>
      <c r="T264" s="228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9" t="s">
        <v>238</v>
      </c>
      <c r="AT264" s="229" t="s">
        <v>137</v>
      </c>
      <c r="AU264" s="229" t="s">
        <v>83</v>
      </c>
      <c r="AY264" s="17" t="s">
        <v>135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17" t="s">
        <v>81</v>
      </c>
      <c r="BK264" s="230">
        <f>ROUND(I264*H264,2)</f>
        <v>0</v>
      </c>
      <c r="BL264" s="17" t="s">
        <v>238</v>
      </c>
      <c r="BM264" s="229" t="s">
        <v>360</v>
      </c>
    </row>
    <row r="265" spans="1:47" s="2" customFormat="1" ht="12">
      <c r="A265" s="38"/>
      <c r="B265" s="39"/>
      <c r="C265" s="40"/>
      <c r="D265" s="231" t="s">
        <v>144</v>
      </c>
      <c r="E265" s="40"/>
      <c r="F265" s="232" t="s">
        <v>361</v>
      </c>
      <c r="G265" s="40"/>
      <c r="H265" s="40"/>
      <c r="I265" s="233"/>
      <c r="J265" s="40"/>
      <c r="K265" s="40"/>
      <c r="L265" s="44"/>
      <c r="M265" s="234"/>
      <c r="N265" s="235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144</v>
      </c>
      <c r="AU265" s="17" t="s">
        <v>83</v>
      </c>
    </row>
    <row r="266" spans="1:51" s="14" customFormat="1" ht="12">
      <c r="A266" s="14"/>
      <c r="B266" s="247"/>
      <c r="C266" s="248"/>
      <c r="D266" s="238" t="s">
        <v>146</v>
      </c>
      <c r="E266" s="249" t="s">
        <v>1</v>
      </c>
      <c r="F266" s="250" t="s">
        <v>83</v>
      </c>
      <c r="G266" s="248"/>
      <c r="H266" s="251">
        <v>2</v>
      </c>
      <c r="I266" s="252"/>
      <c r="J266" s="248"/>
      <c r="K266" s="248"/>
      <c r="L266" s="253"/>
      <c r="M266" s="254"/>
      <c r="N266" s="255"/>
      <c r="O266" s="255"/>
      <c r="P266" s="255"/>
      <c r="Q266" s="255"/>
      <c r="R266" s="255"/>
      <c r="S266" s="255"/>
      <c r="T266" s="256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7" t="s">
        <v>146</v>
      </c>
      <c r="AU266" s="257" t="s">
        <v>83</v>
      </c>
      <c r="AV266" s="14" t="s">
        <v>83</v>
      </c>
      <c r="AW266" s="14" t="s">
        <v>30</v>
      </c>
      <c r="AX266" s="14" t="s">
        <v>81</v>
      </c>
      <c r="AY266" s="257" t="s">
        <v>135</v>
      </c>
    </row>
    <row r="267" spans="1:63" s="12" customFormat="1" ht="22.8" customHeight="1">
      <c r="A267" s="12"/>
      <c r="B267" s="202"/>
      <c r="C267" s="203"/>
      <c r="D267" s="204" t="s">
        <v>72</v>
      </c>
      <c r="E267" s="216" t="s">
        <v>362</v>
      </c>
      <c r="F267" s="216" t="s">
        <v>363</v>
      </c>
      <c r="G267" s="203"/>
      <c r="H267" s="203"/>
      <c r="I267" s="206"/>
      <c r="J267" s="217">
        <f>BK267</f>
        <v>0</v>
      </c>
      <c r="K267" s="203"/>
      <c r="L267" s="208"/>
      <c r="M267" s="209"/>
      <c r="N267" s="210"/>
      <c r="O267" s="210"/>
      <c r="P267" s="211">
        <f>SUM(P268:P288)</f>
        <v>0</v>
      </c>
      <c r="Q267" s="210"/>
      <c r="R267" s="211">
        <f>SUM(R268:R288)</f>
        <v>1.28583424</v>
      </c>
      <c r="S267" s="210"/>
      <c r="T267" s="212">
        <f>SUM(T268:T288)</f>
        <v>1.4145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3" t="s">
        <v>83</v>
      </c>
      <c r="AT267" s="214" t="s">
        <v>72</v>
      </c>
      <c r="AU267" s="214" t="s">
        <v>81</v>
      </c>
      <c r="AY267" s="213" t="s">
        <v>135</v>
      </c>
      <c r="BK267" s="215">
        <f>SUM(BK268:BK288)</f>
        <v>0</v>
      </c>
    </row>
    <row r="268" spans="1:65" s="2" customFormat="1" ht="44.25" customHeight="1">
      <c r="A268" s="38"/>
      <c r="B268" s="39"/>
      <c r="C268" s="218" t="s">
        <v>364</v>
      </c>
      <c r="D268" s="218" t="s">
        <v>137</v>
      </c>
      <c r="E268" s="219" t="s">
        <v>365</v>
      </c>
      <c r="F268" s="220" t="s">
        <v>366</v>
      </c>
      <c r="G268" s="221" t="s">
        <v>140</v>
      </c>
      <c r="H268" s="222">
        <v>17</v>
      </c>
      <c r="I268" s="223"/>
      <c r="J268" s="224">
        <f>ROUND(I268*H268,2)</f>
        <v>0</v>
      </c>
      <c r="K268" s="220" t="s">
        <v>141</v>
      </c>
      <c r="L268" s="44"/>
      <c r="M268" s="225" t="s">
        <v>1</v>
      </c>
      <c r="N268" s="226" t="s">
        <v>38</v>
      </c>
      <c r="O268" s="91"/>
      <c r="P268" s="227">
        <f>O268*H268</f>
        <v>0</v>
      </c>
      <c r="Q268" s="227">
        <v>0</v>
      </c>
      <c r="R268" s="227">
        <f>Q268*H268</f>
        <v>0</v>
      </c>
      <c r="S268" s="227">
        <v>0.01725</v>
      </c>
      <c r="T268" s="228">
        <f>S268*H268</f>
        <v>0.29325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9" t="s">
        <v>238</v>
      </c>
      <c r="AT268" s="229" t="s">
        <v>137</v>
      </c>
      <c r="AU268" s="229" t="s">
        <v>83</v>
      </c>
      <c r="AY268" s="17" t="s">
        <v>135</v>
      </c>
      <c r="BE268" s="230">
        <f>IF(N268="základní",J268,0)</f>
        <v>0</v>
      </c>
      <c r="BF268" s="230">
        <f>IF(N268="snížená",J268,0)</f>
        <v>0</v>
      </c>
      <c r="BG268" s="230">
        <f>IF(N268="zákl. přenesená",J268,0)</f>
        <v>0</v>
      </c>
      <c r="BH268" s="230">
        <f>IF(N268="sníž. přenesená",J268,0)</f>
        <v>0</v>
      </c>
      <c r="BI268" s="230">
        <f>IF(N268="nulová",J268,0)</f>
        <v>0</v>
      </c>
      <c r="BJ268" s="17" t="s">
        <v>81</v>
      </c>
      <c r="BK268" s="230">
        <f>ROUND(I268*H268,2)</f>
        <v>0</v>
      </c>
      <c r="BL268" s="17" t="s">
        <v>238</v>
      </c>
      <c r="BM268" s="229" t="s">
        <v>367</v>
      </c>
    </row>
    <row r="269" spans="1:47" s="2" customFormat="1" ht="12">
      <c r="A269" s="38"/>
      <c r="B269" s="39"/>
      <c r="C269" s="40"/>
      <c r="D269" s="231" t="s">
        <v>144</v>
      </c>
      <c r="E269" s="40"/>
      <c r="F269" s="232" t="s">
        <v>368</v>
      </c>
      <c r="G269" s="40"/>
      <c r="H269" s="40"/>
      <c r="I269" s="233"/>
      <c r="J269" s="40"/>
      <c r="K269" s="40"/>
      <c r="L269" s="44"/>
      <c r="M269" s="234"/>
      <c r="N269" s="235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144</v>
      </c>
      <c r="AU269" s="17" t="s">
        <v>83</v>
      </c>
    </row>
    <row r="270" spans="1:51" s="13" customFormat="1" ht="12">
      <c r="A270" s="13"/>
      <c r="B270" s="236"/>
      <c r="C270" s="237"/>
      <c r="D270" s="238" t="s">
        <v>146</v>
      </c>
      <c r="E270" s="239" t="s">
        <v>1</v>
      </c>
      <c r="F270" s="240" t="s">
        <v>369</v>
      </c>
      <c r="G270" s="237"/>
      <c r="H270" s="239" t="s">
        <v>1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6" t="s">
        <v>146</v>
      </c>
      <c r="AU270" s="246" t="s">
        <v>83</v>
      </c>
      <c r="AV270" s="13" t="s">
        <v>81</v>
      </c>
      <c r="AW270" s="13" t="s">
        <v>30</v>
      </c>
      <c r="AX270" s="13" t="s">
        <v>73</v>
      </c>
      <c r="AY270" s="246" t="s">
        <v>135</v>
      </c>
    </row>
    <row r="271" spans="1:51" s="14" customFormat="1" ht="12">
      <c r="A271" s="14"/>
      <c r="B271" s="247"/>
      <c r="C271" s="248"/>
      <c r="D271" s="238" t="s">
        <v>146</v>
      </c>
      <c r="E271" s="249" t="s">
        <v>1</v>
      </c>
      <c r="F271" s="250" t="s">
        <v>243</v>
      </c>
      <c r="G271" s="248"/>
      <c r="H271" s="251">
        <v>17</v>
      </c>
      <c r="I271" s="252"/>
      <c r="J271" s="248"/>
      <c r="K271" s="248"/>
      <c r="L271" s="253"/>
      <c r="M271" s="254"/>
      <c r="N271" s="255"/>
      <c r="O271" s="255"/>
      <c r="P271" s="255"/>
      <c r="Q271" s="255"/>
      <c r="R271" s="255"/>
      <c r="S271" s="255"/>
      <c r="T271" s="25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7" t="s">
        <v>146</v>
      </c>
      <c r="AU271" s="257" t="s">
        <v>83</v>
      </c>
      <c r="AV271" s="14" t="s">
        <v>83</v>
      </c>
      <c r="AW271" s="14" t="s">
        <v>30</v>
      </c>
      <c r="AX271" s="14" t="s">
        <v>81</v>
      </c>
      <c r="AY271" s="257" t="s">
        <v>135</v>
      </c>
    </row>
    <row r="272" spans="1:65" s="2" customFormat="1" ht="49.05" customHeight="1">
      <c r="A272" s="38"/>
      <c r="B272" s="39"/>
      <c r="C272" s="218" t="s">
        <v>370</v>
      </c>
      <c r="D272" s="218" t="s">
        <v>137</v>
      </c>
      <c r="E272" s="219" t="s">
        <v>371</v>
      </c>
      <c r="F272" s="220" t="s">
        <v>372</v>
      </c>
      <c r="G272" s="221" t="s">
        <v>140</v>
      </c>
      <c r="H272" s="222">
        <v>78</v>
      </c>
      <c r="I272" s="223"/>
      <c r="J272" s="224">
        <f>ROUND(I272*H272,2)</f>
        <v>0</v>
      </c>
      <c r="K272" s="220" t="s">
        <v>141</v>
      </c>
      <c r="L272" s="44"/>
      <c r="M272" s="225" t="s">
        <v>1</v>
      </c>
      <c r="N272" s="226" t="s">
        <v>38</v>
      </c>
      <c r="O272" s="91"/>
      <c r="P272" s="227">
        <f>O272*H272</f>
        <v>0</v>
      </c>
      <c r="Q272" s="227">
        <v>0.0122</v>
      </c>
      <c r="R272" s="227">
        <f>Q272*H272</f>
        <v>0.9516000000000001</v>
      </c>
      <c r="S272" s="227">
        <v>0</v>
      </c>
      <c r="T272" s="228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9" t="s">
        <v>238</v>
      </c>
      <c r="AT272" s="229" t="s">
        <v>137</v>
      </c>
      <c r="AU272" s="229" t="s">
        <v>83</v>
      </c>
      <c r="AY272" s="17" t="s">
        <v>135</v>
      </c>
      <c r="BE272" s="230">
        <f>IF(N272="základní",J272,0)</f>
        <v>0</v>
      </c>
      <c r="BF272" s="230">
        <f>IF(N272="snížená",J272,0)</f>
        <v>0</v>
      </c>
      <c r="BG272" s="230">
        <f>IF(N272="zákl. přenesená",J272,0)</f>
        <v>0</v>
      </c>
      <c r="BH272" s="230">
        <f>IF(N272="sníž. přenesená",J272,0)</f>
        <v>0</v>
      </c>
      <c r="BI272" s="230">
        <f>IF(N272="nulová",J272,0)</f>
        <v>0</v>
      </c>
      <c r="BJ272" s="17" t="s">
        <v>81</v>
      </c>
      <c r="BK272" s="230">
        <f>ROUND(I272*H272,2)</f>
        <v>0</v>
      </c>
      <c r="BL272" s="17" t="s">
        <v>238</v>
      </c>
      <c r="BM272" s="229" t="s">
        <v>373</v>
      </c>
    </row>
    <row r="273" spans="1:47" s="2" customFormat="1" ht="12">
      <c r="A273" s="38"/>
      <c r="B273" s="39"/>
      <c r="C273" s="40"/>
      <c r="D273" s="231" t="s">
        <v>144</v>
      </c>
      <c r="E273" s="40"/>
      <c r="F273" s="232" t="s">
        <v>374</v>
      </c>
      <c r="G273" s="40"/>
      <c r="H273" s="40"/>
      <c r="I273" s="233"/>
      <c r="J273" s="40"/>
      <c r="K273" s="40"/>
      <c r="L273" s="44"/>
      <c r="M273" s="234"/>
      <c r="N273" s="235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144</v>
      </c>
      <c r="AU273" s="17" t="s">
        <v>83</v>
      </c>
    </row>
    <row r="274" spans="1:51" s="13" customFormat="1" ht="12">
      <c r="A274" s="13"/>
      <c r="B274" s="236"/>
      <c r="C274" s="237"/>
      <c r="D274" s="238" t="s">
        <v>146</v>
      </c>
      <c r="E274" s="239" t="s">
        <v>1</v>
      </c>
      <c r="F274" s="240" t="s">
        <v>375</v>
      </c>
      <c r="G274" s="237"/>
      <c r="H274" s="239" t="s">
        <v>1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6" t="s">
        <v>146</v>
      </c>
      <c r="AU274" s="246" t="s">
        <v>83</v>
      </c>
      <c r="AV274" s="13" t="s">
        <v>81</v>
      </c>
      <c r="AW274" s="13" t="s">
        <v>30</v>
      </c>
      <c r="AX274" s="13" t="s">
        <v>73</v>
      </c>
      <c r="AY274" s="246" t="s">
        <v>135</v>
      </c>
    </row>
    <row r="275" spans="1:51" s="14" customFormat="1" ht="12">
      <c r="A275" s="14"/>
      <c r="B275" s="247"/>
      <c r="C275" s="248"/>
      <c r="D275" s="238" t="s">
        <v>146</v>
      </c>
      <c r="E275" s="249" t="s">
        <v>1</v>
      </c>
      <c r="F275" s="250" t="s">
        <v>376</v>
      </c>
      <c r="G275" s="248"/>
      <c r="H275" s="251">
        <v>78</v>
      </c>
      <c r="I275" s="252"/>
      <c r="J275" s="248"/>
      <c r="K275" s="248"/>
      <c r="L275" s="253"/>
      <c r="M275" s="254"/>
      <c r="N275" s="255"/>
      <c r="O275" s="255"/>
      <c r="P275" s="255"/>
      <c r="Q275" s="255"/>
      <c r="R275" s="255"/>
      <c r="S275" s="255"/>
      <c r="T275" s="25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7" t="s">
        <v>146</v>
      </c>
      <c r="AU275" s="257" t="s">
        <v>83</v>
      </c>
      <c r="AV275" s="14" t="s">
        <v>83</v>
      </c>
      <c r="AW275" s="14" t="s">
        <v>30</v>
      </c>
      <c r="AX275" s="14" t="s">
        <v>81</v>
      </c>
      <c r="AY275" s="257" t="s">
        <v>135</v>
      </c>
    </row>
    <row r="276" spans="1:65" s="2" customFormat="1" ht="49.05" customHeight="1">
      <c r="A276" s="38"/>
      <c r="B276" s="39"/>
      <c r="C276" s="218" t="s">
        <v>377</v>
      </c>
      <c r="D276" s="218" t="s">
        <v>137</v>
      </c>
      <c r="E276" s="219" t="s">
        <v>378</v>
      </c>
      <c r="F276" s="220" t="s">
        <v>379</v>
      </c>
      <c r="G276" s="221" t="s">
        <v>140</v>
      </c>
      <c r="H276" s="222">
        <v>65</v>
      </c>
      <c r="I276" s="223"/>
      <c r="J276" s="224">
        <f>ROUND(I276*H276,2)</f>
        <v>0</v>
      </c>
      <c r="K276" s="220" t="s">
        <v>141</v>
      </c>
      <c r="L276" s="44"/>
      <c r="M276" s="225" t="s">
        <v>1</v>
      </c>
      <c r="N276" s="226" t="s">
        <v>38</v>
      </c>
      <c r="O276" s="91"/>
      <c r="P276" s="227">
        <f>O276*H276</f>
        <v>0</v>
      </c>
      <c r="Q276" s="227">
        <v>0</v>
      </c>
      <c r="R276" s="227">
        <f>Q276*H276</f>
        <v>0</v>
      </c>
      <c r="S276" s="227">
        <v>0.01725</v>
      </c>
      <c r="T276" s="228">
        <f>S276*H276</f>
        <v>1.12125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9" t="s">
        <v>238</v>
      </c>
      <c r="AT276" s="229" t="s">
        <v>137</v>
      </c>
      <c r="AU276" s="229" t="s">
        <v>83</v>
      </c>
      <c r="AY276" s="17" t="s">
        <v>135</v>
      </c>
      <c r="BE276" s="230">
        <f>IF(N276="základní",J276,0)</f>
        <v>0</v>
      </c>
      <c r="BF276" s="230">
        <f>IF(N276="snížená",J276,0)</f>
        <v>0</v>
      </c>
      <c r="BG276" s="230">
        <f>IF(N276="zákl. přenesená",J276,0)</f>
        <v>0</v>
      </c>
      <c r="BH276" s="230">
        <f>IF(N276="sníž. přenesená",J276,0)</f>
        <v>0</v>
      </c>
      <c r="BI276" s="230">
        <f>IF(N276="nulová",J276,0)</f>
        <v>0</v>
      </c>
      <c r="BJ276" s="17" t="s">
        <v>81</v>
      </c>
      <c r="BK276" s="230">
        <f>ROUND(I276*H276,2)</f>
        <v>0</v>
      </c>
      <c r="BL276" s="17" t="s">
        <v>238</v>
      </c>
      <c r="BM276" s="229" t="s">
        <v>380</v>
      </c>
    </row>
    <row r="277" spans="1:47" s="2" customFormat="1" ht="12">
      <c r="A277" s="38"/>
      <c r="B277" s="39"/>
      <c r="C277" s="40"/>
      <c r="D277" s="231" t="s">
        <v>144</v>
      </c>
      <c r="E277" s="40"/>
      <c r="F277" s="232" t="s">
        <v>381</v>
      </c>
      <c r="G277" s="40"/>
      <c r="H277" s="40"/>
      <c r="I277" s="233"/>
      <c r="J277" s="40"/>
      <c r="K277" s="40"/>
      <c r="L277" s="44"/>
      <c r="M277" s="234"/>
      <c r="N277" s="235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144</v>
      </c>
      <c r="AU277" s="17" t="s">
        <v>83</v>
      </c>
    </row>
    <row r="278" spans="1:51" s="13" customFormat="1" ht="12">
      <c r="A278" s="13"/>
      <c r="B278" s="236"/>
      <c r="C278" s="237"/>
      <c r="D278" s="238" t="s">
        <v>146</v>
      </c>
      <c r="E278" s="239" t="s">
        <v>1</v>
      </c>
      <c r="F278" s="240" t="s">
        <v>382</v>
      </c>
      <c r="G278" s="237"/>
      <c r="H278" s="239" t="s">
        <v>1</v>
      </c>
      <c r="I278" s="241"/>
      <c r="J278" s="237"/>
      <c r="K278" s="237"/>
      <c r="L278" s="242"/>
      <c r="M278" s="243"/>
      <c r="N278" s="244"/>
      <c r="O278" s="244"/>
      <c r="P278" s="244"/>
      <c r="Q278" s="244"/>
      <c r="R278" s="244"/>
      <c r="S278" s="244"/>
      <c r="T278" s="24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6" t="s">
        <v>146</v>
      </c>
      <c r="AU278" s="246" t="s">
        <v>83</v>
      </c>
      <c r="AV278" s="13" t="s">
        <v>81</v>
      </c>
      <c r="AW278" s="13" t="s">
        <v>30</v>
      </c>
      <c r="AX278" s="13" t="s">
        <v>73</v>
      </c>
      <c r="AY278" s="246" t="s">
        <v>135</v>
      </c>
    </row>
    <row r="279" spans="1:51" s="14" customFormat="1" ht="12">
      <c r="A279" s="14"/>
      <c r="B279" s="247"/>
      <c r="C279" s="248"/>
      <c r="D279" s="238" t="s">
        <v>146</v>
      </c>
      <c r="E279" s="249" t="s">
        <v>1</v>
      </c>
      <c r="F279" s="250" t="s">
        <v>383</v>
      </c>
      <c r="G279" s="248"/>
      <c r="H279" s="251">
        <v>65</v>
      </c>
      <c r="I279" s="252"/>
      <c r="J279" s="248"/>
      <c r="K279" s="248"/>
      <c r="L279" s="253"/>
      <c r="M279" s="254"/>
      <c r="N279" s="255"/>
      <c r="O279" s="255"/>
      <c r="P279" s="255"/>
      <c r="Q279" s="255"/>
      <c r="R279" s="255"/>
      <c r="S279" s="255"/>
      <c r="T279" s="25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7" t="s">
        <v>146</v>
      </c>
      <c r="AU279" s="257" t="s">
        <v>83</v>
      </c>
      <c r="AV279" s="14" t="s">
        <v>83</v>
      </c>
      <c r="AW279" s="14" t="s">
        <v>30</v>
      </c>
      <c r="AX279" s="14" t="s">
        <v>81</v>
      </c>
      <c r="AY279" s="257" t="s">
        <v>135</v>
      </c>
    </row>
    <row r="280" spans="1:65" s="2" customFormat="1" ht="62.7" customHeight="1">
      <c r="A280" s="38"/>
      <c r="B280" s="39"/>
      <c r="C280" s="218" t="s">
        <v>384</v>
      </c>
      <c r="D280" s="218" t="s">
        <v>137</v>
      </c>
      <c r="E280" s="219" t="s">
        <v>385</v>
      </c>
      <c r="F280" s="220" t="s">
        <v>386</v>
      </c>
      <c r="G280" s="221" t="s">
        <v>140</v>
      </c>
      <c r="H280" s="222">
        <v>23.488</v>
      </c>
      <c r="I280" s="223"/>
      <c r="J280" s="224">
        <f>ROUND(I280*H280,2)</f>
        <v>0</v>
      </c>
      <c r="K280" s="220" t="s">
        <v>141</v>
      </c>
      <c r="L280" s="44"/>
      <c r="M280" s="225" t="s">
        <v>1</v>
      </c>
      <c r="N280" s="226" t="s">
        <v>38</v>
      </c>
      <c r="O280" s="91"/>
      <c r="P280" s="227">
        <f>O280*H280</f>
        <v>0</v>
      </c>
      <c r="Q280" s="227">
        <v>0.01423</v>
      </c>
      <c r="R280" s="227">
        <f>Q280*H280</f>
        <v>0.33423423999999996</v>
      </c>
      <c r="S280" s="227">
        <v>0</v>
      </c>
      <c r="T280" s="228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9" t="s">
        <v>238</v>
      </c>
      <c r="AT280" s="229" t="s">
        <v>137</v>
      </c>
      <c r="AU280" s="229" t="s">
        <v>83</v>
      </c>
      <c r="AY280" s="17" t="s">
        <v>135</v>
      </c>
      <c r="BE280" s="230">
        <f>IF(N280="základní",J280,0)</f>
        <v>0</v>
      </c>
      <c r="BF280" s="230">
        <f>IF(N280="snížená",J280,0)</f>
        <v>0</v>
      </c>
      <c r="BG280" s="230">
        <f>IF(N280="zákl. přenesená",J280,0)</f>
        <v>0</v>
      </c>
      <c r="BH280" s="230">
        <f>IF(N280="sníž. přenesená",J280,0)</f>
        <v>0</v>
      </c>
      <c r="BI280" s="230">
        <f>IF(N280="nulová",J280,0)</f>
        <v>0</v>
      </c>
      <c r="BJ280" s="17" t="s">
        <v>81</v>
      </c>
      <c r="BK280" s="230">
        <f>ROUND(I280*H280,2)</f>
        <v>0</v>
      </c>
      <c r="BL280" s="17" t="s">
        <v>238</v>
      </c>
      <c r="BM280" s="229" t="s">
        <v>387</v>
      </c>
    </row>
    <row r="281" spans="1:47" s="2" customFormat="1" ht="12">
      <c r="A281" s="38"/>
      <c r="B281" s="39"/>
      <c r="C281" s="40"/>
      <c r="D281" s="231" t="s">
        <v>144</v>
      </c>
      <c r="E281" s="40"/>
      <c r="F281" s="232" t="s">
        <v>388</v>
      </c>
      <c r="G281" s="40"/>
      <c r="H281" s="40"/>
      <c r="I281" s="233"/>
      <c r="J281" s="40"/>
      <c r="K281" s="40"/>
      <c r="L281" s="44"/>
      <c r="M281" s="234"/>
      <c r="N281" s="235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144</v>
      </c>
      <c r="AU281" s="17" t="s">
        <v>83</v>
      </c>
    </row>
    <row r="282" spans="1:51" s="13" customFormat="1" ht="12">
      <c r="A282" s="13"/>
      <c r="B282" s="236"/>
      <c r="C282" s="237"/>
      <c r="D282" s="238" t="s">
        <v>146</v>
      </c>
      <c r="E282" s="239" t="s">
        <v>1</v>
      </c>
      <c r="F282" s="240" t="s">
        <v>389</v>
      </c>
      <c r="G282" s="237"/>
      <c r="H282" s="239" t="s">
        <v>1</v>
      </c>
      <c r="I282" s="241"/>
      <c r="J282" s="237"/>
      <c r="K282" s="237"/>
      <c r="L282" s="242"/>
      <c r="M282" s="243"/>
      <c r="N282" s="244"/>
      <c r="O282" s="244"/>
      <c r="P282" s="244"/>
      <c r="Q282" s="244"/>
      <c r="R282" s="244"/>
      <c r="S282" s="244"/>
      <c r="T282" s="24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6" t="s">
        <v>146</v>
      </c>
      <c r="AU282" s="246" t="s">
        <v>83</v>
      </c>
      <c r="AV282" s="13" t="s">
        <v>81</v>
      </c>
      <c r="AW282" s="13" t="s">
        <v>30</v>
      </c>
      <c r="AX282" s="13" t="s">
        <v>73</v>
      </c>
      <c r="AY282" s="246" t="s">
        <v>135</v>
      </c>
    </row>
    <row r="283" spans="1:51" s="14" customFormat="1" ht="12">
      <c r="A283" s="14"/>
      <c r="B283" s="247"/>
      <c r="C283" s="248"/>
      <c r="D283" s="238" t="s">
        <v>146</v>
      </c>
      <c r="E283" s="249" t="s">
        <v>1</v>
      </c>
      <c r="F283" s="250" t="s">
        <v>390</v>
      </c>
      <c r="G283" s="248"/>
      <c r="H283" s="251">
        <v>20.5</v>
      </c>
      <c r="I283" s="252"/>
      <c r="J283" s="248"/>
      <c r="K283" s="248"/>
      <c r="L283" s="253"/>
      <c r="M283" s="254"/>
      <c r="N283" s="255"/>
      <c r="O283" s="255"/>
      <c r="P283" s="255"/>
      <c r="Q283" s="255"/>
      <c r="R283" s="255"/>
      <c r="S283" s="255"/>
      <c r="T283" s="256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7" t="s">
        <v>146</v>
      </c>
      <c r="AU283" s="257" t="s">
        <v>83</v>
      </c>
      <c r="AV283" s="14" t="s">
        <v>83</v>
      </c>
      <c r="AW283" s="14" t="s">
        <v>30</v>
      </c>
      <c r="AX283" s="14" t="s">
        <v>73</v>
      </c>
      <c r="AY283" s="257" t="s">
        <v>135</v>
      </c>
    </row>
    <row r="284" spans="1:51" s="13" customFormat="1" ht="12">
      <c r="A284" s="13"/>
      <c r="B284" s="236"/>
      <c r="C284" s="237"/>
      <c r="D284" s="238" t="s">
        <v>146</v>
      </c>
      <c r="E284" s="239" t="s">
        <v>1</v>
      </c>
      <c r="F284" s="240" t="s">
        <v>391</v>
      </c>
      <c r="G284" s="237"/>
      <c r="H284" s="239" t="s">
        <v>1</v>
      </c>
      <c r="I284" s="241"/>
      <c r="J284" s="237"/>
      <c r="K284" s="237"/>
      <c r="L284" s="242"/>
      <c r="M284" s="243"/>
      <c r="N284" s="244"/>
      <c r="O284" s="244"/>
      <c r="P284" s="244"/>
      <c r="Q284" s="244"/>
      <c r="R284" s="244"/>
      <c r="S284" s="244"/>
      <c r="T284" s="24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6" t="s">
        <v>146</v>
      </c>
      <c r="AU284" s="246" t="s">
        <v>83</v>
      </c>
      <c r="AV284" s="13" t="s">
        <v>81</v>
      </c>
      <c r="AW284" s="13" t="s">
        <v>30</v>
      </c>
      <c r="AX284" s="13" t="s">
        <v>73</v>
      </c>
      <c r="AY284" s="246" t="s">
        <v>135</v>
      </c>
    </row>
    <row r="285" spans="1:51" s="14" customFormat="1" ht="12">
      <c r="A285" s="14"/>
      <c r="B285" s="247"/>
      <c r="C285" s="248"/>
      <c r="D285" s="238" t="s">
        <v>146</v>
      </c>
      <c r="E285" s="249" t="s">
        <v>1</v>
      </c>
      <c r="F285" s="250" t="s">
        <v>392</v>
      </c>
      <c r="G285" s="248"/>
      <c r="H285" s="251">
        <v>2.988</v>
      </c>
      <c r="I285" s="252"/>
      <c r="J285" s="248"/>
      <c r="K285" s="248"/>
      <c r="L285" s="253"/>
      <c r="M285" s="254"/>
      <c r="N285" s="255"/>
      <c r="O285" s="255"/>
      <c r="P285" s="255"/>
      <c r="Q285" s="255"/>
      <c r="R285" s="255"/>
      <c r="S285" s="255"/>
      <c r="T285" s="256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7" t="s">
        <v>146</v>
      </c>
      <c r="AU285" s="257" t="s">
        <v>83</v>
      </c>
      <c r="AV285" s="14" t="s">
        <v>83</v>
      </c>
      <c r="AW285" s="14" t="s">
        <v>30</v>
      </c>
      <c r="AX285" s="14" t="s">
        <v>73</v>
      </c>
      <c r="AY285" s="257" t="s">
        <v>135</v>
      </c>
    </row>
    <row r="286" spans="1:51" s="15" customFormat="1" ht="12">
      <c r="A286" s="15"/>
      <c r="B286" s="258"/>
      <c r="C286" s="259"/>
      <c r="D286" s="238" t="s">
        <v>146</v>
      </c>
      <c r="E286" s="260" t="s">
        <v>1</v>
      </c>
      <c r="F286" s="261" t="s">
        <v>186</v>
      </c>
      <c r="G286" s="259"/>
      <c r="H286" s="262">
        <v>23.488</v>
      </c>
      <c r="I286" s="263"/>
      <c r="J286" s="259"/>
      <c r="K286" s="259"/>
      <c r="L286" s="264"/>
      <c r="M286" s="265"/>
      <c r="N286" s="266"/>
      <c r="O286" s="266"/>
      <c r="P286" s="266"/>
      <c r="Q286" s="266"/>
      <c r="R286" s="266"/>
      <c r="S286" s="266"/>
      <c r="T286" s="267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8" t="s">
        <v>146</v>
      </c>
      <c r="AU286" s="268" t="s">
        <v>83</v>
      </c>
      <c r="AV286" s="15" t="s">
        <v>142</v>
      </c>
      <c r="AW286" s="15" t="s">
        <v>30</v>
      </c>
      <c r="AX286" s="15" t="s">
        <v>81</v>
      </c>
      <c r="AY286" s="268" t="s">
        <v>135</v>
      </c>
    </row>
    <row r="287" spans="1:65" s="2" customFormat="1" ht="49.05" customHeight="1">
      <c r="A287" s="38"/>
      <c r="B287" s="39"/>
      <c r="C287" s="218" t="s">
        <v>393</v>
      </c>
      <c r="D287" s="218" t="s">
        <v>137</v>
      </c>
      <c r="E287" s="219" t="s">
        <v>394</v>
      </c>
      <c r="F287" s="220" t="s">
        <v>395</v>
      </c>
      <c r="G287" s="221" t="s">
        <v>396</v>
      </c>
      <c r="H287" s="279"/>
      <c r="I287" s="223"/>
      <c r="J287" s="224">
        <f>ROUND(I287*H287,2)</f>
        <v>0</v>
      </c>
      <c r="K287" s="220" t="s">
        <v>141</v>
      </c>
      <c r="L287" s="44"/>
      <c r="M287" s="225" t="s">
        <v>1</v>
      </c>
      <c r="N287" s="226" t="s">
        <v>38</v>
      </c>
      <c r="O287" s="91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9" t="s">
        <v>238</v>
      </c>
      <c r="AT287" s="229" t="s">
        <v>137</v>
      </c>
      <c r="AU287" s="229" t="s">
        <v>83</v>
      </c>
      <c r="AY287" s="17" t="s">
        <v>135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17" t="s">
        <v>81</v>
      </c>
      <c r="BK287" s="230">
        <f>ROUND(I287*H287,2)</f>
        <v>0</v>
      </c>
      <c r="BL287" s="17" t="s">
        <v>238</v>
      </c>
      <c r="BM287" s="229" t="s">
        <v>397</v>
      </c>
    </row>
    <row r="288" spans="1:47" s="2" customFormat="1" ht="12">
      <c r="A288" s="38"/>
      <c r="B288" s="39"/>
      <c r="C288" s="40"/>
      <c r="D288" s="231" t="s">
        <v>144</v>
      </c>
      <c r="E288" s="40"/>
      <c r="F288" s="232" t="s">
        <v>398</v>
      </c>
      <c r="G288" s="40"/>
      <c r="H288" s="40"/>
      <c r="I288" s="233"/>
      <c r="J288" s="40"/>
      <c r="K288" s="40"/>
      <c r="L288" s="44"/>
      <c r="M288" s="234"/>
      <c r="N288" s="235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144</v>
      </c>
      <c r="AU288" s="17" t="s">
        <v>83</v>
      </c>
    </row>
    <row r="289" spans="1:63" s="12" customFormat="1" ht="22.8" customHeight="1">
      <c r="A289" s="12"/>
      <c r="B289" s="202"/>
      <c r="C289" s="203"/>
      <c r="D289" s="204" t="s">
        <v>72</v>
      </c>
      <c r="E289" s="216" t="s">
        <v>399</v>
      </c>
      <c r="F289" s="216" t="s">
        <v>400</v>
      </c>
      <c r="G289" s="203"/>
      <c r="H289" s="203"/>
      <c r="I289" s="206"/>
      <c r="J289" s="217">
        <f>BK289</f>
        <v>0</v>
      </c>
      <c r="K289" s="203"/>
      <c r="L289" s="208"/>
      <c r="M289" s="209"/>
      <c r="N289" s="210"/>
      <c r="O289" s="210"/>
      <c r="P289" s="211">
        <f>SUM(P290:P309)</f>
        <v>0</v>
      </c>
      <c r="Q289" s="210"/>
      <c r="R289" s="211">
        <f>SUM(R290:R309)</f>
        <v>0.4296</v>
      </c>
      <c r="S289" s="210"/>
      <c r="T289" s="212">
        <f>SUM(T290:T309)</f>
        <v>0.978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3" t="s">
        <v>83</v>
      </c>
      <c r="AT289" s="214" t="s">
        <v>72</v>
      </c>
      <c r="AU289" s="214" t="s">
        <v>81</v>
      </c>
      <c r="AY289" s="213" t="s">
        <v>135</v>
      </c>
      <c r="BK289" s="215">
        <f>SUM(BK290:BK309)</f>
        <v>0</v>
      </c>
    </row>
    <row r="290" spans="1:65" s="2" customFormat="1" ht="24.15" customHeight="1">
      <c r="A290" s="38"/>
      <c r="B290" s="39"/>
      <c r="C290" s="218" t="s">
        <v>401</v>
      </c>
      <c r="D290" s="218" t="s">
        <v>137</v>
      </c>
      <c r="E290" s="219" t="s">
        <v>402</v>
      </c>
      <c r="F290" s="220" t="s">
        <v>403</v>
      </c>
      <c r="G290" s="221" t="s">
        <v>140</v>
      </c>
      <c r="H290" s="222">
        <v>12</v>
      </c>
      <c r="I290" s="223"/>
      <c r="J290" s="224">
        <f>ROUND(I290*H290,2)</f>
        <v>0</v>
      </c>
      <c r="K290" s="220" t="s">
        <v>141</v>
      </c>
      <c r="L290" s="44"/>
      <c r="M290" s="225" t="s">
        <v>1</v>
      </c>
      <c r="N290" s="226" t="s">
        <v>38</v>
      </c>
      <c r="O290" s="91"/>
      <c r="P290" s="227">
        <f>O290*H290</f>
        <v>0</v>
      </c>
      <c r="Q290" s="227">
        <v>0.0003</v>
      </c>
      <c r="R290" s="227">
        <f>Q290*H290</f>
        <v>0.0036</v>
      </c>
      <c r="S290" s="227">
        <v>0</v>
      </c>
      <c r="T290" s="228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9" t="s">
        <v>238</v>
      </c>
      <c r="AT290" s="229" t="s">
        <v>137</v>
      </c>
      <c r="AU290" s="229" t="s">
        <v>83</v>
      </c>
      <c r="AY290" s="17" t="s">
        <v>135</v>
      </c>
      <c r="BE290" s="230">
        <f>IF(N290="základní",J290,0)</f>
        <v>0</v>
      </c>
      <c r="BF290" s="230">
        <f>IF(N290="snížená",J290,0)</f>
        <v>0</v>
      </c>
      <c r="BG290" s="230">
        <f>IF(N290="zákl. přenesená",J290,0)</f>
        <v>0</v>
      </c>
      <c r="BH290" s="230">
        <f>IF(N290="sníž. přenesená",J290,0)</f>
        <v>0</v>
      </c>
      <c r="BI290" s="230">
        <f>IF(N290="nulová",J290,0)</f>
        <v>0</v>
      </c>
      <c r="BJ290" s="17" t="s">
        <v>81</v>
      </c>
      <c r="BK290" s="230">
        <f>ROUND(I290*H290,2)</f>
        <v>0</v>
      </c>
      <c r="BL290" s="17" t="s">
        <v>238</v>
      </c>
      <c r="BM290" s="229" t="s">
        <v>404</v>
      </c>
    </row>
    <row r="291" spans="1:47" s="2" customFormat="1" ht="12">
      <c r="A291" s="38"/>
      <c r="B291" s="39"/>
      <c r="C291" s="40"/>
      <c r="D291" s="231" t="s">
        <v>144</v>
      </c>
      <c r="E291" s="40"/>
      <c r="F291" s="232" t="s">
        <v>405</v>
      </c>
      <c r="G291" s="40"/>
      <c r="H291" s="40"/>
      <c r="I291" s="233"/>
      <c r="J291" s="40"/>
      <c r="K291" s="40"/>
      <c r="L291" s="44"/>
      <c r="M291" s="234"/>
      <c r="N291" s="235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144</v>
      </c>
      <c r="AU291" s="17" t="s">
        <v>83</v>
      </c>
    </row>
    <row r="292" spans="1:51" s="13" customFormat="1" ht="12">
      <c r="A292" s="13"/>
      <c r="B292" s="236"/>
      <c r="C292" s="237"/>
      <c r="D292" s="238" t="s">
        <v>146</v>
      </c>
      <c r="E292" s="239" t="s">
        <v>1</v>
      </c>
      <c r="F292" s="240" t="s">
        <v>406</v>
      </c>
      <c r="G292" s="237"/>
      <c r="H292" s="239" t="s">
        <v>1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6" t="s">
        <v>146</v>
      </c>
      <c r="AU292" s="246" t="s">
        <v>83</v>
      </c>
      <c r="AV292" s="13" t="s">
        <v>81</v>
      </c>
      <c r="AW292" s="13" t="s">
        <v>30</v>
      </c>
      <c r="AX292" s="13" t="s">
        <v>73</v>
      </c>
      <c r="AY292" s="246" t="s">
        <v>135</v>
      </c>
    </row>
    <row r="293" spans="1:51" s="14" customFormat="1" ht="12">
      <c r="A293" s="14"/>
      <c r="B293" s="247"/>
      <c r="C293" s="248"/>
      <c r="D293" s="238" t="s">
        <v>146</v>
      </c>
      <c r="E293" s="249" t="s">
        <v>1</v>
      </c>
      <c r="F293" s="250" t="s">
        <v>211</v>
      </c>
      <c r="G293" s="248"/>
      <c r="H293" s="251">
        <v>12</v>
      </c>
      <c r="I293" s="252"/>
      <c r="J293" s="248"/>
      <c r="K293" s="248"/>
      <c r="L293" s="253"/>
      <c r="M293" s="254"/>
      <c r="N293" s="255"/>
      <c r="O293" s="255"/>
      <c r="P293" s="255"/>
      <c r="Q293" s="255"/>
      <c r="R293" s="255"/>
      <c r="S293" s="255"/>
      <c r="T293" s="25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7" t="s">
        <v>146</v>
      </c>
      <c r="AU293" s="257" t="s">
        <v>83</v>
      </c>
      <c r="AV293" s="14" t="s">
        <v>83</v>
      </c>
      <c r="AW293" s="14" t="s">
        <v>30</v>
      </c>
      <c r="AX293" s="14" t="s">
        <v>81</v>
      </c>
      <c r="AY293" s="257" t="s">
        <v>135</v>
      </c>
    </row>
    <row r="294" spans="1:65" s="2" customFormat="1" ht="24.15" customHeight="1">
      <c r="A294" s="38"/>
      <c r="B294" s="39"/>
      <c r="C294" s="218" t="s">
        <v>407</v>
      </c>
      <c r="D294" s="218" t="s">
        <v>137</v>
      </c>
      <c r="E294" s="219" t="s">
        <v>408</v>
      </c>
      <c r="F294" s="220" t="s">
        <v>409</v>
      </c>
      <c r="G294" s="221" t="s">
        <v>140</v>
      </c>
      <c r="H294" s="222">
        <v>12</v>
      </c>
      <c r="I294" s="223"/>
      <c r="J294" s="224">
        <f>ROUND(I294*H294,2)</f>
        <v>0</v>
      </c>
      <c r="K294" s="220" t="s">
        <v>141</v>
      </c>
      <c r="L294" s="44"/>
      <c r="M294" s="225" t="s">
        <v>1</v>
      </c>
      <c r="N294" s="226" t="s">
        <v>38</v>
      </c>
      <c r="O294" s="91"/>
      <c r="P294" s="227">
        <f>O294*H294</f>
        <v>0</v>
      </c>
      <c r="Q294" s="227">
        <v>0.0015</v>
      </c>
      <c r="R294" s="227">
        <f>Q294*H294</f>
        <v>0.018000000000000002</v>
      </c>
      <c r="S294" s="227">
        <v>0</v>
      </c>
      <c r="T294" s="228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9" t="s">
        <v>238</v>
      </c>
      <c r="AT294" s="229" t="s">
        <v>137</v>
      </c>
      <c r="AU294" s="229" t="s">
        <v>83</v>
      </c>
      <c r="AY294" s="17" t="s">
        <v>135</v>
      </c>
      <c r="BE294" s="230">
        <f>IF(N294="základní",J294,0)</f>
        <v>0</v>
      </c>
      <c r="BF294" s="230">
        <f>IF(N294="snížená",J294,0)</f>
        <v>0</v>
      </c>
      <c r="BG294" s="230">
        <f>IF(N294="zákl. přenesená",J294,0)</f>
        <v>0</v>
      </c>
      <c r="BH294" s="230">
        <f>IF(N294="sníž. přenesená",J294,0)</f>
        <v>0</v>
      </c>
      <c r="BI294" s="230">
        <f>IF(N294="nulová",J294,0)</f>
        <v>0</v>
      </c>
      <c r="BJ294" s="17" t="s">
        <v>81</v>
      </c>
      <c r="BK294" s="230">
        <f>ROUND(I294*H294,2)</f>
        <v>0</v>
      </c>
      <c r="BL294" s="17" t="s">
        <v>238</v>
      </c>
      <c r="BM294" s="229" t="s">
        <v>410</v>
      </c>
    </row>
    <row r="295" spans="1:47" s="2" customFormat="1" ht="12">
      <c r="A295" s="38"/>
      <c r="B295" s="39"/>
      <c r="C295" s="40"/>
      <c r="D295" s="231" t="s">
        <v>144</v>
      </c>
      <c r="E295" s="40"/>
      <c r="F295" s="232" t="s">
        <v>411</v>
      </c>
      <c r="G295" s="40"/>
      <c r="H295" s="40"/>
      <c r="I295" s="233"/>
      <c r="J295" s="40"/>
      <c r="K295" s="40"/>
      <c r="L295" s="44"/>
      <c r="M295" s="234"/>
      <c r="N295" s="235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144</v>
      </c>
      <c r="AU295" s="17" t="s">
        <v>83</v>
      </c>
    </row>
    <row r="296" spans="1:51" s="13" customFormat="1" ht="12">
      <c r="A296" s="13"/>
      <c r="B296" s="236"/>
      <c r="C296" s="237"/>
      <c r="D296" s="238" t="s">
        <v>146</v>
      </c>
      <c r="E296" s="239" t="s">
        <v>1</v>
      </c>
      <c r="F296" s="240" t="s">
        <v>406</v>
      </c>
      <c r="G296" s="237"/>
      <c r="H296" s="239" t="s">
        <v>1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6" t="s">
        <v>146</v>
      </c>
      <c r="AU296" s="246" t="s">
        <v>83</v>
      </c>
      <c r="AV296" s="13" t="s">
        <v>81</v>
      </c>
      <c r="AW296" s="13" t="s">
        <v>30</v>
      </c>
      <c r="AX296" s="13" t="s">
        <v>73</v>
      </c>
      <c r="AY296" s="246" t="s">
        <v>135</v>
      </c>
    </row>
    <row r="297" spans="1:51" s="14" customFormat="1" ht="12">
      <c r="A297" s="14"/>
      <c r="B297" s="247"/>
      <c r="C297" s="248"/>
      <c r="D297" s="238" t="s">
        <v>146</v>
      </c>
      <c r="E297" s="249" t="s">
        <v>1</v>
      </c>
      <c r="F297" s="250" t="s">
        <v>211</v>
      </c>
      <c r="G297" s="248"/>
      <c r="H297" s="251">
        <v>12</v>
      </c>
      <c r="I297" s="252"/>
      <c r="J297" s="248"/>
      <c r="K297" s="248"/>
      <c r="L297" s="253"/>
      <c r="M297" s="254"/>
      <c r="N297" s="255"/>
      <c r="O297" s="255"/>
      <c r="P297" s="255"/>
      <c r="Q297" s="255"/>
      <c r="R297" s="255"/>
      <c r="S297" s="255"/>
      <c r="T297" s="256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7" t="s">
        <v>146</v>
      </c>
      <c r="AU297" s="257" t="s">
        <v>83</v>
      </c>
      <c r="AV297" s="14" t="s">
        <v>83</v>
      </c>
      <c r="AW297" s="14" t="s">
        <v>30</v>
      </c>
      <c r="AX297" s="14" t="s">
        <v>81</v>
      </c>
      <c r="AY297" s="257" t="s">
        <v>135</v>
      </c>
    </row>
    <row r="298" spans="1:65" s="2" customFormat="1" ht="24.15" customHeight="1">
      <c r="A298" s="38"/>
      <c r="B298" s="39"/>
      <c r="C298" s="218" t="s">
        <v>412</v>
      </c>
      <c r="D298" s="218" t="s">
        <v>137</v>
      </c>
      <c r="E298" s="219" t="s">
        <v>413</v>
      </c>
      <c r="F298" s="220" t="s">
        <v>414</v>
      </c>
      <c r="G298" s="221" t="s">
        <v>140</v>
      </c>
      <c r="H298" s="222">
        <v>12</v>
      </c>
      <c r="I298" s="223"/>
      <c r="J298" s="224">
        <f>ROUND(I298*H298,2)</f>
        <v>0</v>
      </c>
      <c r="K298" s="220" t="s">
        <v>141</v>
      </c>
      <c r="L298" s="44"/>
      <c r="M298" s="225" t="s">
        <v>1</v>
      </c>
      <c r="N298" s="226" t="s">
        <v>38</v>
      </c>
      <c r="O298" s="91"/>
      <c r="P298" s="227">
        <f>O298*H298</f>
        <v>0</v>
      </c>
      <c r="Q298" s="227">
        <v>0</v>
      </c>
      <c r="R298" s="227">
        <f>Q298*H298</f>
        <v>0</v>
      </c>
      <c r="S298" s="227">
        <v>0.0815</v>
      </c>
      <c r="T298" s="228">
        <f>S298*H298</f>
        <v>0.978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9" t="s">
        <v>238</v>
      </c>
      <c r="AT298" s="229" t="s">
        <v>137</v>
      </c>
      <c r="AU298" s="229" t="s">
        <v>83</v>
      </c>
      <c r="AY298" s="17" t="s">
        <v>135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7" t="s">
        <v>81</v>
      </c>
      <c r="BK298" s="230">
        <f>ROUND(I298*H298,2)</f>
        <v>0</v>
      </c>
      <c r="BL298" s="17" t="s">
        <v>238</v>
      </c>
      <c r="BM298" s="229" t="s">
        <v>415</v>
      </c>
    </row>
    <row r="299" spans="1:47" s="2" customFormat="1" ht="12">
      <c r="A299" s="38"/>
      <c r="B299" s="39"/>
      <c r="C299" s="40"/>
      <c r="D299" s="231" t="s">
        <v>144</v>
      </c>
      <c r="E299" s="40"/>
      <c r="F299" s="232" t="s">
        <v>416</v>
      </c>
      <c r="G299" s="40"/>
      <c r="H299" s="40"/>
      <c r="I299" s="233"/>
      <c r="J299" s="40"/>
      <c r="K299" s="40"/>
      <c r="L299" s="44"/>
      <c r="M299" s="234"/>
      <c r="N299" s="235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144</v>
      </c>
      <c r="AU299" s="17" t="s">
        <v>83</v>
      </c>
    </row>
    <row r="300" spans="1:51" s="13" customFormat="1" ht="12">
      <c r="A300" s="13"/>
      <c r="B300" s="236"/>
      <c r="C300" s="237"/>
      <c r="D300" s="238" t="s">
        <v>146</v>
      </c>
      <c r="E300" s="239" t="s">
        <v>1</v>
      </c>
      <c r="F300" s="240" t="s">
        <v>406</v>
      </c>
      <c r="G300" s="237"/>
      <c r="H300" s="239" t="s">
        <v>1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6" t="s">
        <v>146</v>
      </c>
      <c r="AU300" s="246" t="s">
        <v>83</v>
      </c>
      <c r="AV300" s="13" t="s">
        <v>81</v>
      </c>
      <c r="AW300" s="13" t="s">
        <v>30</v>
      </c>
      <c r="AX300" s="13" t="s">
        <v>73</v>
      </c>
      <c r="AY300" s="246" t="s">
        <v>135</v>
      </c>
    </row>
    <row r="301" spans="1:51" s="14" customFormat="1" ht="12">
      <c r="A301" s="14"/>
      <c r="B301" s="247"/>
      <c r="C301" s="248"/>
      <c r="D301" s="238" t="s">
        <v>146</v>
      </c>
      <c r="E301" s="249" t="s">
        <v>1</v>
      </c>
      <c r="F301" s="250" t="s">
        <v>211</v>
      </c>
      <c r="G301" s="248"/>
      <c r="H301" s="251">
        <v>12</v>
      </c>
      <c r="I301" s="252"/>
      <c r="J301" s="248"/>
      <c r="K301" s="248"/>
      <c r="L301" s="253"/>
      <c r="M301" s="254"/>
      <c r="N301" s="255"/>
      <c r="O301" s="255"/>
      <c r="P301" s="255"/>
      <c r="Q301" s="255"/>
      <c r="R301" s="255"/>
      <c r="S301" s="255"/>
      <c r="T301" s="256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7" t="s">
        <v>146</v>
      </c>
      <c r="AU301" s="257" t="s">
        <v>83</v>
      </c>
      <c r="AV301" s="14" t="s">
        <v>83</v>
      </c>
      <c r="AW301" s="14" t="s">
        <v>30</v>
      </c>
      <c r="AX301" s="14" t="s">
        <v>81</v>
      </c>
      <c r="AY301" s="257" t="s">
        <v>135</v>
      </c>
    </row>
    <row r="302" spans="1:65" s="2" customFormat="1" ht="37.8" customHeight="1">
      <c r="A302" s="38"/>
      <c r="B302" s="39"/>
      <c r="C302" s="218" t="s">
        <v>417</v>
      </c>
      <c r="D302" s="218" t="s">
        <v>137</v>
      </c>
      <c r="E302" s="219" t="s">
        <v>418</v>
      </c>
      <c r="F302" s="220" t="s">
        <v>419</v>
      </c>
      <c r="G302" s="221" t="s">
        <v>140</v>
      </c>
      <c r="H302" s="222">
        <v>12</v>
      </c>
      <c r="I302" s="223"/>
      <c r="J302" s="224">
        <f>ROUND(I302*H302,2)</f>
        <v>0</v>
      </c>
      <c r="K302" s="220" t="s">
        <v>141</v>
      </c>
      <c r="L302" s="44"/>
      <c r="M302" s="225" t="s">
        <v>1</v>
      </c>
      <c r="N302" s="226" t="s">
        <v>38</v>
      </c>
      <c r="O302" s="91"/>
      <c r="P302" s="227">
        <f>O302*H302</f>
        <v>0</v>
      </c>
      <c r="Q302" s="227">
        <v>0.009</v>
      </c>
      <c r="R302" s="227">
        <f>Q302*H302</f>
        <v>0.10799999999999998</v>
      </c>
      <c r="S302" s="227">
        <v>0</v>
      </c>
      <c r="T302" s="228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9" t="s">
        <v>238</v>
      </c>
      <c r="AT302" s="229" t="s">
        <v>137</v>
      </c>
      <c r="AU302" s="229" t="s">
        <v>83</v>
      </c>
      <c r="AY302" s="17" t="s">
        <v>135</v>
      </c>
      <c r="BE302" s="230">
        <f>IF(N302="základní",J302,0)</f>
        <v>0</v>
      </c>
      <c r="BF302" s="230">
        <f>IF(N302="snížená",J302,0)</f>
        <v>0</v>
      </c>
      <c r="BG302" s="230">
        <f>IF(N302="zákl. přenesená",J302,0)</f>
        <v>0</v>
      </c>
      <c r="BH302" s="230">
        <f>IF(N302="sníž. přenesená",J302,0)</f>
        <v>0</v>
      </c>
      <c r="BI302" s="230">
        <f>IF(N302="nulová",J302,0)</f>
        <v>0</v>
      </c>
      <c r="BJ302" s="17" t="s">
        <v>81</v>
      </c>
      <c r="BK302" s="230">
        <f>ROUND(I302*H302,2)</f>
        <v>0</v>
      </c>
      <c r="BL302" s="17" t="s">
        <v>238</v>
      </c>
      <c r="BM302" s="229" t="s">
        <v>420</v>
      </c>
    </row>
    <row r="303" spans="1:47" s="2" customFormat="1" ht="12">
      <c r="A303" s="38"/>
      <c r="B303" s="39"/>
      <c r="C303" s="40"/>
      <c r="D303" s="231" t="s">
        <v>144</v>
      </c>
      <c r="E303" s="40"/>
      <c r="F303" s="232" t="s">
        <v>421</v>
      </c>
      <c r="G303" s="40"/>
      <c r="H303" s="40"/>
      <c r="I303" s="233"/>
      <c r="J303" s="40"/>
      <c r="K303" s="40"/>
      <c r="L303" s="44"/>
      <c r="M303" s="234"/>
      <c r="N303" s="235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144</v>
      </c>
      <c r="AU303" s="17" t="s">
        <v>83</v>
      </c>
    </row>
    <row r="304" spans="1:51" s="13" customFormat="1" ht="12">
      <c r="A304" s="13"/>
      <c r="B304" s="236"/>
      <c r="C304" s="237"/>
      <c r="D304" s="238" t="s">
        <v>146</v>
      </c>
      <c r="E304" s="239" t="s">
        <v>1</v>
      </c>
      <c r="F304" s="240" t="s">
        <v>406</v>
      </c>
      <c r="G304" s="237"/>
      <c r="H304" s="239" t="s">
        <v>1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6" t="s">
        <v>146</v>
      </c>
      <c r="AU304" s="246" t="s">
        <v>83</v>
      </c>
      <c r="AV304" s="13" t="s">
        <v>81</v>
      </c>
      <c r="AW304" s="13" t="s">
        <v>30</v>
      </c>
      <c r="AX304" s="13" t="s">
        <v>73</v>
      </c>
      <c r="AY304" s="246" t="s">
        <v>135</v>
      </c>
    </row>
    <row r="305" spans="1:51" s="14" customFormat="1" ht="12">
      <c r="A305" s="14"/>
      <c r="B305" s="247"/>
      <c r="C305" s="248"/>
      <c r="D305" s="238" t="s">
        <v>146</v>
      </c>
      <c r="E305" s="249" t="s">
        <v>1</v>
      </c>
      <c r="F305" s="250" t="s">
        <v>211</v>
      </c>
      <c r="G305" s="248"/>
      <c r="H305" s="251">
        <v>12</v>
      </c>
      <c r="I305" s="252"/>
      <c r="J305" s="248"/>
      <c r="K305" s="248"/>
      <c r="L305" s="253"/>
      <c r="M305" s="254"/>
      <c r="N305" s="255"/>
      <c r="O305" s="255"/>
      <c r="P305" s="255"/>
      <c r="Q305" s="255"/>
      <c r="R305" s="255"/>
      <c r="S305" s="255"/>
      <c r="T305" s="256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7" t="s">
        <v>146</v>
      </c>
      <c r="AU305" s="257" t="s">
        <v>83</v>
      </c>
      <c r="AV305" s="14" t="s">
        <v>83</v>
      </c>
      <c r="AW305" s="14" t="s">
        <v>30</v>
      </c>
      <c r="AX305" s="14" t="s">
        <v>81</v>
      </c>
      <c r="AY305" s="257" t="s">
        <v>135</v>
      </c>
    </row>
    <row r="306" spans="1:65" s="2" customFormat="1" ht="21.75" customHeight="1">
      <c r="A306" s="38"/>
      <c r="B306" s="39"/>
      <c r="C306" s="269" t="s">
        <v>422</v>
      </c>
      <c r="D306" s="269" t="s">
        <v>188</v>
      </c>
      <c r="E306" s="270" t="s">
        <v>423</v>
      </c>
      <c r="F306" s="271" t="s">
        <v>424</v>
      </c>
      <c r="G306" s="272" t="s">
        <v>140</v>
      </c>
      <c r="H306" s="273">
        <v>15</v>
      </c>
      <c r="I306" s="274"/>
      <c r="J306" s="275">
        <f>ROUND(I306*H306,2)</f>
        <v>0</v>
      </c>
      <c r="K306" s="271" t="s">
        <v>1</v>
      </c>
      <c r="L306" s="276"/>
      <c r="M306" s="277" t="s">
        <v>1</v>
      </c>
      <c r="N306" s="278" t="s">
        <v>38</v>
      </c>
      <c r="O306" s="91"/>
      <c r="P306" s="227">
        <f>O306*H306</f>
        <v>0</v>
      </c>
      <c r="Q306" s="227">
        <v>0.02</v>
      </c>
      <c r="R306" s="227">
        <f>Q306*H306</f>
        <v>0.3</v>
      </c>
      <c r="S306" s="227">
        <v>0</v>
      </c>
      <c r="T306" s="228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9" t="s">
        <v>341</v>
      </c>
      <c r="AT306" s="229" t="s">
        <v>188</v>
      </c>
      <c r="AU306" s="229" t="s">
        <v>83</v>
      </c>
      <c r="AY306" s="17" t="s">
        <v>135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17" t="s">
        <v>81</v>
      </c>
      <c r="BK306" s="230">
        <f>ROUND(I306*H306,2)</f>
        <v>0</v>
      </c>
      <c r="BL306" s="17" t="s">
        <v>238</v>
      </c>
      <c r="BM306" s="229" t="s">
        <v>425</v>
      </c>
    </row>
    <row r="307" spans="1:51" s="14" customFormat="1" ht="12">
      <c r="A307" s="14"/>
      <c r="B307" s="247"/>
      <c r="C307" s="248"/>
      <c r="D307" s="238" t="s">
        <v>146</v>
      </c>
      <c r="E307" s="248"/>
      <c r="F307" s="250" t="s">
        <v>426</v>
      </c>
      <c r="G307" s="248"/>
      <c r="H307" s="251">
        <v>15</v>
      </c>
      <c r="I307" s="252"/>
      <c r="J307" s="248"/>
      <c r="K307" s="248"/>
      <c r="L307" s="253"/>
      <c r="M307" s="254"/>
      <c r="N307" s="255"/>
      <c r="O307" s="255"/>
      <c r="P307" s="255"/>
      <c r="Q307" s="255"/>
      <c r="R307" s="255"/>
      <c r="S307" s="255"/>
      <c r="T307" s="256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7" t="s">
        <v>146</v>
      </c>
      <c r="AU307" s="257" t="s">
        <v>83</v>
      </c>
      <c r="AV307" s="14" t="s">
        <v>83</v>
      </c>
      <c r="AW307" s="14" t="s">
        <v>4</v>
      </c>
      <c r="AX307" s="14" t="s">
        <v>81</v>
      </c>
      <c r="AY307" s="257" t="s">
        <v>135</v>
      </c>
    </row>
    <row r="308" spans="1:65" s="2" customFormat="1" ht="44.25" customHeight="1">
      <c r="A308" s="38"/>
      <c r="B308" s="39"/>
      <c r="C308" s="218" t="s">
        <v>427</v>
      </c>
      <c r="D308" s="218" t="s">
        <v>137</v>
      </c>
      <c r="E308" s="219" t="s">
        <v>428</v>
      </c>
      <c r="F308" s="220" t="s">
        <v>429</v>
      </c>
      <c r="G308" s="221" t="s">
        <v>396</v>
      </c>
      <c r="H308" s="279"/>
      <c r="I308" s="223"/>
      <c r="J308" s="224">
        <f>ROUND(I308*H308,2)</f>
        <v>0</v>
      </c>
      <c r="K308" s="220" t="s">
        <v>141</v>
      </c>
      <c r="L308" s="44"/>
      <c r="M308" s="225" t="s">
        <v>1</v>
      </c>
      <c r="N308" s="226" t="s">
        <v>38</v>
      </c>
      <c r="O308" s="91"/>
      <c r="P308" s="227">
        <f>O308*H308</f>
        <v>0</v>
      </c>
      <c r="Q308" s="227">
        <v>0</v>
      </c>
      <c r="R308" s="227">
        <f>Q308*H308</f>
        <v>0</v>
      </c>
      <c r="S308" s="227">
        <v>0</v>
      </c>
      <c r="T308" s="228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9" t="s">
        <v>238</v>
      </c>
      <c r="AT308" s="229" t="s">
        <v>137</v>
      </c>
      <c r="AU308" s="229" t="s">
        <v>83</v>
      </c>
      <c r="AY308" s="17" t="s">
        <v>135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17" t="s">
        <v>81</v>
      </c>
      <c r="BK308" s="230">
        <f>ROUND(I308*H308,2)</f>
        <v>0</v>
      </c>
      <c r="BL308" s="17" t="s">
        <v>238</v>
      </c>
      <c r="BM308" s="229" t="s">
        <v>430</v>
      </c>
    </row>
    <row r="309" spans="1:47" s="2" customFormat="1" ht="12">
      <c r="A309" s="38"/>
      <c r="B309" s="39"/>
      <c r="C309" s="40"/>
      <c r="D309" s="231" t="s">
        <v>144</v>
      </c>
      <c r="E309" s="40"/>
      <c r="F309" s="232" t="s">
        <v>431</v>
      </c>
      <c r="G309" s="40"/>
      <c r="H309" s="40"/>
      <c r="I309" s="233"/>
      <c r="J309" s="40"/>
      <c r="K309" s="40"/>
      <c r="L309" s="44"/>
      <c r="M309" s="234"/>
      <c r="N309" s="235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144</v>
      </c>
      <c r="AU309" s="17" t="s">
        <v>83</v>
      </c>
    </row>
    <row r="310" spans="1:63" s="12" customFormat="1" ht="22.8" customHeight="1">
      <c r="A310" s="12"/>
      <c r="B310" s="202"/>
      <c r="C310" s="203"/>
      <c r="D310" s="204" t="s">
        <v>72</v>
      </c>
      <c r="E310" s="216" t="s">
        <v>432</v>
      </c>
      <c r="F310" s="216" t="s">
        <v>433</v>
      </c>
      <c r="G310" s="203"/>
      <c r="H310" s="203"/>
      <c r="I310" s="206"/>
      <c r="J310" s="217">
        <f>BK310</f>
        <v>0</v>
      </c>
      <c r="K310" s="203"/>
      <c r="L310" s="208"/>
      <c r="M310" s="209"/>
      <c r="N310" s="210"/>
      <c r="O310" s="210"/>
      <c r="P310" s="211">
        <f>SUM(P311:P319)</f>
        <v>0</v>
      </c>
      <c r="Q310" s="210"/>
      <c r="R310" s="211">
        <f>SUM(R311:R319)</f>
        <v>0.0637</v>
      </c>
      <c r="S310" s="210"/>
      <c r="T310" s="212">
        <f>SUM(T311:T319)</f>
        <v>0.0195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3" t="s">
        <v>83</v>
      </c>
      <c r="AT310" s="214" t="s">
        <v>72</v>
      </c>
      <c r="AU310" s="214" t="s">
        <v>81</v>
      </c>
      <c r="AY310" s="213" t="s">
        <v>135</v>
      </c>
      <c r="BK310" s="215">
        <f>SUM(BK311:BK319)</f>
        <v>0</v>
      </c>
    </row>
    <row r="311" spans="1:65" s="2" customFormat="1" ht="24.15" customHeight="1">
      <c r="A311" s="38"/>
      <c r="B311" s="39"/>
      <c r="C311" s="218" t="s">
        <v>434</v>
      </c>
      <c r="D311" s="218" t="s">
        <v>137</v>
      </c>
      <c r="E311" s="219" t="s">
        <v>435</v>
      </c>
      <c r="F311" s="220" t="s">
        <v>436</v>
      </c>
      <c r="G311" s="221" t="s">
        <v>140</v>
      </c>
      <c r="H311" s="222">
        <v>130</v>
      </c>
      <c r="I311" s="223"/>
      <c r="J311" s="224">
        <f>ROUND(I311*H311,2)</f>
        <v>0</v>
      </c>
      <c r="K311" s="220" t="s">
        <v>141</v>
      </c>
      <c r="L311" s="44"/>
      <c r="M311" s="225" t="s">
        <v>1</v>
      </c>
      <c r="N311" s="226" t="s">
        <v>38</v>
      </c>
      <c r="O311" s="91"/>
      <c r="P311" s="227">
        <f>O311*H311</f>
        <v>0</v>
      </c>
      <c r="Q311" s="227">
        <v>0</v>
      </c>
      <c r="R311" s="227">
        <f>Q311*H311</f>
        <v>0</v>
      </c>
      <c r="S311" s="227">
        <v>0.00015</v>
      </c>
      <c r="T311" s="228">
        <f>S311*H311</f>
        <v>0.0195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9" t="s">
        <v>238</v>
      </c>
      <c r="AT311" s="229" t="s">
        <v>137</v>
      </c>
      <c r="AU311" s="229" t="s">
        <v>83</v>
      </c>
      <c r="AY311" s="17" t="s">
        <v>135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17" t="s">
        <v>81</v>
      </c>
      <c r="BK311" s="230">
        <f>ROUND(I311*H311,2)</f>
        <v>0</v>
      </c>
      <c r="BL311" s="17" t="s">
        <v>238</v>
      </c>
      <c r="BM311" s="229" t="s">
        <v>437</v>
      </c>
    </row>
    <row r="312" spans="1:47" s="2" customFormat="1" ht="12">
      <c r="A312" s="38"/>
      <c r="B312" s="39"/>
      <c r="C312" s="40"/>
      <c r="D312" s="231" t="s">
        <v>144</v>
      </c>
      <c r="E312" s="40"/>
      <c r="F312" s="232" t="s">
        <v>438</v>
      </c>
      <c r="G312" s="40"/>
      <c r="H312" s="40"/>
      <c r="I312" s="233"/>
      <c r="J312" s="40"/>
      <c r="K312" s="40"/>
      <c r="L312" s="44"/>
      <c r="M312" s="234"/>
      <c r="N312" s="235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144</v>
      </c>
      <c r="AU312" s="17" t="s">
        <v>83</v>
      </c>
    </row>
    <row r="313" spans="1:51" s="14" customFormat="1" ht="12">
      <c r="A313" s="14"/>
      <c r="B313" s="247"/>
      <c r="C313" s="248"/>
      <c r="D313" s="238" t="s">
        <v>146</v>
      </c>
      <c r="E313" s="249" t="s">
        <v>1</v>
      </c>
      <c r="F313" s="250" t="s">
        <v>439</v>
      </c>
      <c r="G313" s="248"/>
      <c r="H313" s="251">
        <v>130</v>
      </c>
      <c r="I313" s="252"/>
      <c r="J313" s="248"/>
      <c r="K313" s="248"/>
      <c r="L313" s="253"/>
      <c r="M313" s="254"/>
      <c r="N313" s="255"/>
      <c r="O313" s="255"/>
      <c r="P313" s="255"/>
      <c r="Q313" s="255"/>
      <c r="R313" s="255"/>
      <c r="S313" s="255"/>
      <c r="T313" s="256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7" t="s">
        <v>146</v>
      </c>
      <c r="AU313" s="257" t="s">
        <v>83</v>
      </c>
      <c r="AV313" s="14" t="s">
        <v>83</v>
      </c>
      <c r="AW313" s="14" t="s">
        <v>30</v>
      </c>
      <c r="AX313" s="14" t="s">
        <v>81</v>
      </c>
      <c r="AY313" s="257" t="s">
        <v>135</v>
      </c>
    </row>
    <row r="314" spans="1:65" s="2" customFormat="1" ht="33" customHeight="1">
      <c r="A314" s="38"/>
      <c r="B314" s="39"/>
      <c r="C314" s="218" t="s">
        <v>440</v>
      </c>
      <c r="D314" s="218" t="s">
        <v>137</v>
      </c>
      <c r="E314" s="219" t="s">
        <v>441</v>
      </c>
      <c r="F314" s="220" t="s">
        <v>442</v>
      </c>
      <c r="G314" s="221" t="s">
        <v>140</v>
      </c>
      <c r="H314" s="222">
        <v>130</v>
      </c>
      <c r="I314" s="223"/>
      <c r="J314" s="224">
        <f>ROUND(I314*H314,2)</f>
        <v>0</v>
      </c>
      <c r="K314" s="220" t="s">
        <v>141</v>
      </c>
      <c r="L314" s="44"/>
      <c r="M314" s="225" t="s">
        <v>1</v>
      </c>
      <c r="N314" s="226" t="s">
        <v>38</v>
      </c>
      <c r="O314" s="91"/>
      <c r="P314" s="227">
        <f>O314*H314</f>
        <v>0</v>
      </c>
      <c r="Q314" s="227">
        <v>0.0002</v>
      </c>
      <c r="R314" s="227">
        <f>Q314*H314</f>
        <v>0.026000000000000002</v>
      </c>
      <c r="S314" s="227">
        <v>0</v>
      </c>
      <c r="T314" s="228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9" t="s">
        <v>238</v>
      </c>
      <c r="AT314" s="229" t="s">
        <v>137</v>
      </c>
      <c r="AU314" s="229" t="s">
        <v>83</v>
      </c>
      <c r="AY314" s="17" t="s">
        <v>135</v>
      </c>
      <c r="BE314" s="230">
        <f>IF(N314="základní",J314,0)</f>
        <v>0</v>
      </c>
      <c r="BF314" s="230">
        <f>IF(N314="snížená",J314,0)</f>
        <v>0</v>
      </c>
      <c r="BG314" s="230">
        <f>IF(N314="zákl. přenesená",J314,0)</f>
        <v>0</v>
      </c>
      <c r="BH314" s="230">
        <f>IF(N314="sníž. přenesená",J314,0)</f>
        <v>0</v>
      </c>
      <c r="BI314" s="230">
        <f>IF(N314="nulová",J314,0)</f>
        <v>0</v>
      </c>
      <c r="BJ314" s="17" t="s">
        <v>81</v>
      </c>
      <c r="BK314" s="230">
        <f>ROUND(I314*H314,2)</f>
        <v>0</v>
      </c>
      <c r="BL314" s="17" t="s">
        <v>238</v>
      </c>
      <c r="BM314" s="229" t="s">
        <v>443</v>
      </c>
    </row>
    <row r="315" spans="1:47" s="2" customFormat="1" ht="12">
      <c r="A315" s="38"/>
      <c r="B315" s="39"/>
      <c r="C315" s="40"/>
      <c r="D315" s="231" t="s">
        <v>144</v>
      </c>
      <c r="E315" s="40"/>
      <c r="F315" s="232" t="s">
        <v>444</v>
      </c>
      <c r="G315" s="40"/>
      <c r="H315" s="40"/>
      <c r="I315" s="233"/>
      <c r="J315" s="40"/>
      <c r="K315" s="40"/>
      <c r="L315" s="44"/>
      <c r="M315" s="234"/>
      <c r="N315" s="235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144</v>
      </c>
      <c r="AU315" s="17" t="s">
        <v>83</v>
      </c>
    </row>
    <row r="316" spans="1:51" s="14" customFormat="1" ht="12">
      <c r="A316" s="14"/>
      <c r="B316" s="247"/>
      <c r="C316" s="248"/>
      <c r="D316" s="238" t="s">
        <v>146</v>
      </c>
      <c r="E316" s="249" t="s">
        <v>1</v>
      </c>
      <c r="F316" s="250" t="s">
        <v>439</v>
      </c>
      <c r="G316" s="248"/>
      <c r="H316" s="251">
        <v>130</v>
      </c>
      <c r="I316" s="252"/>
      <c r="J316" s="248"/>
      <c r="K316" s="248"/>
      <c r="L316" s="253"/>
      <c r="M316" s="254"/>
      <c r="N316" s="255"/>
      <c r="O316" s="255"/>
      <c r="P316" s="255"/>
      <c r="Q316" s="255"/>
      <c r="R316" s="255"/>
      <c r="S316" s="255"/>
      <c r="T316" s="25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7" t="s">
        <v>146</v>
      </c>
      <c r="AU316" s="257" t="s">
        <v>83</v>
      </c>
      <c r="AV316" s="14" t="s">
        <v>83</v>
      </c>
      <c r="AW316" s="14" t="s">
        <v>30</v>
      </c>
      <c r="AX316" s="14" t="s">
        <v>81</v>
      </c>
      <c r="AY316" s="257" t="s">
        <v>135</v>
      </c>
    </row>
    <row r="317" spans="1:65" s="2" customFormat="1" ht="37.8" customHeight="1">
      <c r="A317" s="38"/>
      <c r="B317" s="39"/>
      <c r="C317" s="218" t="s">
        <v>445</v>
      </c>
      <c r="D317" s="218" t="s">
        <v>137</v>
      </c>
      <c r="E317" s="219" t="s">
        <v>446</v>
      </c>
      <c r="F317" s="220" t="s">
        <v>447</v>
      </c>
      <c r="G317" s="221" t="s">
        <v>140</v>
      </c>
      <c r="H317" s="222">
        <v>130</v>
      </c>
      <c r="I317" s="223"/>
      <c r="J317" s="224">
        <f>ROUND(I317*H317,2)</f>
        <v>0</v>
      </c>
      <c r="K317" s="220" t="s">
        <v>141</v>
      </c>
      <c r="L317" s="44"/>
      <c r="M317" s="225" t="s">
        <v>1</v>
      </c>
      <c r="N317" s="226" t="s">
        <v>38</v>
      </c>
      <c r="O317" s="91"/>
      <c r="P317" s="227">
        <f>O317*H317</f>
        <v>0</v>
      </c>
      <c r="Q317" s="227">
        <v>0.00029</v>
      </c>
      <c r="R317" s="227">
        <f>Q317*H317</f>
        <v>0.0377</v>
      </c>
      <c r="S317" s="227">
        <v>0</v>
      </c>
      <c r="T317" s="228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9" t="s">
        <v>238</v>
      </c>
      <c r="AT317" s="229" t="s">
        <v>137</v>
      </c>
      <c r="AU317" s="229" t="s">
        <v>83</v>
      </c>
      <c r="AY317" s="17" t="s">
        <v>135</v>
      </c>
      <c r="BE317" s="230">
        <f>IF(N317="základní",J317,0)</f>
        <v>0</v>
      </c>
      <c r="BF317" s="230">
        <f>IF(N317="snížená",J317,0)</f>
        <v>0</v>
      </c>
      <c r="BG317" s="230">
        <f>IF(N317="zákl. přenesená",J317,0)</f>
        <v>0</v>
      </c>
      <c r="BH317" s="230">
        <f>IF(N317="sníž. přenesená",J317,0)</f>
        <v>0</v>
      </c>
      <c r="BI317" s="230">
        <f>IF(N317="nulová",J317,0)</f>
        <v>0</v>
      </c>
      <c r="BJ317" s="17" t="s">
        <v>81</v>
      </c>
      <c r="BK317" s="230">
        <f>ROUND(I317*H317,2)</f>
        <v>0</v>
      </c>
      <c r="BL317" s="17" t="s">
        <v>238</v>
      </c>
      <c r="BM317" s="229" t="s">
        <v>448</v>
      </c>
    </row>
    <row r="318" spans="1:47" s="2" customFormat="1" ht="12">
      <c r="A318" s="38"/>
      <c r="B318" s="39"/>
      <c r="C318" s="40"/>
      <c r="D318" s="231" t="s">
        <v>144</v>
      </c>
      <c r="E318" s="40"/>
      <c r="F318" s="232" t="s">
        <v>449</v>
      </c>
      <c r="G318" s="40"/>
      <c r="H318" s="40"/>
      <c r="I318" s="233"/>
      <c r="J318" s="40"/>
      <c r="K318" s="40"/>
      <c r="L318" s="44"/>
      <c r="M318" s="234"/>
      <c r="N318" s="235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144</v>
      </c>
      <c r="AU318" s="17" t="s">
        <v>83</v>
      </c>
    </row>
    <row r="319" spans="1:51" s="14" customFormat="1" ht="12">
      <c r="A319" s="14"/>
      <c r="B319" s="247"/>
      <c r="C319" s="248"/>
      <c r="D319" s="238" t="s">
        <v>146</v>
      </c>
      <c r="E319" s="249" t="s">
        <v>1</v>
      </c>
      <c r="F319" s="250" t="s">
        <v>439</v>
      </c>
      <c r="G319" s="248"/>
      <c r="H319" s="251">
        <v>130</v>
      </c>
      <c r="I319" s="252"/>
      <c r="J319" s="248"/>
      <c r="K319" s="248"/>
      <c r="L319" s="253"/>
      <c r="M319" s="254"/>
      <c r="N319" s="255"/>
      <c r="O319" s="255"/>
      <c r="P319" s="255"/>
      <c r="Q319" s="255"/>
      <c r="R319" s="255"/>
      <c r="S319" s="255"/>
      <c r="T319" s="256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7" t="s">
        <v>146</v>
      </c>
      <c r="AU319" s="257" t="s">
        <v>83</v>
      </c>
      <c r="AV319" s="14" t="s">
        <v>83</v>
      </c>
      <c r="AW319" s="14" t="s">
        <v>30</v>
      </c>
      <c r="AX319" s="14" t="s">
        <v>81</v>
      </c>
      <c r="AY319" s="257" t="s">
        <v>135</v>
      </c>
    </row>
    <row r="320" spans="1:63" s="12" customFormat="1" ht="25.9" customHeight="1">
      <c r="A320" s="12"/>
      <c r="B320" s="202"/>
      <c r="C320" s="203"/>
      <c r="D320" s="204" t="s">
        <v>72</v>
      </c>
      <c r="E320" s="205" t="s">
        <v>188</v>
      </c>
      <c r="F320" s="205" t="s">
        <v>450</v>
      </c>
      <c r="G320" s="203"/>
      <c r="H320" s="203"/>
      <c r="I320" s="206"/>
      <c r="J320" s="207">
        <f>BK320</f>
        <v>0</v>
      </c>
      <c r="K320" s="203"/>
      <c r="L320" s="208"/>
      <c r="M320" s="209"/>
      <c r="N320" s="210"/>
      <c r="O320" s="210"/>
      <c r="P320" s="211">
        <f>P321</f>
        <v>0</v>
      </c>
      <c r="Q320" s="210"/>
      <c r="R320" s="211">
        <f>R321</f>
        <v>0.0048000000000000004</v>
      </c>
      <c r="S320" s="210"/>
      <c r="T320" s="212">
        <f>T321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3" t="s">
        <v>156</v>
      </c>
      <c r="AT320" s="214" t="s">
        <v>72</v>
      </c>
      <c r="AU320" s="214" t="s">
        <v>73</v>
      </c>
      <c r="AY320" s="213" t="s">
        <v>135</v>
      </c>
      <c r="BK320" s="215">
        <f>BK321</f>
        <v>0</v>
      </c>
    </row>
    <row r="321" spans="1:63" s="12" customFormat="1" ht="22.8" customHeight="1">
      <c r="A321" s="12"/>
      <c r="B321" s="202"/>
      <c r="C321" s="203"/>
      <c r="D321" s="204" t="s">
        <v>72</v>
      </c>
      <c r="E321" s="216" t="s">
        <v>451</v>
      </c>
      <c r="F321" s="216" t="s">
        <v>452</v>
      </c>
      <c r="G321" s="203"/>
      <c r="H321" s="203"/>
      <c r="I321" s="206"/>
      <c r="J321" s="217">
        <f>BK321</f>
        <v>0</v>
      </c>
      <c r="K321" s="203"/>
      <c r="L321" s="208"/>
      <c r="M321" s="209"/>
      <c r="N321" s="210"/>
      <c r="O321" s="210"/>
      <c r="P321" s="211">
        <f>SUM(P322:P324)</f>
        <v>0</v>
      </c>
      <c r="Q321" s="210"/>
      <c r="R321" s="211">
        <f>SUM(R322:R324)</f>
        <v>0.0048000000000000004</v>
      </c>
      <c r="S321" s="210"/>
      <c r="T321" s="212">
        <f>SUM(T322:T324)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13" t="s">
        <v>156</v>
      </c>
      <c r="AT321" s="214" t="s">
        <v>72</v>
      </c>
      <c r="AU321" s="214" t="s">
        <v>81</v>
      </c>
      <c r="AY321" s="213" t="s">
        <v>135</v>
      </c>
      <c r="BK321" s="215">
        <f>SUM(BK322:BK324)</f>
        <v>0</v>
      </c>
    </row>
    <row r="322" spans="1:65" s="2" customFormat="1" ht="33" customHeight="1">
      <c r="A322" s="38"/>
      <c r="B322" s="39"/>
      <c r="C322" s="218" t="s">
        <v>453</v>
      </c>
      <c r="D322" s="218" t="s">
        <v>137</v>
      </c>
      <c r="E322" s="219" t="s">
        <v>454</v>
      </c>
      <c r="F322" s="220" t="s">
        <v>455</v>
      </c>
      <c r="G322" s="221" t="s">
        <v>274</v>
      </c>
      <c r="H322" s="222">
        <v>40</v>
      </c>
      <c r="I322" s="223"/>
      <c r="J322" s="224">
        <f>ROUND(I322*H322,2)</f>
        <v>0</v>
      </c>
      <c r="K322" s="220" t="s">
        <v>141</v>
      </c>
      <c r="L322" s="44"/>
      <c r="M322" s="225" t="s">
        <v>1</v>
      </c>
      <c r="N322" s="226" t="s">
        <v>38</v>
      </c>
      <c r="O322" s="91"/>
      <c r="P322" s="227">
        <f>O322*H322</f>
        <v>0</v>
      </c>
      <c r="Q322" s="227">
        <v>0.00012</v>
      </c>
      <c r="R322" s="227">
        <f>Q322*H322</f>
        <v>0.0048000000000000004</v>
      </c>
      <c r="S322" s="227">
        <v>0</v>
      </c>
      <c r="T322" s="228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9" t="s">
        <v>456</v>
      </c>
      <c r="AT322" s="229" t="s">
        <v>137</v>
      </c>
      <c r="AU322" s="229" t="s">
        <v>83</v>
      </c>
      <c r="AY322" s="17" t="s">
        <v>135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17" t="s">
        <v>81</v>
      </c>
      <c r="BK322" s="230">
        <f>ROUND(I322*H322,2)</f>
        <v>0</v>
      </c>
      <c r="BL322" s="17" t="s">
        <v>456</v>
      </c>
      <c r="BM322" s="229" t="s">
        <v>457</v>
      </c>
    </row>
    <row r="323" spans="1:47" s="2" customFormat="1" ht="12">
      <c r="A323" s="38"/>
      <c r="B323" s="39"/>
      <c r="C323" s="40"/>
      <c r="D323" s="231" t="s">
        <v>144</v>
      </c>
      <c r="E323" s="40"/>
      <c r="F323" s="232" t="s">
        <v>458</v>
      </c>
      <c r="G323" s="40"/>
      <c r="H323" s="40"/>
      <c r="I323" s="233"/>
      <c r="J323" s="40"/>
      <c r="K323" s="40"/>
      <c r="L323" s="44"/>
      <c r="M323" s="234"/>
      <c r="N323" s="235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144</v>
      </c>
      <c r="AU323" s="17" t="s">
        <v>83</v>
      </c>
    </row>
    <row r="324" spans="1:51" s="14" customFormat="1" ht="12">
      <c r="A324" s="14"/>
      <c r="B324" s="247"/>
      <c r="C324" s="248"/>
      <c r="D324" s="238" t="s">
        <v>146</v>
      </c>
      <c r="E324" s="249" t="s">
        <v>1</v>
      </c>
      <c r="F324" s="250" t="s">
        <v>401</v>
      </c>
      <c r="G324" s="248"/>
      <c r="H324" s="251">
        <v>40</v>
      </c>
      <c r="I324" s="252"/>
      <c r="J324" s="248"/>
      <c r="K324" s="248"/>
      <c r="L324" s="253"/>
      <c r="M324" s="280"/>
      <c r="N324" s="281"/>
      <c r="O324" s="281"/>
      <c r="P324" s="281"/>
      <c r="Q324" s="281"/>
      <c r="R324" s="281"/>
      <c r="S324" s="281"/>
      <c r="T324" s="28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7" t="s">
        <v>146</v>
      </c>
      <c r="AU324" s="257" t="s">
        <v>83</v>
      </c>
      <c r="AV324" s="14" t="s">
        <v>83</v>
      </c>
      <c r="AW324" s="14" t="s">
        <v>30</v>
      </c>
      <c r="AX324" s="14" t="s">
        <v>81</v>
      </c>
      <c r="AY324" s="257" t="s">
        <v>135</v>
      </c>
    </row>
    <row r="325" spans="1:31" s="2" customFormat="1" ht="6.95" customHeight="1">
      <c r="A325" s="38"/>
      <c r="B325" s="66"/>
      <c r="C325" s="67"/>
      <c r="D325" s="67"/>
      <c r="E325" s="67"/>
      <c r="F325" s="67"/>
      <c r="G325" s="67"/>
      <c r="H325" s="67"/>
      <c r="I325" s="67"/>
      <c r="J325" s="67"/>
      <c r="K325" s="67"/>
      <c r="L325" s="44"/>
      <c r="M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</row>
  </sheetData>
  <sheetProtection password="C724" sheet="1" objects="1" scenarios="1" formatColumns="0" formatRows="0" autoFilter="0"/>
  <autoFilter ref="C131:K324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hyperlinks>
    <hyperlink ref="F136" r:id="rId1" display="https://podminky.urs.cz/item/CS_URS_2022_01/113106121"/>
    <hyperlink ref="F140" r:id="rId2" display="https://podminky.urs.cz/item/CS_URS_2022_01/122111401"/>
    <hyperlink ref="F144" r:id="rId3" display="https://podminky.urs.cz/item/CS_URS_2022_01/162211311"/>
    <hyperlink ref="F148" r:id="rId4" display="https://podminky.urs.cz/item/CS_URS_2022_01/162211319"/>
    <hyperlink ref="F152" r:id="rId5" display="https://podminky.urs.cz/item/CS_URS_2022_01/171201221"/>
    <hyperlink ref="F156" r:id="rId6" display="https://podminky.urs.cz/item/CS_URS_2022_01/171251201"/>
    <hyperlink ref="F160" r:id="rId7" display="https://podminky.urs.cz/item/CS_URS_2022_01/174151101"/>
    <hyperlink ref="F171" r:id="rId8" display="https://podminky.urs.cz/item/CS_URS_2022_01/273321411"/>
    <hyperlink ref="F174" r:id="rId9" display="https://podminky.urs.cz/item/CS_URS_2022_01/273351121"/>
    <hyperlink ref="F177" r:id="rId10" display="https://podminky.urs.cz/item/CS_URS_2022_01/273351122"/>
    <hyperlink ref="F180" r:id="rId11" display="https://podminky.urs.cz/item/CS_URS_2022_01/273362021"/>
    <hyperlink ref="F184" r:id="rId12" display="https://podminky.urs.cz/item/CS_URS_2022_01/310217851"/>
    <hyperlink ref="F188" r:id="rId13" display="https://podminky.urs.cz/item/CS_URS_2022_01/564752111"/>
    <hyperlink ref="F191" r:id="rId14" display="https://podminky.urs.cz/item/CS_URS_2022_01/596811120"/>
    <hyperlink ref="F203" r:id="rId15" display="https://podminky.urs.cz/item/CS_URS_2022_01/949101112"/>
    <hyperlink ref="F206" r:id="rId16" display="https://podminky.urs.cz/item/CS_URS_2022_01/971033431"/>
    <hyperlink ref="F213" r:id="rId17" display="https://podminky.urs.cz/item/CS_URS_2022_01/x1"/>
    <hyperlink ref="F217" r:id="rId18" display="https://podminky.urs.cz/item/CS_URS_2022_01/977151111"/>
    <hyperlink ref="F221" r:id="rId19" display="https://podminky.urs.cz/item/CS_URS_2022_01/977151113"/>
    <hyperlink ref="F225" r:id="rId20" display="https://podminky.urs.cz/item/CS_URS_2022_01/977151114"/>
    <hyperlink ref="F233" r:id="rId21" display="https://podminky.urs.cz/item/CS_URS_2022_01/977151116"/>
    <hyperlink ref="F237" r:id="rId22" display="https://podminky.urs.cz/item/CS_URS_2022_01/977151118"/>
    <hyperlink ref="F246" r:id="rId23" display="https://podminky.urs.cz/item/CS_URS_2022_01/997006512"/>
    <hyperlink ref="F248" r:id="rId24" display="https://podminky.urs.cz/item/CS_URS_2022_01/997006519"/>
    <hyperlink ref="F251" r:id="rId25" display="https://podminky.urs.cz/item/CS_URS_2022_01/997013113"/>
    <hyperlink ref="F253" r:id="rId26" display="https://podminky.urs.cz/item/CS_URS_2022_01/997013312"/>
    <hyperlink ref="F255" r:id="rId27" display="https://podminky.urs.cz/item/CS_URS_2022_01/997013322"/>
    <hyperlink ref="F258" r:id="rId28" display="https://podminky.urs.cz/item/CS_URS_2022_01/997013871"/>
    <hyperlink ref="F261" r:id="rId29" display="https://podminky.urs.cz/item/CS_URS_2022_01/998012024"/>
    <hyperlink ref="F265" r:id="rId30" display="https://podminky.urs.cz/item/CS_URS_2022_01/727223104"/>
    <hyperlink ref="F269" r:id="rId31" display="https://podminky.urs.cz/item/CS_URS_2022_01/763121811"/>
    <hyperlink ref="F273" r:id="rId32" display="https://podminky.urs.cz/item/CS_URS_2022_01/763131411"/>
    <hyperlink ref="F277" r:id="rId33" display="https://podminky.urs.cz/item/CS_URS_2022_01/763131831"/>
    <hyperlink ref="F281" r:id="rId34" display="https://podminky.urs.cz/item/CS_URS_2022_01/763132241"/>
    <hyperlink ref="F288" r:id="rId35" display="https://podminky.urs.cz/item/CS_URS_2022_01/998763404"/>
    <hyperlink ref="F291" r:id="rId36" display="https://podminky.urs.cz/item/CS_URS_2022_01/781121011"/>
    <hyperlink ref="F295" r:id="rId37" display="https://podminky.urs.cz/item/CS_URS_2022_01/781131112"/>
    <hyperlink ref="F299" r:id="rId38" display="https://podminky.urs.cz/item/CS_URS_2022_01/781471810"/>
    <hyperlink ref="F303" r:id="rId39" display="https://podminky.urs.cz/item/CS_URS_2022_01/781474154"/>
    <hyperlink ref="F309" r:id="rId40" display="https://podminky.urs.cz/item/CS_URS_2022_01/998781204"/>
    <hyperlink ref="F312" r:id="rId41" display="https://podminky.urs.cz/item/CS_URS_2022_01/784111011"/>
    <hyperlink ref="F315" r:id="rId42" display="https://podminky.urs.cz/item/CS_URS_2022_01/784181101"/>
    <hyperlink ref="F318" r:id="rId43" display="https://podminky.urs.cz/item/CS_URS_2022_01/784221101"/>
    <hyperlink ref="F323" r:id="rId44" display="https://podminky.urs.cz/item/CS_URS_2022_01/4606711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96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Řešení klimatizace v prostorách administrativy Národní zemědělské muzeum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459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11. 4. 2022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ROUND((SUM(BE119:BE180)),2)</f>
        <v>0</v>
      </c>
      <c r="G33" s="38"/>
      <c r="H33" s="38"/>
      <c r="I33" s="155">
        <v>0.21</v>
      </c>
      <c r="J33" s="154">
        <f>ROUND(((SUM(BE119:BE180))*I33),2)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ROUND((SUM(BF119:BF180)),2)</f>
        <v>0</v>
      </c>
      <c r="G34" s="38"/>
      <c r="H34" s="38"/>
      <c r="I34" s="155">
        <v>0.15</v>
      </c>
      <c r="J34" s="154">
        <f>ROUND(((SUM(BF119:BF180))*I34),2)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ROUND((SUM(BG119:BG180)),2)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ROUND((SUM(BH119:BH180)),2)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ROUND((SUM(BI119:BI180)),2)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Řešení klimatizace v prostorách administrativy Národní zemědělské muzeum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100 - Chlazení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11. 4. 2022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100</v>
      </c>
      <c r="D94" s="176"/>
      <c r="E94" s="176"/>
      <c r="F94" s="176"/>
      <c r="G94" s="176"/>
      <c r="H94" s="176"/>
      <c r="I94" s="176"/>
      <c r="J94" s="177" t="s">
        <v>101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102</v>
      </c>
      <c r="D96" s="40"/>
      <c r="E96" s="40"/>
      <c r="F96" s="40"/>
      <c r="G96" s="40"/>
      <c r="H96" s="40"/>
      <c r="I96" s="40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79"/>
      <c r="C97" s="180"/>
      <c r="D97" s="181" t="s">
        <v>460</v>
      </c>
      <c r="E97" s="182"/>
      <c r="F97" s="182"/>
      <c r="G97" s="182"/>
      <c r="H97" s="182"/>
      <c r="I97" s="182"/>
      <c r="J97" s="183">
        <f>J120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461</v>
      </c>
      <c r="E98" s="182"/>
      <c r="F98" s="182"/>
      <c r="G98" s="182"/>
      <c r="H98" s="182"/>
      <c r="I98" s="182"/>
      <c r="J98" s="183">
        <f>J148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462</v>
      </c>
      <c r="E99" s="182"/>
      <c r="F99" s="182"/>
      <c r="G99" s="182"/>
      <c r="H99" s="182"/>
      <c r="I99" s="182"/>
      <c r="J99" s="183">
        <f>J177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120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6.25" customHeight="1">
      <c r="A109" s="38"/>
      <c r="B109" s="39"/>
      <c r="C109" s="40"/>
      <c r="D109" s="40"/>
      <c r="E109" s="174" t="str">
        <f>E7</f>
        <v>Řešení klimatizace v prostorách administrativy Národní zemědělské muzeum</v>
      </c>
      <c r="F109" s="32"/>
      <c r="G109" s="32"/>
      <c r="H109" s="32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97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100 - Chlazení</v>
      </c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 xml:space="preserve"> </v>
      </c>
      <c r="G113" s="40"/>
      <c r="H113" s="40"/>
      <c r="I113" s="32" t="s">
        <v>22</v>
      </c>
      <c r="J113" s="79" t="str">
        <f>IF(J12="","",J12)</f>
        <v>11. 4. 2022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24</v>
      </c>
      <c r="D115" s="40"/>
      <c r="E115" s="40"/>
      <c r="F115" s="27" t="str">
        <f>E15</f>
        <v xml:space="preserve"> </v>
      </c>
      <c r="G115" s="40"/>
      <c r="H115" s="40"/>
      <c r="I115" s="32" t="s">
        <v>29</v>
      </c>
      <c r="J115" s="36" t="str">
        <f>E21</f>
        <v xml:space="preserve">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27</v>
      </c>
      <c r="D116" s="40"/>
      <c r="E116" s="40"/>
      <c r="F116" s="27" t="str">
        <f>IF(E18="","",E18)</f>
        <v>Vyplň údaj</v>
      </c>
      <c r="G116" s="40"/>
      <c r="H116" s="40"/>
      <c r="I116" s="32" t="s">
        <v>31</v>
      </c>
      <c r="J116" s="36" t="str">
        <f>E24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191"/>
      <c r="B118" s="192"/>
      <c r="C118" s="193" t="s">
        <v>121</v>
      </c>
      <c r="D118" s="194" t="s">
        <v>58</v>
      </c>
      <c r="E118" s="194" t="s">
        <v>54</v>
      </c>
      <c r="F118" s="194" t="s">
        <v>55</v>
      </c>
      <c r="G118" s="194" t="s">
        <v>122</v>
      </c>
      <c r="H118" s="194" t="s">
        <v>123</v>
      </c>
      <c r="I118" s="194" t="s">
        <v>124</v>
      </c>
      <c r="J118" s="194" t="s">
        <v>101</v>
      </c>
      <c r="K118" s="195" t="s">
        <v>125</v>
      </c>
      <c r="L118" s="196"/>
      <c r="M118" s="100" t="s">
        <v>1</v>
      </c>
      <c r="N118" s="101" t="s">
        <v>37</v>
      </c>
      <c r="O118" s="101" t="s">
        <v>126</v>
      </c>
      <c r="P118" s="101" t="s">
        <v>127</v>
      </c>
      <c r="Q118" s="101" t="s">
        <v>128</v>
      </c>
      <c r="R118" s="101" t="s">
        <v>129</v>
      </c>
      <c r="S118" s="101" t="s">
        <v>130</v>
      </c>
      <c r="T118" s="102" t="s">
        <v>131</v>
      </c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</row>
    <row r="119" spans="1:63" s="2" customFormat="1" ht="22.8" customHeight="1">
      <c r="A119" s="38"/>
      <c r="B119" s="39"/>
      <c r="C119" s="107" t="s">
        <v>132</v>
      </c>
      <c r="D119" s="40"/>
      <c r="E119" s="40"/>
      <c r="F119" s="40"/>
      <c r="G119" s="40"/>
      <c r="H119" s="40"/>
      <c r="I119" s="40"/>
      <c r="J119" s="197">
        <f>BK119</f>
        <v>0</v>
      </c>
      <c r="K119" s="40"/>
      <c r="L119" s="44"/>
      <c r="M119" s="103"/>
      <c r="N119" s="198"/>
      <c r="O119" s="104"/>
      <c r="P119" s="199">
        <f>P120+P148+P177</f>
        <v>0</v>
      </c>
      <c r="Q119" s="104"/>
      <c r="R119" s="199">
        <f>R120+R148+R177</f>
        <v>0</v>
      </c>
      <c r="S119" s="104"/>
      <c r="T119" s="200">
        <f>T120+T148+T177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72</v>
      </c>
      <c r="AU119" s="17" t="s">
        <v>103</v>
      </c>
      <c r="BK119" s="201">
        <f>BK120+BK148+BK177</f>
        <v>0</v>
      </c>
    </row>
    <row r="120" spans="1:63" s="12" customFormat="1" ht="25.9" customHeight="1">
      <c r="A120" s="12"/>
      <c r="B120" s="202"/>
      <c r="C120" s="203"/>
      <c r="D120" s="204" t="s">
        <v>72</v>
      </c>
      <c r="E120" s="205" t="s">
        <v>463</v>
      </c>
      <c r="F120" s="205" t="s">
        <v>464</v>
      </c>
      <c r="G120" s="203"/>
      <c r="H120" s="203"/>
      <c r="I120" s="206"/>
      <c r="J120" s="207">
        <f>BK120</f>
        <v>0</v>
      </c>
      <c r="K120" s="203"/>
      <c r="L120" s="208"/>
      <c r="M120" s="209"/>
      <c r="N120" s="210"/>
      <c r="O120" s="210"/>
      <c r="P120" s="211">
        <f>SUM(P121:P147)</f>
        <v>0</v>
      </c>
      <c r="Q120" s="210"/>
      <c r="R120" s="211">
        <f>SUM(R121:R147)</f>
        <v>0</v>
      </c>
      <c r="S120" s="210"/>
      <c r="T120" s="212">
        <f>SUM(T121:T147)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81</v>
      </c>
      <c r="AT120" s="214" t="s">
        <v>72</v>
      </c>
      <c r="AU120" s="214" t="s">
        <v>73</v>
      </c>
      <c r="AY120" s="213" t="s">
        <v>135</v>
      </c>
      <c r="BK120" s="215">
        <f>SUM(BK121:BK147)</f>
        <v>0</v>
      </c>
    </row>
    <row r="121" spans="1:65" s="2" customFormat="1" ht="12">
      <c r="A121" s="38"/>
      <c r="B121" s="39"/>
      <c r="C121" s="269" t="s">
        <v>73</v>
      </c>
      <c r="D121" s="269" t="s">
        <v>188</v>
      </c>
      <c r="E121" s="270" t="s">
        <v>465</v>
      </c>
      <c r="F121" s="283" t="s">
        <v>466</v>
      </c>
      <c r="G121" s="272" t="s">
        <v>241</v>
      </c>
      <c r="H121" s="273">
        <v>1</v>
      </c>
      <c r="I121" s="274"/>
      <c r="J121" s="275">
        <f>ROUND(I121*H121,2)</f>
        <v>0</v>
      </c>
      <c r="K121" s="271" t="s">
        <v>1</v>
      </c>
      <c r="L121" s="276"/>
      <c r="M121" s="277" t="s">
        <v>1</v>
      </c>
      <c r="N121" s="278" t="s">
        <v>38</v>
      </c>
      <c r="O121" s="91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187</v>
      </c>
      <c r="AT121" s="229" t="s">
        <v>188</v>
      </c>
      <c r="AU121" s="229" t="s">
        <v>81</v>
      </c>
      <c r="AY121" s="17" t="s">
        <v>135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81</v>
      </c>
      <c r="BK121" s="230">
        <f>ROUND(I121*H121,2)</f>
        <v>0</v>
      </c>
      <c r="BL121" s="17" t="s">
        <v>142</v>
      </c>
      <c r="BM121" s="229" t="s">
        <v>83</v>
      </c>
    </row>
    <row r="122" spans="1:65" s="2" customFormat="1" ht="24.15" customHeight="1">
      <c r="A122" s="38"/>
      <c r="B122" s="39"/>
      <c r="C122" s="269" t="s">
        <v>73</v>
      </c>
      <c r="D122" s="269" t="s">
        <v>188</v>
      </c>
      <c r="E122" s="270" t="s">
        <v>467</v>
      </c>
      <c r="F122" s="271" t="s">
        <v>468</v>
      </c>
      <c r="G122" s="272" t="s">
        <v>469</v>
      </c>
      <c r="H122" s="273">
        <v>1</v>
      </c>
      <c r="I122" s="274"/>
      <c r="J122" s="275">
        <f>ROUND(I122*H122,2)</f>
        <v>0</v>
      </c>
      <c r="K122" s="271" t="s">
        <v>1</v>
      </c>
      <c r="L122" s="276"/>
      <c r="M122" s="277" t="s">
        <v>1</v>
      </c>
      <c r="N122" s="278" t="s">
        <v>38</v>
      </c>
      <c r="O122" s="91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187</v>
      </c>
      <c r="AT122" s="229" t="s">
        <v>188</v>
      </c>
      <c r="AU122" s="229" t="s">
        <v>81</v>
      </c>
      <c r="AY122" s="17" t="s">
        <v>135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81</v>
      </c>
      <c r="BK122" s="230">
        <f>ROUND(I122*H122,2)</f>
        <v>0</v>
      </c>
      <c r="BL122" s="17" t="s">
        <v>142</v>
      </c>
      <c r="BM122" s="229" t="s">
        <v>142</v>
      </c>
    </row>
    <row r="123" spans="1:65" s="2" customFormat="1" ht="37.8" customHeight="1">
      <c r="A123" s="38"/>
      <c r="B123" s="39"/>
      <c r="C123" s="269" t="s">
        <v>73</v>
      </c>
      <c r="D123" s="269" t="s">
        <v>188</v>
      </c>
      <c r="E123" s="270" t="s">
        <v>470</v>
      </c>
      <c r="F123" s="271" t="s">
        <v>471</v>
      </c>
      <c r="G123" s="272" t="s">
        <v>241</v>
      </c>
      <c r="H123" s="273">
        <v>1</v>
      </c>
      <c r="I123" s="274"/>
      <c r="J123" s="275">
        <f>ROUND(I123*H123,2)</f>
        <v>0</v>
      </c>
      <c r="K123" s="271" t="s">
        <v>1</v>
      </c>
      <c r="L123" s="276"/>
      <c r="M123" s="277" t="s">
        <v>1</v>
      </c>
      <c r="N123" s="278" t="s">
        <v>38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187</v>
      </c>
      <c r="AT123" s="229" t="s">
        <v>188</v>
      </c>
      <c r="AU123" s="229" t="s">
        <v>81</v>
      </c>
      <c r="AY123" s="17" t="s">
        <v>135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81</v>
      </c>
      <c r="BK123" s="230">
        <f>ROUND(I123*H123,2)</f>
        <v>0</v>
      </c>
      <c r="BL123" s="17" t="s">
        <v>142</v>
      </c>
      <c r="BM123" s="229" t="s">
        <v>173</v>
      </c>
    </row>
    <row r="124" spans="1:65" s="2" customFormat="1" ht="37.8" customHeight="1">
      <c r="A124" s="38"/>
      <c r="B124" s="39"/>
      <c r="C124" s="269" t="s">
        <v>73</v>
      </c>
      <c r="D124" s="269" t="s">
        <v>188</v>
      </c>
      <c r="E124" s="270" t="s">
        <v>472</v>
      </c>
      <c r="F124" s="271" t="s">
        <v>473</v>
      </c>
      <c r="G124" s="272" t="s">
        <v>241</v>
      </c>
      <c r="H124" s="273">
        <v>7</v>
      </c>
      <c r="I124" s="274"/>
      <c r="J124" s="275">
        <f>ROUND(I124*H124,2)</f>
        <v>0</v>
      </c>
      <c r="K124" s="271" t="s">
        <v>1</v>
      </c>
      <c r="L124" s="276"/>
      <c r="M124" s="277" t="s">
        <v>1</v>
      </c>
      <c r="N124" s="278" t="s">
        <v>38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187</v>
      </c>
      <c r="AT124" s="229" t="s">
        <v>188</v>
      </c>
      <c r="AU124" s="229" t="s">
        <v>81</v>
      </c>
      <c r="AY124" s="17" t="s">
        <v>135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81</v>
      </c>
      <c r="BK124" s="230">
        <f>ROUND(I124*H124,2)</f>
        <v>0</v>
      </c>
      <c r="BL124" s="17" t="s">
        <v>142</v>
      </c>
      <c r="BM124" s="229" t="s">
        <v>187</v>
      </c>
    </row>
    <row r="125" spans="1:65" s="2" customFormat="1" ht="37.8" customHeight="1">
      <c r="A125" s="38"/>
      <c r="B125" s="39"/>
      <c r="C125" s="269" t="s">
        <v>73</v>
      </c>
      <c r="D125" s="269" t="s">
        <v>188</v>
      </c>
      <c r="E125" s="270" t="s">
        <v>474</v>
      </c>
      <c r="F125" s="271" t="s">
        <v>475</v>
      </c>
      <c r="G125" s="272" t="s">
        <v>241</v>
      </c>
      <c r="H125" s="273">
        <v>2</v>
      </c>
      <c r="I125" s="274"/>
      <c r="J125" s="275">
        <f>ROUND(I125*H125,2)</f>
        <v>0</v>
      </c>
      <c r="K125" s="271" t="s">
        <v>1</v>
      </c>
      <c r="L125" s="276"/>
      <c r="M125" s="277" t="s">
        <v>1</v>
      </c>
      <c r="N125" s="278" t="s">
        <v>38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187</v>
      </c>
      <c r="AT125" s="229" t="s">
        <v>188</v>
      </c>
      <c r="AU125" s="229" t="s">
        <v>81</v>
      </c>
      <c r="AY125" s="17" t="s">
        <v>135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81</v>
      </c>
      <c r="BK125" s="230">
        <f>ROUND(I125*H125,2)</f>
        <v>0</v>
      </c>
      <c r="BL125" s="17" t="s">
        <v>142</v>
      </c>
      <c r="BM125" s="229" t="s">
        <v>200</v>
      </c>
    </row>
    <row r="126" spans="1:65" s="2" customFormat="1" ht="37.8" customHeight="1">
      <c r="A126" s="38"/>
      <c r="B126" s="39"/>
      <c r="C126" s="269" t="s">
        <v>73</v>
      </c>
      <c r="D126" s="269" t="s">
        <v>188</v>
      </c>
      <c r="E126" s="270" t="s">
        <v>476</v>
      </c>
      <c r="F126" s="271" t="s">
        <v>477</v>
      </c>
      <c r="G126" s="272" t="s">
        <v>241</v>
      </c>
      <c r="H126" s="273">
        <v>2</v>
      </c>
      <c r="I126" s="274"/>
      <c r="J126" s="275">
        <f>ROUND(I126*H126,2)</f>
        <v>0</v>
      </c>
      <c r="K126" s="271" t="s">
        <v>1</v>
      </c>
      <c r="L126" s="276"/>
      <c r="M126" s="277" t="s">
        <v>1</v>
      </c>
      <c r="N126" s="278" t="s">
        <v>38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187</v>
      </c>
      <c r="AT126" s="229" t="s">
        <v>188</v>
      </c>
      <c r="AU126" s="229" t="s">
        <v>81</v>
      </c>
      <c r="AY126" s="17" t="s">
        <v>135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81</v>
      </c>
      <c r="BK126" s="230">
        <f>ROUND(I126*H126,2)</f>
        <v>0</v>
      </c>
      <c r="BL126" s="17" t="s">
        <v>142</v>
      </c>
      <c r="BM126" s="229" t="s">
        <v>211</v>
      </c>
    </row>
    <row r="127" spans="1:65" s="2" customFormat="1" ht="16.5" customHeight="1">
      <c r="A127" s="38"/>
      <c r="B127" s="39"/>
      <c r="C127" s="269" t="s">
        <v>73</v>
      </c>
      <c r="D127" s="269" t="s">
        <v>188</v>
      </c>
      <c r="E127" s="270" t="s">
        <v>478</v>
      </c>
      <c r="F127" s="271" t="s">
        <v>479</v>
      </c>
      <c r="G127" s="272" t="s">
        <v>241</v>
      </c>
      <c r="H127" s="273">
        <v>11</v>
      </c>
      <c r="I127" s="274"/>
      <c r="J127" s="275">
        <f>ROUND(I127*H127,2)</f>
        <v>0</v>
      </c>
      <c r="K127" s="271" t="s">
        <v>1</v>
      </c>
      <c r="L127" s="276"/>
      <c r="M127" s="277" t="s">
        <v>1</v>
      </c>
      <c r="N127" s="278" t="s">
        <v>38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187</v>
      </c>
      <c r="AT127" s="229" t="s">
        <v>188</v>
      </c>
      <c r="AU127" s="229" t="s">
        <v>81</v>
      </c>
      <c r="AY127" s="17" t="s">
        <v>135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81</v>
      </c>
      <c r="BK127" s="230">
        <f>ROUND(I127*H127,2)</f>
        <v>0</v>
      </c>
      <c r="BL127" s="17" t="s">
        <v>142</v>
      </c>
      <c r="BM127" s="229" t="s">
        <v>226</v>
      </c>
    </row>
    <row r="128" spans="1:65" s="2" customFormat="1" ht="33" customHeight="1">
      <c r="A128" s="38"/>
      <c r="B128" s="39"/>
      <c r="C128" s="269" t="s">
        <v>73</v>
      </c>
      <c r="D128" s="269" t="s">
        <v>188</v>
      </c>
      <c r="E128" s="270" t="s">
        <v>480</v>
      </c>
      <c r="F128" s="271" t="s">
        <v>481</v>
      </c>
      <c r="G128" s="272" t="s">
        <v>241</v>
      </c>
      <c r="H128" s="273">
        <v>11</v>
      </c>
      <c r="I128" s="274"/>
      <c r="J128" s="275">
        <f>ROUND(I128*H128,2)</f>
        <v>0</v>
      </c>
      <c r="K128" s="271" t="s">
        <v>1</v>
      </c>
      <c r="L128" s="276"/>
      <c r="M128" s="277" t="s">
        <v>1</v>
      </c>
      <c r="N128" s="278" t="s">
        <v>38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187</v>
      </c>
      <c r="AT128" s="229" t="s">
        <v>188</v>
      </c>
      <c r="AU128" s="229" t="s">
        <v>81</v>
      </c>
      <c r="AY128" s="17" t="s">
        <v>135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81</v>
      </c>
      <c r="BK128" s="230">
        <f>ROUND(I128*H128,2)</f>
        <v>0</v>
      </c>
      <c r="BL128" s="17" t="s">
        <v>142</v>
      </c>
      <c r="BM128" s="229" t="s">
        <v>238</v>
      </c>
    </row>
    <row r="129" spans="1:65" s="2" customFormat="1" ht="44.25" customHeight="1">
      <c r="A129" s="38"/>
      <c r="B129" s="39"/>
      <c r="C129" s="269" t="s">
        <v>73</v>
      </c>
      <c r="D129" s="269" t="s">
        <v>188</v>
      </c>
      <c r="E129" s="270" t="s">
        <v>482</v>
      </c>
      <c r="F129" s="271" t="s">
        <v>483</v>
      </c>
      <c r="G129" s="272" t="s">
        <v>241</v>
      </c>
      <c r="H129" s="273">
        <v>1</v>
      </c>
      <c r="I129" s="274"/>
      <c r="J129" s="275">
        <f>ROUND(I129*H129,2)</f>
        <v>0</v>
      </c>
      <c r="K129" s="271" t="s">
        <v>1</v>
      </c>
      <c r="L129" s="276"/>
      <c r="M129" s="277" t="s">
        <v>1</v>
      </c>
      <c r="N129" s="278" t="s">
        <v>38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187</v>
      </c>
      <c r="AT129" s="229" t="s">
        <v>188</v>
      </c>
      <c r="AU129" s="229" t="s">
        <v>81</v>
      </c>
      <c r="AY129" s="17" t="s">
        <v>135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142</v>
      </c>
      <c r="BM129" s="229" t="s">
        <v>248</v>
      </c>
    </row>
    <row r="130" spans="1:65" s="2" customFormat="1" ht="44.25" customHeight="1">
      <c r="A130" s="38"/>
      <c r="B130" s="39"/>
      <c r="C130" s="269" t="s">
        <v>73</v>
      </c>
      <c r="D130" s="269" t="s">
        <v>188</v>
      </c>
      <c r="E130" s="270" t="s">
        <v>484</v>
      </c>
      <c r="F130" s="271" t="s">
        <v>485</v>
      </c>
      <c r="G130" s="272" t="s">
        <v>241</v>
      </c>
      <c r="H130" s="273">
        <v>3</v>
      </c>
      <c r="I130" s="274"/>
      <c r="J130" s="275">
        <f>ROUND(I130*H130,2)</f>
        <v>0</v>
      </c>
      <c r="K130" s="271" t="s">
        <v>1</v>
      </c>
      <c r="L130" s="276"/>
      <c r="M130" s="277" t="s">
        <v>1</v>
      </c>
      <c r="N130" s="278" t="s">
        <v>38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187</v>
      </c>
      <c r="AT130" s="229" t="s">
        <v>188</v>
      </c>
      <c r="AU130" s="229" t="s">
        <v>81</v>
      </c>
      <c r="AY130" s="17" t="s">
        <v>135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81</v>
      </c>
      <c r="BK130" s="230">
        <f>ROUND(I130*H130,2)</f>
        <v>0</v>
      </c>
      <c r="BL130" s="17" t="s">
        <v>142</v>
      </c>
      <c r="BM130" s="229" t="s">
        <v>259</v>
      </c>
    </row>
    <row r="131" spans="1:65" s="2" customFormat="1" ht="44.25" customHeight="1">
      <c r="A131" s="38"/>
      <c r="B131" s="39"/>
      <c r="C131" s="269" t="s">
        <v>73</v>
      </c>
      <c r="D131" s="269" t="s">
        <v>188</v>
      </c>
      <c r="E131" s="270" t="s">
        <v>486</v>
      </c>
      <c r="F131" s="271" t="s">
        <v>487</v>
      </c>
      <c r="G131" s="272" t="s">
        <v>241</v>
      </c>
      <c r="H131" s="273">
        <v>1</v>
      </c>
      <c r="I131" s="274"/>
      <c r="J131" s="275">
        <f>ROUND(I131*H131,2)</f>
        <v>0</v>
      </c>
      <c r="K131" s="271" t="s">
        <v>1</v>
      </c>
      <c r="L131" s="276"/>
      <c r="M131" s="277" t="s">
        <v>1</v>
      </c>
      <c r="N131" s="278" t="s">
        <v>38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187</v>
      </c>
      <c r="AT131" s="229" t="s">
        <v>188</v>
      </c>
      <c r="AU131" s="229" t="s">
        <v>81</v>
      </c>
      <c r="AY131" s="17" t="s">
        <v>135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81</v>
      </c>
      <c r="BK131" s="230">
        <f>ROUND(I131*H131,2)</f>
        <v>0</v>
      </c>
      <c r="BL131" s="17" t="s">
        <v>142</v>
      </c>
      <c r="BM131" s="229" t="s">
        <v>271</v>
      </c>
    </row>
    <row r="132" spans="1:65" s="2" customFormat="1" ht="44.25" customHeight="1">
      <c r="A132" s="38"/>
      <c r="B132" s="39"/>
      <c r="C132" s="269" t="s">
        <v>73</v>
      </c>
      <c r="D132" s="269" t="s">
        <v>188</v>
      </c>
      <c r="E132" s="270" t="s">
        <v>488</v>
      </c>
      <c r="F132" s="271" t="s">
        <v>489</v>
      </c>
      <c r="G132" s="272" t="s">
        <v>241</v>
      </c>
      <c r="H132" s="273">
        <v>1</v>
      </c>
      <c r="I132" s="274"/>
      <c r="J132" s="275">
        <f>ROUND(I132*H132,2)</f>
        <v>0</v>
      </c>
      <c r="K132" s="271" t="s">
        <v>1</v>
      </c>
      <c r="L132" s="276"/>
      <c r="M132" s="277" t="s">
        <v>1</v>
      </c>
      <c r="N132" s="278" t="s">
        <v>38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187</v>
      </c>
      <c r="AT132" s="229" t="s">
        <v>188</v>
      </c>
      <c r="AU132" s="229" t="s">
        <v>81</v>
      </c>
      <c r="AY132" s="17" t="s">
        <v>135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142</v>
      </c>
      <c r="BM132" s="229" t="s">
        <v>285</v>
      </c>
    </row>
    <row r="133" spans="1:65" s="2" customFormat="1" ht="44.25" customHeight="1">
      <c r="A133" s="38"/>
      <c r="B133" s="39"/>
      <c r="C133" s="269" t="s">
        <v>73</v>
      </c>
      <c r="D133" s="269" t="s">
        <v>188</v>
      </c>
      <c r="E133" s="270" t="s">
        <v>490</v>
      </c>
      <c r="F133" s="271" t="s">
        <v>491</v>
      </c>
      <c r="G133" s="272" t="s">
        <v>241</v>
      </c>
      <c r="H133" s="273">
        <v>1</v>
      </c>
      <c r="I133" s="274"/>
      <c r="J133" s="275">
        <f>ROUND(I133*H133,2)</f>
        <v>0</v>
      </c>
      <c r="K133" s="271" t="s">
        <v>1</v>
      </c>
      <c r="L133" s="276"/>
      <c r="M133" s="277" t="s">
        <v>1</v>
      </c>
      <c r="N133" s="278" t="s">
        <v>38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187</v>
      </c>
      <c r="AT133" s="229" t="s">
        <v>188</v>
      </c>
      <c r="AU133" s="229" t="s">
        <v>81</v>
      </c>
      <c r="AY133" s="17" t="s">
        <v>135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81</v>
      </c>
      <c r="BK133" s="230">
        <f>ROUND(I133*H133,2)</f>
        <v>0</v>
      </c>
      <c r="BL133" s="17" t="s">
        <v>142</v>
      </c>
      <c r="BM133" s="229" t="s">
        <v>302</v>
      </c>
    </row>
    <row r="134" spans="1:65" s="2" customFormat="1" ht="44.25" customHeight="1">
      <c r="A134" s="38"/>
      <c r="B134" s="39"/>
      <c r="C134" s="269" t="s">
        <v>73</v>
      </c>
      <c r="D134" s="269" t="s">
        <v>188</v>
      </c>
      <c r="E134" s="270" t="s">
        <v>492</v>
      </c>
      <c r="F134" s="271" t="s">
        <v>493</v>
      </c>
      <c r="G134" s="272" t="s">
        <v>241</v>
      </c>
      <c r="H134" s="273">
        <v>2</v>
      </c>
      <c r="I134" s="274"/>
      <c r="J134" s="275">
        <f>ROUND(I134*H134,2)</f>
        <v>0</v>
      </c>
      <c r="K134" s="271" t="s">
        <v>1</v>
      </c>
      <c r="L134" s="276"/>
      <c r="M134" s="277" t="s">
        <v>1</v>
      </c>
      <c r="N134" s="278" t="s">
        <v>38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187</v>
      </c>
      <c r="AT134" s="229" t="s">
        <v>188</v>
      </c>
      <c r="AU134" s="229" t="s">
        <v>81</v>
      </c>
      <c r="AY134" s="17" t="s">
        <v>135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81</v>
      </c>
      <c r="BK134" s="230">
        <f>ROUND(I134*H134,2)</f>
        <v>0</v>
      </c>
      <c r="BL134" s="17" t="s">
        <v>142</v>
      </c>
      <c r="BM134" s="229" t="s">
        <v>319</v>
      </c>
    </row>
    <row r="135" spans="1:65" s="2" customFormat="1" ht="44.25" customHeight="1">
      <c r="A135" s="38"/>
      <c r="B135" s="39"/>
      <c r="C135" s="269" t="s">
        <v>73</v>
      </c>
      <c r="D135" s="269" t="s">
        <v>188</v>
      </c>
      <c r="E135" s="270" t="s">
        <v>494</v>
      </c>
      <c r="F135" s="271" t="s">
        <v>495</v>
      </c>
      <c r="G135" s="272" t="s">
        <v>241</v>
      </c>
      <c r="H135" s="273">
        <v>1</v>
      </c>
      <c r="I135" s="274"/>
      <c r="J135" s="275">
        <f>ROUND(I135*H135,2)</f>
        <v>0</v>
      </c>
      <c r="K135" s="271" t="s">
        <v>1</v>
      </c>
      <c r="L135" s="276"/>
      <c r="M135" s="277" t="s">
        <v>1</v>
      </c>
      <c r="N135" s="278" t="s">
        <v>38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187</v>
      </c>
      <c r="AT135" s="229" t="s">
        <v>188</v>
      </c>
      <c r="AU135" s="229" t="s">
        <v>81</v>
      </c>
      <c r="AY135" s="17" t="s">
        <v>135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142</v>
      </c>
      <c r="BM135" s="229" t="s">
        <v>330</v>
      </c>
    </row>
    <row r="136" spans="1:65" s="2" customFormat="1" ht="24.15" customHeight="1">
      <c r="A136" s="38"/>
      <c r="B136" s="39"/>
      <c r="C136" s="269" t="s">
        <v>73</v>
      </c>
      <c r="D136" s="269" t="s">
        <v>188</v>
      </c>
      <c r="E136" s="270" t="s">
        <v>496</v>
      </c>
      <c r="F136" s="271" t="s">
        <v>497</v>
      </c>
      <c r="G136" s="272" t="s">
        <v>498</v>
      </c>
      <c r="H136" s="273">
        <v>65</v>
      </c>
      <c r="I136" s="274"/>
      <c r="J136" s="275">
        <f>ROUND(I136*H136,2)</f>
        <v>0</v>
      </c>
      <c r="K136" s="271" t="s">
        <v>1</v>
      </c>
      <c r="L136" s="276"/>
      <c r="M136" s="277" t="s">
        <v>1</v>
      </c>
      <c r="N136" s="278" t="s">
        <v>38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187</v>
      </c>
      <c r="AT136" s="229" t="s">
        <v>188</v>
      </c>
      <c r="AU136" s="229" t="s">
        <v>81</v>
      </c>
      <c r="AY136" s="17" t="s">
        <v>135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81</v>
      </c>
      <c r="BK136" s="230">
        <f>ROUND(I136*H136,2)</f>
        <v>0</v>
      </c>
      <c r="BL136" s="17" t="s">
        <v>142</v>
      </c>
      <c r="BM136" s="229" t="s">
        <v>341</v>
      </c>
    </row>
    <row r="137" spans="1:65" s="2" customFormat="1" ht="24.15" customHeight="1">
      <c r="A137" s="38"/>
      <c r="B137" s="39"/>
      <c r="C137" s="269" t="s">
        <v>73</v>
      </c>
      <c r="D137" s="269" t="s">
        <v>188</v>
      </c>
      <c r="E137" s="270" t="s">
        <v>499</v>
      </c>
      <c r="F137" s="271" t="s">
        <v>500</v>
      </c>
      <c r="G137" s="272" t="s">
        <v>498</v>
      </c>
      <c r="H137" s="273">
        <v>30</v>
      </c>
      <c r="I137" s="274"/>
      <c r="J137" s="275">
        <f>ROUND(I137*H137,2)</f>
        <v>0</v>
      </c>
      <c r="K137" s="271" t="s">
        <v>1</v>
      </c>
      <c r="L137" s="276"/>
      <c r="M137" s="277" t="s">
        <v>1</v>
      </c>
      <c r="N137" s="278" t="s">
        <v>38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187</v>
      </c>
      <c r="AT137" s="229" t="s">
        <v>188</v>
      </c>
      <c r="AU137" s="229" t="s">
        <v>81</v>
      </c>
      <c r="AY137" s="17" t="s">
        <v>135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81</v>
      </c>
      <c r="BK137" s="230">
        <f>ROUND(I137*H137,2)</f>
        <v>0</v>
      </c>
      <c r="BL137" s="17" t="s">
        <v>142</v>
      </c>
      <c r="BM137" s="229" t="s">
        <v>357</v>
      </c>
    </row>
    <row r="138" spans="1:65" s="2" customFormat="1" ht="24.15" customHeight="1">
      <c r="A138" s="38"/>
      <c r="B138" s="39"/>
      <c r="C138" s="269" t="s">
        <v>73</v>
      </c>
      <c r="D138" s="269" t="s">
        <v>188</v>
      </c>
      <c r="E138" s="270" t="s">
        <v>501</v>
      </c>
      <c r="F138" s="271" t="s">
        <v>502</v>
      </c>
      <c r="G138" s="272" t="s">
        <v>498</v>
      </c>
      <c r="H138" s="273">
        <v>100</v>
      </c>
      <c r="I138" s="274"/>
      <c r="J138" s="275">
        <f>ROUND(I138*H138,2)</f>
        <v>0</v>
      </c>
      <c r="K138" s="271" t="s">
        <v>1</v>
      </c>
      <c r="L138" s="276"/>
      <c r="M138" s="277" t="s">
        <v>1</v>
      </c>
      <c r="N138" s="278" t="s">
        <v>38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187</v>
      </c>
      <c r="AT138" s="229" t="s">
        <v>188</v>
      </c>
      <c r="AU138" s="229" t="s">
        <v>81</v>
      </c>
      <c r="AY138" s="17" t="s">
        <v>135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142</v>
      </c>
      <c r="BM138" s="229" t="s">
        <v>370</v>
      </c>
    </row>
    <row r="139" spans="1:65" s="2" customFormat="1" ht="24.15" customHeight="1">
      <c r="A139" s="38"/>
      <c r="B139" s="39"/>
      <c r="C139" s="269" t="s">
        <v>73</v>
      </c>
      <c r="D139" s="269" t="s">
        <v>188</v>
      </c>
      <c r="E139" s="270" t="s">
        <v>503</v>
      </c>
      <c r="F139" s="271" t="s">
        <v>504</v>
      </c>
      <c r="G139" s="272" t="s">
        <v>498</v>
      </c>
      <c r="H139" s="273">
        <v>20</v>
      </c>
      <c r="I139" s="274"/>
      <c r="J139" s="275">
        <f>ROUND(I139*H139,2)</f>
        <v>0</v>
      </c>
      <c r="K139" s="271" t="s">
        <v>1</v>
      </c>
      <c r="L139" s="276"/>
      <c r="M139" s="277" t="s">
        <v>1</v>
      </c>
      <c r="N139" s="278" t="s">
        <v>38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187</v>
      </c>
      <c r="AT139" s="229" t="s">
        <v>188</v>
      </c>
      <c r="AU139" s="229" t="s">
        <v>81</v>
      </c>
      <c r="AY139" s="17" t="s">
        <v>135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81</v>
      </c>
      <c r="BK139" s="230">
        <f>ROUND(I139*H139,2)</f>
        <v>0</v>
      </c>
      <c r="BL139" s="17" t="s">
        <v>142</v>
      </c>
      <c r="BM139" s="229" t="s">
        <v>384</v>
      </c>
    </row>
    <row r="140" spans="1:65" s="2" customFormat="1" ht="24.15" customHeight="1">
      <c r="A140" s="38"/>
      <c r="B140" s="39"/>
      <c r="C140" s="269" t="s">
        <v>73</v>
      </c>
      <c r="D140" s="269" t="s">
        <v>188</v>
      </c>
      <c r="E140" s="270" t="s">
        <v>505</v>
      </c>
      <c r="F140" s="271" t="s">
        <v>506</v>
      </c>
      <c r="G140" s="272" t="s">
        <v>498</v>
      </c>
      <c r="H140" s="273">
        <v>2</v>
      </c>
      <c r="I140" s="274"/>
      <c r="J140" s="275">
        <f>ROUND(I140*H140,2)</f>
        <v>0</v>
      </c>
      <c r="K140" s="271" t="s">
        <v>1</v>
      </c>
      <c r="L140" s="276"/>
      <c r="M140" s="277" t="s">
        <v>1</v>
      </c>
      <c r="N140" s="278" t="s">
        <v>38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187</v>
      </c>
      <c r="AT140" s="229" t="s">
        <v>188</v>
      </c>
      <c r="AU140" s="229" t="s">
        <v>81</v>
      </c>
      <c r="AY140" s="17" t="s">
        <v>135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81</v>
      </c>
      <c r="BK140" s="230">
        <f>ROUND(I140*H140,2)</f>
        <v>0</v>
      </c>
      <c r="BL140" s="17" t="s">
        <v>142</v>
      </c>
      <c r="BM140" s="229" t="s">
        <v>401</v>
      </c>
    </row>
    <row r="141" spans="1:65" s="2" customFormat="1" ht="24.15" customHeight="1">
      <c r="A141" s="38"/>
      <c r="B141" s="39"/>
      <c r="C141" s="269" t="s">
        <v>73</v>
      </c>
      <c r="D141" s="269" t="s">
        <v>188</v>
      </c>
      <c r="E141" s="270" t="s">
        <v>507</v>
      </c>
      <c r="F141" s="271" t="s">
        <v>508</v>
      </c>
      <c r="G141" s="272" t="s">
        <v>498</v>
      </c>
      <c r="H141" s="273">
        <v>12</v>
      </c>
      <c r="I141" s="274"/>
      <c r="J141" s="275">
        <f>ROUND(I141*H141,2)</f>
        <v>0</v>
      </c>
      <c r="K141" s="271" t="s">
        <v>1</v>
      </c>
      <c r="L141" s="276"/>
      <c r="M141" s="277" t="s">
        <v>1</v>
      </c>
      <c r="N141" s="278" t="s">
        <v>38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187</v>
      </c>
      <c r="AT141" s="229" t="s">
        <v>188</v>
      </c>
      <c r="AU141" s="229" t="s">
        <v>81</v>
      </c>
      <c r="AY141" s="17" t="s">
        <v>135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142</v>
      </c>
      <c r="BM141" s="229" t="s">
        <v>412</v>
      </c>
    </row>
    <row r="142" spans="1:65" s="2" customFormat="1" ht="24.15" customHeight="1">
      <c r="A142" s="38"/>
      <c r="B142" s="39"/>
      <c r="C142" s="269" t="s">
        <v>73</v>
      </c>
      <c r="D142" s="269" t="s">
        <v>188</v>
      </c>
      <c r="E142" s="270" t="s">
        <v>509</v>
      </c>
      <c r="F142" s="271" t="s">
        <v>510</v>
      </c>
      <c r="G142" s="272" t="s">
        <v>498</v>
      </c>
      <c r="H142" s="273">
        <v>40</v>
      </c>
      <c r="I142" s="274"/>
      <c r="J142" s="275">
        <f>ROUND(I142*H142,2)</f>
        <v>0</v>
      </c>
      <c r="K142" s="271" t="s">
        <v>1</v>
      </c>
      <c r="L142" s="276"/>
      <c r="M142" s="277" t="s">
        <v>1</v>
      </c>
      <c r="N142" s="278" t="s">
        <v>38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187</v>
      </c>
      <c r="AT142" s="229" t="s">
        <v>188</v>
      </c>
      <c r="AU142" s="229" t="s">
        <v>81</v>
      </c>
      <c r="AY142" s="17" t="s">
        <v>135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81</v>
      </c>
      <c r="BK142" s="230">
        <f>ROUND(I142*H142,2)</f>
        <v>0</v>
      </c>
      <c r="BL142" s="17" t="s">
        <v>142</v>
      </c>
      <c r="BM142" s="229" t="s">
        <v>422</v>
      </c>
    </row>
    <row r="143" spans="1:65" s="2" customFormat="1" ht="16.5" customHeight="1">
      <c r="A143" s="38"/>
      <c r="B143" s="39"/>
      <c r="C143" s="269" t="s">
        <v>73</v>
      </c>
      <c r="D143" s="269" t="s">
        <v>188</v>
      </c>
      <c r="E143" s="270" t="s">
        <v>511</v>
      </c>
      <c r="F143" s="271" t="s">
        <v>512</v>
      </c>
      <c r="G143" s="272" t="s">
        <v>513</v>
      </c>
      <c r="H143" s="273">
        <v>15</v>
      </c>
      <c r="I143" s="274"/>
      <c r="J143" s="275">
        <f>ROUND(I143*H143,2)</f>
        <v>0</v>
      </c>
      <c r="K143" s="271" t="s">
        <v>1</v>
      </c>
      <c r="L143" s="276"/>
      <c r="M143" s="277" t="s">
        <v>1</v>
      </c>
      <c r="N143" s="278" t="s">
        <v>38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187</v>
      </c>
      <c r="AT143" s="229" t="s">
        <v>188</v>
      </c>
      <c r="AU143" s="229" t="s">
        <v>81</v>
      </c>
      <c r="AY143" s="17" t="s">
        <v>135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81</v>
      </c>
      <c r="BK143" s="230">
        <f>ROUND(I143*H143,2)</f>
        <v>0</v>
      </c>
      <c r="BL143" s="17" t="s">
        <v>142</v>
      </c>
      <c r="BM143" s="229" t="s">
        <v>434</v>
      </c>
    </row>
    <row r="144" spans="1:65" s="2" customFormat="1" ht="66.75" customHeight="1">
      <c r="A144" s="38"/>
      <c r="B144" s="39"/>
      <c r="C144" s="269" t="s">
        <v>73</v>
      </c>
      <c r="D144" s="269" t="s">
        <v>188</v>
      </c>
      <c r="E144" s="270" t="s">
        <v>514</v>
      </c>
      <c r="F144" s="271" t="s">
        <v>515</v>
      </c>
      <c r="G144" s="272" t="s">
        <v>498</v>
      </c>
      <c r="H144" s="273">
        <v>50</v>
      </c>
      <c r="I144" s="274"/>
      <c r="J144" s="275">
        <f>ROUND(I144*H144,2)</f>
        <v>0</v>
      </c>
      <c r="K144" s="271" t="s">
        <v>1</v>
      </c>
      <c r="L144" s="276"/>
      <c r="M144" s="277" t="s">
        <v>1</v>
      </c>
      <c r="N144" s="278" t="s">
        <v>38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187</v>
      </c>
      <c r="AT144" s="229" t="s">
        <v>188</v>
      </c>
      <c r="AU144" s="229" t="s">
        <v>81</v>
      </c>
      <c r="AY144" s="17" t="s">
        <v>135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81</v>
      </c>
      <c r="BK144" s="230">
        <f>ROUND(I144*H144,2)</f>
        <v>0</v>
      </c>
      <c r="BL144" s="17" t="s">
        <v>142</v>
      </c>
      <c r="BM144" s="229" t="s">
        <v>445</v>
      </c>
    </row>
    <row r="145" spans="1:65" s="2" customFormat="1" ht="24.15" customHeight="1">
      <c r="A145" s="38"/>
      <c r="B145" s="39"/>
      <c r="C145" s="269" t="s">
        <v>73</v>
      </c>
      <c r="D145" s="269" t="s">
        <v>188</v>
      </c>
      <c r="E145" s="270" t="s">
        <v>516</v>
      </c>
      <c r="F145" s="271" t="s">
        <v>517</v>
      </c>
      <c r="G145" s="272" t="s">
        <v>518</v>
      </c>
      <c r="H145" s="273">
        <v>1</v>
      </c>
      <c r="I145" s="274"/>
      <c r="J145" s="275">
        <f>ROUND(I145*H145,2)</f>
        <v>0</v>
      </c>
      <c r="K145" s="271" t="s">
        <v>1</v>
      </c>
      <c r="L145" s="276"/>
      <c r="M145" s="277" t="s">
        <v>1</v>
      </c>
      <c r="N145" s="278" t="s">
        <v>38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187</v>
      </c>
      <c r="AT145" s="229" t="s">
        <v>188</v>
      </c>
      <c r="AU145" s="229" t="s">
        <v>81</v>
      </c>
      <c r="AY145" s="17" t="s">
        <v>135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81</v>
      </c>
      <c r="BK145" s="230">
        <f>ROUND(I145*H145,2)</f>
        <v>0</v>
      </c>
      <c r="BL145" s="17" t="s">
        <v>142</v>
      </c>
      <c r="BM145" s="229" t="s">
        <v>258</v>
      </c>
    </row>
    <row r="146" spans="1:65" s="2" customFormat="1" ht="33" customHeight="1">
      <c r="A146" s="38"/>
      <c r="B146" s="39"/>
      <c r="C146" s="269" t="s">
        <v>73</v>
      </c>
      <c r="D146" s="269" t="s">
        <v>188</v>
      </c>
      <c r="E146" s="270" t="s">
        <v>519</v>
      </c>
      <c r="F146" s="271" t="s">
        <v>520</v>
      </c>
      <c r="G146" s="272" t="s">
        <v>518</v>
      </c>
      <c r="H146" s="273">
        <v>1</v>
      </c>
      <c r="I146" s="274"/>
      <c r="J146" s="275">
        <f>ROUND(I146*H146,2)</f>
        <v>0</v>
      </c>
      <c r="K146" s="271" t="s">
        <v>1</v>
      </c>
      <c r="L146" s="276"/>
      <c r="M146" s="277" t="s">
        <v>1</v>
      </c>
      <c r="N146" s="278" t="s">
        <v>38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187</v>
      </c>
      <c r="AT146" s="229" t="s">
        <v>188</v>
      </c>
      <c r="AU146" s="229" t="s">
        <v>81</v>
      </c>
      <c r="AY146" s="17" t="s">
        <v>135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81</v>
      </c>
      <c r="BK146" s="230">
        <f>ROUND(I146*H146,2)</f>
        <v>0</v>
      </c>
      <c r="BL146" s="17" t="s">
        <v>142</v>
      </c>
      <c r="BM146" s="229" t="s">
        <v>521</v>
      </c>
    </row>
    <row r="147" spans="1:65" s="2" customFormat="1" ht="16.5" customHeight="1">
      <c r="A147" s="38"/>
      <c r="B147" s="39"/>
      <c r="C147" s="269" t="s">
        <v>73</v>
      </c>
      <c r="D147" s="269" t="s">
        <v>188</v>
      </c>
      <c r="E147" s="270" t="s">
        <v>522</v>
      </c>
      <c r="F147" s="271" t="s">
        <v>523</v>
      </c>
      <c r="G147" s="272" t="s">
        <v>518</v>
      </c>
      <c r="H147" s="273">
        <v>1</v>
      </c>
      <c r="I147" s="274"/>
      <c r="J147" s="275">
        <f>ROUND(I147*H147,2)</f>
        <v>0</v>
      </c>
      <c r="K147" s="271" t="s">
        <v>1</v>
      </c>
      <c r="L147" s="276"/>
      <c r="M147" s="277" t="s">
        <v>1</v>
      </c>
      <c r="N147" s="278" t="s">
        <v>38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187</v>
      </c>
      <c r="AT147" s="229" t="s">
        <v>188</v>
      </c>
      <c r="AU147" s="229" t="s">
        <v>81</v>
      </c>
      <c r="AY147" s="17" t="s">
        <v>135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81</v>
      </c>
      <c r="BK147" s="230">
        <f>ROUND(I147*H147,2)</f>
        <v>0</v>
      </c>
      <c r="BL147" s="17" t="s">
        <v>142</v>
      </c>
      <c r="BM147" s="229" t="s">
        <v>524</v>
      </c>
    </row>
    <row r="148" spans="1:63" s="12" customFormat="1" ht="25.9" customHeight="1">
      <c r="A148" s="12"/>
      <c r="B148" s="202"/>
      <c r="C148" s="203"/>
      <c r="D148" s="204" t="s">
        <v>72</v>
      </c>
      <c r="E148" s="205" t="s">
        <v>525</v>
      </c>
      <c r="F148" s="205" t="s">
        <v>526</v>
      </c>
      <c r="G148" s="203"/>
      <c r="H148" s="203"/>
      <c r="I148" s="206"/>
      <c r="J148" s="207">
        <f>BK148</f>
        <v>0</v>
      </c>
      <c r="K148" s="203"/>
      <c r="L148" s="208"/>
      <c r="M148" s="209"/>
      <c r="N148" s="210"/>
      <c r="O148" s="210"/>
      <c r="P148" s="211">
        <f>SUM(P149:P176)</f>
        <v>0</v>
      </c>
      <c r="Q148" s="210"/>
      <c r="R148" s="211">
        <f>SUM(R149:R176)</f>
        <v>0</v>
      </c>
      <c r="S148" s="210"/>
      <c r="T148" s="212">
        <f>SUM(T149:T176)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3" t="s">
        <v>81</v>
      </c>
      <c r="AT148" s="214" t="s">
        <v>72</v>
      </c>
      <c r="AU148" s="214" t="s">
        <v>73</v>
      </c>
      <c r="AY148" s="213" t="s">
        <v>135</v>
      </c>
      <c r="BK148" s="215">
        <f>SUM(BK149:BK176)</f>
        <v>0</v>
      </c>
    </row>
    <row r="149" spans="1:65" s="2" customFormat="1" ht="12">
      <c r="A149" s="38"/>
      <c r="B149" s="39"/>
      <c r="C149" s="269" t="s">
        <v>73</v>
      </c>
      <c r="D149" s="269" t="s">
        <v>188</v>
      </c>
      <c r="E149" s="270" t="s">
        <v>465</v>
      </c>
      <c r="F149" s="283" t="s">
        <v>466</v>
      </c>
      <c r="G149" s="272" t="s">
        <v>241</v>
      </c>
      <c r="H149" s="273">
        <v>1</v>
      </c>
      <c r="I149" s="274"/>
      <c r="J149" s="275">
        <f>ROUND(I149*H149,2)</f>
        <v>0</v>
      </c>
      <c r="K149" s="271" t="s">
        <v>1</v>
      </c>
      <c r="L149" s="276"/>
      <c r="M149" s="277" t="s">
        <v>1</v>
      </c>
      <c r="N149" s="278" t="s">
        <v>38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187</v>
      </c>
      <c r="AT149" s="229" t="s">
        <v>188</v>
      </c>
      <c r="AU149" s="229" t="s">
        <v>81</v>
      </c>
      <c r="AY149" s="17" t="s">
        <v>135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81</v>
      </c>
      <c r="BK149" s="230">
        <f>ROUND(I149*H149,2)</f>
        <v>0</v>
      </c>
      <c r="BL149" s="17" t="s">
        <v>142</v>
      </c>
      <c r="BM149" s="229" t="s">
        <v>527</v>
      </c>
    </row>
    <row r="150" spans="1:65" s="2" customFormat="1" ht="24.15" customHeight="1">
      <c r="A150" s="38"/>
      <c r="B150" s="39"/>
      <c r="C150" s="269" t="s">
        <v>73</v>
      </c>
      <c r="D150" s="269" t="s">
        <v>188</v>
      </c>
      <c r="E150" s="270" t="s">
        <v>467</v>
      </c>
      <c r="F150" s="271" t="s">
        <v>468</v>
      </c>
      <c r="G150" s="272" t="s">
        <v>469</v>
      </c>
      <c r="H150" s="273">
        <v>1</v>
      </c>
      <c r="I150" s="274"/>
      <c r="J150" s="275">
        <f>ROUND(I150*H150,2)</f>
        <v>0</v>
      </c>
      <c r="K150" s="271" t="s">
        <v>1</v>
      </c>
      <c r="L150" s="276"/>
      <c r="M150" s="277" t="s">
        <v>1</v>
      </c>
      <c r="N150" s="278" t="s">
        <v>38</v>
      </c>
      <c r="O150" s="91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187</v>
      </c>
      <c r="AT150" s="229" t="s">
        <v>188</v>
      </c>
      <c r="AU150" s="229" t="s">
        <v>81</v>
      </c>
      <c r="AY150" s="17" t="s">
        <v>135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81</v>
      </c>
      <c r="BK150" s="230">
        <f>ROUND(I150*H150,2)</f>
        <v>0</v>
      </c>
      <c r="BL150" s="17" t="s">
        <v>142</v>
      </c>
      <c r="BM150" s="229" t="s">
        <v>528</v>
      </c>
    </row>
    <row r="151" spans="1:65" s="2" customFormat="1" ht="37.8" customHeight="1">
      <c r="A151" s="38"/>
      <c r="B151" s="39"/>
      <c r="C151" s="269" t="s">
        <v>73</v>
      </c>
      <c r="D151" s="269" t="s">
        <v>188</v>
      </c>
      <c r="E151" s="270" t="s">
        <v>470</v>
      </c>
      <c r="F151" s="271" t="s">
        <v>471</v>
      </c>
      <c r="G151" s="272" t="s">
        <v>241</v>
      </c>
      <c r="H151" s="273">
        <v>1</v>
      </c>
      <c r="I151" s="274"/>
      <c r="J151" s="275">
        <f>ROUND(I151*H151,2)</f>
        <v>0</v>
      </c>
      <c r="K151" s="271" t="s">
        <v>1</v>
      </c>
      <c r="L151" s="276"/>
      <c r="M151" s="277" t="s">
        <v>1</v>
      </c>
      <c r="N151" s="278" t="s">
        <v>38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187</v>
      </c>
      <c r="AT151" s="229" t="s">
        <v>188</v>
      </c>
      <c r="AU151" s="229" t="s">
        <v>81</v>
      </c>
      <c r="AY151" s="17" t="s">
        <v>135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81</v>
      </c>
      <c r="BK151" s="230">
        <f>ROUND(I151*H151,2)</f>
        <v>0</v>
      </c>
      <c r="BL151" s="17" t="s">
        <v>142</v>
      </c>
      <c r="BM151" s="229" t="s">
        <v>529</v>
      </c>
    </row>
    <row r="152" spans="1:65" s="2" customFormat="1" ht="37.8" customHeight="1">
      <c r="A152" s="38"/>
      <c r="B152" s="39"/>
      <c r="C152" s="269" t="s">
        <v>73</v>
      </c>
      <c r="D152" s="269" t="s">
        <v>188</v>
      </c>
      <c r="E152" s="270" t="s">
        <v>472</v>
      </c>
      <c r="F152" s="271" t="s">
        <v>473</v>
      </c>
      <c r="G152" s="272" t="s">
        <v>241</v>
      </c>
      <c r="H152" s="273">
        <v>5</v>
      </c>
      <c r="I152" s="274"/>
      <c r="J152" s="275">
        <f>ROUND(I152*H152,2)</f>
        <v>0</v>
      </c>
      <c r="K152" s="271" t="s">
        <v>1</v>
      </c>
      <c r="L152" s="276"/>
      <c r="M152" s="277" t="s">
        <v>1</v>
      </c>
      <c r="N152" s="278" t="s">
        <v>38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187</v>
      </c>
      <c r="AT152" s="229" t="s">
        <v>188</v>
      </c>
      <c r="AU152" s="229" t="s">
        <v>81</v>
      </c>
      <c r="AY152" s="17" t="s">
        <v>135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81</v>
      </c>
      <c r="BK152" s="230">
        <f>ROUND(I152*H152,2)</f>
        <v>0</v>
      </c>
      <c r="BL152" s="17" t="s">
        <v>142</v>
      </c>
      <c r="BM152" s="229" t="s">
        <v>530</v>
      </c>
    </row>
    <row r="153" spans="1:65" s="2" customFormat="1" ht="37.8" customHeight="1">
      <c r="A153" s="38"/>
      <c r="B153" s="39"/>
      <c r="C153" s="269" t="s">
        <v>73</v>
      </c>
      <c r="D153" s="269" t="s">
        <v>188</v>
      </c>
      <c r="E153" s="270" t="s">
        <v>474</v>
      </c>
      <c r="F153" s="271" t="s">
        <v>475</v>
      </c>
      <c r="G153" s="272" t="s">
        <v>241</v>
      </c>
      <c r="H153" s="273">
        <v>1</v>
      </c>
      <c r="I153" s="274"/>
      <c r="J153" s="275">
        <f>ROUND(I153*H153,2)</f>
        <v>0</v>
      </c>
      <c r="K153" s="271" t="s">
        <v>1</v>
      </c>
      <c r="L153" s="276"/>
      <c r="M153" s="277" t="s">
        <v>1</v>
      </c>
      <c r="N153" s="278" t="s">
        <v>38</v>
      </c>
      <c r="O153" s="91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187</v>
      </c>
      <c r="AT153" s="229" t="s">
        <v>188</v>
      </c>
      <c r="AU153" s="229" t="s">
        <v>81</v>
      </c>
      <c r="AY153" s="17" t="s">
        <v>135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81</v>
      </c>
      <c r="BK153" s="230">
        <f>ROUND(I153*H153,2)</f>
        <v>0</v>
      </c>
      <c r="BL153" s="17" t="s">
        <v>142</v>
      </c>
      <c r="BM153" s="229" t="s">
        <v>456</v>
      </c>
    </row>
    <row r="154" spans="1:65" s="2" customFormat="1" ht="37.8" customHeight="1">
      <c r="A154" s="38"/>
      <c r="B154" s="39"/>
      <c r="C154" s="269" t="s">
        <v>73</v>
      </c>
      <c r="D154" s="269" t="s">
        <v>188</v>
      </c>
      <c r="E154" s="270" t="s">
        <v>476</v>
      </c>
      <c r="F154" s="271" t="s">
        <v>477</v>
      </c>
      <c r="G154" s="272" t="s">
        <v>241</v>
      </c>
      <c r="H154" s="273">
        <v>1</v>
      </c>
      <c r="I154" s="274"/>
      <c r="J154" s="275">
        <f>ROUND(I154*H154,2)</f>
        <v>0</v>
      </c>
      <c r="K154" s="271" t="s">
        <v>1</v>
      </c>
      <c r="L154" s="276"/>
      <c r="M154" s="277" t="s">
        <v>1</v>
      </c>
      <c r="N154" s="278" t="s">
        <v>38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187</v>
      </c>
      <c r="AT154" s="229" t="s">
        <v>188</v>
      </c>
      <c r="AU154" s="229" t="s">
        <v>81</v>
      </c>
      <c r="AY154" s="17" t="s">
        <v>135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81</v>
      </c>
      <c r="BK154" s="230">
        <f>ROUND(I154*H154,2)</f>
        <v>0</v>
      </c>
      <c r="BL154" s="17" t="s">
        <v>142</v>
      </c>
      <c r="BM154" s="229" t="s">
        <v>531</v>
      </c>
    </row>
    <row r="155" spans="1:65" s="2" customFormat="1" ht="37.8" customHeight="1">
      <c r="A155" s="38"/>
      <c r="B155" s="39"/>
      <c r="C155" s="269" t="s">
        <v>73</v>
      </c>
      <c r="D155" s="269" t="s">
        <v>188</v>
      </c>
      <c r="E155" s="270" t="s">
        <v>532</v>
      </c>
      <c r="F155" s="271" t="s">
        <v>533</v>
      </c>
      <c r="G155" s="272" t="s">
        <v>241</v>
      </c>
      <c r="H155" s="273">
        <v>1</v>
      </c>
      <c r="I155" s="274"/>
      <c r="J155" s="275">
        <f>ROUND(I155*H155,2)</f>
        <v>0</v>
      </c>
      <c r="K155" s="271" t="s">
        <v>1</v>
      </c>
      <c r="L155" s="276"/>
      <c r="M155" s="277" t="s">
        <v>1</v>
      </c>
      <c r="N155" s="278" t="s">
        <v>38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187</v>
      </c>
      <c r="AT155" s="229" t="s">
        <v>188</v>
      </c>
      <c r="AU155" s="229" t="s">
        <v>81</v>
      </c>
      <c r="AY155" s="17" t="s">
        <v>135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81</v>
      </c>
      <c r="BK155" s="230">
        <f>ROUND(I155*H155,2)</f>
        <v>0</v>
      </c>
      <c r="BL155" s="17" t="s">
        <v>142</v>
      </c>
      <c r="BM155" s="229" t="s">
        <v>534</v>
      </c>
    </row>
    <row r="156" spans="1:65" s="2" customFormat="1" ht="37.8" customHeight="1">
      <c r="A156" s="38"/>
      <c r="B156" s="39"/>
      <c r="C156" s="269" t="s">
        <v>73</v>
      </c>
      <c r="D156" s="269" t="s">
        <v>188</v>
      </c>
      <c r="E156" s="270" t="s">
        <v>535</v>
      </c>
      <c r="F156" s="271" t="s">
        <v>536</v>
      </c>
      <c r="G156" s="272" t="s">
        <v>241</v>
      </c>
      <c r="H156" s="273">
        <v>1</v>
      </c>
      <c r="I156" s="274"/>
      <c r="J156" s="275">
        <f>ROUND(I156*H156,2)</f>
        <v>0</v>
      </c>
      <c r="K156" s="271" t="s">
        <v>1</v>
      </c>
      <c r="L156" s="276"/>
      <c r="M156" s="277" t="s">
        <v>1</v>
      </c>
      <c r="N156" s="278" t="s">
        <v>38</v>
      </c>
      <c r="O156" s="91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187</v>
      </c>
      <c r="AT156" s="229" t="s">
        <v>188</v>
      </c>
      <c r="AU156" s="229" t="s">
        <v>81</v>
      </c>
      <c r="AY156" s="17" t="s">
        <v>135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81</v>
      </c>
      <c r="BK156" s="230">
        <f>ROUND(I156*H156,2)</f>
        <v>0</v>
      </c>
      <c r="BL156" s="17" t="s">
        <v>142</v>
      </c>
      <c r="BM156" s="229" t="s">
        <v>537</v>
      </c>
    </row>
    <row r="157" spans="1:65" s="2" customFormat="1" ht="16.5" customHeight="1">
      <c r="A157" s="38"/>
      <c r="B157" s="39"/>
      <c r="C157" s="269" t="s">
        <v>73</v>
      </c>
      <c r="D157" s="269" t="s">
        <v>188</v>
      </c>
      <c r="E157" s="270" t="s">
        <v>478</v>
      </c>
      <c r="F157" s="271" t="s">
        <v>479</v>
      </c>
      <c r="G157" s="272" t="s">
        <v>241</v>
      </c>
      <c r="H157" s="273">
        <v>9</v>
      </c>
      <c r="I157" s="274"/>
      <c r="J157" s="275">
        <f>ROUND(I157*H157,2)</f>
        <v>0</v>
      </c>
      <c r="K157" s="271" t="s">
        <v>1</v>
      </c>
      <c r="L157" s="276"/>
      <c r="M157" s="277" t="s">
        <v>1</v>
      </c>
      <c r="N157" s="278" t="s">
        <v>38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187</v>
      </c>
      <c r="AT157" s="229" t="s">
        <v>188</v>
      </c>
      <c r="AU157" s="229" t="s">
        <v>81</v>
      </c>
      <c r="AY157" s="17" t="s">
        <v>135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81</v>
      </c>
      <c r="BK157" s="230">
        <f>ROUND(I157*H157,2)</f>
        <v>0</v>
      </c>
      <c r="BL157" s="17" t="s">
        <v>142</v>
      </c>
      <c r="BM157" s="229" t="s">
        <v>538</v>
      </c>
    </row>
    <row r="158" spans="1:65" s="2" customFormat="1" ht="33" customHeight="1">
      <c r="A158" s="38"/>
      <c r="B158" s="39"/>
      <c r="C158" s="269" t="s">
        <v>73</v>
      </c>
      <c r="D158" s="269" t="s">
        <v>188</v>
      </c>
      <c r="E158" s="270" t="s">
        <v>480</v>
      </c>
      <c r="F158" s="271" t="s">
        <v>481</v>
      </c>
      <c r="G158" s="272" t="s">
        <v>241</v>
      </c>
      <c r="H158" s="273">
        <v>9</v>
      </c>
      <c r="I158" s="274"/>
      <c r="J158" s="275">
        <f>ROUND(I158*H158,2)</f>
        <v>0</v>
      </c>
      <c r="K158" s="271" t="s">
        <v>1</v>
      </c>
      <c r="L158" s="276"/>
      <c r="M158" s="277" t="s">
        <v>1</v>
      </c>
      <c r="N158" s="278" t="s">
        <v>38</v>
      </c>
      <c r="O158" s="91"/>
      <c r="P158" s="227">
        <f>O158*H158</f>
        <v>0</v>
      </c>
      <c r="Q158" s="227">
        <v>0</v>
      </c>
      <c r="R158" s="227">
        <f>Q158*H158</f>
        <v>0</v>
      </c>
      <c r="S158" s="227">
        <v>0</v>
      </c>
      <c r="T158" s="228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9" t="s">
        <v>187</v>
      </c>
      <c r="AT158" s="229" t="s">
        <v>188</v>
      </c>
      <c r="AU158" s="229" t="s">
        <v>81</v>
      </c>
      <c r="AY158" s="17" t="s">
        <v>135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17" t="s">
        <v>81</v>
      </c>
      <c r="BK158" s="230">
        <f>ROUND(I158*H158,2)</f>
        <v>0</v>
      </c>
      <c r="BL158" s="17" t="s">
        <v>142</v>
      </c>
      <c r="BM158" s="229" t="s">
        <v>539</v>
      </c>
    </row>
    <row r="159" spans="1:65" s="2" customFormat="1" ht="44.25" customHeight="1">
      <c r="A159" s="38"/>
      <c r="B159" s="39"/>
      <c r="C159" s="269" t="s">
        <v>73</v>
      </c>
      <c r="D159" s="269" t="s">
        <v>188</v>
      </c>
      <c r="E159" s="270" t="s">
        <v>482</v>
      </c>
      <c r="F159" s="271" t="s">
        <v>483</v>
      </c>
      <c r="G159" s="272" t="s">
        <v>241</v>
      </c>
      <c r="H159" s="273">
        <v>1</v>
      </c>
      <c r="I159" s="274"/>
      <c r="J159" s="275">
        <f>ROUND(I159*H159,2)</f>
        <v>0</v>
      </c>
      <c r="K159" s="271" t="s">
        <v>1</v>
      </c>
      <c r="L159" s="276"/>
      <c r="M159" s="277" t="s">
        <v>1</v>
      </c>
      <c r="N159" s="278" t="s">
        <v>38</v>
      </c>
      <c r="O159" s="91"/>
      <c r="P159" s="227">
        <f>O159*H159</f>
        <v>0</v>
      </c>
      <c r="Q159" s="227">
        <v>0</v>
      </c>
      <c r="R159" s="227">
        <f>Q159*H159</f>
        <v>0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187</v>
      </c>
      <c r="AT159" s="229" t="s">
        <v>188</v>
      </c>
      <c r="AU159" s="229" t="s">
        <v>81</v>
      </c>
      <c r="AY159" s="17" t="s">
        <v>135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81</v>
      </c>
      <c r="BK159" s="230">
        <f>ROUND(I159*H159,2)</f>
        <v>0</v>
      </c>
      <c r="BL159" s="17" t="s">
        <v>142</v>
      </c>
      <c r="BM159" s="229" t="s">
        <v>540</v>
      </c>
    </row>
    <row r="160" spans="1:65" s="2" customFormat="1" ht="44.25" customHeight="1">
      <c r="A160" s="38"/>
      <c r="B160" s="39"/>
      <c r="C160" s="269" t="s">
        <v>73</v>
      </c>
      <c r="D160" s="269" t="s">
        <v>188</v>
      </c>
      <c r="E160" s="270" t="s">
        <v>484</v>
      </c>
      <c r="F160" s="271" t="s">
        <v>485</v>
      </c>
      <c r="G160" s="272" t="s">
        <v>241</v>
      </c>
      <c r="H160" s="273">
        <v>2</v>
      </c>
      <c r="I160" s="274"/>
      <c r="J160" s="275">
        <f>ROUND(I160*H160,2)</f>
        <v>0</v>
      </c>
      <c r="K160" s="271" t="s">
        <v>1</v>
      </c>
      <c r="L160" s="276"/>
      <c r="M160" s="277" t="s">
        <v>1</v>
      </c>
      <c r="N160" s="278" t="s">
        <v>38</v>
      </c>
      <c r="O160" s="91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9" t="s">
        <v>187</v>
      </c>
      <c r="AT160" s="229" t="s">
        <v>188</v>
      </c>
      <c r="AU160" s="229" t="s">
        <v>81</v>
      </c>
      <c r="AY160" s="17" t="s">
        <v>135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7" t="s">
        <v>81</v>
      </c>
      <c r="BK160" s="230">
        <f>ROUND(I160*H160,2)</f>
        <v>0</v>
      </c>
      <c r="BL160" s="17" t="s">
        <v>142</v>
      </c>
      <c r="BM160" s="229" t="s">
        <v>376</v>
      </c>
    </row>
    <row r="161" spans="1:65" s="2" customFormat="1" ht="44.25" customHeight="1">
      <c r="A161" s="38"/>
      <c r="B161" s="39"/>
      <c r="C161" s="269" t="s">
        <v>73</v>
      </c>
      <c r="D161" s="269" t="s">
        <v>188</v>
      </c>
      <c r="E161" s="270" t="s">
        <v>541</v>
      </c>
      <c r="F161" s="271" t="s">
        <v>542</v>
      </c>
      <c r="G161" s="272" t="s">
        <v>241</v>
      </c>
      <c r="H161" s="273">
        <v>1</v>
      </c>
      <c r="I161" s="274"/>
      <c r="J161" s="275">
        <f>ROUND(I161*H161,2)</f>
        <v>0</v>
      </c>
      <c r="K161" s="271" t="s">
        <v>1</v>
      </c>
      <c r="L161" s="276"/>
      <c r="M161" s="277" t="s">
        <v>1</v>
      </c>
      <c r="N161" s="278" t="s">
        <v>38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187</v>
      </c>
      <c r="AT161" s="229" t="s">
        <v>188</v>
      </c>
      <c r="AU161" s="229" t="s">
        <v>81</v>
      </c>
      <c r="AY161" s="17" t="s">
        <v>135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81</v>
      </c>
      <c r="BK161" s="230">
        <f>ROUND(I161*H161,2)</f>
        <v>0</v>
      </c>
      <c r="BL161" s="17" t="s">
        <v>142</v>
      </c>
      <c r="BM161" s="229" t="s">
        <v>543</v>
      </c>
    </row>
    <row r="162" spans="1:65" s="2" customFormat="1" ht="44.25" customHeight="1">
      <c r="A162" s="38"/>
      <c r="B162" s="39"/>
      <c r="C162" s="269" t="s">
        <v>73</v>
      </c>
      <c r="D162" s="269" t="s">
        <v>188</v>
      </c>
      <c r="E162" s="270" t="s">
        <v>494</v>
      </c>
      <c r="F162" s="271" t="s">
        <v>495</v>
      </c>
      <c r="G162" s="272" t="s">
        <v>241</v>
      </c>
      <c r="H162" s="273">
        <v>1</v>
      </c>
      <c r="I162" s="274"/>
      <c r="J162" s="275">
        <f>ROUND(I162*H162,2)</f>
        <v>0</v>
      </c>
      <c r="K162" s="271" t="s">
        <v>1</v>
      </c>
      <c r="L162" s="276"/>
      <c r="M162" s="277" t="s">
        <v>1</v>
      </c>
      <c r="N162" s="278" t="s">
        <v>38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187</v>
      </c>
      <c r="AT162" s="229" t="s">
        <v>188</v>
      </c>
      <c r="AU162" s="229" t="s">
        <v>81</v>
      </c>
      <c r="AY162" s="17" t="s">
        <v>135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81</v>
      </c>
      <c r="BK162" s="230">
        <f>ROUND(I162*H162,2)</f>
        <v>0</v>
      </c>
      <c r="BL162" s="17" t="s">
        <v>142</v>
      </c>
      <c r="BM162" s="229" t="s">
        <v>544</v>
      </c>
    </row>
    <row r="163" spans="1:65" s="2" customFormat="1" ht="44.25" customHeight="1">
      <c r="A163" s="38"/>
      <c r="B163" s="39"/>
      <c r="C163" s="269" t="s">
        <v>73</v>
      </c>
      <c r="D163" s="269" t="s">
        <v>188</v>
      </c>
      <c r="E163" s="270" t="s">
        <v>492</v>
      </c>
      <c r="F163" s="271" t="s">
        <v>493</v>
      </c>
      <c r="G163" s="272" t="s">
        <v>241</v>
      </c>
      <c r="H163" s="273">
        <v>1</v>
      </c>
      <c r="I163" s="274"/>
      <c r="J163" s="275">
        <f>ROUND(I163*H163,2)</f>
        <v>0</v>
      </c>
      <c r="K163" s="271" t="s">
        <v>1</v>
      </c>
      <c r="L163" s="276"/>
      <c r="M163" s="277" t="s">
        <v>1</v>
      </c>
      <c r="N163" s="278" t="s">
        <v>38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187</v>
      </c>
      <c r="AT163" s="229" t="s">
        <v>188</v>
      </c>
      <c r="AU163" s="229" t="s">
        <v>81</v>
      </c>
      <c r="AY163" s="17" t="s">
        <v>135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81</v>
      </c>
      <c r="BK163" s="230">
        <f>ROUND(I163*H163,2)</f>
        <v>0</v>
      </c>
      <c r="BL163" s="17" t="s">
        <v>142</v>
      </c>
      <c r="BM163" s="229" t="s">
        <v>545</v>
      </c>
    </row>
    <row r="164" spans="1:65" s="2" customFormat="1" ht="44.25" customHeight="1">
      <c r="A164" s="38"/>
      <c r="B164" s="39"/>
      <c r="C164" s="269" t="s">
        <v>73</v>
      </c>
      <c r="D164" s="269" t="s">
        <v>188</v>
      </c>
      <c r="E164" s="270" t="s">
        <v>546</v>
      </c>
      <c r="F164" s="271" t="s">
        <v>547</v>
      </c>
      <c r="G164" s="272" t="s">
        <v>241</v>
      </c>
      <c r="H164" s="273">
        <v>2</v>
      </c>
      <c r="I164" s="274"/>
      <c r="J164" s="275">
        <f>ROUND(I164*H164,2)</f>
        <v>0</v>
      </c>
      <c r="K164" s="271" t="s">
        <v>1</v>
      </c>
      <c r="L164" s="276"/>
      <c r="M164" s="277" t="s">
        <v>1</v>
      </c>
      <c r="N164" s="278" t="s">
        <v>38</v>
      </c>
      <c r="O164" s="91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9" t="s">
        <v>187</v>
      </c>
      <c r="AT164" s="229" t="s">
        <v>188</v>
      </c>
      <c r="AU164" s="229" t="s">
        <v>81</v>
      </c>
      <c r="AY164" s="17" t="s">
        <v>135</v>
      </c>
      <c r="BE164" s="230">
        <f>IF(N164="základní",J164,0)</f>
        <v>0</v>
      </c>
      <c r="BF164" s="230">
        <f>IF(N164="snížená",J164,0)</f>
        <v>0</v>
      </c>
      <c r="BG164" s="230">
        <f>IF(N164="zákl. přenesená",J164,0)</f>
        <v>0</v>
      </c>
      <c r="BH164" s="230">
        <f>IF(N164="sníž. přenesená",J164,0)</f>
        <v>0</v>
      </c>
      <c r="BI164" s="230">
        <f>IF(N164="nulová",J164,0)</f>
        <v>0</v>
      </c>
      <c r="BJ164" s="17" t="s">
        <v>81</v>
      </c>
      <c r="BK164" s="230">
        <f>ROUND(I164*H164,2)</f>
        <v>0</v>
      </c>
      <c r="BL164" s="17" t="s">
        <v>142</v>
      </c>
      <c r="BM164" s="229" t="s">
        <v>548</v>
      </c>
    </row>
    <row r="165" spans="1:65" s="2" customFormat="1" ht="24.15" customHeight="1">
      <c r="A165" s="38"/>
      <c r="B165" s="39"/>
      <c r="C165" s="269" t="s">
        <v>73</v>
      </c>
      <c r="D165" s="269" t="s">
        <v>188</v>
      </c>
      <c r="E165" s="270" t="s">
        <v>496</v>
      </c>
      <c r="F165" s="271" t="s">
        <v>497</v>
      </c>
      <c r="G165" s="272" t="s">
        <v>498</v>
      </c>
      <c r="H165" s="273">
        <v>60</v>
      </c>
      <c r="I165" s="274"/>
      <c r="J165" s="275">
        <f>ROUND(I165*H165,2)</f>
        <v>0</v>
      </c>
      <c r="K165" s="271" t="s">
        <v>1</v>
      </c>
      <c r="L165" s="276"/>
      <c r="M165" s="277" t="s">
        <v>1</v>
      </c>
      <c r="N165" s="278" t="s">
        <v>38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187</v>
      </c>
      <c r="AT165" s="229" t="s">
        <v>188</v>
      </c>
      <c r="AU165" s="229" t="s">
        <v>81</v>
      </c>
      <c r="AY165" s="17" t="s">
        <v>135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81</v>
      </c>
      <c r="BK165" s="230">
        <f>ROUND(I165*H165,2)</f>
        <v>0</v>
      </c>
      <c r="BL165" s="17" t="s">
        <v>142</v>
      </c>
      <c r="BM165" s="229" t="s">
        <v>549</v>
      </c>
    </row>
    <row r="166" spans="1:65" s="2" customFormat="1" ht="24.15" customHeight="1">
      <c r="A166" s="38"/>
      <c r="B166" s="39"/>
      <c r="C166" s="269" t="s">
        <v>73</v>
      </c>
      <c r="D166" s="269" t="s">
        <v>188</v>
      </c>
      <c r="E166" s="270" t="s">
        <v>499</v>
      </c>
      <c r="F166" s="271" t="s">
        <v>500</v>
      </c>
      <c r="G166" s="272" t="s">
        <v>498</v>
      </c>
      <c r="H166" s="273">
        <v>32</v>
      </c>
      <c r="I166" s="274"/>
      <c r="J166" s="275">
        <f>ROUND(I166*H166,2)</f>
        <v>0</v>
      </c>
      <c r="K166" s="271" t="s">
        <v>1</v>
      </c>
      <c r="L166" s="276"/>
      <c r="M166" s="277" t="s">
        <v>1</v>
      </c>
      <c r="N166" s="278" t="s">
        <v>38</v>
      </c>
      <c r="O166" s="91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9" t="s">
        <v>187</v>
      </c>
      <c r="AT166" s="229" t="s">
        <v>188</v>
      </c>
      <c r="AU166" s="229" t="s">
        <v>81</v>
      </c>
      <c r="AY166" s="17" t="s">
        <v>135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17" t="s">
        <v>81</v>
      </c>
      <c r="BK166" s="230">
        <f>ROUND(I166*H166,2)</f>
        <v>0</v>
      </c>
      <c r="BL166" s="17" t="s">
        <v>142</v>
      </c>
      <c r="BM166" s="229" t="s">
        <v>550</v>
      </c>
    </row>
    <row r="167" spans="1:65" s="2" customFormat="1" ht="24.15" customHeight="1">
      <c r="A167" s="38"/>
      <c r="B167" s="39"/>
      <c r="C167" s="269" t="s">
        <v>73</v>
      </c>
      <c r="D167" s="269" t="s">
        <v>188</v>
      </c>
      <c r="E167" s="270" t="s">
        <v>501</v>
      </c>
      <c r="F167" s="271" t="s">
        <v>502</v>
      </c>
      <c r="G167" s="272" t="s">
        <v>498</v>
      </c>
      <c r="H167" s="273">
        <v>85</v>
      </c>
      <c r="I167" s="274"/>
      <c r="J167" s="275">
        <f>ROUND(I167*H167,2)</f>
        <v>0</v>
      </c>
      <c r="K167" s="271" t="s">
        <v>1</v>
      </c>
      <c r="L167" s="276"/>
      <c r="M167" s="277" t="s">
        <v>1</v>
      </c>
      <c r="N167" s="278" t="s">
        <v>38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187</v>
      </c>
      <c r="AT167" s="229" t="s">
        <v>188</v>
      </c>
      <c r="AU167" s="229" t="s">
        <v>81</v>
      </c>
      <c r="AY167" s="17" t="s">
        <v>135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81</v>
      </c>
      <c r="BK167" s="230">
        <f>ROUND(I167*H167,2)</f>
        <v>0</v>
      </c>
      <c r="BL167" s="17" t="s">
        <v>142</v>
      </c>
      <c r="BM167" s="229" t="s">
        <v>551</v>
      </c>
    </row>
    <row r="168" spans="1:65" s="2" customFormat="1" ht="24.15" customHeight="1">
      <c r="A168" s="38"/>
      <c r="B168" s="39"/>
      <c r="C168" s="269" t="s">
        <v>73</v>
      </c>
      <c r="D168" s="269" t="s">
        <v>188</v>
      </c>
      <c r="E168" s="270" t="s">
        <v>503</v>
      </c>
      <c r="F168" s="271" t="s">
        <v>504</v>
      </c>
      <c r="G168" s="272" t="s">
        <v>498</v>
      </c>
      <c r="H168" s="273">
        <v>20</v>
      </c>
      <c r="I168" s="274"/>
      <c r="J168" s="275">
        <f>ROUND(I168*H168,2)</f>
        <v>0</v>
      </c>
      <c r="K168" s="271" t="s">
        <v>1</v>
      </c>
      <c r="L168" s="276"/>
      <c r="M168" s="277" t="s">
        <v>1</v>
      </c>
      <c r="N168" s="278" t="s">
        <v>38</v>
      </c>
      <c r="O168" s="91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9" t="s">
        <v>187</v>
      </c>
      <c r="AT168" s="229" t="s">
        <v>188</v>
      </c>
      <c r="AU168" s="229" t="s">
        <v>81</v>
      </c>
      <c r="AY168" s="17" t="s">
        <v>135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17" t="s">
        <v>81</v>
      </c>
      <c r="BK168" s="230">
        <f>ROUND(I168*H168,2)</f>
        <v>0</v>
      </c>
      <c r="BL168" s="17" t="s">
        <v>142</v>
      </c>
      <c r="BM168" s="229" t="s">
        <v>552</v>
      </c>
    </row>
    <row r="169" spans="1:65" s="2" customFormat="1" ht="24.15" customHeight="1">
      <c r="A169" s="38"/>
      <c r="B169" s="39"/>
      <c r="C169" s="269" t="s">
        <v>73</v>
      </c>
      <c r="D169" s="269" t="s">
        <v>188</v>
      </c>
      <c r="E169" s="270" t="s">
        <v>507</v>
      </c>
      <c r="F169" s="271" t="s">
        <v>508</v>
      </c>
      <c r="G169" s="272" t="s">
        <v>498</v>
      </c>
      <c r="H169" s="273">
        <v>15</v>
      </c>
      <c r="I169" s="274"/>
      <c r="J169" s="275">
        <f>ROUND(I169*H169,2)</f>
        <v>0</v>
      </c>
      <c r="K169" s="271" t="s">
        <v>1</v>
      </c>
      <c r="L169" s="276"/>
      <c r="M169" s="277" t="s">
        <v>1</v>
      </c>
      <c r="N169" s="278" t="s">
        <v>38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187</v>
      </c>
      <c r="AT169" s="229" t="s">
        <v>188</v>
      </c>
      <c r="AU169" s="229" t="s">
        <v>81</v>
      </c>
      <c r="AY169" s="17" t="s">
        <v>135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81</v>
      </c>
      <c r="BK169" s="230">
        <f>ROUND(I169*H169,2)</f>
        <v>0</v>
      </c>
      <c r="BL169" s="17" t="s">
        <v>142</v>
      </c>
      <c r="BM169" s="229" t="s">
        <v>553</v>
      </c>
    </row>
    <row r="170" spans="1:65" s="2" customFormat="1" ht="24.15" customHeight="1">
      <c r="A170" s="38"/>
      <c r="B170" s="39"/>
      <c r="C170" s="269" t="s">
        <v>73</v>
      </c>
      <c r="D170" s="269" t="s">
        <v>188</v>
      </c>
      <c r="E170" s="270" t="s">
        <v>509</v>
      </c>
      <c r="F170" s="271" t="s">
        <v>510</v>
      </c>
      <c r="G170" s="272" t="s">
        <v>498</v>
      </c>
      <c r="H170" s="273">
        <v>30</v>
      </c>
      <c r="I170" s="274"/>
      <c r="J170" s="275">
        <f>ROUND(I170*H170,2)</f>
        <v>0</v>
      </c>
      <c r="K170" s="271" t="s">
        <v>1</v>
      </c>
      <c r="L170" s="276"/>
      <c r="M170" s="277" t="s">
        <v>1</v>
      </c>
      <c r="N170" s="278" t="s">
        <v>38</v>
      </c>
      <c r="O170" s="91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9" t="s">
        <v>187</v>
      </c>
      <c r="AT170" s="229" t="s">
        <v>188</v>
      </c>
      <c r="AU170" s="229" t="s">
        <v>81</v>
      </c>
      <c r="AY170" s="17" t="s">
        <v>135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7" t="s">
        <v>81</v>
      </c>
      <c r="BK170" s="230">
        <f>ROUND(I170*H170,2)</f>
        <v>0</v>
      </c>
      <c r="BL170" s="17" t="s">
        <v>142</v>
      </c>
      <c r="BM170" s="229" t="s">
        <v>554</v>
      </c>
    </row>
    <row r="171" spans="1:65" s="2" customFormat="1" ht="16.5" customHeight="1">
      <c r="A171" s="38"/>
      <c r="B171" s="39"/>
      <c r="C171" s="269" t="s">
        <v>73</v>
      </c>
      <c r="D171" s="269" t="s">
        <v>188</v>
      </c>
      <c r="E171" s="270" t="s">
        <v>511</v>
      </c>
      <c r="F171" s="271" t="s">
        <v>512</v>
      </c>
      <c r="G171" s="272" t="s">
        <v>513</v>
      </c>
      <c r="H171" s="273">
        <v>12</v>
      </c>
      <c r="I171" s="274"/>
      <c r="J171" s="275">
        <f>ROUND(I171*H171,2)</f>
        <v>0</v>
      </c>
      <c r="K171" s="271" t="s">
        <v>1</v>
      </c>
      <c r="L171" s="276"/>
      <c r="M171" s="277" t="s">
        <v>1</v>
      </c>
      <c r="N171" s="278" t="s">
        <v>38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187</v>
      </c>
      <c r="AT171" s="229" t="s">
        <v>188</v>
      </c>
      <c r="AU171" s="229" t="s">
        <v>81</v>
      </c>
      <c r="AY171" s="17" t="s">
        <v>135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81</v>
      </c>
      <c r="BK171" s="230">
        <f>ROUND(I171*H171,2)</f>
        <v>0</v>
      </c>
      <c r="BL171" s="17" t="s">
        <v>142</v>
      </c>
      <c r="BM171" s="229" t="s">
        <v>84</v>
      </c>
    </row>
    <row r="172" spans="1:65" s="2" customFormat="1" ht="16.5" customHeight="1">
      <c r="A172" s="38"/>
      <c r="B172" s="39"/>
      <c r="C172" s="269" t="s">
        <v>73</v>
      </c>
      <c r="D172" s="269" t="s">
        <v>188</v>
      </c>
      <c r="E172" s="270" t="s">
        <v>555</v>
      </c>
      <c r="F172" s="271" t="s">
        <v>556</v>
      </c>
      <c r="G172" s="272" t="s">
        <v>518</v>
      </c>
      <c r="H172" s="273">
        <v>0</v>
      </c>
      <c r="I172" s="274"/>
      <c r="J172" s="275">
        <f>ROUND(I172*H172,2)</f>
        <v>0</v>
      </c>
      <c r="K172" s="271" t="s">
        <v>1</v>
      </c>
      <c r="L172" s="276"/>
      <c r="M172" s="277" t="s">
        <v>1</v>
      </c>
      <c r="N172" s="278" t="s">
        <v>38</v>
      </c>
      <c r="O172" s="91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187</v>
      </c>
      <c r="AT172" s="229" t="s">
        <v>188</v>
      </c>
      <c r="AU172" s="229" t="s">
        <v>81</v>
      </c>
      <c r="AY172" s="17" t="s">
        <v>135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81</v>
      </c>
      <c r="BK172" s="230">
        <f>ROUND(I172*H172,2)</f>
        <v>0</v>
      </c>
      <c r="BL172" s="17" t="s">
        <v>142</v>
      </c>
      <c r="BM172" s="229" t="s">
        <v>557</v>
      </c>
    </row>
    <row r="173" spans="1:65" s="2" customFormat="1" ht="66.75" customHeight="1">
      <c r="A173" s="38"/>
      <c r="B173" s="39"/>
      <c r="C173" s="269" t="s">
        <v>73</v>
      </c>
      <c r="D173" s="269" t="s">
        <v>188</v>
      </c>
      <c r="E173" s="270" t="s">
        <v>514</v>
      </c>
      <c r="F173" s="271" t="s">
        <v>515</v>
      </c>
      <c r="G173" s="272" t="s">
        <v>498</v>
      </c>
      <c r="H173" s="273">
        <v>40</v>
      </c>
      <c r="I173" s="274"/>
      <c r="J173" s="275">
        <f>ROUND(I173*H173,2)</f>
        <v>0</v>
      </c>
      <c r="K173" s="271" t="s">
        <v>1</v>
      </c>
      <c r="L173" s="276"/>
      <c r="M173" s="277" t="s">
        <v>1</v>
      </c>
      <c r="N173" s="278" t="s">
        <v>38</v>
      </c>
      <c r="O173" s="91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187</v>
      </c>
      <c r="AT173" s="229" t="s">
        <v>188</v>
      </c>
      <c r="AU173" s="229" t="s">
        <v>81</v>
      </c>
      <c r="AY173" s="17" t="s">
        <v>135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81</v>
      </c>
      <c r="BK173" s="230">
        <f>ROUND(I173*H173,2)</f>
        <v>0</v>
      </c>
      <c r="BL173" s="17" t="s">
        <v>142</v>
      </c>
      <c r="BM173" s="229" t="s">
        <v>558</v>
      </c>
    </row>
    <row r="174" spans="1:65" s="2" customFormat="1" ht="24.15" customHeight="1">
      <c r="A174" s="38"/>
      <c r="B174" s="39"/>
      <c r="C174" s="269" t="s">
        <v>73</v>
      </c>
      <c r="D174" s="269" t="s">
        <v>188</v>
      </c>
      <c r="E174" s="270" t="s">
        <v>559</v>
      </c>
      <c r="F174" s="271" t="s">
        <v>560</v>
      </c>
      <c r="G174" s="272" t="s">
        <v>518</v>
      </c>
      <c r="H174" s="273">
        <v>1</v>
      </c>
      <c r="I174" s="274"/>
      <c r="J174" s="275">
        <f>ROUND(I174*H174,2)</f>
        <v>0</v>
      </c>
      <c r="K174" s="271" t="s">
        <v>1</v>
      </c>
      <c r="L174" s="276"/>
      <c r="M174" s="277" t="s">
        <v>1</v>
      </c>
      <c r="N174" s="278" t="s">
        <v>38</v>
      </c>
      <c r="O174" s="91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9" t="s">
        <v>187</v>
      </c>
      <c r="AT174" s="229" t="s">
        <v>188</v>
      </c>
      <c r="AU174" s="229" t="s">
        <v>81</v>
      </c>
      <c r="AY174" s="17" t="s">
        <v>135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7" t="s">
        <v>81</v>
      </c>
      <c r="BK174" s="230">
        <f>ROUND(I174*H174,2)</f>
        <v>0</v>
      </c>
      <c r="BL174" s="17" t="s">
        <v>142</v>
      </c>
      <c r="BM174" s="229" t="s">
        <v>561</v>
      </c>
    </row>
    <row r="175" spans="1:65" s="2" customFormat="1" ht="33" customHeight="1">
      <c r="A175" s="38"/>
      <c r="B175" s="39"/>
      <c r="C175" s="269" t="s">
        <v>73</v>
      </c>
      <c r="D175" s="269" t="s">
        <v>188</v>
      </c>
      <c r="E175" s="270" t="s">
        <v>519</v>
      </c>
      <c r="F175" s="271" t="s">
        <v>520</v>
      </c>
      <c r="G175" s="272" t="s">
        <v>518</v>
      </c>
      <c r="H175" s="273">
        <v>1</v>
      </c>
      <c r="I175" s="274"/>
      <c r="J175" s="275">
        <f>ROUND(I175*H175,2)</f>
        <v>0</v>
      </c>
      <c r="K175" s="271" t="s">
        <v>1</v>
      </c>
      <c r="L175" s="276"/>
      <c r="M175" s="277" t="s">
        <v>1</v>
      </c>
      <c r="N175" s="278" t="s">
        <v>38</v>
      </c>
      <c r="O175" s="91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9" t="s">
        <v>187</v>
      </c>
      <c r="AT175" s="229" t="s">
        <v>188</v>
      </c>
      <c r="AU175" s="229" t="s">
        <v>81</v>
      </c>
      <c r="AY175" s="17" t="s">
        <v>135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7" t="s">
        <v>81</v>
      </c>
      <c r="BK175" s="230">
        <f>ROUND(I175*H175,2)</f>
        <v>0</v>
      </c>
      <c r="BL175" s="17" t="s">
        <v>142</v>
      </c>
      <c r="BM175" s="229" t="s">
        <v>562</v>
      </c>
    </row>
    <row r="176" spans="1:65" s="2" customFormat="1" ht="16.5" customHeight="1">
      <c r="A176" s="38"/>
      <c r="B176" s="39"/>
      <c r="C176" s="269" t="s">
        <v>73</v>
      </c>
      <c r="D176" s="269" t="s">
        <v>188</v>
      </c>
      <c r="E176" s="270" t="s">
        <v>563</v>
      </c>
      <c r="F176" s="271" t="s">
        <v>564</v>
      </c>
      <c r="G176" s="272" t="s">
        <v>518</v>
      </c>
      <c r="H176" s="273">
        <v>1</v>
      </c>
      <c r="I176" s="274"/>
      <c r="J176" s="275">
        <f>ROUND(I176*H176,2)</f>
        <v>0</v>
      </c>
      <c r="K176" s="271" t="s">
        <v>1</v>
      </c>
      <c r="L176" s="276"/>
      <c r="M176" s="277" t="s">
        <v>1</v>
      </c>
      <c r="N176" s="278" t="s">
        <v>38</v>
      </c>
      <c r="O176" s="91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187</v>
      </c>
      <c r="AT176" s="229" t="s">
        <v>188</v>
      </c>
      <c r="AU176" s="229" t="s">
        <v>81</v>
      </c>
      <c r="AY176" s="17" t="s">
        <v>135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81</v>
      </c>
      <c r="BK176" s="230">
        <f>ROUND(I176*H176,2)</f>
        <v>0</v>
      </c>
      <c r="BL176" s="17" t="s">
        <v>142</v>
      </c>
      <c r="BM176" s="229" t="s">
        <v>565</v>
      </c>
    </row>
    <row r="177" spans="1:63" s="12" customFormat="1" ht="25.9" customHeight="1">
      <c r="A177" s="12"/>
      <c r="B177" s="202"/>
      <c r="C177" s="203"/>
      <c r="D177" s="204" t="s">
        <v>72</v>
      </c>
      <c r="E177" s="205" t="s">
        <v>566</v>
      </c>
      <c r="F177" s="205" t="s">
        <v>567</v>
      </c>
      <c r="G177" s="203"/>
      <c r="H177" s="203"/>
      <c r="I177" s="206"/>
      <c r="J177" s="207">
        <f>BK177</f>
        <v>0</v>
      </c>
      <c r="K177" s="203"/>
      <c r="L177" s="208"/>
      <c r="M177" s="209"/>
      <c r="N177" s="210"/>
      <c r="O177" s="210"/>
      <c r="P177" s="211">
        <f>SUM(P178:P180)</f>
        <v>0</v>
      </c>
      <c r="Q177" s="210"/>
      <c r="R177" s="211">
        <f>SUM(R178:R180)</f>
        <v>0</v>
      </c>
      <c r="S177" s="210"/>
      <c r="T177" s="212">
        <f>SUM(T178:T180)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3" t="s">
        <v>81</v>
      </c>
      <c r="AT177" s="214" t="s">
        <v>72</v>
      </c>
      <c r="AU177" s="214" t="s">
        <v>73</v>
      </c>
      <c r="AY177" s="213" t="s">
        <v>135</v>
      </c>
      <c r="BK177" s="215">
        <f>SUM(BK178:BK180)</f>
        <v>0</v>
      </c>
    </row>
    <row r="178" spans="1:65" s="2" customFormat="1" ht="232.2" customHeight="1">
      <c r="A178" s="38"/>
      <c r="B178" s="39"/>
      <c r="C178" s="269" t="s">
        <v>73</v>
      </c>
      <c r="D178" s="269" t="s">
        <v>188</v>
      </c>
      <c r="E178" s="270" t="s">
        <v>568</v>
      </c>
      <c r="F178" s="271" t="s">
        <v>569</v>
      </c>
      <c r="G178" s="272" t="s">
        <v>518</v>
      </c>
      <c r="H178" s="273">
        <v>1</v>
      </c>
      <c r="I178" s="274"/>
      <c r="J178" s="275">
        <f>ROUND(I178*H178,2)</f>
        <v>0</v>
      </c>
      <c r="K178" s="271" t="s">
        <v>1</v>
      </c>
      <c r="L178" s="276"/>
      <c r="M178" s="277" t="s">
        <v>1</v>
      </c>
      <c r="N178" s="278" t="s">
        <v>38</v>
      </c>
      <c r="O178" s="91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187</v>
      </c>
      <c r="AT178" s="229" t="s">
        <v>188</v>
      </c>
      <c r="AU178" s="229" t="s">
        <v>81</v>
      </c>
      <c r="AY178" s="17" t="s">
        <v>135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81</v>
      </c>
      <c r="BK178" s="230">
        <f>ROUND(I178*H178,2)</f>
        <v>0</v>
      </c>
      <c r="BL178" s="17" t="s">
        <v>142</v>
      </c>
      <c r="BM178" s="229" t="s">
        <v>570</v>
      </c>
    </row>
    <row r="179" spans="1:65" s="2" customFormat="1" ht="78" customHeight="1">
      <c r="A179" s="38"/>
      <c r="B179" s="39"/>
      <c r="C179" s="269" t="s">
        <v>73</v>
      </c>
      <c r="D179" s="269" t="s">
        <v>188</v>
      </c>
      <c r="E179" s="270" t="s">
        <v>571</v>
      </c>
      <c r="F179" s="271" t="s">
        <v>572</v>
      </c>
      <c r="G179" s="272" t="s">
        <v>469</v>
      </c>
      <c r="H179" s="273">
        <v>2</v>
      </c>
      <c r="I179" s="274"/>
      <c r="J179" s="275">
        <f>ROUND(I179*H179,2)</f>
        <v>0</v>
      </c>
      <c r="K179" s="271" t="s">
        <v>1</v>
      </c>
      <c r="L179" s="276"/>
      <c r="M179" s="277" t="s">
        <v>1</v>
      </c>
      <c r="N179" s="278" t="s">
        <v>38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187</v>
      </c>
      <c r="AT179" s="229" t="s">
        <v>188</v>
      </c>
      <c r="AU179" s="229" t="s">
        <v>81</v>
      </c>
      <c r="AY179" s="17" t="s">
        <v>135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81</v>
      </c>
      <c r="BK179" s="230">
        <f>ROUND(I179*H179,2)</f>
        <v>0</v>
      </c>
      <c r="BL179" s="17" t="s">
        <v>142</v>
      </c>
      <c r="BM179" s="229" t="s">
        <v>573</v>
      </c>
    </row>
    <row r="180" spans="1:65" s="2" customFormat="1" ht="44.25" customHeight="1">
      <c r="A180" s="38"/>
      <c r="B180" s="39"/>
      <c r="C180" s="269" t="s">
        <v>73</v>
      </c>
      <c r="D180" s="269" t="s">
        <v>188</v>
      </c>
      <c r="E180" s="270" t="s">
        <v>574</v>
      </c>
      <c r="F180" s="271" t="s">
        <v>575</v>
      </c>
      <c r="G180" s="272" t="s">
        <v>469</v>
      </c>
      <c r="H180" s="273">
        <v>1</v>
      </c>
      <c r="I180" s="274"/>
      <c r="J180" s="275">
        <f>ROUND(I180*H180,2)</f>
        <v>0</v>
      </c>
      <c r="K180" s="271" t="s">
        <v>1</v>
      </c>
      <c r="L180" s="276"/>
      <c r="M180" s="284" t="s">
        <v>1</v>
      </c>
      <c r="N180" s="285" t="s">
        <v>38</v>
      </c>
      <c r="O180" s="286"/>
      <c r="P180" s="287">
        <f>O180*H180</f>
        <v>0</v>
      </c>
      <c r="Q180" s="287">
        <v>0</v>
      </c>
      <c r="R180" s="287">
        <f>Q180*H180</f>
        <v>0</v>
      </c>
      <c r="S180" s="287">
        <v>0</v>
      </c>
      <c r="T180" s="28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187</v>
      </c>
      <c r="AT180" s="229" t="s">
        <v>188</v>
      </c>
      <c r="AU180" s="229" t="s">
        <v>81</v>
      </c>
      <c r="AY180" s="17" t="s">
        <v>135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81</v>
      </c>
      <c r="BK180" s="230">
        <f>ROUND(I180*H180,2)</f>
        <v>0</v>
      </c>
      <c r="BL180" s="17" t="s">
        <v>142</v>
      </c>
      <c r="BM180" s="229" t="s">
        <v>576</v>
      </c>
    </row>
    <row r="181" spans="1:31" s="2" customFormat="1" ht="6.95" customHeight="1">
      <c r="A181" s="38"/>
      <c r="B181" s="66"/>
      <c r="C181" s="67"/>
      <c r="D181" s="67"/>
      <c r="E181" s="67"/>
      <c r="F181" s="67"/>
      <c r="G181" s="67"/>
      <c r="H181" s="67"/>
      <c r="I181" s="67"/>
      <c r="J181" s="67"/>
      <c r="K181" s="67"/>
      <c r="L181" s="44"/>
      <c r="M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</row>
  </sheetData>
  <sheetProtection password="C724" sheet="1" objects="1" scenarios="1" formatColumns="0" formatRows="0" autoFilter="0"/>
  <autoFilter ref="C118:K18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96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Řešení klimatizace v prostorách administrativy Národní zemědělské muzeum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577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11. 4. 2022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ROUND((SUM(BE121:BE141)),2)</f>
        <v>0</v>
      </c>
      <c r="G33" s="38"/>
      <c r="H33" s="38"/>
      <c r="I33" s="155">
        <v>0.21</v>
      </c>
      <c r="J33" s="154">
        <f>ROUND(((SUM(BE121:BE141))*I33),2)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ROUND((SUM(BF121:BF141)),2)</f>
        <v>0</v>
      </c>
      <c r="G34" s="38"/>
      <c r="H34" s="38"/>
      <c r="I34" s="155">
        <v>0.15</v>
      </c>
      <c r="J34" s="154">
        <f>ROUND(((SUM(BF121:BF141))*I34),2)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ROUND((SUM(BG121:BG141)),2)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ROUND((SUM(BH121:BH141)),2)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ROUND((SUM(BI121:BI141)),2)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Řešení klimatizace v prostorách administrativy Národní zemědělské muzeum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200 - Kanalizace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11. 4. 2022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100</v>
      </c>
      <c r="D94" s="176"/>
      <c r="E94" s="176"/>
      <c r="F94" s="176"/>
      <c r="G94" s="176"/>
      <c r="H94" s="176"/>
      <c r="I94" s="176"/>
      <c r="J94" s="177" t="s">
        <v>101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102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79"/>
      <c r="C97" s="180"/>
      <c r="D97" s="181" t="s">
        <v>578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579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580</v>
      </c>
      <c r="E99" s="188"/>
      <c r="F99" s="188"/>
      <c r="G99" s="188"/>
      <c r="H99" s="188"/>
      <c r="I99" s="188"/>
      <c r="J99" s="189">
        <f>J126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581</v>
      </c>
      <c r="E100" s="188"/>
      <c r="F100" s="188"/>
      <c r="G100" s="188"/>
      <c r="H100" s="188"/>
      <c r="I100" s="188"/>
      <c r="J100" s="189">
        <f>J130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582</v>
      </c>
      <c r="E101" s="188"/>
      <c r="F101" s="188"/>
      <c r="G101" s="188"/>
      <c r="H101" s="188"/>
      <c r="I101" s="188"/>
      <c r="J101" s="189">
        <f>J135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120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6.25" customHeight="1">
      <c r="A111" s="38"/>
      <c r="B111" s="39"/>
      <c r="C111" s="40"/>
      <c r="D111" s="40"/>
      <c r="E111" s="174" t="str">
        <f>E7</f>
        <v>Řešení klimatizace v prostorách administrativy Národní zemědělské muzeum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97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200 - Kanalizace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11. 4. 2022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29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27</v>
      </c>
      <c r="D118" s="40"/>
      <c r="E118" s="40"/>
      <c r="F118" s="27" t="str">
        <f>IF(E18="","",E18)</f>
        <v>Vyplň údaj</v>
      </c>
      <c r="G118" s="40"/>
      <c r="H118" s="40"/>
      <c r="I118" s="32" t="s">
        <v>31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121</v>
      </c>
      <c r="D120" s="194" t="s">
        <v>58</v>
      </c>
      <c r="E120" s="194" t="s">
        <v>54</v>
      </c>
      <c r="F120" s="194" t="s">
        <v>55</v>
      </c>
      <c r="G120" s="194" t="s">
        <v>122</v>
      </c>
      <c r="H120" s="194" t="s">
        <v>123</v>
      </c>
      <c r="I120" s="194" t="s">
        <v>124</v>
      </c>
      <c r="J120" s="194" t="s">
        <v>101</v>
      </c>
      <c r="K120" s="195" t="s">
        <v>125</v>
      </c>
      <c r="L120" s="196"/>
      <c r="M120" s="100" t="s">
        <v>1</v>
      </c>
      <c r="N120" s="101" t="s">
        <v>37</v>
      </c>
      <c r="O120" s="101" t="s">
        <v>126</v>
      </c>
      <c r="P120" s="101" t="s">
        <v>127</v>
      </c>
      <c r="Q120" s="101" t="s">
        <v>128</v>
      </c>
      <c r="R120" s="101" t="s">
        <v>129</v>
      </c>
      <c r="S120" s="101" t="s">
        <v>130</v>
      </c>
      <c r="T120" s="102" t="s">
        <v>131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132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</f>
        <v>0</v>
      </c>
      <c r="Q121" s="104"/>
      <c r="R121" s="199">
        <f>R122</f>
        <v>0</v>
      </c>
      <c r="S121" s="104"/>
      <c r="T121" s="200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103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72</v>
      </c>
      <c r="E122" s="205" t="s">
        <v>583</v>
      </c>
      <c r="F122" s="205" t="s">
        <v>584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P123+P126+P130+P135</f>
        <v>0</v>
      </c>
      <c r="Q122" s="210"/>
      <c r="R122" s="211">
        <f>R123+R126+R130+R135</f>
        <v>0</v>
      </c>
      <c r="S122" s="210"/>
      <c r="T122" s="212">
        <f>T123+T126+T130+T135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81</v>
      </c>
      <c r="AT122" s="214" t="s">
        <v>72</v>
      </c>
      <c r="AU122" s="214" t="s">
        <v>73</v>
      </c>
      <c r="AY122" s="213" t="s">
        <v>135</v>
      </c>
      <c r="BK122" s="215">
        <f>BK123+BK126+BK130+BK135</f>
        <v>0</v>
      </c>
    </row>
    <row r="123" spans="1:63" s="12" customFormat="1" ht="22.8" customHeight="1">
      <c r="A123" s="12"/>
      <c r="B123" s="202"/>
      <c r="C123" s="203"/>
      <c r="D123" s="204" t="s">
        <v>72</v>
      </c>
      <c r="E123" s="216" t="s">
        <v>463</v>
      </c>
      <c r="F123" s="216" t="s">
        <v>585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SUM(P124:P125)</f>
        <v>0</v>
      </c>
      <c r="Q123" s="210"/>
      <c r="R123" s="211">
        <f>SUM(R124:R125)</f>
        <v>0</v>
      </c>
      <c r="S123" s="210"/>
      <c r="T123" s="212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81</v>
      </c>
      <c r="AT123" s="214" t="s">
        <v>72</v>
      </c>
      <c r="AU123" s="214" t="s">
        <v>81</v>
      </c>
      <c r="AY123" s="213" t="s">
        <v>135</v>
      </c>
      <c r="BK123" s="215">
        <f>SUM(BK124:BK125)</f>
        <v>0</v>
      </c>
    </row>
    <row r="124" spans="1:65" s="2" customFormat="1" ht="16.5" customHeight="1">
      <c r="A124" s="38"/>
      <c r="B124" s="39"/>
      <c r="C124" s="269" t="s">
        <v>81</v>
      </c>
      <c r="D124" s="269" t="s">
        <v>188</v>
      </c>
      <c r="E124" s="270" t="s">
        <v>586</v>
      </c>
      <c r="F124" s="271" t="s">
        <v>587</v>
      </c>
      <c r="G124" s="272" t="s">
        <v>274</v>
      </c>
      <c r="H124" s="273">
        <v>2</v>
      </c>
      <c r="I124" s="274"/>
      <c r="J124" s="275">
        <f>ROUND(I124*H124,2)</f>
        <v>0</v>
      </c>
      <c r="K124" s="271" t="s">
        <v>1</v>
      </c>
      <c r="L124" s="276"/>
      <c r="M124" s="277" t="s">
        <v>1</v>
      </c>
      <c r="N124" s="278" t="s">
        <v>38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187</v>
      </c>
      <c r="AT124" s="229" t="s">
        <v>188</v>
      </c>
      <c r="AU124" s="229" t="s">
        <v>83</v>
      </c>
      <c r="AY124" s="17" t="s">
        <v>135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81</v>
      </c>
      <c r="BK124" s="230">
        <f>ROUND(I124*H124,2)</f>
        <v>0</v>
      </c>
      <c r="BL124" s="17" t="s">
        <v>142</v>
      </c>
      <c r="BM124" s="229" t="s">
        <v>83</v>
      </c>
    </row>
    <row r="125" spans="1:65" s="2" customFormat="1" ht="16.5" customHeight="1">
      <c r="A125" s="38"/>
      <c r="B125" s="39"/>
      <c r="C125" s="269" t="s">
        <v>83</v>
      </c>
      <c r="D125" s="269" t="s">
        <v>188</v>
      </c>
      <c r="E125" s="270" t="s">
        <v>588</v>
      </c>
      <c r="F125" s="271" t="s">
        <v>589</v>
      </c>
      <c r="G125" s="272" t="s">
        <v>274</v>
      </c>
      <c r="H125" s="273">
        <v>2</v>
      </c>
      <c r="I125" s="274"/>
      <c r="J125" s="275">
        <f>ROUND(I125*H125,2)</f>
        <v>0</v>
      </c>
      <c r="K125" s="271" t="s">
        <v>1</v>
      </c>
      <c r="L125" s="276"/>
      <c r="M125" s="277" t="s">
        <v>1</v>
      </c>
      <c r="N125" s="278" t="s">
        <v>38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187</v>
      </c>
      <c r="AT125" s="229" t="s">
        <v>188</v>
      </c>
      <c r="AU125" s="229" t="s">
        <v>83</v>
      </c>
      <c r="AY125" s="17" t="s">
        <v>135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81</v>
      </c>
      <c r="BK125" s="230">
        <f>ROUND(I125*H125,2)</f>
        <v>0</v>
      </c>
      <c r="BL125" s="17" t="s">
        <v>142</v>
      </c>
      <c r="BM125" s="229" t="s">
        <v>142</v>
      </c>
    </row>
    <row r="126" spans="1:63" s="12" customFormat="1" ht="22.8" customHeight="1">
      <c r="A126" s="12"/>
      <c r="B126" s="202"/>
      <c r="C126" s="203"/>
      <c r="D126" s="204" t="s">
        <v>72</v>
      </c>
      <c r="E126" s="216" t="s">
        <v>525</v>
      </c>
      <c r="F126" s="216" t="s">
        <v>590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SUM(P127:P129)</f>
        <v>0</v>
      </c>
      <c r="Q126" s="210"/>
      <c r="R126" s="211">
        <f>SUM(R127:R129)</f>
        <v>0</v>
      </c>
      <c r="S126" s="210"/>
      <c r="T126" s="212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81</v>
      </c>
      <c r="AT126" s="214" t="s">
        <v>72</v>
      </c>
      <c r="AU126" s="214" t="s">
        <v>81</v>
      </c>
      <c r="AY126" s="213" t="s">
        <v>135</v>
      </c>
      <c r="BK126" s="215">
        <f>SUM(BK127:BK129)</f>
        <v>0</v>
      </c>
    </row>
    <row r="127" spans="1:65" s="2" customFormat="1" ht="16.5" customHeight="1">
      <c r="A127" s="38"/>
      <c r="B127" s="39"/>
      <c r="C127" s="269" t="s">
        <v>156</v>
      </c>
      <c r="D127" s="269" t="s">
        <v>188</v>
      </c>
      <c r="E127" s="270" t="s">
        <v>591</v>
      </c>
      <c r="F127" s="271" t="s">
        <v>592</v>
      </c>
      <c r="G127" s="272" t="s">
        <v>274</v>
      </c>
      <c r="H127" s="273">
        <v>40</v>
      </c>
      <c r="I127" s="274"/>
      <c r="J127" s="275">
        <f>ROUND(I127*H127,2)</f>
        <v>0</v>
      </c>
      <c r="K127" s="271" t="s">
        <v>1</v>
      </c>
      <c r="L127" s="276"/>
      <c r="M127" s="277" t="s">
        <v>1</v>
      </c>
      <c r="N127" s="278" t="s">
        <v>38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187</v>
      </c>
      <c r="AT127" s="229" t="s">
        <v>188</v>
      </c>
      <c r="AU127" s="229" t="s">
        <v>83</v>
      </c>
      <c r="AY127" s="17" t="s">
        <v>135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81</v>
      </c>
      <c r="BK127" s="230">
        <f>ROUND(I127*H127,2)</f>
        <v>0</v>
      </c>
      <c r="BL127" s="17" t="s">
        <v>142</v>
      </c>
      <c r="BM127" s="229" t="s">
        <v>173</v>
      </c>
    </row>
    <row r="128" spans="1:65" s="2" customFormat="1" ht="16.5" customHeight="1">
      <c r="A128" s="38"/>
      <c r="B128" s="39"/>
      <c r="C128" s="269" t="s">
        <v>142</v>
      </c>
      <c r="D128" s="269" t="s">
        <v>188</v>
      </c>
      <c r="E128" s="270" t="s">
        <v>593</v>
      </c>
      <c r="F128" s="271" t="s">
        <v>594</v>
      </c>
      <c r="G128" s="272" t="s">
        <v>274</v>
      </c>
      <c r="H128" s="273">
        <v>34</v>
      </c>
      <c r="I128" s="274"/>
      <c r="J128" s="275">
        <f>ROUND(I128*H128,2)</f>
        <v>0</v>
      </c>
      <c r="K128" s="271" t="s">
        <v>1</v>
      </c>
      <c r="L128" s="276"/>
      <c r="M128" s="277" t="s">
        <v>1</v>
      </c>
      <c r="N128" s="278" t="s">
        <v>38</v>
      </c>
      <c r="O128" s="91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9" t="s">
        <v>187</v>
      </c>
      <c r="AT128" s="229" t="s">
        <v>188</v>
      </c>
      <c r="AU128" s="229" t="s">
        <v>83</v>
      </c>
      <c r="AY128" s="17" t="s">
        <v>135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17" t="s">
        <v>81</v>
      </c>
      <c r="BK128" s="230">
        <f>ROUND(I128*H128,2)</f>
        <v>0</v>
      </c>
      <c r="BL128" s="17" t="s">
        <v>142</v>
      </c>
      <c r="BM128" s="229" t="s">
        <v>187</v>
      </c>
    </row>
    <row r="129" spans="1:65" s="2" customFormat="1" ht="16.5" customHeight="1">
      <c r="A129" s="38"/>
      <c r="B129" s="39"/>
      <c r="C129" s="269" t="s">
        <v>166</v>
      </c>
      <c r="D129" s="269" t="s">
        <v>188</v>
      </c>
      <c r="E129" s="270" t="s">
        <v>595</v>
      </c>
      <c r="F129" s="271" t="s">
        <v>596</v>
      </c>
      <c r="G129" s="272" t="s">
        <v>274</v>
      </c>
      <c r="H129" s="273">
        <v>36</v>
      </c>
      <c r="I129" s="274"/>
      <c r="J129" s="275">
        <f>ROUND(I129*H129,2)</f>
        <v>0</v>
      </c>
      <c r="K129" s="271" t="s">
        <v>1</v>
      </c>
      <c r="L129" s="276"/>
      <c r="M129" s="277" t="s">
        <v>1</v>
      </c>
      <c r="N129" s="278" t="s">
        <v>38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187</v>
      </c>
      <c r="AT129" s="229" t="s">
        <v>188</v>
      </c>
      <c r="AU129" s="229" t="s">
        <v>83</v>
      </c>
      <c r="AY129" s="17" t="s">
        <v>135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142</v>
      </c>
      <c r="BM129" s="229" t="s">
        <v>200</v>
      </c>
    </row>
    <row r="130" spans="1:63" s="12" customFormat="1" ht="22.8" customHeight="1">
      <c r="A130" s="12"/>
      <c r="B130" s="202"/>
      <c r="C130" s="203"/>
      <c r="D130" s="204" t="s">
        <v>72</v>
      </c>
      <c r="E130" s="216" t="s">
        <v>566</v>
      </c>
      <c r="F130" s="216" t="s">
        <v>597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SUM(P131:P134)</f>
        <v>0</v>
      </c>
      <c r="Q130" s="210"/>
      <c r="R130" s="211">
        <f>SUM(R131:R134)</f>
        <v>0</v>
      </c>
      <c r="S130" s="210"/>
      <c r="T130" s="212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81</v>
      </c>
      <c r="AT130" s="214" t="s">
        <v>72</v>
      </c>
      <c r="AU130" s="214" t="s">
        <v>81</v>
      </c>
      <c r="AY130" s="213" t="s">
        <v>135</v>
      </c>
      <c r="BK130" s="215">
        <f>SUM(BK131:BK134)</f>
        <v>0</v>
      </c>
    </row>
    <row r="131" spans="1:65" s="2" customFormat="1" ht="16.5" customHeight="1">
      <c r="A131" s="38"/>
      <c r="B131" s="39"/>
      <c r="C131" s="269" t="s">
        <v>173</v>
      </c>
      <c r="D131" s="269" t="s">
        <v>188</v>
      </c>
      <c r="E131" s="270" t="s">
        <v>598</v>
      </c>
      <c r="F131" s="271" t="s">
        <v>599</v>
      </c>
      <c r="G131" s="272" t="s">
        <v>274</v>
      </c>
      <c r="H131" s="273">
        <v>20</v>
      </c>
      <c r="I131" s="274"/>
      <c r="J131" s="275">
        <f>ROUND(I131*H131,2)</f>
        <v>0</v>
      </c>
      <c r="K131" s="271" t="s">
        <v>1</v>
      </c>
      <c r="L131" s="276"/>
      <c r="M131" s="277" t="s">
        <v>1</v>
      </c>
      <c r="N131" s="278" t="s">
        <v>38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187</v>
      </c>
      <c r="AT131" s="229" t="s">
        <v>188</v>
      </c>
      <c r="AU131" s="229" t="s">
        <v>83</v>
      </c>
      <c r="AY131" s="17" t="s">
        <v>135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81</v>
      </c>
      <c r="BK131" s="230">
        <f>ROUND(I131*H131,2)</f>
        <v>0</v>
      </c>
      <c r="BL131" s="17" t="s">
        <v>142</v>
      </c>
      <c r="BM131" s="229" t="s">
        <v>211</v>
      </c>
    </row>
    <row r="132" spans="1:65" s="2" customFormat="1" ht="37.8" customHeight="1">
      <c r="A132" s="38"/>
      <c r="B132" s="39"/>
      <c r="C132" s="269" t="s">
        <v>178</v>
      </c>
      <c r="D132" s="269" t="s">
        <v>188</v>
      </c>
      <c r="E132" s="270" t="s">
        <v>600</v>
      </c>
      <c r="F132" s="271" t="s">
        <v>601</v>
      </c>
      <c r="G132" s="272" t="s">
        <v>274</v>
      </c>
      <c r="H132" s="273">
        <v>134</v>
      </c>
      <c r="I132" s="274"/>
      <c r="J132" s="275">
        <f>ROUND(I132*H132,2)</f>
        <v>0</v>
      </c>
      <c r="K132" s="271" t="s">
        <v>1</v>
      </c>
      <c r="L132" s="276"/>
      <c r="M132" s="277" t="s">
        <v>1</v>
      </c>
      <c r="N132" s="278" t="s">
        <v>38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187</v>
      </c>
      <c r="AT132" s="229" t="s">
        <v>188</v>
      </c>
      <c r="AU132" s="229" t="s">
        <v>83</v>
      </c>
      <c r="AY132" s="17" t="s">
        <v>135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142</v>
      </c>
      <c r="BM132" s="229" t="s">
        <v>226</v>
      </c>
    </row>
    <row r="133" spans="1:65" s="2" customFormat="1" ht="16.5" customHeight="1">
      <c r="A133" s="38"/>
      <c r="B133" s="39"/>
      <c r="C133" s="269" t="s">
        <v>187</v>
      </c>
      <c r="D133" s="269" t="s">
        <v>188</v>
      </c>
      <c r="E133" s="270" t="s">
        <v>602</v>
      </c>
      <c r="F133" s="271" t="s">
        <v>603</v>
      </c>
      <c r="G133" s="272" t="s">
        <v>241</v>
      </c>
      <c r="H133" s="273">
        <v>1</v>
      </c>
      <c r="I133" s="274"/>
      <c r="J133" s="275">
        <f>ROUND(I133*H133,2)</f>
        <v>0</v>
      </c>
      <c r="K133" s="271" t="s">
        <v>1</v>
      </c>
      <c r="L133" s="276"/>
      <c r="M133" s="277" t="s">
        <v>1</v>
      </c>
      <c r="N133" s="278" t="s">
        <v>38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187</v>
      </c>
      <c r="AT133" s="229" t="s">
        <v>188</v>
      </c>
      <c r="AU133" s="229" t="s">
        <v>83</v>
      </c>
      <c r="AY133" s="17" t="s">
        <v>135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81</v>
      </c>
      <c r="BK133" s="230">
        <f>ROUND(I133*H133,2)</f>
        <v>0</v>
      </c>
      <c r="BL133" s="17" t="s">
        <v>142</v>
      </c>
      <c r="BM133" s="229" t="s">
        <v>238</v>
      </c>
    </row>
    <row r="134" spans="1:65" s="2" customFormat="1" ht="16.5" customHeight="1">
      <c r="A134" s="38"/>
      <c r="B134" s="39"/>
      <c r="C134" s="269" t="s">
        <v>194</v>
      </c>
      <c r="D134" s="269" t="s">
        <v>188</v>
      </c>
      <c r="E134" s="270" t="s">
        <v>604</v>
      </c>
      <c r="F134" s="271" t="s">
        <v>605</v>
      </c>
      <c r="G134" s="272" t="s">
        <v>241</v>
      </c>
      <c r="H134" s="273">
        <v>1</v>
      </c>
      <c r="I134" s="274"/>
      <c r="J134" s="275">
        <f>ROUND(I134*H134,2)</f>
        <v>0</v>
      </c>
      <c r="K134" s="271" t="s">
        <v>1</v>
      </c>
      <c r="L134" s="276"/>
      <c r="M134" s="277" t="s">
        <v>1</v>
      </c>
      <c r="N134" s="278" t="s">
        <v>38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187</v>
      </c>
      <c r="AT134" s="229" t="s">
        <v>188</v>
      </c>
      <c r="AU134" s="229" t="s">
        <v>83</v>
      </c>
      <c r="AY134" s="17" t="s">
        <v>135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81</v>
      </c>
      <c r="BK134" s="230">
        <f>ROUND(I134*H134,2)</f>
        <v>0</v>
      </c>
      <c r="BL134" s="17" t="s">
        <v>142</v>
      </c>
      <c r="BM134" s="229" t="s">
        <v>248</v>
      </c>
    </row>
    <row r="135" spans="1:63" s="12" customFormat="1" ht="22.8" customHeight="1">
      <c r="A135" s="12"/>
      <c r="B135" s="202"/>
      <c r="C135" s="203"/>
      <c r="D135" s="204" t="s">
        <v>72</v>
      </c>
      <c r="E135" s="216" t="s">
        <v>606</v>
      </c>
      <c r="F135" s="216" t="s">
        <v>607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SUM(P136:P141)</f>
        <v>0</v>
      </c>
      <c r="Q135" s="210"/>
      <c r="R135" s="211">
        <f>SUM(R136:R141)</f>
        <v>0</v>
      </c>
      <c r="S135" s="210"/>
      <c r="T135" s="212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81</v>
      </c>
      <c r="AT135" s="214" t="s">
        <v>72</v>
      </c>
      <c r="AU135" s="214" t="s">
        <v>81</v>
      </c>
      <c r="AY135" s="213" t="s">
        <v>135</v>
      </c>
      <c r="BK135" s="215">
        <f>SUM(BK136:BK141)</f>
        <v>0</v>
      </c>
    </row>
    <row r="136" spans="1:65" s="2" customFormat="1" ht="44.25" customHeight="1">
      <c r="A136" s="38"/>
      <c r="B136" s="39"/>
      <c r="C136" s="269" t="s">
        <v>200</v>
      </c>
      <c r="D136" s="269" t="s">
        <v>188</v>
      </c>
      <c r="E136" s="270" t="s">
        <v>608</v>
      </c>
      <c r="F136" s="271" t="s">
        <v>609</v>
      </c>
      <c r="G136" s="272" t="s">
        <v>513</v>
      </c>
      <c r="H136" s="273">
        <v>25</v>
      </c>
      <c r="I136" s="274"/>
      <c r="J136" s="275">
        <f>ROUND(I136*H136,2)</f>
        <v>0</v>
      </c>
      <c r="K136" s="271" t="s">
        <v>1</v>
      </c>
      <c r="L136" s="276"/>
      <c r="M136" s="277" t="s">
        <v>1</v>
      </c>
      <c r="N136" s="278" t="s">
        <v>38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187</v>
      </c>
      <c r="AT136" s="229" t="s">
        <v>188</v>
      </c>
      <c r="AU136" s="229" t="s">
        <v>83</v>
      </c>
      <c r="AY136" s="17" t="s">
        <v>135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81</v>
      </c>
      <c r="BK136" s="230">
        <f>ROUND(I136*H136,2)</f>
        <v>0</v>
      </c>
      <c r="BL136" s="17" t="s">
        <v>142</v>
      </c>
      <c r="BM136" s="229" t="s">
        <v>259</v>
      </c>
    </row>
    <row r="137" spans="1:65" s="2" customFormat="1" ht="24.15" customHeight="1">
      <c r="A137" s="38"/>
      <c r="B137" s="39"/>
      <c r="C137" s="269" t="s">
        <v>206</v>
      </c>
      <c r="D137" s="269" t="s">
        <v>188</v>
      </c>
      <c r="E137" s="270" t="s">
        <v>610</v>
      </c>
      <c r="F137" s="271" t="s">
        <v>611</v>
      </c>
      <c r="G137" s="272" t="s">
        <v>241</v>
      </c>
      <c r="H137" s="273">
        <v>1</v>
      </c>
      <c r="I137" s="274"/>
      <c r="J137" s="275">
        <f>ROUND(I137*H137,2)</f>
        <v>0</v>
      </c>
      <c r="K137" s="271" t="s">
        <v>1</v>
      </c>
      <c r="L137" s="276"/>
      <c r="M137" s="277" t="s">
        <v>1</v>
      </c>
      <c r="N137" s="278" t="s">
        <v>38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187</v>
      </c>
      <c r="AT137" s="229" t="s">
        <v>188</v>
      </c>
      <c r="AU137" s="229" t="s">
        <v>83</v>
      </c>
      <c r="AY137" s="17" t="s">
        <v>135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81</v>
      </c>
      <c r="BK137" s="230">
        <f>ROUND(I137*H137,2)</f>
        <v>0</v>
      </c>
      <c r="BL137" s="17" t="s">
        <v>142</v>
      </c>
      <c r="BM137" s="229" t="s">
        <v>271</v>
      </c>
    </row>
    <row r="138" spans="1:65" s="2" customFormat="1" ht="16.5" customHeight="1">
      <c r="A138" s="38"/>
      <c r="B138" s="39"/>
      <c r="C138" s="269" t="s">
        <v>211</v>
      </c>
      <c r="D138" s="269" t="s">
        <v>188</v>
      </c>
      <c r="E138" s="270" t="s">
        <v>612</v>
      </c>
      <c r="F138" s="271" t="s">
        <v>613</v>
      </c>
      <c r="G138" s="272" t="s">
        <v>241</v>
      </c>
      <c r="H138" s="273">
        <v>20</v>
      </c>
      <c r="I138" s="274"/>
      <c r="J138" s="275">
        <f>ROUND(I138*H138,2)</f>
        <v>0</v>
      </c>
      <c r="K138" s="271" t="s">
        <v>1</v>
      </c>
      <c r="L138" s="276"/>
      <c r="M138" s="277" t="s">
        <v>1</v>
      </c>
      <c r="N138" s="278" t="s">
        <v>38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187</v>
      </c>
      <c r="AT138" s="229" t="s">
        <v>188</v>
      </c>
      <c r="AU138" s="229" t="s">
        <v>83</v>
      </c>
      <c r="AY138" s="17" t="s">
        <v>135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142</v>
      </c>
      <c r="BM138" s="229" t="s">
        <v>285</v>
      </c>
    </row>
    <row r="139" spans="1:65" s="2" customFormat="1" ht="16.5" customHeight="1">
      <c r="A139" s="38"/>
      <c r="B139" s="39"/>
      <c r="C139" s="269" t="s">
        <v>218</v>
      </c>
      <c r="D139" s="269" t="s">
        <v>188</v>
      </c>
      <c r="E139" s="270" t="s">
        <v>614</v>
      </c>
      <c r="F139" s="271" t="s">
        <v>615</v>
      </c>
      <c r="G139" s="272" t="s">
        <v>241</v>
      </c>
      <c r="H139" s="273">
        <v>1</v>
      </c>
      <c r="I139" s="274"/>
      <c r="J139" s="275">
        <f>ROUND(I139*H139,2)</f>
        <v>0</v>
      </c>
      <c r="K139" s="271" t="s">
        <v>1</v>
      </c>
      <c r="L139" s="276"/>
      <c r="M139" s="277" t="s">
        <v>1</v>
      </c>
      <c r="N139" s="278" t="s">
        <v>38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187</v>
      </c>
      <c r="AT139" s="229" t="s">
        <v>188</v>
      </c>
      <c r="AU139" s="229" t="s">
        <v>83</v>
      </c>
      <c r="AY139" s="17" t="s">
        <v>135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81</v>
      </c>
      <c r="BK139" s="230">
        <f>ROUND(I139*H139,2)</f>
        <v>0</v>
      </c>
      <c r="BL139" s="17" t="s">
        <v>142</v>
      </c>
      <c r="BM139" s="229" t="s">
        <v>302</v>
      </c>
    </row>
    <row r="140" spans="1:65" s="2" customFormat="1" ht="16.5" customHeight="1">
      <c r="A140" s="38"/>
      <c r="B140" s="39"/>
      <c r="C140" s="269" t="s">
        <v>226</v>
      </c>
      <c r="D140" s="269" t="s">
        <v>188</v>
      </c>
      <c r="E140" s="270" t="s">
        <v>612</v>
      </c>
      <c r="F140" s="271" t="s">
        <v>613</v>
      </c>
      <c r="G140" s="272" t="s">
        <v>241</v>
      </c>
      <c r="H140" s="273">
        <v>2</v>
      </c>
      <c r="I140" s="274"/>
      <c r="J140" s="275">
        <f>ROUND(I140*H140,2)</f>
        <v>0</v>
      </c>
      <c r="K140" s="271" t="s">
        <v>1</v>
      </c>
      <c r="L140" s="276"/>
      <c r="M140" s="277" t="s">
        <v>1</v>
      </c>
      <c r="N140" s="278" t="s">
        <v>38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187</v>
      </c>
      <c r="AT140" s="229" t="s">
        <v>188</v>
      </c>
      <c r="AU140" s="229" t="s">
        <v>83</v>
      </c>
      <c r="AY140" s="17" t="s">
        <v>135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81</v>
      </c>
      <c r="BK140" s="230">
        <f>ROUND(I140*H140,2)</f>
        <v>0</v>
      </c>
      <c r="BL140" s="17" t="s">
        <v>142</v>
      </c>
      <c r="BM140" s="229" t="s">
        <v>319</v>
      </c>
    </row>
    <row r="141" spans="1:65" s="2" customFormat="1" ht="16.5" customHeight="1">
      <c r="A141" s="38"/>
      <c r="B141" s="39"/>
      <c r="C141" s="269" t="s">
        <v>8</v>
      </c>
      <c r="D141" s="269" t="s">
        <v>188</v>
      </c>
      <c r="E141" s="270" t="s">
        <v>616</v>
      </c>
      <c r="F141" s="271" t="s">
        <v>617</v>
      </c>
      <c r="G141" s="272" t="s">
        <v>241</v>
      </c>
      <c r="H141" s="273">
        <v>10</v>
      </c>
      <c r="I141" s="274"/>
      <c r="J141" s="275">
        <f>ROUND(I141*H141,2)</f>
        <v>0</v>
      </c>
      <c r="K141" s="271" t="s">
        <v>1</v>
      </c>
      <c r="L141" s="276"/>
      <c r="M141" s="284" t="s">
        <v>1</v>
      </c>
      <c r="N141" s="285" t="s">
        <v>38</v>
      </c>
      <c r="O141" s="286"/>
      <c r="P141" s="287">
        <f>O141*H141</f>
        <v>0</v>
      </c>
      <c r="Q141" s="287">
        <v>0</v>
      </c>
      <c r="R141" s="287">
        <f>Q141*H141</f>
        <v>0</v>
      </c>
      <c r="S141" s="287">
        <v>0</v>
      </c>
      <c r="T141" s="28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187</v>
      </c>
      <c r="AT141" s="229" t="s">
        <v>188</v>
      </c>
      <c r="AU141" s="229" t="s">
        <v>83</v>
      </c>
      <c r="AY141" s="17" t="s">
        <v>135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142</v>
      </c>
      <c r="BM141" s="229" t="s">
        <v>330</v>
      </c>
    </row>
    <row r="142" spans="1:31" s="2" customFormat="1" ht="6.95" customHeight="1">
      <c r="A142" s="38"/>
      <c r="B142" s="66"/>
      <c r="C142" s="67"/>
      <c r="D142" s="67"/>
      <c r="E142" s="67"/>
      <c r="F142" s="67"/>
      <c r="G142" s="67"/>
      <c r="H142" s="67"/>
      <c r="I142" s="67"/>
      <c r="J142" s="67"/>
      <c r="K142" s="67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724" sheet="1" objects="1" scenarios="1" formatColumns="0" formatRows="0" autoFilter="0"/>
  <autoFilter ref="C120:K14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96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Řešení klimatizace v prostorách administrativy Národní zemědělské muzeum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618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11. 4. 2022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ROUND((SUM(BE121:BE148)),2)</f>
        <v>0</v>
      </c>
      <c r="G33" s="38"/>
      <c r="H33" s="38"/>
      <c r="I33" s="155">
        <v>0.21</v>
      </c>
      <c r="J33" s="154">
        <f>ROUND(((SUM(BE121:BE148))*I33),2)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ROUND((SUM(BF121:BF148)),2)</f>
        <v>0</v>
      </c>
      <c r="G34" s="38"/>
      <c r="H34" s="38"/>
      <c r="I34" s="155">
        <v>0.15</v>
      </c>
      <c r="J34" s="154">
        <f>ROUND(((SUM(BF121:BF148))*I34),2)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ROUND((SUM(BG121:BG148)),2)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ROUND((SUM(BH121:BH148)),2)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ROUND((SUM(BI121:BI148)),2)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Řešení klimatizace v prostorách administrativy Národní zemědělské muzeum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300 - Elektro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11. 4. 2022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100</v>
      </c>
      <c r="D94" s="176"/>
      <c r="E94" s="176"/>
      <c r="F94" s="176"/>
      <c r="G94" s="176"/>
      <c r="H94" s="176"/>
      <c r="I94" s="176"/>
      <c r="J94" s="177" t="s">
        <v>101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102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79"/>
      <c r="C97" s="180"/>
      <c r="D97" s="181" t="s">
        <v>619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620</v>
      </c>
      <c r="E98" s="182"/>
      <c r="F98" s="182"/>
      <c r="G98" s="182"/>
      <c r="H98" s="182"/>
      <c r="I98" s="182"/>
      <c r="J98" s="183">
        <f>J128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621</v>
      </c>
      <c r="E99" s="182"/>
      <c r="F99" s="182"/>
      <c r="G99" s="182"/>
      <c r="H99" s="182"/>
      <c r="I99" s="182"/>
      <c r="J99" s="183">
        <f>J133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622</v>
      </c>
      <c r="E100" s="182"/>
      <c r="F100" s="182"/>
      <c r="G100" s="182"/>
      <c r="H100" s="182"/>
      <c r="I100" s="182"/>
      <c r="J100" s="183">
        <f>J137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623</v>
      </c>
      <c r="E101" s="182"/>
      <c r="F101" s="182"/>
      <c r="G101" s="182"/>
      <c r="H101" s="182"/>
      <c r="I101" s="182"/>
      <c r="J101" s="183">
        <f>J140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120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6.25" customHeight="1">
      <c r="A111" s="38"/>
      <c r="B111" s="39"/>
      <c r="C111" s="40"/>
      <c r="D111" s="40"/>
      <c r="E111" s="174" t="str">
        <f>E7</f>
        <v>Řešení klimatizace v prostorách administrativy Národní zemědělské muzeum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97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300 - Elektro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11. 4. 2022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29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27</v>
      </c>
      <c r="D118" s="40"/>
      <c r="E118" s="40"/>
      <c r="F118" s="27" t="str">
        <f>IF(E18="","",E18)</f>
        <v>Vyplň údaj</v>
      </c>
      <c r="G118" s="40"/>
      <c r="H118" s="40"/>
      <c r="I118" s="32" t="s">
        <v>31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121</v>
      </c>
      <c r="D120" s="194" t="s">
        <v>58</v>
      </c>
      <c r="E120" s="194" t="s">
        <v>54</v>
      </c>
      <c r="F120" s="194" t="s">
        <v>55</v>
      </c>
      <c r="G120" s="194" t="s">
        <v>122</v>
      </c>
      <c r="H120" s="194" t="s">
        <v>123</v>
      </c>
      <c r="I120" s="194" t="s">
        <v>124</v>
      </c>
      <c r="J120" s="194" t="s">
        <v>101</v>
      </c>
      <c r="K120" s="195" t="s">
        <v>125</v>
      </c>
      <c r="L120" s="196"/>
      <c r="M120" s="100" t="s">
        <v>1</v>
      </c>
      <c r="N120" s="101" t="s">
        <v>37</v>
      </c>
      <c r="O120" s="101" t="s">
        <v>126</v>
      </c>
      <c r="P120" s="101" t="s">
        <v>127</v>
      </c>
      <c r="Q120" s="101" t="s">
        <v>128</v>
      </c>
      <c r="R120" s="101" t="s">
        <v>129</v>
      </c>
      <c r="S120" s="101" t="s">
        <v>130</v>
      </c>
      <c r="T120" s="102" t="s">
        <v>131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132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P122+P128+P133+P137+P140</f>
        <v>0</v>
      </c>
      <c r="Q121" s="104"/>
      <c r="R121" s="199">
        <f>R122+R128+R133+R137+R140</f>
        <v>0</v>
      </c>
      <c r="S121" s="104"/>
      <c r="T121" s="200">
        <f>T122+T128+T133+T137+T140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72</v>
      </c>
      <c r="AU121" s="17" t="s">
        <v>103</v>
      </c>
      <c r="BK121" s="201">
        <f>BK122+BK128+BK133+BK137+BK140</f>
        <v>0</v>
      </c>
    </row>
    <row r="122" spans="1:63" s="12" customFormat="1" ht="25.9" customHeight="1">
      <c r="A122" s="12"/>
      <c r="B122" s="202"/>
      <c r="C122" s="203"/>
      <c r="D122" s="204" t="s">
        <v>72</v>
      </c>
      <c r="E122" s="205" t="s">
        <v>463</v>
      </c>
      <c r="F122" s="205" t="s">
        <v>624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SUM(P123:P127)</f>
        <v>0</v>
      </c>
      <c r="Q122" s="210"/>
      <c r="R122" s="211">
        <f>SUM(R123:R127)</f>
        <v>0</v>
      </c>
      <c r="S122" s="210"/>
      <c r="T122" s="212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81</v>
      </c>
      <c r="AT122" s="214" t="s">
        <v>72</v>
      </c>
      <c r="AU122" s="214" t="s">
        <v>73</v>
      </c>
      <c r="AY122" s="213" t="s">
        <v>135</v>
      </c>
      <c r="BK122" s="215">
        <f>SUM(BK123:BK127)</f>
        <v>0</v>
      </c>
    </row>
    <row r="123" spans="1:65" s="2" customFormat="1" ht="16.5" customHeight="1">
      <c r="A123" s="38"/>
      <c r="B123" s="39"/>
      <c r="C123" s="269" t="s">
        <v>73</v>
      </c>
      <c r="D123" s="269" t="s">
        <v>188</v>
      </c>
      <c r="E123" s="270" t="s">
        <v>625</v>
      </c>
      <c r="F123" s="271" t="s">
        <v>626</v>
      </c>
      <c r="G123" s="272" t="s">
        <v>1</v>
      </c>
      <c r="H123" s="273">
        <v>2</v>
      </c>
      <c r="I123" s="274"/>
      <c r="J123" s="275">
        <f>ROUND(I123*H123,2)</f>
        <v>0</v>
      </c>
      <c r="K123" s="271" t="s">
        <v>1</v>
      </c>
      <c r="L123" s="276"/>
      <c r="M123" s="277" t="s">
        <v>1</v>
      </c>
      <c r="N123" s="278" t="s">
        <v>38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187</v>
      </c>
      <c r="AT123" s="229" t="s">
        <v>188</v>
      </c>
      <c r="AU123" s="229" t="s">
        <v>81</v>
      </c>
      <c r="AY123" s="17" t="s">
        <v>135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81</v>
      </c>
      <c r="BK123" s="230">
        <f>ROUND(I123*H123,2)</f>
        <v>0</v>
      </c>
      <c r="BL123" s="17" t="s">
        <v>142</v>
      </c>
      <c r="BM123" s="229" t="s">
        <v>83</v>
      </c>
    </row>
    <row r="124" spans="1:65" s="2" customFormat="1" ht="16.5" customHeight="1">
      <c r="A124" s="38"/>
      <c r="B124" s="39"/>
      <c r="C124" s="269" t="s">
        <v>73</v>
      </c>
      <c r="D124" s="269" t="s">
        <v>188</v>
      </c>
      <c r="E124" s="270" t="s">
        <v>627</v>
      </c>
      <c r="F124" s="271" t="s">
        <v>628</v>
      </c>
      <c r="G124" s="272" t="s">
        <v>1</v>
      </c>
      <c r="H124" s="273">
        <v>2</v>
      </c>
      <c r="I124" s="274"/>
      <c r="J124" s="275">
        <f>ROUND(I124*H124,2)</f>
        <v>0</v>
      </c>
      <c r="K124" s="271" t="s">
        <v>1</v>
      </c>
      <c r="L124" s="276"/>
      <c r="M124" s="277" t="s">
        <v>1</v>
      </c>
      <c r="N124" s="278" t="s">
        <v>38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187</v>
      </c>
      <c r="AT124" s="229" t="s">
        <v>188</v>
      </c>
      <c r="AU124" s="229" t="s">
        <v>81</v>
      </c>
      <c r="AY124" s="17" t="s">
        <v>135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81</v>
      </c>
      <c r="BK124" s="230">
        <f>ROUND(I124*H124,2)</f>
        <v>0</v>
      </c>
      <c r="BL124" s="17" t="s">
        <v>142</v>
      </c>
      <c r="BM124" s="229" t="s">
        <v>142</v>
      </c>
    </row>
    <row r="125" spans="1:65" s="2" customFormat="1" ht="16.5" customHeight="1">
      <c r="A125" s="38"/>
      <c r="B125" s="39"/>
      <c r="C125" s="269" t="s">
        <v>73</v>
      </c>
      <c r="D125" s="269" t="s">
        <v>188</v>
      </c>
      <c r="E125" s="270" t="s">
        <v>629</v>
      </c>
      <c r="F125" s="271" t="s">
        <v>630</v>
      </c>
      <c r="G125" s="272" t="s">
        <v>1</v>
      </c>
      <c r="H125" s="273">
        <v>1</v>
      </c>
      <c r="I125" s="274"/>
      <c r="J125" s="275">
        <f>ROUND(I125*H125,2)</f>
        <v>0</v>
      </c>
      <c r="K125" s="271" t="s">
        <v>1</v>
      </c>
      <c r="L125" s="276"/>
      <c r="M125" s="277" t="s">
        <v>1</v>
      </c>
      <c r="N125" s="278" t="s">
        <v>38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187</v>
      </c>
      <c r="AT125" s="229" t="s">
        <v>188</v>
      </c>
      <c r="AU125" s="229" t="s">
        <v>81</v>
      </c>
      <c r="AY125" s="17" t="s">
        <v>135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81</v>
      </c>
      <c r="BK125" s="230">
        <f>ROUND(I125*H125,2)</f>
        <v>0</v>
      </c>
      <c r="BL125" s="17" t="s">
        <v>142</v>
      </c>
      <c r="BM125" s="229" t="s">
        <v>173</v>
      </c>
    </row>
    <row r="126" spans="1:65" s="2" customFormat="1" ht="16.5" customHeight="1">
      <c r="A126" s="38"/>
      <c r="B126" s="39"/>
      <c r="C126" s="269" t="s">
        <v>73</v>
      </c>
      <c r="D126" s="269" t="s">
        <v>188</v>
      </c>
      <c r="E126" s="270" t="s">
        <v>631</v>
      </c>
      <c r="F126" s="271" t="s">
        <v>632</v>
      </c>
      <c r="G126" s="272" t="s">
        <v>1</v>
      </c>
      <c r="H126" s="273">
        <v>1</v>
      </c>
      <c r="I126" s="274"/>
      <c r="J126" s="275">
        <f>ROUND(I126*H126,2)</f>
        <v>0</v>
      </c>
      <c r="K126" s="271" t="s">
        <v>1</v>
      </c>
      <c r="L126" s="276"/>
      <c r="M126" s="277" t="s">
        <v>1</v>
      </c>
      <c r="N126" s="278" t="s">
        <v>38</v>
      </c>
      <c r="O126" s="91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187</v>
      </c>
      <c r="AT126" s="229" t="s">
        <v>188</v>
      </c>
      <c r="AU126" s="229" t="s">
        <v>81</v>
      </c>
      <c r="AY126" s="17" t="s">
        <v>135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81</v>
      </c>
      <c r="BK126" s="230">
        <f>ROUND(I126*H126,2)</f>
        <v>0</v>
      </c>
      <c r="BL126" s="17" t="s">
        <v>142</v>
      </c>
      <c r="BM126" s="229" t="s">
        <v>187</v>
      </c>
    </row>
    <row r="127" spans="1:65" s="2" customFormat="1" ht="16.5" customHeight="1">
      <c r="A127" s="38"/>
      <c r="B127" s="39"/>
      <c r="C127" s="269" t="s">
        <v>73</v>
      </c>
      <c r="D127" s="269" t="s">
        <v>188</v>
      </c>
      <c r="E127" s="270" t="s">
        <v>633</v>
      </c>
      <c r="F127" s="271" t="s">
        <v>634</v>
      </c>
      <c r="G127" s="272" t="s">
        <v>1</v>
      </c>
      <c r="H127" s="273">
        <v>1</v>
      </c>
      <c r="I127" s="274"/>
      <c r="J127" s="275">
        <f>ROUND(I127*H127,2)</f>
        <v>0</v>
      </c>
      <c r="K127" s="271" t="s">
        <v>1</v>
      </c>
      <c r="L127" s="276"/>
      <c r="M127" s="277" t="s">
        <v>1</v>
      </c>
      <c r="N127" s="278" t="s">
        <v>38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187</v>
      </c>
      <c r="AT127" s="229" t="s">
        <v>188</v>
      </c>
      <c r="AU127" s="229" t="s">
        <v>81</v>
      </c>
      <c r="AY127" s="17" t="s">
        <v>135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81</v>
      </c>
      <c r="BK127" s="230">
        <f>ROUND(I127*H127,2)</f>
        <v>0</v>
      </c>
      <c r="BL127" s="17" t="s">
        <v>142</v>
      </c>
      <c r="BM127" s="229" t="s">
        <v>200</v>
      </c>
    </row>
    <row r="128" spans="1:63" s="12" customFormat="1" ht="25.9" customHeight="1">
      <c r="A128" s="12"/>
      <c r="B128" s="202"/>
      <c r="C128" s="203"/>
      <c r="D128" s="204" t="s">
        <v>72</v>
      </c>
      <c r="E128" s="205" t="s">
        <v>525</v>
      </c>
      <c r="F128" s="205" t="s">
        <v>635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SUM(P129:P132)</f>
        <v>0</v>
      </c>
      <c r="Q128" s="210"/>
      <c r="R128" s="211">
        <f>SUM(R129:R132)</f>
        <v>0</v>
      </c>
      <c r="S128" s="210"/>
      <c r="T128" s="212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81</v>
      </c>
      <c r="AT128" s="214" t="s">
        <v>72</v>
      </c>
      <c r="AU128" s="214" t="s">
        <v>73</v>
      </c>
      <c r="AY128" s="213" t="s">
        <v>135</v>
      </c>
      <c r="BK128" s="215">
        <f>SUM(BK129:BK132)</f>
        <v>0</v>
      </c>
    </row>
    <row r="129" spans="1:65" s="2" customFormat="1" ht="16.5" customHeight="1">
      <c r="A129" s="38"/>
      <c r="B129" s="39"/>
      <c r="C129" s="269" t="s">
        <v>73</v>
      </c>
      <c r="D129" s="269" t="s">
        <v>188</v>
      </c>
      <c r="E129" s="270" t="s">
        <v>636</v>
      </c>
      <c r="F129" s="271" t="s">
        <v>637</v>
      </c>
      <c r="G129" s="272" t="s">
        <v>1</v>
      </c>
      <c r="H129" s="273">
        <v>1</v>
      </c>
      <c r="I129" s="274"/>
      <c r="J129" s="275">
        <f>ROUND(I129*H129,2)</f>
        <v>0</v>
      </c>
      <c r="K129" s="271" t="s">
        <v>1</v>
      </c>
      <c r="L129" s="276"/>
      <c r="M129" s="277" t="s">
        <v>1</v>
      </c>
      <c r="N129" s="278" t="s">
        <v>38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187</v>
      </c>
      <c r="AT129" s="229" t="s">
        <v>188</v>
      </c>
      <c r="AU129" s="229" t="s">
        <v>81</v>
      </c>
      <c r="AY129" s="17" t="s">
        <v>135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81</v>
      </c>
      <c r="BK129" s="230">
        <f>ROUND(I129*H129,2)</f>
        <v>0</v>
      </c>
      <c r="BL129" s="17" t="s">
        <v>142</v>
      </c>
      <c r="BM129" s="229" t="s">
        <v>211</v>
      </c>
    </row>
    <row r="130" spans="1:65" s="2" customFormat="1" ht="16.5" customHeight="1">
      <c r="A130" s="38"/>
      <c r="B130" s="39"/>
      <c r="C130" s="269" t="s">
        <v>73</v>
      </c>
      <c r="D130" s="269" t="s">
        <v>188</v>
      </c>
      <c r="E130" s="270" t="s">
        <v>638</v>
      </c>
      <c r="F130" s="271" t="s">
        <v>630</v>
      </c>
      <c r="G130" s="272" t="s">
        <v>1</v>
      </c>
      <c r="H130" s="273">
        <v>1</v>
      </c>
      <c r="I130" s="274"/>
      <c r="J130" s="275">
        <f>ROUND(I130*H130,2)</f>
        <v>0</v>
      </c>
      <c r="K130" s="271" t="s">
        <v>1</v>
      </c>
      <c r="L130" s="276"/>
      <c r="M130" s="277" t="s">
        <v>1</v>
      </c>
      <c r="N130" s="278" t="s">
        <v>38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187</v>
      </c>
      <c r="AT130" s="229" t="s">
        <v>188</v>
      </c>
      <c r="AU130" s="229" t="s">
        <v>81</v>
      </c>
      <c r="AY130" s="17" t="s">
        <v>135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81</v>
      </c>
      <c r="BK130" s="230">
        <f>ROUND(I130*H130,2)</f>
        <v>0</v>
      </c>
      <c r="BL130" s="17" t="s">
        <v>142</v>
      </c>
      <c r="BM130" s="229" t="s">
        <v>226</v>
      </c>
    </row>
    <row r="131" spans="1:65" s="2" customFormat="1" ht="16.5" customHeight="1">
      <c r="A131" s="38"/>
      <c r="B131" s="39"/>
      <c r="C131" s="269" t="s">
        <v>73</v>
      </c>
      <c r="D131" s="269" t="s">
        <v>188</v>
      </c>
      <c r="E131" s="270" t="s">
        <v>639</v>
      </c>
      <c r="F131" s="271" t="s">
        <v>632</v>
      </c>
      <c r="G131" s="272" t="s">
        <v>1</v>
      </c>
      <c r="H131" s="273">
        <v>1</v>
      </c>
      <c r="I131" s="274"/>
      <c r="J131" s="275">
        <f>ROUND(I131*H131,2)</f>
        <v>0</v>
      </c>
      <c r="K131" s="271" t="s">
        <v>1</v>
      </c>
      <c r="L131" s="276"/>
      <c r="M131" s="277" t="s">
        <v>1</v>
      </c>
      <c r="N131" s="278" t="s">
        <v>38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187</v>
      </c>
      <c r="AT131" s="229" t="s">
        <v>188</v>
      </c>
      <c r="AU131" s="229" t="s">
        <v>81</v>
      </c>
      <c r="AY131" s="17" t="s">
        <v>135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81</v>
      </c>
      <c r="BK131" s="230">
        <f>ROUND(I131*H131,2)</f>
        <v>0</v>
      </c>
      <c r="BL131" s="17" t="s">
        <v>142</v>
      </c>
      <c r="BM131" s="229" t="s">
        <v>238</v>
      </c>
    </row>
    <row r="132" spans="1:65" s="2" customFormat="1" ht="16.5" customHeight="1">
      <c r="A132" s="38"/>
      <c r="B132" s="39"/>
      <c r="C132" s="269" t="s">
        <v>73</v>
      </c>
      <c r="D132" s="269" t="s">
        <v>188</v>
      </c>
      <c r="E132" s="270" t="s">
        <v>640</v>
      </c>
      <c r="F132" s="271" t="s">
        <v>634</v>
      </c>
      <c r="G132" s="272" t="s">
        <v>1</v>
      </c>
      <c r="H132" s="273">
        <v>1</v>
      </c>
      <c r="I132" s="274"/>
      <c r="J132" s="275">
        <f>ROUND(I132*H132,2)</f>
        <v>0</v>
      </c>
      <c r="K132" s="271" t="s">
        <v>1</v>
      </c>
      <c r="L132" s="276"/>
      <c r="M132" s="277" t="s">
        <v>1</v>
      </c>
      <c r="N132" s="278" t="s">
        <v>38</v>
      </c>
      <c r="O132" s="91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187</v>
      </c>
      <c r="AT132" s="229" t="s">
        <v>188</v>
      </c>
      <c r="AU132" s="229" t="s">
        <v>81</v>
      </c>
      <c r="AY132" s="17" t="s">
        <v>135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81</v>
      </c>
      <c r="BK132" s="230">
        <f>ROUND(I132*H132,2)</f>
        <v>0</v>
      </c>
      <c r="BL132" s="17" t="s">
        <v>142</v>
      </c>
      <c r="BM132" s="229" t="s">
        <v>248</v>
      </c>
    </row>
    <row r="133" spans="1:63" s="12" customFormat="1" ht="25.9" customHeight="1">
      <c r="A133" s="12"/>
      <c r="B133" s="202"/>
      <c r="C133" s="203"/>
      <c r="D133" s="204" t="s">
        <v>72</v>
      </c>
      <c r="E133" s="205" t="s">
        <v>566</v>
      </c>
      <c r="F133" s="205" t="s">
        <v>641</v>
      </c>
      <c r="G133" s="203"/>
      <c r="H133" s="203"/>
      <c r="I133" s="206"/>
      <c r="J133" s="207">
        <f>BK133</f>
        <v>0</v>
      </c>
      <c r="K133" s="203"/>
      <c r="L133" s="208"/>
      <c r="M133" s="209"/>
      <c r="N133" s="210"/>
      <c r="O133" s="210"/>
      <c r="P133" s="211">
        <f>SUM(P134:P136)</f>
        <v>0</v>
      </c>
      <c r="Q133" s="210"/>
      <c r="R133" s="211">
        <f>SUM(R134:R136)</f>
        <v>0</v>
      </c>
      <c r="S133" s="210"/>
      <c r="T133" s="212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81</v>
      </c>
      <c r="AT133" s="214" t="s">
        <v>72</v>
      </c>
      <c r="AU133" s="214" t="s">
        <v>73</v>
      </c>
      <c r="AY133" s="213" t="s">
        <v>135</v>
      </c>
      <c r="BK133" s="215">
        <f>SUM(BK134:BK136)</f>
        <v>0</v>
      </c>
    </row>
    <row r="134" spans="1:65" s="2" customFormat="1" ht="16.5" customHeight="1">
      <c r="A134" s="38"/>
      <c r="B134" s="39"/>
      <c r="C134" s="269" t="s">
        <v>73</v>
      </c>
      <c r="D134" s="269" t="s">
        <v>188</v>
      </c>
      <c r="E134" s="270" t="s">
        <v>642</v>
      </c>
      <c r="F134" s="271" t="s">
        <v>643</v>
      </c>
      <c r="G134" s="272" t="s">
        <v>1</v>
      </c>
      <c r="H134" s="273">
        <v>50</v>
      </c>
      <c r="I134" s="274"/>
      <c r="J134" s="275">
        <f>ROUND(I134*H134,2)</f>
        <v>0</v>
      </c>
      <c r="K134" s="271" t="s">
        <v>1</v>
      </c>
      <c r="L134" s="276"/>
      <c r="M134" s="277" t="s">
        <v>1</v>
      </c>
      <c r="N134" s="278" t="s">
        <v>38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187</v>
      </c>
      <c r="AT134" s="229" t="s">
        <v>188</v>
      </c>
      <c r="AU134" s="229" t="s">
        <v>81</v>
      </c>
      <c r="AY134" s="17" t="s">
        <v>135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81</v>
      </c>
      <c r="BK134" s="230">
        <f>ROUND(I134*H134,2)</f>
        <v>0</v>
      </c>
      <c r="BL134" s="17" t="s">
        <v>142</v>
      </c>
      <c r="BM134" s="229" t="s">
        <v>259</v>
      </c>
    </row>
    <row r="135" spans="1:65" s="2" customFormat="1" ht="16.5" customHeight="1">
      <c r="A135" s="38"/>
      <c r="B135" s="39"/>
      <c r="C135" s="269" t="s">
        <v>73</v>
      </c>
      <c r="D135" s="269" t="s">
        <v>188</v>
      </c>
      <c r="E135" s="270" t="s">
        <v>644</v>
      </c>
      <c r="F135" s="271" t="s">
        <v>645</v>
      </c>
      <c r="G135" s="272" t="s">
        <v>1</v>
      </c>
      <c r="H135" s="273">
        <v>120</v>
      </c>
      <c r="I135" s="274"/>
      <c r="J135" s="275">
        <f>ROUND(I135*H135,2)</f>
        <v>0</v>
      </c>
      <c r="K135" s="271" t="s">
        <v>1</v>
      </c>
      <c r="L135" s="276"/>
      <c r="M135" s="277" t="s">
        <v>1</v>
      </c>
      <c r="N135" s="278" t="s">
        <v>38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187</v>
      </c>
      <c r="AT135" s="229" t="s">
        <v>188</v>
      </c>
      <c r="AU135" s="229" t="s">
        <v>81</v>
      </c>
      <c r="AY135" s="17" t="s">
        <v>135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81</v>
      </c>
      <c r="BK135" s="230">
        <f>ROUND(I135*H135,2)</f>
        <v>0</v>
      </c>
      <c r="BL135" s="17" t="s">
        <v>142</v>
      </c>
      <c r="BM135" s="229" t="s">
        <v>271</v>
      </c>
    </row>
    <row r="136" spans="1:65" s="2" customFormat="1" ht="16.5" customHeight="1">
      <c r="A136" s="38"/>
      <c r="B136" s="39"/>
      <c r="C136" s="269" t="s">
        <v>73</v>
      </c>
      <c r="D136" s="269" t="s">
        <v>188</v>
      </c>
      <c r="E136" s="270" t="s">
        <v>646</v>
      </c>
      <c r="F136" s="271" t="s">
        <v>647</v>
      </c>
      <c r="G136" s="272" t="s">
        <v>1</v>
      </c>
      <c r="H136" s="273">
        <v>30</v>
      </c>
      <c r="I136" s="274"/>
      <c r="J136" s="275">
        <f>ROUND(I136*H136,2)</f>
        <v>0</v>
      </c>
      <c r="K136" s="271" t="s">
        <v>1</v>
      </c>
      <c r="L136" s="276"/>
      <c r="M136" s="277" t="s">
        <v>1</v>
      </c>
      <c r="N136" s="278" t="s">
        <v>38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187</v>
      </c>
      <c r="AT136" s="229" t="s">
        <v>188</v>
      </c>
      <c r="AU136" s="229" t="s">
        <v>81</v>
      </c>
      <c r="AY136" s="17" t="s">
        <v>135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81</v>
      </c>
      <c r="BK136" s="230">
        <f>ROUND(I136*H136,2)</f>
        <v>0</v>
      </c>
      <c r="BL136" s="17" t="s">
        <v>142</v>
      </c>
      <c r="BM136" s="229" t="s">
        <v>285</v>
      </c>
    </row>
    <row r="137" spans="1:63" s="12" customFormat="1" ht="25.9" customHeight="1">
      <c r="A137" s="12"/>
      <c r="B137" s="202"/>
      <c r="C137" s="203"/>
      <c r="D137" s="204" t="s">
        <v>72</v>
      </c>
      <c r="E137" s="205" t="s">
        <v>606</v>
      </c>
      <c r="F137" s="205" t="s">
        <v>648</v>
      </c>
      <c r="G137" s="203"/>
      <c r="H137" s="203"/>
      <c r="I137" s="206"/>
      <c r="J137" s="207">
        <f>BK137</f>
        <v>0</v>
      </c>
      <c r="K137" s="203"/>
      <c r="L137" s="208"/>
      <c r="M137" s="209"/>
      <c r="N137" s="210"/>
      <c r="O137" s="210"/>
      <c r="P137" s="211">
        <f>SUM(P138:P139)</f>
        <v>0</v>
      </c>
      <c r="Q137" s="210"/>
      <c r="R137" s="211">
        <f>SUM(R138:R139)</f>
        <v>0</v>
      </c>
      <c r="S137" s="210"/>
      <c r="T137" s="212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3" t="s">
        <v>81</v>
      </c>
      <c r="AT137" s="214" t="s">
        <v>72</v>
      </c>
      <c r="AU137" s="214" t="s">
        <v>73</v>
      </c>
      <c r="AY137" s="213" t="s">
        <v>135</v>
      </c>
      <c r="BK137" s="215">
        <f>SUM(BK138:BK139)</f>
        <v>0</v>
      </c>
    </row>
    <row r="138" spans="1:65" s="2" customFormat="1" ht="16.5" customHeight="1">
      <c r="A138" s="38"/>
      <c r="B138" s="39"/>
      <c r="C138" s="269" t="s">
        <v>73</v>
      </c>
      <c r="D138" s="269" t="s">
        <v>188</v>
      </c>
      <c r="E138" s="270" t="s">
        <v>649</v>
      </c>
      <c r="F138" s="271" t="s">
        <v>650</v>
      </c>
      <c r="G138" s="272" t="s">
        <v>1</v>
      </c>
      <c r="H138" s="273">
        <v>50</v>
      </c>
      <c r="I138" s="274"/>
      <c r="J138" s="275">
        <f>ROUND(I138*H138,2)</f>
        <v>0</v>
      </c>
      <c r="K138" s="271" t="s">
        <v>1</v>
      </c>
      <c r="L138" s="276"/>
      <c r="M138" s="277" t="s">
        <v>1</v>
      </c>
      <c r="N138" s="278" t="s">
        <v>38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187</v>
      </c>
      <c r="AT138" s="229" t="s">
        <v>188</v>
      </c>
      <c r="AU138" s="229" t="s">
        <v>81</v>
      </c>
      <c r="AY138" s="17" t="s">
        <v>135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81</v>
      </c>
      <c r="BK138" s="230">
        <f>ROUND(I138*H138,2)</f>
        <v>0</v>
      </c>
      <c r="BL138" s="17" t="s">
        <v>142</v>
      </c>
      <c r="BM138" s="229" t="s">
        <v>302</v>
      </c>
    </row>
    <row r="139" spans="1:65" s="2" customFormat="1" ht="16.5" customHeight="1">
      <c r="A139" s="38"/>
      <c r="B139" s="39"/>
      <c r="C139" s="269" t="s">
        <v>73</v>
      </c>
      <c r="D139" s="269" t="s">
        <v>188</v>
      </c>
      <c r="E139" s="270" t="s">
        <v>651</v>
      </c>
      <c r="F139" s="271" t="s">
        <v>652</v>
      </c>
      <c r="G139" s="272" t="s">
        <v>1</v>
      </c>
      <c r="H139" s="273">
        <v>1</v>
      </c>
      <c r="I139" s="274"/>
      <c r="J139" s="275">
        <f>ROUND(I139*H139,2)</f>
        <v>0</v>
      </c>
      <c r="K139" s="271" t="s">
        <v>1</v>
      </c>
      <c r="L139" s="276"/>
      <c r="M139" s="277" t="s">
        <v>1</v>
      </c>
      <c r="N139" s="278" t="s">
        <v>38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187</v>
      </c>
      <c r="AT139" s="229" t="s">
        <v>188</v>
      </c>
      <c r="AU139" s="229" t="s">
        <v>81</v>
      </c>
      <c r="AY139" s="17" t="s">
        <v>135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81</v>
      </c>
      <c r="BK139" s="230">
        <f>ROUND(I139*H139,2)</f>
        <v>0</v>
      </c>
      <c r="BL139" s="17" t="s">
        <v>142</v>
      </c>
      <c r="BM139" s="229" t="s">
        <v>319</v>
      </c>
    </row>
    <row r="140" spans="1:63" s="12" customFormat="1" ht="25.9" customHeight="1">
      <c r="A140" s="12"/>
      <c r="B140" s="202"/>
      <c r="C140" s="203"/>
      <c r="D140" s="204" t="s">
        <v>72</v>
      </c>
      <c r="E140" s="205" t="s">
        <v>653</v>
      </c>
      <c r="F140" s="205" t="s">
        <v>654</v>
      </c>
      <c r="G140" s="203"/>
      <c r="H140" s="203"/>
      <c r="I140" s="206"/>
      <c r="J140" s="207">
        <f>BK140</f>
        <v>0</v>
      </c>
      <c r="K140" s="203"/>
      <c r="L140" s="208"/>
      <c r="M140" s="209"/>
      <c r="N140" s="210"/>
      <c r="O140" s="210"/>
      <c r="P140" s="211">
        <f>SUM(P141:P148)</f>
        <v>0</v>
      </c>
      <c r="Q140" s="210"/>
      <c r="R140" s="211">
        <f>SUM(R141:R148)</f>
        <v>0</v>
      </c>
      <c r="S140" s="210"/>
      <c r="T140" s="212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81</v>
      </c>
      <c r="AT140" s="214" t="s">
        <v>72</v>
      </c>
      <c r="AU140" s="214" t="s">
        <v>73</v>
      </c>
      <c r="AY140" s="213" t="s">
        <v>135</v>
      </c>
      <c r="BK140" s="215">
        <f>SUM(BK141:BK148)</f>
        <v>0</v>
      </c>
    </row>
    <row r="141" spans="1:65" s="2" customFormat="1" ht="16.5" customHeight="1">
      <c r="A141" s="38"/>
      <c r="B141" s="39"/>
      <c r="C141" s="269" t="s">
        <v>73</v>
      </c>
      <c r="D141" s="269" t="s">
        <v>188</v>
      </c>
      <c r="E141" s="270" t="s">
        <v>655</v>
      </c>
      <c r="F141" s="271" t="s">
        <v>656</v>
      </c>
      <c r="G141" s="272" t="s">
        <v>1</v>
      </c>
      <c r="H141" s="273">
        <v>1</v>
      </c>
      <c r="I141" s="274"/>
      <c r="J141" s="275">
        <f>ROUND(I141*H141,2)</f>
        <v>0</v>
      </c>
      <c r="K141" s="271" t="s">
        <v>1</v>
      </c>
      <c r="L141" s="276"/>
      <c r="M141" s="277" t="s">
        <v>1</v>
      </c>
      <c r="N141" s="278" t="s">
        <v>38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187</v>
      </c>
      <c r="AT141" s="229" t="s">
        <v>188</v>
      </c>
      <c r="AU141" s="229" t="s">
        <v>81</v>
      </c>
      <c r="AY141" s="17" t="s">
        <v>135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81</v>
      </c>
      <c r="BK141" s="230">
        <f>ROUND(I141*H141,2)</f>
        <v>0</v>
      </c>
      <c r="BL141" s="17" t="s">
        <v>142</v>
      </c>
      <c r="BM141" s="229" t="s">
        <v>330</v>
      </c>
    </row>
    <row r="142" spans="1:65" s="2" customFormat="1" ht="21.75" customHeight="1">
      <c r="A142" s="38"/>
      <c r="B142" s="39"/>
      <c r="C142" s="269" t="s">
        <v>73</v>
      </c>
      <c r="D142" s="269" t="s">
        <v>188</v>
      </c>
      <c r="E142" s="270" t="s">
        <v>657</v>
      </c>
      <c r="F142" s="271" t="s">
        <v>658</v>
      </c>
      <c r="G142" s="272" t="s">
        <v>1</v>
      </c>
      <c r="H142" s="273">
        <v>1</v>
      </c>
      <c r="I142" s="274"/>
      <c r="J142" s="275">
        <f>ROUND(I142*H142,2)</f>
        <v>0</v>
      </c>
      <c r="K142" s="271" t="s">
        <v>1</v>
      </c>
      <c r="L142" s="276"/>
      <c r="M142" s="277" t="s">
        <v>1</v>
      </c>
      <c r="N142" s="278" t="s">
        <v>38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187</v>
      </c>
      <c r="AT142" s="229" t="s">
        <v>188</v>
      </c>
      <c r="AU142" s="229" t="s">
        <v>81</v>
      </c>
      <c r="AY142" s="17" t="s">
        <v>135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81</v>
      </c>
      <c r="BK142" s="230">
        <f>ROUND(I142*H142,2)</f>
        <v>0</v>
      </c>
      <c r="BL142" s="17" t="s">
        <v>142</v>
      </c>
      <c r="BM142" s="229" t="s">
        <v>341</v>
      </c>
    </row>
    <row r="143" spans="1:65" s="2" customFormat="1" ht="16.5" customHeight="1">
      <c r="A143" s="38"/>
      <c r="B143" s="39"/>
      <c r="C143" s="269" t="s">
        <v>73</v>
      </c>
      <c r="D143" s="269" t="s">
        <v>188</v>
      </c>
      <c r="E143" s="270" t="s">
        <v>659</v>
      </c>
      <c r="F143" s="271" t="s">
        <v>660</v>
      </c>
      <c r="G143" s="272" t="s">
        <v>1</v>
      </c>
      <c r="H143" s="273">
        <v>1</v>
      </c>
      <c r="I143" s="274"/>
      <c r="J143" s="275">
        <f>ROUND(I143*H143,2)</f>
        <v>0</v>
      </c>
      <c r="K143" s="271" t="s">
        <v>1</v>
      </c>
      <c r="L143" s="276"/>
      <c r="M143" s="277" t="s">
        <v>1</v>
      </c>
      <c r="N143" s="278" t="s">
        <v>38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187</v>
      </c>
      <c r="AT143" s="229" t="s">
        <v>188</v>
      </c>
      <c r="AU143" s="229" t="s">
        <v>81</v>
      </c>
      <c r="AY143" s="17" t="s">
        <v>135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81</v>
      </c>
      <c r="BK143" s="230">
        <f>ROUND(I143*H143,2)</f>
        <v>0</v>
      </c>
      <c r="BL143" s="17" t="s">
        <v>142</v>
      </c>
      <c r="BM143" s="229" t="s">
        <v>357</v>
      </c>
    </row>
    <row r="144" spans="1:65" s="2" customFormat="1" ht="16.5" customHeight="1">
      <c r="A144" s="38"/>
      <c r="B144" s="39"/>
      <c r="C144" s="269" t="s">
        <v>73</v>
      </c>
      <c r="D144" s="269" t="s">
        <v>188</v>
      </c>
      <c r="E144" s="270" t="s">
        <v>661</v>
      </c>
      <c r="F144" s="271" t="s">
        <v>662</v>
      </c>
      <c r="G144" s="272" t="s">
        <v>1</v>
      </c>
      <c r="H144" s="273">
        <v>1</v>
      </c>
      <c r="I144" s="274"/>
      <c r="J144" s="275">
        <f>ROUND(I144*H144,2)</f>
        <v>0</v>
      </c>
      <c r="K144" s="271" t="s">
        <v>1</v>
      </c>
      <c r="L144" s="276"/>
      <c r="M144" s="277" t="s">
        <v>1</v>
      </c>
      <c r="N144" s="278" t="s">
        <v>38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187</v>
      </c>
      <c r="AT144" s="229" t="s">
        <v>188</v>
      </c>
      <c r="AU144" s="229" t="s">
        <v>81</v>
      </c>
      <c r="AY144" s="17" t="s">
        <v>135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81</v>
      </c>
      <c r="BK144" s="230">
        <f>ROUND(I144*H144,2)</f>
        <v>0</v>
      </c>
      <c r="BL144" s="17" t="s">
        <v>142</v>
      </c>
      <c r="BM144" s="229" t="s">
        <v>370</v>
      </c>
    </row>
    <row r="145" spans="1:65" s="2" customFormat="1" ht="16.5" customHeight="1">
      <c r="A145" s="38"/>
      <c r="B145" s="39"/>
      <c r="C145" s="269" t="s">
        <v>73</v>
      </c>
      <c r="D145" s="269" t="s">
        <v>188</v>
      </c>
      <c r="E145" s="270" t="s">
        <v>663</v>
      </c>
      <c r="F145" s="271" t="s">
        <v>664</v>
      </c>
      <c r="G145" s="272" t="s">
        <v>1</v>
      </c>
      <c r="H145" s="273">
        <v>1</v>
      </c>
      <c r="I145" s="274"/>
      <c r="J145" s="275">
        <f>ROUND(I145*H145,2)</f>
        <v>0</v>
      </c>
      <c r="K145" s="271" t="s">
        <v>1</v>
      </c>
      <c r="L145" s="276"/>
      <c r="M145" s="277" t="s">
        <v>1</v>
      </c>
      <c r="N145" s="278" t="s">
        <v>38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187</v>
      </c>
      <c r="AT145" s="229" t="s">
        <v>188</v>
      </c>
      <c r="AU145" s="229" t="s">
        <v>81</v>
      </c>
      <c r="AY145" s="17" t="s">
        <v>135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81</v>
      </c>
      <c r="BK145" s="230">
        <f>ROUND(I145*H145,2)</f>
        <v>0</v>
      </c>
      <c r="BL145" s="17" t="s">
        <v>142</v>
      </c>
      <c r="BM145" s="229" t="s">
        <v>384</v>
      </c>
    </row>
    <row r="146" spans="1:65" s="2" customFormat="1" ht="16.5" customHeight="1">
      <c r="A146" s="38"/>
      <c r="B146" s="39"/>
      <c r="C146" s="269" t="s">
        <v>73</v>
      </c>
      <c r="D146" s="269" t="s">
        <v>188</v>
      </c>
      <c r="E146" s="270" t="s">
        <v>665</v>
      </c>
      <c r="F146" s="271" t="s">
        <v>666</v>
      </c>
      <c r="G146" s="272" t="s">
        <v>1</v>
      </c>
      <c r="H146" s="273">
        <v>1</v>
      </c>
      <c r="I146" s="274"/>
      <c r="J146" s="275">
        <f>ROUND(I146*H146,2)</f>
        <v>0</v>
      </c>
      <c r="K146" s="271" t="s">
        <v>1</v>
      </c>
      <c r="L146" s="276"/>
      <c r="M146" s="277" t="s">
        <v>1</v>
      </c>
      <c r="N146" s="278" t="s">
        <v>38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187</v>
      </c>
      <c r="AT146" s="229" t="s">
        <v>188</v>
      </c>
      <c r="AU146" s="229" t="s">
        <v>81</v>
      </c>
      <c r="AY146" s="17" t="s">
        <v>135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81</v>
      </c>
      <c r="BK146" s="230">
        <f>ROUND(I146*H146,2)</f>
        <v>0</v>
      </c>
      <c r="BL146" s="17" t="s">
        <v>142</v>
      </c>
      <c r="BM146" s="229" t="s">
        <v>401</v>
      </c>
    </row>
    <row r="147" spans="1:65" s="2" customFormat="1" ht="16.5" customHeight="1">
      <c r="A147" s="38"/>
      <c r="B147" s="39"/>
      <c r="C147" s="269" t="s">
        <v>73</v>
      </c>
      <c r="D147" s="269" t="s">
        <v>188</v>
      </c>
      <c r="E147" s="270" t="s">
        <v>667</v>
      </c>
      <c r="F147" s="271" t="s">
        <v>668</v>
      </c>
      <c r="G147" s="272" t="s">
        <v>1</v>
      </c>
      <c r="H147" s="273">
        <v>1</v>
      </c>
      <c r="I147" s="274"/>
      <c r="J147" s="275">
        <f>ROUND(I147*H147,2)</f>
        <v>0</v>
      </c>
      <c r="K147" s="271" t="s">
        <v>1</v>
      </c>
      <c r="L147" s="276"/>
      <c r="M147" s="277" t="s">
        <v>1</v>
      </c>
      <c r="N147" s="278" t="s">
        <v>38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187</v>
      </c>
      <c r="AT147" s="229" t="s">
        <v>188</v>
      </c>
      <c r="AU147" s="229" t="s">
        <v>81</v>
      </c>
      <c r="AY147" s="17" t="s">
        <v>135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81</v>
      </c>
      <c r="BK147" s="230">
        <f>ROUND(I147*H147,2)</f>
        <v>0</v>
      </c>
      <c r="BL147" s="17" t="s">
        <v>142</v>
      </c>
      <c r="BM147" s="229" t="s">
        <v>412</v>
      </c>
    </row>
    <row r="148" spans="1:65" s="2" customFormat="1" ht="16.5" customHeight="1">
      <c r="A148" s="38"/>
      <c r="B148" s="39"/>
      <c r="C148" s="269" t="s">
        <v>73</v>
      </c>
      <c r="D148" s="269" t="s">
        <v>188</v>
      </c>
      <c r="E148" s="270" t="s">
        <v>669</v>
      </c>
      <c r="F148" s="271" t="s">
        <v>670</v>
      </c>
      <c r="G148" s="272" t="s">
        <v>1</v>
      </c>
      <c r="H148" s="273">
        <v>1</v>
      </c>
      <c r="I148" s="274"/>
      <c r="J148" s="275">
        <f>ROUND(I148*H148,2)</f>
        <v>0</v>
      </c>
      <c r="K148" s="271" t="s">
        <v>1</v>
      </c>
      <c r="L148" s="276"/>
      <c r="M148" s="284" t="s">
        <v>1</v>
      </c>
      <c r="N148" s="285" t="s">
        <v>38</v>
      </c>
      <c r="O148" s="286"/>
      <c r="P148" s="287">
        <f>O148*H148</f>
        <v>0</v>
      </c>
      <c r="Q148" s="287">
        <v>0</v>
      </c>
      <c r="R148" s="287">
        <f>Q148*H148</f>
        <v>0</v>
      </c>
      <c r="S148" s="287">
        <v>0</v>
      </c>
      <c r="T148" s="28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187</v>
      </c>
      <c r="AT148" s="229" t="s">
        <v>188</v>
      </c>
      <c r="AU148" s="229" t="s">
        <v>81</v>
      </c>
      <c r="AY148" s="17" t="s">
        <v>135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81</v>
      </c>
      <c r="BK148" s="230">
        <f>ROUND(I148*H148,2)</f>
        <v>0</v>
      </c>
      <c r="BL148" s="17" t="s">
        <v>142</v>
      </c>
      <c r="BM148" s="229" t="s">
        <v>422</v>
      </c>
    </row>
    <row r="149" spans="1:31" s="2" customFormat="1" ht="6.95" customHeight="1">
      <c r="A149" s="38"/>
      <c r="B149" s="66"/>
      <c r="C149" s="67"/>
      <c r="D149" s="67"/>
      <c r="E149" s="67"/>
      <c r="F149" s="67"/>
      <c r="G149" s="67"/>
      <c r="H149" s="67"/>
      <c r="I149" s="67"/>
      <c r="J149" s="67"/>
      <c r="K149" s="67"/>
      <c r="L149" s="44"/>
      <c r="M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</sheetData>
  <sheetProtection password="C724" sheet="1" objects="1" scenarios="1" formatColumns="0" formatRows="0" autoFilter="0"/>
  <autoFilter ref="C120:K14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96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Řešení klimatizace v prostorách administrativy Národní zemědělské muzeum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671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11. 4. 2022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ROUND((SUM(BE124:BE146)),2)</f>
        <v>0</v>
      </c>
      <c r="G33" s="38"/>
      <c r="H33" s="38"/>
      <c r="I33" s="155">
        <v>0.21</v>
      </c>
      <c r="J33" s="154">
        <f>ROUND(((SUM(BE124:BE146))*I33),2)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ROUND((SUM(BF124:BF146)),2)</f>
        <v>0</v>
      </c>
      <c r="G34" s="38"/>
      <c r="H34" s="38"/>
      <c r="I34" s="155">
        <v>0.15</v>
      </c>
      <c r="J34" s="154">
        <f>ROUND(((SUM(BF124:BF146))*I34),2)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ROUND((SUM(BG124:BG146)),2)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ROUND((SUM(BH124:BH146)),2)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ROUND((SUM(BI124:BI146)),2)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Řešení klimatizace v prostorách administrativy Národní zemědělské muzeum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11. 4. 2022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100</v>
      </c>
      <c r="D94" s="176"/>
      <c r="E94" s="176"/>
      <c r="F94" s="176"/>
      <c r="G94" s="176"/>
      <c r="H94" s="176"/>
      <c r="I94" s="176"/>
      <c r="J94" s="177" t="s">
        <v>101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102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103</v>
      </c>
    </row>
    <row r="97" spans="1:31" s="9" customFormat="1" ht="24.95" customHeight="1">
      <c r="A97" s="9"/>
      <c r="B97" s="179"/>
      <c r="C97" s="180"/>
      <c r="D97" s="181" t="s">
        <v>671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672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673</v>
      </c>
      <c r="E99" s="188"/>
      <c r="F99" s="188"/>
      <c r="G99" s="188"/>
      <c r="H99" s="188"/>
      <c r="I99" s="188"/>
      <c r="J99" s="189">
        <f>J129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674</v>
      </c>
      <c r="E100" s="188"/>
      <c r="F100" s="188"/>
      <c r="G100" s="188"/>
      <c r="H100" s="188"/>
      <c r="I100" s="188"/>
      <c r="J100" s="189">
        <f>J132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675</v>
      </c>
      <c r="E101" s="188"/>
      <c r="F101" s="188"/>
      <c r="G101" s="188"/>
      <c r="H101" s="188"/>
      <c r="I101" s="188"/>
      <c r="J101" s="189">
        <f>J135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676</v>
      </c>
      <c r="E102" s="188"/>
      <c r="F102" s="188"/>
      <c r="G102" s="188"/>
      <c r="H102" s="188"/>
      <c r="I102" s="188"/>
      <c r="J102" s="189">
        <f>J138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677</v>
      </c>
      <c r="E103" s="188"/>
      <c r="F103" s="188"/>
      <c r="G103" s="188"/>
      <c r="H103" s="188"/>
      <c r="I103" s="188"/>
      <c r="J103" s="189">
        <f>J141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678</v>
      </c>
      <c r="E104" s="188"/>
      <c r="F104" s="188"/>
      <c r="G104" s="188"/>
      <c r="H104" s="188"/>
      <c r="I104" s="188"/>
      <c r="J104" s="189">
        <f>J144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120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6.25" customHeight="1">
      <c r="A114" s="38"/>
      <c r="B114" s="39"/>
      <c r="C114" s="40"/>
      <c r="D114" s="40"/>
      <c r="E114" s="174" t="str">
        <f>E7</f>
        <v>Řešení klimatizace v prostorách administrativy Národní zemědělské muzeum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97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VRN - Vedlejší rozpočtové náklady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 xml:space="preserve"> </v>
      </c>
      <c r="G118" s="40"/>
      <c r="H118" s="40"/>
      <c r="I118" s="32" t="s">
        <v>22</v>
      </c>
      <c r="J118" s="79" t="str">
        <f>IF(J12="","",J12)</f>
        <v>11. 4. 2022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 xml:space="preserve"> </v>
      </c>
      <c r="G120" s="40"/>
      <c r="H120" s="40"/>
      <c r="I120" s="32" t="s">
        <v>29</v>
      </c>
      <c r="J120" s="36" t="str">
        <f>E21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27</v>
      </c>
      <c r="D121" s="40"/>
      <c r="E121" s="40"/>
      <c r="F121" s="27" t="str">
        <f>IF(E18="","",E18)</f>
        <v>Vyplň údaj</v>
      </c>
      <c r="G121" s="40"/>
      <c r="H121" s="40"/>
      <c r="I121" s="32" t="s">
        <v>31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1"/>
      <c r="B123" s="192"/>
      <c r="C123" s="193" t="s">
        <v>121</v>
      </c>
      <c r="D123" s="194" t="s">
        <v>58</v>
      </c>
      <c r="E123" s="194" t="s">
        <v>54</v>
      </c>
      <c r="F123" s="194" t="s">
        <v>55</v>
      </c>
      <c r="G123" s="194" t="s">
        <v>122</v>
      </c>
      <c r="H123" s="194" t="s">
        <v>123</v>
      </c>
      <c r="I123" s="194" t="s">
        <v>124</v>
      </c>
      <c r="J123" s="194" t="s">
        <v>101</v>
      </c>
      <c r="K123" s="195" t="s">
        <v>125</v>
      </c>
      <c r="L123" s="196"/>
      <c r="M123" s="100" t="s">
        <v>1</v>
      </c>
      <c r="N123" s="101" t="s">
        <v>37</v>
      </c>
      <c r="O123" s="101" t="s">
        <v>126</v>
      </c>
      <c r="P123" s="101" t="s">
        <v>127</v>
      </c>
      <c r="Q123" s="101" t="s">
        <v>128</v>
      </c>
      <c r="R123" s="101" t="s">
        <v>129</v>
      </c>
      <c r="S123" s="101" t="s">
        <v>130</v>
      </c>
      <c r="T123" s="102" t="s">
        <v>131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8"/>
      <c r="B124" s="39"/>
      <c r="C124" s="107" t="s">
        <v>132</v>
      </c>
      <c r="D124" s="40"/>
      <c r="E124" s="40"/>
      <c r="F124" s="40"/>
      <c r="G124" s="40"/>
      <c r="H124" s="40"/>
      <c r="I124" s="40"/>
      <c r="J124" s="197">
        <f>BK124</f>
        <v>0</v>
      </c>
      <c r="K124" s="40"/>
      <c r="L124" s="44"/>
      <c r="M124" s="103"/>
      <c r="N124" s="198"/>
      <c r="O124" s="104"/>
      <c r="P124" s="199">
        <f>P125</f>
        <v>0</v>
      </c>
      <c r="Q124" s="104"/>
      <c r="R124" s="199">
        <f>R125</f>
        <v>0</v>
      </c>
      <c r="S124" s="104"/>
      <c r="T124" s="200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103</v>
      </c>
      <c r="BK124" s="201">
        <f>BK125</f>
        <v>0</v>
      </c>
    </row>
    <row r="125" spans="1:63" s="12" customFormat="1" ht="25.9" customHeight="1">
      <c r="A125" s="12"/>
      <c r="B125" s="202"/>
      <c r="C125" s="203"/>
      <c r="D125" s="204" t="s">
        <v>72</v>
      </c>
      <c r="E125" s="205" t="s">
        <v>93</v>
      </c>
      <c r="F125" s="205" t="s">
        <v>94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P126+P129+P132+P135+P138+P141+P144</f>
        <v>0</v>
      </c>
      <c r="Q125" s="210"/>
      <c r="R125" s="211">
        <f>R126+R129+R132+R135+R138+R141+R144</f>
        <v>0</v>
      </c>
      <c r="S125" s="210"/>
      <c r="T125" s="212">
        <f>T126+T129+T132+T135+T138+T141+T144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166</v>
      </c>
      <c r="AT125" s="214" t="s">
        <v>72</v>
      </c>
      <c r="AU125" s="214" t="s">
        <v>73</v>
      </c>
      <c r="AY125" s="213" t="s">
        <v>135</v>
      </c>
      <c r="BK125" s="215">
        <f>BK126+BK129+BK132+BK135+BK138+BK141+BK144</f>
        <v>0</v>
      </c>
    </row>
    <row r="126" spans="1:63" s="12" customFormat="1" ht="22.8" customHeight="1">
      <c r="A126" s="12"/>
      <c r="B126" s="202"/>
      <c r="C126" s="203"/>
      <c r="D126" s="204" t="s">
        <v>72</v>
      </c>
      <c r="E126" s="216" t="s">
        <v>679</v>
      </c>
      <c r="F126" s="216" t="s">
        <v>680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SUM(P127:P128)</f>
        <v>0</v>
      </c>
      <c r="Q126" s="210"/>
      <c r="R126" s="211">
        <f>SUM(R127:R128)</f>
        <v>0</v>
      </c>
      <c r="S126" s="210"/>
      <c r="T126" s="212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166</v>
      </c>
      <c r="AT126" s="214" t="s">
        <v>72</v>
      </c>
      <c r="AU126" s="214" t="s">
        <v>81</v>
      </c>
      <c r="AY126" s="213" t="s">
        <v>135</v>
      </c>
      <c r="BK126" s="215">
        <f>SUM(BK127:BK128)</f>
        <v>0</v>
      </c>
    </row>
    <row r="127" spans="1:65" s="2" customFormat="1" ht="16.5" customHeight="1">
      <c r="A127" s="38"/>
      <c r="B127" s="39"/>
      <c r="C127" s="218" t="s">
        <v>166</v>
      </c>
      <c r="D127" s="218" t="s">
        <v>137</v>
      </c>
      <c r="E127" s="219" t="s">
        <v>681</v>
      </c>
      <c r="F127" s="220" t="s">
        <v>682</v>
      </c>
      <c r="G127" s="221" t="s">
        <v>683</v>
      </c>
      <c r="H127" s="222">
        <v>1</v>
      </c>
      <c r="I127" s="223"/>
      <c r="J127" s="224">
        <f>ROUND(I127*H127,2)</f>
        <v>0</v>
      </c>
      <c r="K127" s="220" t="s">
        <v>141</v>
      </c>
      <c r="L127" s="44"/>
      <c r="M127" s="225" t="s">
        <v>1</v>
      </c>
      <c r="N127" s="226" t="s">
        <v>38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684</v>
      </c>
      <c r="AT127" s="229" t="s">
        <v>137</v>
      </c>
      <c r="AU127" s="229" t="s">
        <v>83</v>
      </c>
      <c r="AY127" s="17" t="s">
        <v>135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81</v>
      </c>
      <c r="BK127" s="230">
        <f>ROUND(I127*H127,2)</f>
        <v>0</v>
      </c>
      <c r="BL127" s="17" t="s">
        <v>684</v>
      </c>
      <c r="BM127" s="229" t="s">
        <v>685</v>
      </c>
    </row>
    <row r="128" spans="1:47" s="2" customFormat="1" ht="12">
      <c r="A128" s="38"/>
      <c r="B128" s="39"/>
      <c r="C128" s="40"/>
      <c r="D128" s="231" t="s">
        <v>144</v>
      </c>
      <c r="E128" s="40"/>
      <c r="F128" s="232" t="s">
        <v>686</v>
      </c>
      <c r="G128" s="40"/>
      <c r="H128" s="40"/>
      <c r="I128" s="233"/>
      <c r="J128" s="40"/>
      <c r="K128" s="40"/>
      <c r="L128" s="44"/>
      <c r="M128" s="234"/>
      <c r="N128" s="235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144</v>
      </c>
      <c r="AU128" s="17" t="s">
        <v>83</v>
      </c>
    </row>
    <row r="129" spans="1:63" s="12" customFormat="1" ht="22.8" customHeight="1">
      <c r="A129" s="12"/>
      <c r="B129" s="202"/>
      <c r="C129" s="203"/>
      <c r="D129" s="204" t="s">
        <v>72</v>
      </c>
      <c r="E129" s="216" t="s">
        <v>687</v>
      </c>
      <c r="F129" s="216" t="s">
        <v>688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SUM(P130:P131)</f>
        <v>0</v>
      </c>
      <c r="Q129" s="210"/>
      <c r="R129" s="211">
        <f>SUM(R130:R131)</f>
        <v>0</v>
      </c>
      <c r="S129" s="210"/>
      <c r="T129" s="212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166</v>
      </c>
      <c r="AT129" s="214" t="s">
        <v>72</v>
      </c>
      <c r="AU129" s="214" t="s">
        <v>81</v>
      </c>
      <c r="AY129" s="213" t="s">
        <v>135</v>
      </c>
      <c r="BK129" s="215">
        <f>SUM(BK130:BK131)</f>
        <v>0</v>
      </c>
    </row>
    <row r="130" spans="1:65" s="2" customFormat="1" ht="16.5" customHeight="1">
      <c r="A130" s="38"/>
      <c r="B130" s="39"/>
      <c r="C130" s="218" t="s">
        <v>200</v>
      </c>
      <c r="D130" s="218" t="s">
        <v>137</v>
      </c>
      <c r="E130" s="219" t="s">
        <v>689</v>
      </c>
      <c r="F130" s="220" t="s">
        <v>688</v>
      </c>
      <c r="G130" s="221" t="s">
        <v>683</v>
      </c>
      <c r="H130" s="222">
        <v>1</v>
      </c>
      <c r="I130" s="223"/>
      <c r="J130" s="224">
        <f>ROUND(I130*H130,2)</f>
        <v>0</v>
      </c>
      <c r="K130" s="220" t="s">
        <v>141</v>
      </c>
      <c r="L130" s="44"/>
      <c r="M130" s="225" t="s">
        <v>1</v>
      </c>
      <c r="N130" s="226" t="s">
        <v>38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684</v>
      </c>
      <c r="AT130" s="229" t="s">
        <v>137</v>
      </c>
      <c r="AU130" s="229" t="s">
        <v>83</v>
      </c>
      <c r="AY130" s="17" t="s">
        <v>135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81</v>
      </c>
      <c r="BK130" s="230">
        <f>ROUND(I130*H130,2)</f>
        <v>0</v>
      </c>
      <c r="BL130" s="17" t="s">
        <v>684</v>
      </c>
      <c r="BM130" s="229" t="s">
        <v>690</v>
      </c>
    </row>
    <row r="131" spans="1:47" s="2" customFormat="1" ht="12">
      <c r="A131" s="38"/>
      <c r="B131" s="39"/>
      <c r="C131" s="40"/>
      <c r="D131" s="231" t="s">
        <v>144</v>
      </c>
      <c r="E131" s="40"/>
      <c r="F131" s="232" t="s">
        <v>691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144</v>
      </c>
      <c r="AU131" s="17" t="s">
        <v>83</v>
      </c>
    </row>
    <row r="132" spans="1:63" s="12" customFormat="1" ht="22.8" customHeight="1">
      <c r="A132" s="12"/>
      <c r="B132" s="202"/>
      <c r="C132" s="203"/>
      <c r="D132" s="204" t="s">
        <v>72</v>
      </c>
      <c r="E132" s="216" t="s">
        <v>692</v>
      </c>
      <c r="F132" s="216" t="s">
        <v>693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SUM(P133:P134)</f>
        <v>0</v>
      </c>
      <c r="Q132" s="210"/>
      <c r="R132" s="211">
        <f>SUM(R133:R134)</f>
        <v>0</v>
      </c>
      <c r="S132" s="210"/>
      <c r="T132" s="212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166</v>
      </c>
      <c r="AT132" s="214" t="s">
        <v>72</v>
      </c>
      <c r="AU132" s="214" t="s">
        <v>81</v>
      </c>
      <c r="AY132" s="213" t="s">
        <v>135</v>
      </c>
      <c r="BK132" s="215">
        <f>SUM(BK133:BK134)</f>
        <v>0</v>
      </c>
    </row>
    <row r="133" spans="1:65" s="2" customFormat="1" ht="16.5" customHeight="1">
      <c r="A133" s="38"/>
      <c r="B133" s="39"/>
      <c r="C133" s="218" t="s">
        <v>206</v>
      </c>
      <c r="D133" s="218" t="s">
        <v>137</v>
      </c>
      <c r="E133" s="219" t="s">
        <v>694</v>
      </c>
      <c r="F133" s="220" t="s">
        <v>693</v>
      </c>
      <c r="G133" s="221" t="s">
        <v>518</v>
      </c>
      <c r="H133" s="222">
        <v>1</v>
      </c>
      <c r="I133" s="223"/>
      <c r="J133" s="224">
        <f>ROUND(I133*H133,2)</f>
        <v>0</v>
      </c>
      <c r="K133" s="220" t="s">
        <v>141</v>
      </c>
      <c r="L133" s="44"/>
      <c r="M133" s="225" t="s">
        <v>1</v>
      </c>
      <c r="N133" s="226" t="s">
        <v>38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684</v>
      </c>
      <c r="AT133" s="229" t="s">
        <v>137</v>
      </c>
      <c r="AU133" s="229" t="s">
        <v>83</v>
      </c>
      <c r="AY133" s="17" t="s">
        <v>135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81</v>
      </c>
      <c r="BK133" s="230">
        <f>ROUND(I133*H133,2)</f>
        <v>0</v>
      </c>
      <c r="BL133" s="17" t="s">
        <v>684</v>
      </c>
      <c r="BM133" s="229" t="s">
        <v>695</v>
      </c>
    </row>
    <row r="134" spans="1:47" s="2" customFormat="1" ht="12">
      <c r="A134" s="38"/>
      <c r="B134" s="39"/>
      <c r="C134" s="40"/>
      <c r="D134" s="231" t="s">
        <v>144</v>
      </c>
      <c r="E134" s="40"/>
      <c r="F134" s="232" t="s">
        <v>696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144</v>
      </c>
      <c r="AU134" s="17" t="s">
        <v>83</v>
      </c>
    </row>
    <row r="135" spans="1:63" s="12" customFormat="1" ht="22.8" customHeight="1">
      <c r="A135" s="12"/>
      <c r="B135" s="202"/>
      <c r="C135" s="203"/>
      <c r="D135" s="204" t="s">
        <v>72</v>
      </c>
      <c r="E135" s="216" t="s">
        <v>697</v>
      </c>
      <c r="F135" s="216" t="s">
        <v>698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SUM(P136:P137)</f>
        <v>0</v>
      </c>
      <c r="Q135" s="210"/>
      <c r="R135" s="211">
        <f>SUM(R136:R137)</f>
        <v>0</v>
      </c>
      <c r="S135" s="210"/>
      <c r="T135" s="212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166</v>
      </c>
      <c r="AT135" s="214" t="s">
        <v>72</v>
      </c>
      <c r="AU135" s="214" t="s">
        <v>81</v>
      </c>
      <c r="AY135" s="213" t="s">
        <v>135</v>
      </c>
      <c r="BK135" s="215">
        <f>SUM(BK136:BK137)</f>
        <v>0</v>
      </c>
    </row>
    <row r="136" spans="1:65" s="2" customFormat="1" ht="16.5" customHeight="1">
      <c r="A136" s="38"/>
      <c r="B136" s="39"/>
      <c r="C136" s="218" t="s">
        <v>211</v>
      </c>
      <c r="D136" s="218" t="s">
        <v>137</v>
      </c>
      <c r="E136" s="219" t="s">
        <v>699</v>
      </c>
      <c r="F136" s="220" t="s">
        <v>698</v>
      </c>
      <c r="G136" s="221" t="s">
        <v>683</v>
      </c>
      <c r="H136" s="222">
        <v>1</v>
      </c>
      <c r="I136" s="223"/>
      <c r="J136" s="224">
        <f>ROUND(I136*H136,2)</f>
        <v>0</v>
      </c>
      <c r="K136" s="220" t="s">
        <v>141</v>
      </c>
      <c r="L136" s="44"/>
      <c r="M136" s="225" t="s">
        <v>1</v>
      </c>
      <c r="N136" s="226" t="s">
        <v>38</v>
      </c>
      <c r="O136" s="91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9" t="s">
        <v>684</v>
      </c>
      <c r="AT136" s="229" t="s">
        <v>137</v>
      </c>
      <c r="AU136" s="229" t="s">
        <v>83</v>
      </c>
      <c r="AY136" s="17" t="s">
        <v>135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17" t="s">
        <v>81</v>
      </c>
      <c r="BK136" s="230">
        <f>ROUND(I136*H136,2)</f>
        <v>0</v>
      </c>
      <c r="BL136" s="17" t="s">
        <v>684</v>
      </c>
      <c r="BM136" s="229" t="s">
        <v>700</v>
      </c>
    </row>
    <row r="137" spans="1:47" s="2" customFormat="1" ht="12">
      <c r="A137" s="38"/>
      <c r="B137" s="39"/>
      <c r="C137" s="40"/>
      <c r="D137" s="231" t="s">
        <v>144</v>
      </c>
      <c r="E137" s="40"/>
      <c r="F137" s="232" t="s">
        <v>701</v>
      </c>
      <c r="G137" s="40"/>
      <c r="H137" s="40"/>
      <c r="I137" s="233"/>
      <c r="J137" s="40"/>
      <c r="K137" s="40"/>
      <c r="L137" s="44"/>
      <c r="M137" s="234"/>
      <c r="N137" s="23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144</v>
      </c>
      <c r="AU137" s="17" t="s">
        <v>83</v>
      </c>
    </row>
    <row r="138" spans="1:63" s="12" customFormat="1" ht="22.8" customHeight="1">
      <c r="A138" s="12"/>
      <c r="B138" s="202"/>
      <c r="C138" s="203"/>
      <c r="D138" s="204" t="s">
        <v>72</v>
      </c>
      <c r="E138" s="216" t="s">
        <v>702</v>
      </c>
      <c r="F138" s="216" t="s">
        <v>703</v>
      </c>
      <c r="G138" s="203"/>
      <c r="H138" s="203"/>
      <c r="I138" s="206"/>
      <c r="J138" s="217">
        <f>BK138</f>
        <v>0</v>
      </c>
      <c r="K138" s="203"/>
      <c r="L138" s="208"/>
      <c r="M138" s="209"/>
      <c r="N138" s="210"/>
      <c r="O138" s="210"/>
      <c r="P138" s="211">
        <f>SUM(P139:P140)</f>
        <v>0</v>
      </c>
      <c r="Q138" s="210"/>
      <c r="R138" s="211">
        <f>SUM(R139:R140)</f>
        <v>0</v>
      </c>
      <c r="S138" s="210"/>
      <c r="T138" s="212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3" t="s">
        <v>166</v>
      </c>
      <c r="AT138" s="214" t="s">
        <v>72</v>
      </c>
      <c r="AU138" s="214" t="s">
        <v>81</v>
      </c>
      <c r="AY138" s="213" t="s">
        <v>135</v>
      </c>
      <c r="BK138" s="215">
        <f>SUM(BK139:BK140)</f>
        <v>0</v>
      </c>
    </row>
    <row r="139" spans="1:65" s="2" customFormat="1" ht="16.5" customHeight="1">
      <c r="A139" s="38"/>
      <c r="B139" s="39"/>
      <c r="C139" s="218" t="s">
        <v>218</v>
      </c>
      <c r="D139" s="218" t="s">
        <v>137</v>
      </c>
      <c r="E139" s="219" t="s">
        <v>704</v>
      </c>
      <c r="F139" s="220" t="s">
        <v>703</v>
      </c>
      <c r="G139" s="221" t="s">
        <v>683</v>
      </c>
      <c r="H139" s="222">
        <v>1</v>
      </c>
      <c r="I139" s="223"/>
      <c r="J139" s="224">
        <f>ROUND(I139*H139,2)</f>
        <v>0</v>
      </c>
      <c r="K139" s="220" t="s">
        <v>141</v>
      </c>
      <c r="L139" s="44"/>
      <c r="M139" s="225" t="s">
        <v>1</v>
      </c>
      <c r="N139" s="226" t="s">
        <v>38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684</v>
      </c>
      <c r="AT139" s="229" t="s">
        <v>137</v>
      </c>
      <c r="AU139" s="229" t="s">
        <v>83</v>
      </c>
      <c r="AY139" s="17" t="s">
        <v>135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81</v>
      </c>
      <c r="BK139" s="230">
        <f>ROUND(I139*H139,2)</f>
        <v>0</v>
      </c>
      <c r="BL139" s="17" t="s">
        <v>684</v>
      </c>
      <c r="BM139" s="229" t="s">
        <v>705</v>
      </c>
    </row>
    <row r="140" spans="1:47" s="2" customFormat="1" ht="12">
      <c r="A140" s="38"/>
      <c r="B140" s="39"/>
      <c r="C140" s="40"/>
      <c r="D140" s="231" t="s">
        <v>144</v>
      </c>
      <c r="E140" s="40"/>
      <c r="F140" s="232" t="s">
        <v>706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144</v>
      </c>
      <c r="AU140" s="17" t="s">
        <v>83</v>
      </c>
    </row>
    <row r="141" spans="1:63" s="12" customFormat="1" ht="22.8" customHeight="1">
      <c r="A141" s="12"/>
      <c r="B141" s="202"/>
      <c r="C141" s="203"/>
      <c r="D141" s="204" t="s">
        <v>72</v>
      </c>
      <c r="E141" s="216" t="s">
        <v>707</v>
      </c>
      <c r="F141" s="216" t="s">
        <v>708</v>
      </c>
      <c r="G141" s="203"/>
      <c r="H141" s="203"/>
      <c r="I141" s="206"/>
      <c r="J141" s="217">
        <f>BK141</f>
        <v>0</v>
      </c>
      <c r="K141" s="203"/>
      <c r="L141" s="208"/>
      <c r="M141" s="209"/>
      <c r="N141" s="210"/>
      <c r="O141" s="210"/>
      <c r="P141" s="211">
        <f>SUM(P142:P143)</f>
        <v>0</v>
      </c>
      <c r="Q141" s="210"/>
      <c r="R141" s="211">
        <f>SUM(R142:R143)</f>
        <v>0</v>
      </c>
      <c r="S141" s="210"/>
      <c r="T141" s="212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166</v>
      </c>
      <c r="AT141" s="214" t="s">
        <v>72</v>
      </c>
      <c r="AU141" s="214" t="s">
        <v>81</v>
      </c>
      <c r="AY141" s="213" t="s">
        <v>135</v>
      </c>
      <c r="BK141" s="215">
        <f>SUM(BK142:BK143)</f>
        <v>0</v>
      </c>
    </row>
    <row r="142" spans="1:65" s="2" customFormat="1" ht="16.5" customHeight="1">
      <c r="A142" s="38"/>
      <c r="B142" s="39"/>
      <c r="C142" s="218" t="s">
        <v>226</v>
      </c>
      <c r="D142" s="218" t="s">
        <v>137</v>
      </c>
      <c r="E142" s="219" t="s">
        <v>709</v>
      </c>
      <c r="F142" s="220" t="s">
        <v>708</v>
      </c>
      <c r="G142" s="221" t="s">
        <v>683</v>
      </c>
      <c r="H142" s="222">
        <v>1</v>
      </c>
      <c r="I142" s="223"/>
      <c r="J142" s="224">
        <f>ROUND(I142*H142,2)</f>
        <v>0</v>
      </c>
      <c r="K142" s="220" t="s">
        <v>141</v>
      </c>
      <c r="L142" s="44"/>
      <c r="M142" s="225" t="s">
        <v>1</v>
      </c>
      <c r="N142" s="226" t="s">
        <v>38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684</v>
      </c>
      <c r="AT142" s="229" t="s">
        <v>137</v>
      </c>
      <c r="AU142" s="229" t="s">
        <v>83</v>
      </c>
      <c r="AY142" s="17" t="s">
        <v>135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81</v>
      </c>
      <c r="BK142" s="230">
        <f>ROUND(I142*H142,2)</f>
        <v>0</v>
      </c>
      <c r="BL142" s="17" t="s">
        <v>684</v>
      </c>
      <c r="BM142" s="229" t="s">
        <v>710</v>
      </c>
    </row>
    <row r="143" spans="1:47" s="2" customFormat="1" ht="12">
      <c r="A143" s="38"/>
      <c r="B143" s="39"/>
      <c r="C143" s="40"/>
      <c r="D143" s="231" t="s">
        <v>144</v>
      </c>
      <c r="E143" s="40"/>
      <c r="F143" s="232" t="s">
        <v>711</v>
      </c>
      <c r="G143" s="40"/>
      <c r="H143" s="40"/>
      <c r="I143" s="233"/>
      <c r="J143" s="40"/>
      <c r="K143" s="40"/>
      <c r="L143" s="44"/>
      <c r="M143" s="234"/>
      <c r="N143" s="23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144</v>
      </c>
      <c r="AU143" s="17" t="s">
        <v>83</v>
      </c>
    </row>
    <row r="144" spans="1:63" s="12" customFormat="1" ht="22.8" customHeight="1">
      <c r="A144" s="12"/>
      <c r="B144" s="202"/>
      <c r="C144" s="203"/>
      <c r="D144" s="204" t="s">
        <v>72</v>
      </c>
      <c r="E144" s="216" t="s">
        <v>712</v>
      </c>
      <c r="F144" s="216" t="s">
        <v>713</v>
      </c>
      <c r="G144" s="203"/>
      <c r="H144" s="203"/>
      <c r="I144" s="206"/>
      <c r="J144" s="217">
        <f>BK144</f>
        <v>0</v>
      </c>
      <c r="K144" s="203"/>
      <c r="L144" s="208"/>
      <c r="M144" s="209"/>
      <c r="N144" s="210"/>
      <c r="O144" s="210"/>
      <c r="P144" s="211">
        <f>SUM(P145:P146)</f>
        <v>0</v>
      </c>
      <c r="Q144" s="210"/>
      <c r="R144" s="211">
        <f>SUM(R145:R146)</f>
        <v>0</v>
      </c>
      <c r="S144" s="210"/>
      <c r="T144" s="212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3" t="s">
        <v>166</v>
      </c>
      <c r="AT144" s="214" t="s">
        <v>72</v>
      </c>
      <c r="AU144" s="214" t="s">
        <v>81</v>
      </c>
      <c r="AY144" s="213" t="s">
        <v>135</v>
      </c>
      <c r="BK144" s="215">
        <f>SUM(BK145:BK146)</f>
        <v>0</v>
      </c>
    </row>
    <row r="145" spans="1:65" s="2" customFormat="1" ht="16.5" customHeight="1">
      <c r="A145" s="38"/>
      <c r="B145" s="39"/>
      <c r="C145" s="218" t="s">
        <v>8</v>
      </c>
      <c r="D145" s="218" t="s">
        <v>137</v>
      </c>
      <c r="E145" s="219" t="s">
        <v>714</v>
      </c>
      <c r="F145" s="220" t="s">
        <v>713</v>
      </c>
      <c r="G145" s="221" t="s">
        <v>683</v>
      </c>
      <c r="H145" s="222">
        <v>1</v>
      </c>
      <c r="I145" s="223"/>
      <c r="J145" s="224">
        <f>ROUND(I145*H145,2)</f>
        <v>0</v>
      </c>
      <c r="K145" s="220" t="s">
        <v>141</v>
      </c>
      <c r="L145" s="44"/>
      <c r="M145" s="225" t="s">
        <v>1</v>
      </c>
      <c r="N145" s="226" t="s">
        <v>38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684</v>
      </c>
      <c r="AT145" s="229" t="s">
        <v>137</v>
      </c>
      <c r="AU145" s="229" t="s">
        <v>83</v>
      </c>
      <c r="AY145" s="17" t="s">
        <v>135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81</v>
      </c>
      <c r="BK145" s="230">
        <f>ROUND(I145*H145,2)</f>
        <v>0</v>
      </c>
      <c r="BL145" s="17" t="s">
        <v>684</v>
      </c>
      <c r="BM145" s="229" t="s">
        <v>715</v>
      </c>
    </row>
    <row r="146" spans="1:47" s="2" customFormat="1" ht="12">
      <c r="A146" s="38"/>
      <c r="B146" s="39"/>
      <c r="C146" s="40"/>
      <c r="D146" s="231" t="s">
        <v>144</v>
      </c>
      <c r="E146" s="40"/>
      <c r="F146" s="232" t="s">
        <v>716</v>
      </c>
      <c r="G146" s="40"/>
      <c r="H146" s="40"/>
      <c r="I146" s="233"/>
      <c r="J146" s="40"/>
      <c r="K146" s="40"/>
      <c r="L146" s="44"/>
      <c r="M146" s="289"/>
      <c r="N146" s="290"/>
      <c r="O146" s="286"/>
      <c r="P146" s="286"/>
      <c r="Q146" s="286"/>
      <c r="R146" s="286"/>
      <c r="S146" s="286"/>
      <c r="T146" s="291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144</v>
      </c>
      <c r="AU146" s="17" t="s">
        <v>83</v>
      </c>
    </row>
    <row r="147" spans="1:31" s="2" customFormat="1" ht="6.95" customHeight="1">
      <c r="A147" s="38"/>
      <c r="B147" s="66"/>
      <c r="C147" s="67"/>
      <c r="D147" s="67"/>
      <c r="E147" s="67"/>
      <c r="F147" s="67"/>
      <c r="G147" s="67"/>
      <c r="H147" s="67"/>
      <c r="I147" s="67"/>
      <c r="J147" s="67"/>
      <c r="K147" s="67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password="C724" sheet="1" objects="1" scenarios="1" formatColumns="0" formatRows="0" autoFilter="0"/>
  <autoFilter ref="C123:K14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hyperlinks>
    <hyperlink ref="F128" r:id="rId1" display="https://podminky.urs.cz/item/CS_URS_2022_01/013254000"/>
    <hyperlink ref="F131" r:id="rId2" display="https://podminky.urs.cz/item/CS_URS_2022_01/020001000"/>
    <hyperlink ref="F134" r:id="rId3" display="https://podminky.urs.cz/item/CS_URS_2022_01/030001000"/>
    <hyperlink ref="F137" r:id="rId4" display="https://podminky.urs.cz/item/CS_URS_2022_01/040001000"/>
    <hyperlink ref="F140" r:id="rId5" display="https://podminky.urs.cz/item/CS_URS_2022_01/060001000"/>
    <hyperlink ref="F143" r:id="rId6" display="https://podminky.urs.cz/item/CS_URS_2022_01/070001000"/>
    <hyperlink ref="F146" r:id="rId7" display="https://podminky.urs.cz/item/CS_URS_2022_01/09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poledne</dc:creator>
  <cp:keywords/>
  <dc:description/>
  <cp:lastModifiedBy>lukas poledne</cp:lastModifiedBy>
  <dcterms:created xsi:type="dcterms:W3CDTF">2022-04-21T09:39:20Z</dcterms:created>
  <dcterms:modified xsi:type="dcterms:W3CDTF">2022-04-21T09:39:25Z</dcterms:modified>
  <cp:category/>
  <cp:version/>
  <cp:contentType/>
  <cp:contentStatus/>
</cp:coreProperties>
</file>