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plusData\Export\"/>
    </mc:Choice>
  </mc:AlternateContent>
  <bookViews>
    <workbookView xWindow="0" yWindow="0" windowWidth="0" windowHeight="0"/>
  </bookViews>
  <sheets>
    <sheet name="Rekapitulace stavby" sheetId="1" r:id="rId1"/>
    <sheet name="220407 - VD Pařížov - př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'220407 - VD Pařížov - pří...'!$C$116:$K$175</definedName>
    <definedName name="_xlnm.Print_Area" localSheetId="1">'220407 - VD Pařížov - pří...'!$C$4:$J$76,'220407 - VD Pařížov - pří...'!$C$82:$J$100,'220407 - VD Pařížov - pří...'!$C$106:$J$175</definedName>
    <definedName name="_xlnm.Print_Titles" localSheetId="1">'220407 - VD Pařížov - pří...'!$116:$116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0"/>
  <c r="BH120"/>
  <c r="BG120"/>
  <c r="BF120"/>
  <c r="T120"/>
  <c r="R120"/>
  <c r="P120"/>
  <c r="F111"/>
  <c r="E109"/>
  <c r="F87"/>
  <c r="E85"/>
  <c r="J22"/>
  <c r="E22"/>
  <c r="J114"/>
  <c r="J21"/>
  <c r="J19"/>
  <c r="E19"/>
  <c r="J89"/>
  <c r="J18"/>
  <c r="J16"/>
  <c r="E16"/>
  <c r="F114"/>
  <c r="J15"/>
  <c r="J13"/>
  <c r="E13"/>
  <c r="F89"/>
  <c r="J12"/>
  <c r="J10"/>
  <c r="J111"/>
  <c i="1" r="L90"/>
  <c r="AM90"/>
  <c r="AM89"/>
  <c r="L89"/>
  <c r="AM87"/>
  <c r="L87"/>
  <c r="L85"/>
  <c r="L84"/>
  <c i="2" r="J164"/>
  <c r="J137"/>
  <c r="J171"/>
  <c r="BK142"/>
  <c r="J174"/>
  <c r="BK160"/>
  <c r="BK158"/>
  <c r="J145"/>
  <c r="J120"/>
  <c r="J158"/>
  <c r="J130"/>
  <c r="BK145"/>
  <c r="BK154"/>
  <c r="BK133"/>
  <c r="BK174"/>
  <c r="BK156"/>
  <c r="BK127"/>
  <c r="BK164"/>
  <c r="J156"/>
  <c r="J140"/>
  <c r="J127"/>
  <c r="BK172"/>
  <c r="BK140"/>
  <c r="BK120"/>
  <c r="BK167"/>
  <c i="1" r="AS94"/>
  <c i="2" r="J160"/>
  <c r="J154"/>
  <c r="J170"/>
  <c r="BK137"/>
  <c r="J172"/>
  <c r="BK171"/>
  <c r="J142"/>
  <c r="J167"/>
  <c r="J133"/>
  <c r="BK170"/>
  <c r="BK130"/>
  <c l="1" r="T119"/>
  <c r="BK119"/>
  <c r="BK163"/>
  <c r="J163"/>
  <c r="J98"/>
  <c r="R119"/>
  <c r="R118"/>
  <c r="R117"/>
  <c r="T153"/>
  <c r="R153"/>
  <c r="T163"/>
  <c r="P119"/>
  <c r="P118"/>
  <c r="P117"/>
  <c i="1" r="AU95"/>
  <c i="2" r="P153"/>
  <c r="R163"/>
  <c r="BK153"/>
  <c r="J153"/>
  <c r="J97"/>
  <c r="P163"/>
  <c r="BK173"/>
  <c r="J173"/>
  <c r="J99"/>
  <c r="J87"/>
  <c r="F90"/>
  <c r="J113"/>
  <c r="BE133"/>
  <c r="BE137"/>
  <c r="BE142"/>
  <c r="BE154"/>
  <c r="BE160"/>
  <c r="BE167"/>
  <c r="BE174"/>
  <c r="J90"/>
  <c r="F113"/>
  <c r="BE120"/>
  <c r="BE127"/>
  <c r="BE130"/>
  <c r="BE170"/>
  <c r="BE140"/>
  <c r="BE145"/>
  <c r="BE156"/>
  <c r="BE158"/>
  <c r="BE164"/>
  <c r="BE171"/>
  <c r="BE172"/>
  <c i="1" r="AU94"/>
  <c i="2" r="F34"/>
  <c i="1" r="BC95"/>
  <c r="BC94"/>
  <c r="AY94"/>
  <c i="2" r="F35"/>
  <c i="1" r="BD95"/>
  <c r="BD94"/>
  <c r="W33"/>
  <c i="2" r="F33"/>
  <c i="1" r="BB95"/>
  <c r="BB94"/>
  <c r="W31"/>
  <c i="2" r="J32"/>
  <c i="1" r="AW95"/>
  <c i="2" r="F32"/>
  <c i="1" r="BA95"/>
  <c r="BA94"/>
  <c r="W30"/>
  <c i="2" l="1" r="BK118"/>
  <c r="BK117"/>
  <c r="J117"/>
  <c r="J94"/>
  <c r="T118"/>
  <c r="T117"/>
  <c r="J119"/>
  <c r="J96"/>
  <c i="1" r="W32"/>
  <c r="AX94"/>
  <c r="AW94"/>
  <c r="AK30"/>
  <c i="2" r="F31"/>
  <c i="1" r="AZ95"/>
  <c r="AZ94"/>
  <c r="W29"/>
  <c i="2" r="J31"/>
  <c i="1" r="AV95"/>
  <c r="AT95"/>
  <c i="2" l="1" r="J118"/>
  <c r="J95"/>
  <c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<sst xmlns="http://schemas.openxmlformats.org/spreadsheetml/2006/main">
  <si>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</si>
  <si>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</si>
  <si>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</si>
  <si>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</si>
  <si>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</si>
  <si>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{93c3bdc8-fbcc-4cf4-a723-f0c605f74009}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</si>
  <si>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</si>
  <si>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</si>
  <si>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</si>
  <si>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</si>
  <si>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</si>
  <si>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</si>
  <si>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</si>
  <si>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</si>
  <si>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220407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</si>
  <si>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</si>
  <si>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</si>
  <si>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Pařížov - přístřešek pro mechanizaci - SO 03 komunikace</t>
  </si>
  <si>
    <t>KSO:</t>
  </si>
  <si>
    <t>CC-CZ:</t>
  </si>
  <si>
    <t>Místo:</t>
  </si>
  <si>
    <t xml:space="preserve"> </t>
  </si>
  <si>
    <t>Datum:</t>
  </si>
  <si>
    <t>7. 4. 2022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</si>
  <si>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</si>
  <si>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</si>
  <si>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</si>
  <si>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</si>
  <si>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</si>
  <si>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</si>
  <si>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</si>
  <si>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</si>
  <si>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</si>
  <si>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</si>
  <si>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</si>
  <si>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</si>
  <si>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</si>
  <si>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</si>
  <si>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</si>
  <si>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</si>
  <si>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</si>
  <si>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</si>
  <si>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</si>
  <si>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</si>
  <si>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</si>
  <si>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</si>
  <si>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</si>
  <si>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</si>
  <si>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</si>
  <si>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</si>
  <si>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</si>
  <si>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</si>
  <si>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</si>
  <si>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</si>
  <si>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</si>
  <si>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</si>
  <si>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</si>
  <si>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</si>
  <si>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</si>
  <si>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</si>
  <si>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</si>
  <si>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</si>
  <si>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</si>
  <si>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</si>
  <si>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</si>
  <si>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</si>
  <si>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</si>
  <si>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</si>
  <si>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</si>
  <si>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</si>
  <si>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</si>
  <si>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</si>
  <si>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</si>
  <si>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</si>
  <si>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</si>
  <si>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</si>
  <si>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</si>
  <si>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</si>
  <si>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</si>
  <si>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</si>
  <si>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</si>
  <si>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</si>
  <si>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</si>
  <si>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</si>
  <si>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</si>
  <si>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</si>
  <si>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</si>
  <si>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</si>
  <si>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</si>
  <si>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</si>
  <si>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</si>
  <si>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</si>
  <si>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</si>
  <si>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</si>
  <si>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</si>
  <si>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</si>
  <si>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</si>
  <si>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</si>
  <si>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</si>
  <si>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</si>
  <si>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</si>
  <si>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</si>
  <si>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</si>
  <si>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</si>
  <si>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</si>
  <si>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</si>
  <si>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</si>
  <si>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</si>
  <si>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</si>
  <si>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</si>
  <si>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122251503</t>
  </si>
  <si>
    <t>Odkopávky a prokopávky zapažené v hornině třídy těžitelnosti I skupiny 3 objem do 100 m3 strojně</t>
  </si>
  <si>
    <t>m3</t>
  </si>
  <si>
    <t>4</t>
  </si>
  <si>
    <t>-370140689</t>
  </si>
  <si>
    <t>PP</t>
  </si>
  <si>
    <t>Odkopávky a prokopávky zapažené strojně v hornině třídy těžitelnosti I skupiny 3 přes 50 do 100 m3</t>
  </si>
  <si>
    <t>VV</t>
  </si>
  <si>
    <t>Plocha dlažby</t>
  </si>
  <si>
    <t>151,5*0,5</t>
  </si>
  <si>
    <t>Rozšíření pro obrubník</t>
  </si>
  <si>
    <t>(30,25+15,49)*0,5*0,5</t>
  </si>
  <si>
    <t>Součet</t>
  </si>
  <si>
    <t>129001101</t>
  </si>
  <si>
    <t>Příplatek za ztížení odkopávky nebo prokopávky v blízkosti inženýrských sítí</t>
  </si>
  <si>
    <t>-519152488</t>
  </si>
  <si>
    <t>Příplatek k cenám vykopávek za ztížení vykopávky v blízkosti podzemního vedení nebo výbušnin v horninách jakékoliv třídy</t>
  </si>
  <si>
    <t>6,5*2*0,5</t>
  </si>
  <si>
    <t>3</t>
  </si>
  <si>
    <t>162251102</t>
  </si>
  <si>
    <t>Vodorovné přemístění přes 20 do 50 m výkopku/sypaniny z horniny třídy těžitelnosti I skupiny 1 až 3</t>
  </si>
  <si>
    <t>1236294369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</si>
  <si>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</si>
  <si>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87,185+5,489</t>
  </si>
  <si>
    <t>174211101</t>
  </si>
  <si>
    <t>Zásyp jam, šachet rýh nebo kolem objektů sypaninou bez zhutnění ručně</t>
  </si>
  <si>
    <t>-793811107</t>
  </si>
  <si>
    <t>Zásyp sypaninou z jakékoliv horniny ručně s uložením výkopku ve vrstvách bez zhutnění jam, šachet, rýh nebo kolem objektů v těchto vykopávkách</t>
  </si>
  <si>
    <t>Zásyp kolem obrubníků</t>
  </si>
  <si>
    <t>(30,25+15,49)*0,4*0,3</t>
  </si>
  <si>
    <t>5</t>
  </si>
  <si>
    <t>181111111</t>
  </si>
  <si>
    <t>Plošná úprava terénu do 500 m2 zemina skupiny 1 až 4 nerovnosti přes 50 do 100 mm v rovinně a svahu do 1:5</t>
  </si>
  <si>
    <t>m2</t>
  </si>
  <si>
    <t>-1555833868</t>
  </si>
  <si>
    <t>Plošná úprava terénu v zemině skupiny 1 až 4 s urovnáním povrchu bez doplnění ornice souvislé plochy do 500 m2 při nerovnostech terénu přes 50 do 100 mm v rovině nebo na svahu do 1:5</t>
  </si>
  <si>
    <t>(30,25+15,49)*0,4</t>
  </si>
  <si>
    <t>6</t>
  </si>
  <si>
    <t>181411121</t>
  </si>
  <si>
    <t>Založení lučního trávníku výsevem pl do 1000 m2 v rovině a ve svahu do 1:5</t>
  </si>
  <si>
    <t>-847501317</t>
  </si>
  <si>
    <t>Založení trávníku na půdě předem připravené plochy do 1000 m2 výsevem včetně utažení lučního v rovině nebo na svahu do 1:5</t>
  </si>
  <si>
    <t>7</t>
  </si>
  <si>
    <t>M</t>
  </si>
  <si>
    <t>00572472</t>
  </si>
  <si>
    <t>osivo směs travní krajinná-rovinná</t>
  </si>
  <si>
    <t>kg</t>
  </si>
  <si>
    <t>8</t>
  </si>
  <si>
    <t>774315541</t>
  </si>
  <si>
    <t>18,296*0,02 'Přepočtené koeficientem množství</t>
  </si>
  <si>
    <t>181951112</t>
  </si>
  <si>
    <t>Úprava pláně v hornině třídy těžitelnosti I skupiny 1 až 3 se zhutněním strojně</t>
  </si>
  <si>
    <t>-1583819481</t>
  </si>
  <si>
    <t>Úprava pláně vyrovnáním výškových rozdílů strojně v hornině třídy těžitelnosti I, skupiny 1 až 3 se zhutněním</t>
  </si>
  <si>
    <t>P</t>
  </si>
  <si>
    <t>Poznámka k položce:_x000d_
 MPa</t>
  </si>
  <si>
    <t>151,5</t>
  </si>
  <si>
    <t>(30,25+15,49)*0,5</t>
  </si>
  <si>
    <t>Komunikace pozemní</t>
  </si>
  <si>
    <t>9</t>
  </si>
  <si>
    <t>564861011</t>
  </si>
  <si>
    <t>Podklad ze štěrkodrtě ŠD plochy do 100 m2 tl 200 mm</t>
  </si>
  <si>
    <t>1170103069</t>
  </si>
  <si>
    <t>Podklad ze štěrkodrti ŠD s rozprostřením a zhutněním plochy jednotlivě do 100 m2, po zhutnění tl. 200 mm</t>
  </si>
  <si>
    <t>10</t>
  </si>
  <si>
    <t>567132115</t>
  </si>
  <si>
    <t>Podklad ze směsi stmelené cementem SC C 8/10 (KSC I) tl 200 mm</t>
  </si>
  <si>
    <t>-1844909246</t>
  </si>
  <si>
    <t>Podklad ze směsi stmelené cementem SC bez dilatačních spár, s rozprostřením a zhutněním SC C 8/10 (KSC I), po zhutnění tl. 200 mm</t>
  </si>
  <si>
    <t>11</t>
  </si>
  <si>
    <t>596212312</t>
  </si>
  <si>
    <t>Kladení zámkové dlažby pozemních komunikací ručně tl do 100 mm skupiny A pl do 300 m2</t>
  </si>
  <si>
    <t>1629369021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</si>
  <si>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do 300 m2</t>
  </si>
  <si>
    <t>12</t>
  </si>
  <si>
    <t>59245296</t>
  </si>
  <si>
    <t>dlažba zámková tvaru I 200x165x100mm přírodní</t>
  </si>
  <si>
    <t>-921174828</t>
  </si>
  <si>
    <t>151,5*1,02 'Přepočtené koeficientem množství</t>
  </si>
  <si>
    <t>Ostatní konstrukce a práce, bourání</t>
  </si>
  <si>
    <t>13</t>
  </si>
  <si>
    <t>916231213</t>
  </si>
  <si>
    <t>Osazení chodníkového obrubníku betonového stojatého s boční opěrou do lože z betonu prostého</t>
  </si>
  <si>
    <t>m</t>
  </si>
  <si>
    <t>1531976041</t>
  </si>
  <si>
    <t>Osazení chodníkového obrubníku betonového se zřízením lože, s vyplněním a zatřením spár cementovou maltou stojatého s boční opěrou z betonu prostého, do lože z betonu prostého</t>
  </si>
  <si>
    <t>30,25+15,49</t>
  </si>
  <si>
    <t>14</t>
  </si>
  <si>
    <t>59217017</t>
  </si>
  <si>
    <t>obrubník betonový chodníkový 1000x100x250mm</t>
  </si>
  <si>
    <t>1073355780</t>
  </si>
  <si>
    <t>45,74*1,02 'Přepočtené koeficientem množství</t>
  </si>
  <si>
    <t>999R01</t>
  </si>
  <si>
    <t>Zajištění souhlasu s umístěním stavby a povolení činnosti v ochranném pásmu vodovodu.</t>
  </si>
  <si>
    <t>soubor</t>
  </si>
  <si>
    <t>512</t>
  </si>
  <si>
    <t>1782757232</t>
  </si>
  <si>
    <t>16</t>
  </si>
  <si>
    <t>999R02</t>
  </si>
  <si>
    <t>Vytyčení vodovodu.</t>
  </si>
  <si>
    <t>469426817</t>
  </si>
  <si>
    <t>17</t>
  </si>
  <si>
    <t>999R03</t>
  </si>
  <si>
    <t>Aktualizace podmínek povolení činnosti v ochranném pásmu NN 1 kV a VN 35 kV.</t>
  </si>
  <si>
    <t>-623526899</t>
  </si>
  <si>
    <t>998</t>
  </si>
  <si>
    <t>Přesun hmot</t>
  </si>
  <si>
    <t>18</t>
  </si>
  <si>
    <t>998223011</t>
  </si>
  <si>
    <t>Přesun hmot pro pozemní komunikace s krytem dlážděným</t>
  </si>
  <si>
    <t>t</t>
  </si>
  <si>
    <t>1992816628</t>
  </si>
  <si>
    <t xml:space="preserve">Přesun hmot pro pozemní komunikace s krytem dlážděným  dopravní vzdálenost do 200 m jakékoliv délky objektu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</si>
</sst>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220407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VD Pařížov - přístřešek pro mechanizaci - SO 03 komunikace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7. 4. 2022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'220407 - VD Pařížov - pří...'!J28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'220407 - VD Pařížov - pří...'!P117</f>
        <v>0</v>
      </c>
      <c r="AV95" s="127">
        <f>'220407 - VD Pařížov - pří...'!J31</f>
        <v>0</v>
      </c>
      <c r="AW95" s="127">
        <f>'220407 - VD Pařížov - pří...'!J32</f>
        <v>0</v>
      </c>
      <c r="AX95" s="127">
        <f>'220407 - VD Pařížov - pří...'!J33</f>
        <v>0</v>
      </c>
      <c r="AY95" s="127">
        <f>'220407 - VD Pařížov - pří...'!J34</f>
        <v>0</v>
      </c>
      <c r="AZ95" s="127">
        <f>'220407 - VD Pařížov - pří...'!F31</f>
        <v>0</v>
      </c>
      <c r="BA95" s="127">
        <f>'220407 - VD Pařížov - pří...'!F32</f>
        <v>0</v>
      </c>
      <c r="BB95" s="127">
        <f>'220407 - VD Pařížov - pří...'!F33</f>
        <v>0</v>
      </c>
      <c r="BC95" s="127">
        <f>'220407 - VD Pařížov - pří...'!F34</f>
        <v>0</v>
      </c>
      <c r="BD95" s="129">
        <f>'220407 - VD Pařížov - pří...'!F35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6qhekPF07+pHWkvUO6kWE0PUQy7UmiPCkTA1egX1d8DXlQr2nlwFE2AbjqMpMIpZ5cXDL/QFrMNpg2A5qhc1MQ==" hashValue="fg3z0oKl002IYItpaG7dS53albZm/Xq0ODIfYetzN4tuaCoIXy4Ukq+ZRrqQhK+5z+ZFLa321tgcC3PR9k/yj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0407 - VD Pařížov - př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7. 4. 2022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ROUND(J117,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ROUND((SUM(BE117:BE175)),  2)</f>
        <v>0</v>
      </c>
      <c r="G31" s="38"/>
      <c r="H31" s="38"/>
      <c r="I31" s="149">
        <v>0.20999999999999999</v>
      </c>
      <c r="J31" s="148">
        <f>ROUND(((SUM(BE117:BE175))*I31),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39</v>
      </c>
      <c r="F32" s="148">
        <f>ROUND((SUM(BF117:BF175)),  2)</f>
        <v>0</v>
      </c>
      <c r="G32" s="38"/>
      <c r="H32" s="38"/>
      <c r="I32" s="149">
        <v>0.14999999999999999</v>
      </c>
      <c r="J32" s="148">
        <f>ROUND(((SUM(BF117:BF175))*I32),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ROUND((SUM(BG117:BG175)),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ROUND((SUM(BH117:BH175)),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ROUND((SUM(BI117:BI175)),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VD Pařížov - přístřešek pro mechanizaci - SO 03 komunikace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7. 4. 2022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J117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J118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88</v>
      </c>
      <c r="E96" s="181"/>
      <c r="F96" s="181"/>
      <c r="G96" s="181"/>
      <c r="H96" s="181"/>
      <c r="I96" s="181"/>
      <c r="J96" s="182">
        <f>J119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89</v>
      </c>
      <c r="E97" s="181"/>
      <c r="F97" s="181"/>
      <c r="G97" s="181"/>
      <c r="H97" s="181"/>
      <c r="I97" s="181"/>
      <c r="J97" s="182">
        <f>J153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90</v>
      </c>
      <c r="E98" s="181"/>
      <c r="F98" s="181"/>
      <c r="G98" s="181"/>
      <c r="H98" s="181"/>
      <c r="I98" s="181"/>
      <c r="J98" s="182">
        <f>J163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91</v>
      </c>
      <c r="E99" s="181"/>
      <c r="F99" s="181"/>
      <c r="G99" s="181"/>
      <c r="H99" s="181"/>
      <c r="I99" s="181"/>
      <c r="J99" s="182">
        <f>J173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92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30" customHeight="1">
      <c r="A109" s="38"/>
      <c r="B109" s="39"/>
      <c r="C109" s="40"/>
      <c r="D109" s="40"/>
      <c r="E109" s="76" t="str">
        <f>E7</f>
        <v>VD Pařížov - přístřešek pro mechanizaci - SO 03 komunikace</v>
      </c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F10</f>
        <v xml:space="preserve"> </v>
      </c>
      <c r="G111" s="40"/>
      <c r="H111" s="40"/>
      <c r="I111" s="32" t="s">
        <v>22</v>
      </c>
      <c r="J111" s="79" t="str">
        <f>IF(J10="","",J10)</f>
        <v>7. 4. 2022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E13</f>
        <v xml:space="preserve"> </v>
      </c>
      <c r="G113" s="40"/>
      <c r="H113" s="40"/>
      <c r="I113" s="32" t="s">
        <v>29</v>
      </c>
      <c r="J113" s="36" t="str">
        <f>E19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IF(E16="","",E16)</f>
        <v>Vyplň údaj</v>
      </c>
      <c r="G114" s="40"/>
      <c r="H114" s="40"/>
      <c r="I114" s="32" t="s">
        <v>31</v>
      </c>
      <c r="J114" s="36" t="str">
        <f>E22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84"/>
      <c r="B116" s="185"/>
      <c r="C116" s="186" t="s">
        <v>93</v>
      </c>
      <c r="D116" s="187" t="s">
        <v>58</v>
      </c>
      <c r="E116" s="187" t="s">
        <v>54</v>
      </c>
      <c r="F116" s="187" t="s">
        <v>55</v>
      </c>
      <c r="G116" s="187" t="s">
        <v>94</v>
      </c>
      <c r="H116" s="187" t="s">
        <v>95</v>
      </c>
      <c r="I116" s="187" t="s">
        <v>96</v>
      </c>
      <c r="J116" s="188" t="s">
        <v>84</v>
      </c>
      <c r="K116" s="189" t="s">
        <v>97</v>
      </c>
      <c r="L116" s="190"/>
      <c r="M116" s="100" t="s">
        <v>1</v>
      </c>
      <c r="N116" s="101" t="s">
        <v>37</v>
      </c>
      <c r="O116" s="101" t="s">
        <v>98</v>
      </c>
      <c r="P116" s="101" t="s">
        <v>99</v>
      </c>
      <c r="Q116" s="101" t="s">
        <v>100</v>
      </c>
      <c r="R116" s="101" t="s">
        <v>101</v>
      </c>
      <c r="S116" s="101" t="s">
        <v>102</v>
      </c>
      <c r="T116" s="102" t="s">
        <v>103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8"/>
      <c r="B117" s="39"/>
      <c r="C117" s="107" t="s">
        <v>104</v>
      </c>
      <c r="D117" s="40"/>
      <c r="E117" s="40"/>
      <c r="F117" s="40"/>
      <c r="G117" s="40"/>
      <c r="H117" s="40"/>
      <c r="I117" s="40"/>
      <c r="J117" s="191">
        <f>BK117</f>
        <v>0</v>
      </c>
      <c r="K117" s="40"/>
      <c r="L117" s="44"/>
      <c r="M117" s="103"/>
      <c r="N117" s="192"/>
      <c r="O117" s="104"/>
      <c r="P117" s="193">
        <f>P118</f>
        <v>0</v>
      </c>
      <c r="Q117" s="104"/>
      <c r="R117" s="193">
        <f>R118</f>
        <v>55.181249600000001</v>
      </c>
      <c r="S117" s="104"/>
      <c r="T117" s="194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86</v>
      </c>
      <c r="BK117" s="195">
        <f>BK118</f>
        <v>0</v>
      </c>
    </row>
    <row r="118" s="12" customFormat="1" ht="25.92" customHeight="1">
      <c r="A118" s="12"/>
      <c r="B118" s="196"/>
      <c r="C118" s="197"/>
      <c r="D118" s="198" t="s">
        <v>72</v>
      </c>
      <c r="E118" s="199" t="s">
        <v>105</v>
      </c>
      <c r="F118" s="199" t="s">
        <v>106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P119+P153+P163+P173</f>
        <v>0</v>
      </c>
      <c r="Q118" s="204"/>
      <c r="R118" s="205">
        <f>R119+R153+R163+R173</f>
        <v>55.181249600000001</v>
      </c>
      <c r="S118" s="204"/>
      <c r="T118" s="206">
        <f>T119+T153+T163+T173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7" t="s">
        <v>78</v>
      </c>
      <c r="AT118" s="208" t="s">
        <v>72</v>
      </c>
      <c r="AU118" s="208" t="s">
        <v>73</v>
      </c>
      <c r="AY118" s="207" t="s">
        <v>107</v>
      </c>
      <c r="BK118" s="209">
        <f>BK119+BK153+BK163+BK173</f>
        <v>0</v>
      </c>
    </row>
    <row r="119" s="12" customFormat="1" ht="22.8" customHeight="1">
      <c r="A119" s="12"/>
      <c r="B119" s="196"/>
      <c r="C119" s="197"/>
      <c r="D119" s="198" t="s">
        <v>72</v>
      </c>
      <c r="E119" s="210" t="s">
        <v>78</v>
      </c>
      <c r="F119" s="210" t="s">
        <v>108</v>
      </c>
      <c r="G119" s="197"/>
      <c r="H119" s="197"/>
      <c r="I119" s="200"/>
      <c r="J119" s="211">
        <f>BK119</f>
        <v>0</v>
      </c>
      <c r="K119" s="197"/>
      <c r="L119" s="202"/>
      <c r="M119" s="203"/>
      <c r="N119" s="204"/>
      <c r="O119" s="204"/>
      <c r="P119" s="205">
        <f>SUM(P120:P152)</f>
        <v>0</v>
      </c>
      <c r="Q119" s="204"/>
      <c r="R119" s="205">
        <f>SUM(R120:R152)</f>
        <v>0.00036600000000000001</v>
      </c>
      <c r="S119" s="204"/>
      <c r="T119" s="206">
        <f>SUM(T120:T152)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7" t="s">
        <v>78</v>
      </c>
      <c r="AT119" s="208" t="s">
        <v>72</v>
      </c>
      <c r="AU119" s="208" t="s">
        <v>78</v>
      </c>
      <c r="AY119" s="207" t="s">
        <v>107</v>
      </c>
      <c r="BK119" s="209">
        <f>SUM(BK120:BK152)</f>
        <v>0</v>
      </c>
    </row>
    <row r="120" s="2" customFormat="1" ht="33" customHeight="1">
      <c r="A120" s="38"/>
      <c r="B120" s="39"/>
      <c r="C120" s="212" t="s">
        <v>78</v>
      </c>
      <c r="D120" s="212" t="s">
        <v>109</v>
      </c>
      <c r="E120" s="213" t="s">
        <v>110</v>
      </c>
      <c r="F120" s="214" t="s">
        <v>111</v>
      </c>
      <c r="G120" s="215" t="s">
        <v>112</v>
      </c>
      <c r="H120" s="216">
        <v>87.185000000000002</v>
      </c>
      <c r="I120" s="217"/>
      <c r="J120" s="218">
        <f>ROUND(I120*H120,2)</f>
        <v>0</v>
      </c>
      <c r="K120" s="219"/>
      <c r="L120" s="44"/>
      <c r="M120" s="220" t="s">
        <v>1</v>
      </c>
      <c r="N120" s="221" t="s">
        <v>38</v>
      </c>
      <c r="O120" s="91"/>
      <c r="P120" s="222">
        <f>O120*H120</f>
        <v>0</v>
      </c>
      <c r="Q120" s="222">
        <v>0</v>
      </c>
      <c r="R120" s="222">
        <f>Q120*H120</f>
        <v>0</v>
      </c>
      <c r="S120" s="222">
        <v>0</v>
      </c>
      <c r="T120" s="223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24" t="s">
        <v>113</v>
      </c>
      <c r="AT120" s="224" t="s">
        <v>109</v>
      </c>
      <c r="AU120" s="224" t="s">
        <v>80</v>
      </c>
      <c r="AY120" s="17" t="s">
        <v>107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17" t="s">
        <v>78</v>
      </c>
      <c r="BK120" s="225">
        <f>ROUND(I120*H120,2)</f>
        <v>0</v>
      </c>
      <c r="BL120" s="17" t="s">
        <v>113</v>
      </c>
      <c r="BM120" s="224" t="s">
        <v>114</v>
      </c>
    </row>
    <row r="121" s="2" customFormat="1">
      <c r="A121" s="38"/>
      <c r="B121" s="39"/>
      <c r="C121" s="40"/>
      <c r="D121" s="226" t="s">
        <v>115</v>
      </c>
      <c r="E121" s="40"/>
      <c r="F121" s="227" t="s">
        <v>116</v>
      </c>
      <c r="G121" s="40"/>
      <c r="H121" s="40"/>
      <c r="I121" s="228"/>
      <c r="J121" s="40"/>
      <c r="K121" s="40"/>
      <c r="L121" s="44"/>
      <c r="M121" s="229"/>
      <c r="N121" s="230"/>
      <c r="O121" s="91"/>
      <c r="P121" s="91"/>
      <c r="Q121" s="91"/>
      <c r="R121" s="91"/>
      <c r="S121" s="91"/>
      <c r="T121" s="92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115</v>
      </c>
      <c r="AU121" s="17" t="s">
        <v>80</v>
      </c>
    </row>
    <row r="122" s="13" customFormat="1">
      <c r="A122" s="13"/>
      <c r="B122" s="231"/>
      <c r="C122" s="232"/>
      <c r="D122" s="226" t="s">
        <v>117</v>
      </c>
      <c r="E122" s="233" t="s">
        <v>1</v>
      </c>
      <c r="F122" s="234" t="s">
        <v>118</v>
      </c>
      <c r="G122" s="232"/>
      <c r="H122" s="233" t="s">
        <v>1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117</v>
      </c>
      <c r="AU122" s="240" t="s">
        <v>80</v>
      </c>
      <c r="AV122" s="13" t="s">
        <v>78</v>
      </c>
      <c r="AW122" s="13" t="s">
        <v>30</v>
      </c>
      <c r="AX122" s="13" t="s">
        <v>73</v>
      </c>
      <c r="AY122" s="240" t="s">
        <v>107</v>
      </c>
    </row>
    <row r="123" s="14" customFormat="1">
      <c r="A123" s="14"/>
      <c r="B123" s="241"/>
      <c r="C123" s="242"/>
      <c r="D123" s="226" t="s">
        <v>117</v>
      </c>
      <c r="E123" s="243" t="s">
        <v>1</v>
      </c>
      <c r="F123" s="244" t="s">
        <v>119</v>
      </c>
      <c r="G123" s="242"/>
      <c r="H123" s="245">
        <v>75.75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1" t="s">
        <v>117</v>
      </c>
      <c r="AU123" s="251" t="s">
        <v>80</v>
      </c>
      <c r="AV123" s="14" t="s">
        <v>80</v>
      </c>
      <c r="AW123" s="14" t="s">
        <v>30</v>
      </c>
      <c r="AX123" s="14" t="s">
        <v>73</v>
      </c>
      <c r="AY123" s="251" t="s">
        <v>107</v>
      </c>
    </row>
    <row r="124" s="13" customFormat="1">
      <c r="A124" s="13"/>
      <c r="B124" s="231"/>
      <c r="C124" s="232"/>
      <c r="D124" s="226" t="s">
        <v>117</v>
      </c>
      <c r="E124" s="233" t="s">
        <v>1</v>
      </c>
      <c r="F124" s="234" t="s">
        <v>120</v>
      </c>
      <c r="G124" s="232"/>
      <c r="H124" s="233" t="s">
        <v>1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117</v>
      </c>
      <c r="AU124" s="240" t="s">
        <v>80</v>
      </c>
      <c r="AV124" s="13" t="s">
        <v>78</v>
      </c>
      <c r="AW124" s="13" t="s">
        <v>30</v>
      </c>
      <c r="AX124" s="13" t="s">
        <v>73</v>
      </c>
      <c r="AY124" s="240" t="s">
        <v>107</v>
      </c>
    </row>
    <row r="125" s="14" customFormat="1">
      <c r="A125" s="14"/>
      <c r="B125" s="241"/>
      <c r="C125" s="242"/>
      <c r="D125" s="226" t="s">
        <v>117</v>
      </c>
      <c r="E125" s="243" t="s">
        <v>1</v>
      </c>
      <c r="F125" s="244" t="s">
        <v>121</v>
      </c>
      <c r="G125" s="242"/>
      <c r="H125" s="245">
        <v>11.435000000000001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1" t="s">
        <v>117</v>
      </c>
      <c r="AU125" s="251" t="s">
        <v>80</v>
      </c>
      <c r="AV125" s="14" t="s">
        <v>80</v>
      </c>
      <c r="AW125" s="14" t="s">
        <v>30</v>
      </c>
      <c r="AX125" s="14" t="s">
        <v>73</v>
      </c>
      <c r="AY125" s="251" t="s">
        <v>107</v>
      </c>
    </row>
    <row r="126" s="15" customFormat="1">
      <c r="A126" s="15"/>
      <c r="B126" s="252"/>
      <c r="C126" s="253"/>
      <c r="D126" s="226" t="s">
        <v>117</v>
      </c>
      <c r="E126" s="254" t="s">
        <v>1</v>
      </c>
      <c r="F126" s="255" t="s">
        <v>122</v>
      </c>
      <c r="G126" s="253"/>
      <c r="H126" s="256">
        <v>87.185000000000002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2" t="s">
        <v>117</v>
      </c>
      <c r="AU126" s="262" t="s">
        <v>80</v>
      </c>
      <c r="AV126" s="15" t="s">
        <v>113</v>
      </c>
      <c r="AW126" s="15" t="s">
        <v>30</v>
      </c>
      <c r="AX126" s="15" t="s">
        <v>78</v>
      </c>
      <c r="AY126" s="262" t="s">
        <v>107</v>
      </c>
    </row>
    <row r="127" s="2" customFormat="1" ht="24.15" customHeight="1">
      <c r="A127" s="38"/>
      <c r="B127" s="39"/>
      <c r="C127" s="212" t="s">
        <v>80</v>
      </c>
      <c r="D127" s="212" t="s">
        <v>109</v>
      </c>
      <c r="E127" s="213" t="s">
        <v>123</v>
      </c>
      <c r="F127" s="214" t="s">
        <v>124</v>
      </c>
      <c r="G127" s="215" t="s">
        <v>112</v>
      </c>
      <c r="H127" s="216">
        <v>6.5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38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113</v>
      </c>
      <c r="AT127" s="224" t="s">
        <v>109</v>
      </c>
      <c r="AU127" s="224" t="s">
        <v>80</v>
      </c>
      <c r="AY127" s="17" t="s">
        <v>107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78</v>
      </c>
      <c r="BK127" s="225">
        <f>ROUND(I127*H127,2)</f>
        <v>0</v>
      </c>
      <c r="BL127" s="17" t="s">
        <v>113</v>
      </c>
      <c r="BM127" s="224" t="s">
        <v>125</v>
      </c>
    </row>
    <row r="128" s="2" customFormat="1">
      <c r="A128" s="38"/>
      <c r="B128" s="39"/>
      <c r="C128" s="40"/>
      <c r="D128" s="226" t="s">
        <v>115</v>
      </c>
      <c r="E128" s="40"/>
      <c r="F128" s="227" t="s">
        <v>126</v>
      </c>
      <c r="G128" s="40"/>
      <c r="H128" s="40"/>
      <c r="I128" s="228"/>
      <c r="J128" s="40"/>
      <c r="K128" s="40"/>
      <c r="L128" s="44"/>
      <c r="M128" s="229"/>
      <c r="N128" s="230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115</v>
      </c>
      <c r="AU128" s="17" t="s">
        <v>80</v>
      </c>
    </row>
    <row r="129" s="14" customFormat="1">
      <c r="A129" s="14"/>
      <c r="B129" s="241"/>
      <c r="C129" s="242"/>
      <c r="D129" s="226" t="s">
        <v>117</v>
      </c>
      <c r="E129" s="243" t="s">
        <v>1</v>
      </c>
      <c r="F129" s="244" t="s">
        <v>127</v>
      </c>
      <c r="G129" s="242"/>
      <c r="H129" s="245">
        <v>6.5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117</v>
      </c>
      <c r="AU129" s="251" t="s">
        <v>80</v>
      </c>
      <c r="AV129" s="14" t="s">
        <v>80</v>
      </c>
      <c r="AW129" s="14" t="s">
        <v>30</v>
      </c>
      <c r="AX129" s="14" t="s">
        <v>78</v>
      </c>
      <c r="AY129" s="251" t="s">
        <v>107</v>
      </c>
    </row>
    <row r="130" s="2" customFormat="1" ht="37.8" customHeight="1">
      <c r="A130" s="38"/>
      <c r="B130" s="39"/>
      <c r="C130" s="212" t="s">
        <v>128</v>
      </c>
      <c r="D130" s="212" t="s">
        <v>109</v>
      </c>
      <c r="E130" s="213" t="s">
        <v>129</v>
      </c>
      <c r="F130" s="214" t="s">
        <v>130</v>
      </c>
      <c r="G130" s="215" t="s">
        <v>112</v>
      </c>
      <c r="H130" s="216">
        <v>92.674000000000007</v>
      </c>
      <c r="I130" s="217"/>
      <c r="J130" s="218">
        <f>ROUND(I130*H130,2)</f>
        <v>0</v>
      </c>
      <c r="K130" s="219"/>
      <c r="L130" s="44"/>
      <c r="M130" s="220" t="s">
        <v>1</v>
      </c>
      <c r="N130" s="221" t="s">
        <v>38</v>
      </c>
      <c r="O130" s="91"/>
      <c r="P130" s="222">
        <f>O130*H130</f>
        <v>0</v>
      </c>
      <c r="Q130" s="222">
        <v>0</v>
      </c>
      <c r="R130" s="222">
        <f>Q130*H130</f>
        <v>0</v>
      </c>
      <c r="S130" s="222">
        <v>0</v>
      </c>
      <c r="T130" s="223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4" t="s">
        <v>113</v>
      </c>
      <c r="AT130" s="224" t="s">
        <v>109</v>
      </c>
      <c r="AU130" s="224" t="s">
        <v>80</v>
      </c>
      <c r="AY130" s="17" t="s">
        <v>107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7" t="s">
        <v>78</v>
      </c>
      <c r="BK130" s="225">
        <f>ROUND(I130*H130,2)</f>
        <v>0</v>
      </c>
      <c r="BL130" s="17" t="s">
        <v>113</v>
      </c>
      <c r="BM130" s="224" t="s">
        <v>131</v>
      </c>
    </row>
    <row r="131" s="2" customFormat="1">
      <c r="A131" s="38"/>
      <c r="B131" s="39"/>
      <c r="C131" s="40"/>
      <c r="D131" s="226" t="s">
        <v>115</v>
      </c>
      <c r="E131" s="40"/>
      <c r="F131" s="227" t="s">
        <v>132</v>
      </c>
      <c r="G131" s="40"/>
      <c r="H131" s="40"/>
      <c r="I131" s="228"/>
      <c r="J131" s="40"/>
      <c r="K131" s="40"/>
      <c r="L131" s="44"/>
      <c r="M131" s="229"/>
      <c r="N131" s="230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115</v>
      </c>
      <c r="AU131" s="17" t="s">
        <v>80</v>
      </c>
    </row>
    <row r="132" s="14" customFormat="1">
      <c r="A132" s="14"/>
      <c r="B132" s="241"/>
      <c r="C132" s="242"/>
      <c r="D132" s="226" t="s">
        <v>117</v>
      </c>
      <c r="E132" s="243" t="s">
        <v>1</v>
      </c>
      <c r="F132" s="244" t="s">
        <v>133</v>
      </c>
      <c r="G132" s="242"/>
      <c r="H132" s="245">
        <v>92.674000000000007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117</v>
      </c>
      <c r="AU132" s="251" t="s">
        <v>80</v>
      </c>
      <c r="AV132" s="14" t="s">
        <v>80</v>
      </c>
      <c r="AW132" s="14" t="s">
        <v>30</v>
      </c>
      <c r="AX132" s="14" t="s">
        <v>78</v>
      </c>
      <c r="AY132" s="251" t="s">
        <v>107</v>
      </c>
    </row>
    <row r="133" s="2" customFormat="1" ht="24.15" customHeight="1">
      <c r="A133" s="38"/>
      <c r="B133" s="39"/>
      <c r="C133" s="212" t="s">
        <v>113</v>
      </c>
      <c r="D133" s="212" t="s">
        <v>109</v>
      </c>
      <c r="E133" s="213" t="s">
        <v>134</v>
      </c>
      <c r="F133" s="214" t="s">
        <v>135</v>
      </c>
      <c r="G133" s="215" t="s">
        <v>112</v>
      </c>
      <c r="H133" s="216">
        <v>5.4889999999999999</v>
      </c>
      <c r="I133" s="217"/>
      <c r="J133" s="218">
        <f>ROUND(I133*H133,2)</f>
        <v>0</v>
      </c>
      <c r="K133" s="219"/>
      <c r="L133" s="44"/>
      <c r="M133" s="220" t="s">
        <v>1</v>
      </c>
      <c r="N133" s="221" t="s">
        <v>38</v>
      </c>
      <c r="O133" s="91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4" t="s">
        <v>113</v>
      </c>
      <c r="AT133" s="224" t="s">
        <v>109</v>
      </c>
      <c r="AU133" s="224" t="s">
        <v>80</v>
      </c>
      <c r="AY133" s="17" t="s">
        <v>107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7" t="s">
        <v>78</v>
      </c>
      <c r="BK133" s="225">
        <f>ROUND(I133*H133,2)</f>
        <v>0</v>
      </c>
      <c r="BL133" s="17" t="s">
        <v>113</v>
      </c>
      <c r="BM133" s="224" t="s">
        <v>136</v>
      </c>
    </row>
    <row r="134" s="2" customFormat="1">
      <c r="A134" s="38"/>
      <c r="B134" s="39"/>
      <c r="C134" s="40"/>
      <c r="D134" s="226" t="s">
        <v>115</v>
      </c>
      <c r="E134" s="40"/>
      <c r="F134" s="227" t="s">
        <v>137</v>
      </c>
      <c r="G134" s="40"/>
      <c r="H134" s="40"/>
      <c r="I134" s="228"/>
      <c r="J134" s="40"/>
      <c r="K134" s="40"/>
      <c r="L134" s="44"/>
      <c r="M134" s="229"/>
      <c r="N134" s="230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115</v>
      </c>
      <c r="AU134" s="17" t="s">
        <v>80</v>
      </c>
    </row>
    <row r="135" s="13" customFormat="1">
      <c r="A135" s="13"/>
      <c r="B135" s="231"/>
      <c r="C135" s="232"/>
      <c r="D135" s="226" t="s">
        <v>117</v>
      </c>
      <c r="E135" s="233" t="s">
        <v>1</v>
      </c>
      <c r="F135" s="234" t="s">
        <v>138</v>
      </c>
      <c r="G135" s="232"/>
      <c r="H135" s="233" t="s">
        <v>1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117</v>
      </c>
      <c r="AU135" s="240" t="s">
        <v>80</v>
      </c>
      <c r="AV135" s="13" t="s">
        <v>78</v>
      </c>
      <c r="AW135" s="13" t="s">
        <v>30</v>
      </c>
      <c r="AX135" s="13" t="s">
        <v>73</v>
      </c>
      <c r="AY135" s="240" t="s">
        <v>107</v>
      </c>
    </row>
    <row r="136" s="14" customFormat="1">
      <c r="A136" s="14"/>
      <c r="B136" s="241"/>
      <c r="C136" s="242"/>
      <c r="D136" s="226" t="s">
        <v>117</v>
      </c>
      <c r="E136" s="243" t="s">
        <v>1</v>
      </c>
      <c r="F136" s="244" t="s">
        <v>139</v>
      </c>
      <c r="G136" s="242"/>
      <c r="H136" s="245">
        <v>5.4889999999999999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117</v>
      </c>
      <c r="AU136" s="251" t="s">
        <v>80</v>
      </c>
      <c r="AV136" s="14" t="s">
        <v>80</v>
      </c>
      <c r="AW136" s="14" t="s">
        <v>30</v>
      </c>
      <c r="AX136" s="14" t="s">
        <v>78</v>
      </c>
      <c r="AY136" s="251" t="s">
        <v>107</v>
      </c>
    </row>
    <row r="137" s="2" customFormat="1" ht="37.8" customHeight="1">
      <c r="A137" s="38"/>
      <c r="B137" s="39"/>
      <c r="C137" s="212" t="s">
        <v>140</v>
      </c>
      <c r="D137" s="212" t="s">
        <v>109</v>
      </c>
      <c r="E137" s="213" t="s">
        <v>141</v>
      </c>
      <c r="F137" s="214" t="s">
        <v>142</v>
      </c>
      <c r="G137" s="215" t="s">
        <v>143</v>
      </c>
      <c r="H137" s="216">
        <v>18.295999999999999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38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113</v>
      </c>
      <c r="AT137" s="224" t="s">
        <v>109</v>
      </c>
      <c r="AU137" s="224" t="s">
        <v>80</v>
      </c>
      <c r="AY137" s="17" t="s">
        <v>107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78</v>
      </c>
      <c r="BK137" s="225">
        <f>ROUND(I137*H137,2)</f>
        <v>0</v>
      </c>
      <c r="BL137" s="17" t="s">
        <v>113</v>
      </c>
      <c r="BM137" s="224" t="s">
        <v>144</v>
      </c>
    </row>
    <row r="138" s="2" customFormat="1">
      <c r="A138" s="38"/>
      <c r="B138" s="39"/>
      <c r="C138" s="40"/>
      <c r="D138" s="226" t="s">
        <v>115</v>
      </c>
      <c r="E138" s="40"/>
      <c r="F138" s="227" t="s">
        <v>145</v>
      </c>
      <c r="G138" s="40"/>
      <c r="H138" s="40"/>
      <c r="I138" s="228"/>
      <c r="J138" s="40"/>
      <c r="K138" s="40"/>
      <c r="L138" s="44"/>
      <c r="M138" s="229"/>
      <c r="N138" s="230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115</v>
      </c>
      <c r="AU138" s="17" t="s">
        <v>80</v>
      </c>
    </row>
    <row r="139" s="14" customFormat="1">
      <c r="A139" s="14"/>
      <c r="B139" s="241"/>
      <c r="C139" s="242"/>
      <c r="D139" s="226" t="s">
        <v>117</v>
      </c>
      <c r="E139" s="243" t="s">
        <v>1</v>
      </c>
      <c r="F139" s="244" t="s">
        <v>146</v>
      </c>
      <c r="G139" s="242"/>
      <c r="H139" s="245">
        <v>18.295999999999999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117</v>
      </c>
      <c r="AU139" s="251" t="s">
        <v>80</v>
      </c>
      <c r="AV139" s="14" t="s">
        <v>80</v>
      </c>
      <c r="AW139" s="14" t="s">
        <v>30</v>
      </c>
      <c r="AX139" s="14" t="s">
        <v>78</v>
      </c>
      <c r="AY139" s="251" t="s">
        <v>107</v>
      </c>
    </row>
    <row r="140" s="2" customFormat="1" ht="24.15" customHeight="1">
      <c r="A140" s="38"/>
      <c r="B140" s="39"/>
      <c r="C140" s="212" t="s">
        <v>147</v>
      </c>
      <c r="D140" s="212" t="s">
        <v>109</v>
      </c>
      <c r="E140" s="213" t="s">
        <v>148</v>
      </c>
      <c r="F140" s="214" t="s">
        <v>149</v>
      </c>
      <c r="G140" s="215" t="s">
        <v>143</v>
      </c>
      <c r="H140" s="216">
        <v>18.295999999999999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38</v>
      </c>
      <c r="O140" s="91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113</v>
      </c>
      <c r="AT140" s="224" t="s">
        <v>109</v>
      </c>
      <c r="AU140" s="224" t="s">
        <v>80</v>
      </c>
      <c r="AY140" s="17" t="s">
        <v>107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78</v>
      </c>
      <c r="BK140" s="225">
        <f>ROUND(I140*H140,2)</f>
        <v>0</v>
      </c>
      <c r="BL140" s="17" t="s">
        <v>113</v>
      </c>
      <c r="BM140" s="224" t="s">
        <v>150</v>
      </c>
    </row>
    <row r="141" s="2" customFormat="1">
      <c r="A141" s="38"/>
      <c r="B141" s="39"/>
      <c r="C141" s="40"/>
      <c r="D141" s="226" t="s">
        <v>115</v>
      </c>
      <c r="E141" s="40"/>
      <c r="F141" s="227" t="s">
        <v>151</v>
      </c>
      <c r="G141" s="40"/>
      <c r="H141" s="40"/>
      <c r="I141" s="228"/>
      <c r="J141" s="40"/>
      <c r="K141" s="40"/>
      <c r="L141" s="44"/>
      <c r="M141" s="229"/>
      <c r="N141" s="230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115</v>
      </c>
      <c r="AU141" s="17" t="s">
        <v>80</v>
      </c>
    </row>
    <row r="142" s="2" customFormat="1" ht="16.5" customHeight="1">
      <c r="A142" s="38"/>
      <c r="B142" s="39"/>
      <c r="C142" s="263" t="s">
        <v>152</v>
      </c>
      <c r="D142" s="263" t="s">
        <v>153</v>
      </c>
      <c r="E142" s="264" t="s">
        <v>154</v>
      </c>
      <c r="F142" s="265" t="s">
        <v>155</v>
      </c>
      <c r="G142" s="266" t="s">
        <v>156</v>
      </c>
      <c r="H142" s="267">
        <v>0.36599999999999999</v>
      </c>
      <c r="I142" s="268"/>
      <c r="J142" s="269">
        <f>ROUND(I142*H142,2)</f>
        <v>0</v>
      </c>
      <c r="K142" s="270"/>
      <c r="L142" s="271"/>
      <c r="M142" s="272" t="s">
        <v>1</v>
      </c>
      <c r="N142" s="273" t="s">
        <v>38</v>
      </c>
      <c r="O142" s="91"/>
      <c r="P142" s="222">
        <f>O142*H142</f>
        <v>0</v>
      </c>
      <c r="Q142" s="222">
        <v>0.001</v>
      </c>
      <c r="R142" s="222">
        <f>Q142*H142</f>
        <v>0.00036600000000000001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157</v>
      </c>
      <c r="AT142" s="224" t="s">
        <v>153</v>
      </c>
      <c r="AU142" s="224" t="s">
        <v>80</v>
      </c>
      <c r="AY142" s="17" t="s">
        <v>107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78</v>
      </c>
      <c r="BK142" s="225">
        <f>ROUND(I142*H142,2)</f>
        <v>0</v>
      </c>
      <c r="BL142" s="17" t="s">
        <v>113</v>
      </c>
      <c r="BM142" s="224" t="s">
        <v>158</v>
      </c>
    </row>
    <row r="143" s="2" customFormat="1">
      <c r="A143" s="38"/>
      <c r="B143" s="39"/>
      <c r="C143" s="40"/>
      <c r="D143" s="226" t="s">
        <v>115</v>
      </c>
      <c r="E143" s="40"/>
      <c r="F143" s="227" t="s">
        <v>155</v>
      </c>
      <c r="G143" s="40"/>
      <c r="H143" s="40"/>
      <c r="I143" s="228"/>
      <c r="J143" s="40"/>
      <c r="K143" s="40"/>
      <c r="L143" s="44"/>
      <c r="M143" s="229"/>
      <c r="N143" s="230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115</v>
      </c>
      <c r="AU143" s="17" t="s">
        <v>80</v>
      </c>
    </row>
    <row r="144" s="14" customFormat="1">
      <c r="A144" s="14"/>
      <c r="B144" s="241"/>
      <c r="C144" s="242"/>
      <c r="D144" s="226" t="s">
        <v>117</v>
      </c>
      <c r="E144" s="242"/>
      <c r="F144" s="244" t="s">
        <v>159</v>
      </c>
      <c r="G144" s="242"/>
      <c r="H144" s="245">
        <v>0.36599999999999999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1" t="s">
        <v>117</v>
      </c>
      <c r="AU144" s="251" t="s">
        <v>80</v>
      </c>
      <c r="AV144" s="14" t="s">
        <v>80</v>
      </c>
      <c r="AW144" s="14" t="s">
        <v>4</v>
      </c>
      <c r="AX144" s="14" t="s">
        <v>78</v>
      </c>
      <c r="AY144" s="251" t="s">
        <v>107</v>
      </c>
    </row>
    <row r="145" s="2" customFormat="1" ht="24.15" customHeight="1">
      <c r="A145" s="38"/>
      <c r="B145" s="39"/>
      <c r="C145" s="212" t="s">
        <v>157</v>
      </c>
      <c r="D145" s="212" t="s">
        <v>109</v>
      </c>
      <c r="E145" s="213" t="s">
        <v>160</v>
      </c>
      <c r="F145" s="214" t="s">
        <v>161</v>
      </c>
      <c r="G145" s="215" t="s">
        <v>143</v>
      </c>
      <c r="H145" s="216">
        <v>174.37000000000001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38</v>
      </c>
      <c r="O145" s="91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113</v>
      </c>
      <c r="AT145" s="224" t="s">
        <v>109</v>
      </c>
      <c r="AU145" s="224" t="s">
        <v>80</v>
      </c>
      <c r="AY145" s="17" t="s">
        <v>107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78</v>
      </c>
      <c r="BK145" s="225">
        <f>ROUND(I145*H145,2)</f>
        <v>0</v>
      </c>
      <c r="BL145" s="17" t="s">
        <v>113</v>
      </c>
      <c r="BM145" s="224" t="s">
        <v>162</v>
      </c>
    </row>
    <row r="146" s="2" customFormat="1">
      <c r="A146" s="38"/>
      <c r="B146" s="39"/>
      <c r="C146" s="40"/>
      <c r="D146" s="226" t="s">
        <v>115</v>
      </c>
      <c r="E146" s="40"/>
      <c r="F146" s="227" t="s">
        <v>163</v>
      </c>
      <c r="G146" s="40"/>
      <c r="H146" s="40"/>
      <c r="I146" s="228"/>
      <c r="J146" s="40"/>
      <c r="K146" s="40"/>
      <c r="L146" s="44"/>
      <c r="M146" s="229"/>
      <c r="N146" s="230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115</v>
      </c>
      <c r="AU146" s="17" t="s">
        <v>80</v>
      </c>
    </row>
    <row r="147" s="2" customFormat="1">
      <c r="A147" s="38"/>
      <c r="B147" s="39"/>
      <c r="C147" s="40"/>
      <c r="D147" s="226" t="s">
        <v>164</v>
      </c>
      <c r="E147" s="40"/>
      <c r="F147" s="274" t="s">
        <v>165</v>
      </c>
      <c r="G147" s="40"/>
      <c r="H147" s="40"/>
      <c r="I147" s="228"/>
      <c r="J147" s="40"/>
      <c r="K147" s="40"/>
      <c r="L147" s="44"/>
      <c r="M147" s="229"/>
      <c r="N147" s="230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164</v>
      </c>
      <c r="AU147" s="17" t="s">
        <v>80</v>
      </c>
    </row>
    <row r="148" s="13" customFormat="1">
      <c r="A148" s="13"/>
      <c r="B148" s="231"/>
      <c r="C148" s="232"/>
      <c r="D148" s="226" t="s">
        <v>117</v>
      </c>
      <c r="E148" s="233" t="s">
        <v>1</v>
      </c>
      <c r="F148" s="234" t="s">
        <v>118</v>
      </c>
      <c r="G148" s="232"/>
      <c r="H148" s="233" t="s">
        <v>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117</v>
      </c>
      <c r="AU148" s="240" t="s">
        <v>80</v>
      </c>
      <c r="AV148" s="13" t="s">
        <v>78</v>
      </c>
      <c r="AW148" s="13" t="s">
        <v>30</v>
      </c>
      <c r="AX148" s="13" t="s">
        <v>73</v>
      </c>
      <c r="AY148" s="240" t="s">
        <v>107</v>
      </c>
    </row>
    <row r="149" s="14" customFormat="1">
      <c r="A149" s="14"/>
      <c r="B149" s="241"/>
      <c r="C149" s="242"/>
      <c r="D149" s="226" t="s">
        <v>117</v>
      </c>
      <c r="E149" s="243" t="s">
        <v>1</v>
      </c>
      <c r="F149" s="244" t="s">
        <v>166</v>
      </c>
      <c r="G149" s="242"/>
      <c r="H149" s="245">
        <v>151.5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1" t="s">
        <v>117</v>
      </c>
      <c r="AU149" s="251" t="s">
        <v>80</v>
      </c>
      <c r="AV149" s="14" t="s">
        <v>80</v>
      </c>
      <c r="AW149" s="14" t="s">
        <v>30</v>
      </c>
      <c r="AX149" s="14" t="s">
        <v>73</v>
      </c>
      <c r="AY149" s="251" t="s">
        <v>107</v>
      </c>
    </row>
    <row r="150" s="13" customFormat="1">
      <c r="A150" s="13"/>
      <c r="B150" s="231"/>
      <c r="C150" s="232"/>
      <c r="D150" s="226" t="s">
        <v>117</v>
      </c>
      <c r="E150" s="233" t="s">
        <v>1</v>
      </c>
      <c r="F150" s="234" t="s">
        <v>120</v>
      </c>
      <c r="G150" s="232"/>
      <c r="H150" s="233" t="s">
        <v>1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117</v>
      </c>
      <c r="AU150" s="240" t="s">
        <v>80</v>
      </c>
      <c r="AV150" s="13" t="s">
        <v>78</v>
      </c>
      <c r="AW150" s="13" t="s">
        <v>30</v>
      </c>
      <c r="AX150" s="13" t="s">
        <v>73</v>
      </c>
      <c r="AY150" s="240" t="s">
        <v>107</v>
      </c>
    </row>
    <row r="151" s="14" customFormat="1">
      <c r="A151" s="14"/>
      <c r="B151" s="241"/>
      <c r="C151" s="242"/>
      <c r="D151" s="226" t="s">
        <v>117</v>
      </c>
      <c r="E151" s="243" t="s">
        <v>1</v>
      </c>
      <c r="F151" s="244" t="s">
        <v>167</v>
      </c>
      <c r="G151" s="242"/>
      <c r="H151" s="245">
        <v>22.870000000000001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117</v>
      </c>
      <c r="AU151" s="251" t="s">
        <v>80</v>
      </c>
      <c r="AV151" s="14" t="s">
        <v>80</v>
      </c>
      <c r="AW151" s="14" t="s">
        <v>30</v>
      </c>
      <c r="AX151" s="14" t="s">
        <v>73</v>
      </c>
      <c r="AY151" s="251" t="s">
        <v>107</v>
      </c>
    </row>
    <row r="152" s="15" customFormat="1">
      <c r="A152" s="15"/>
      <c r="B152" s="252"/>
      <c r="C152" s="253"/>
      <c r="D152" s="226" t="s">
        <v>117</v>
      </c>
      <c r="E152" s="254" t="s">
        <v>1</v>
      </c>
      <c r="F152" s="255" t="s">
        <v>122</v>
      </c>
      <c r="G152" s="253"/>
      <c r="H152" s="256">
        <v>174.37000000000001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117</v>
      </c>
      <c r="AU152" s="262" t="s">
        <v>80</v>
      </c>
      <c r="AV152" s="15" t="s">
        <v>113</v>
      </c>
      <c r="AW152" s="15" t="s">
        <v>30</v>
      </c>
      <c r="AX152" s="15" t="s">
        <v>78</v>
      </c>
      <c r="AY152" s="262" t="s">
        <v>107</v>
      </c>
    </row>
    <row r="153" s="12" customFormat="1" ht="22.8" customHeight="1">
      <c r="A153" s="12"/>
      <c r="B153" s="196"/>
      <c r="C153" s="197"/>
      <c r="D153" s="198" t="s">
        <v>72</v>
      </c>
      <c r="E153" s="210" t="s">
        <v>140</v>
      </c>
      <c r="F153" s="210" t="s">
        <v>168</v>
      </c>
      <c r="G153" s="197"/>
      <c r="H153" s="197"/>
      <c r="I153" s="200"/>
      <c r="J153" s="211">
        <f>BK153</f>
        <v>0</v>
      </c>
      <c r="K153" s="197"/>
      <c r="L153" s="202"/>
      <c r="M153" s="203"/>
      <c r="N153" s="204"/>
      <c r="O153" s="204"/>
      <c r="P153" s="205">
        <f>SUM(P154:P162)</f>
        <v>0</v>
      </c>
      <c r="Q153" s="204"/>
      <c r="R153" s="205">
        <f>SUM(R154:R162)</f>
        <v>46.639274999999998</v>
      </c>
      <c r="S153" s="204"/>
      <c r="T153" s="206">
        <f>SUM(T154:T162)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7" t="s">
        <v>78</v>
      </c>
      <c r="AT153" s="208" t="s">
        <v>72</v>
      </c>
      <c r="AU153" s="208" t="s">
        <v>78</v>
      </c>
      <c r="AY153" s="207" t="s">
        <v>107</v>
      </c>
      <c r="BK153" s="209">
        <f>SUM(BK154:BK162)</f>
        <v>0</v>
      </c>
    </row>
    <row r="154" s="2" customFormat="1" ht="21.75" customHeight="1">
      <c r="A154" s="38"/>
      <c r="B154" s="39"/>
      <c r="C154" s="212" t="s">
        <v>169</v>
      </c>
      <c r="D154" s="212" t="s">
        <v>109</v>
      </c>
      <c r="E154" s="213" t="s">
        <v>170</v>
      </c>
      <c r="F154" s="214" t="s">
        <v>171</v>
      </c>
      <c r="G154" s="215" t="s">
        <v>143</v>
      </c>
      <c r="H154" s="216">
        <v>174.37000000000001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38</v>
      </c>
      <c r="O154" s="91"/>
      <c r="P154" s="222">
        <f>O154*H154</f>
        <v>0</v>
      </c>
      <c r="Q154" s="222">
        <v>0</v>
      </c>
      <c r="R154" s="222">
        <f>Q154*H154</f>
        <v>0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113</v>
      </c>
      <c r="AT154" s="224" t="s">
        <v>109</v>
      </c>
      <c r="AU154" s="224" t="s">
        <v>80</v>
      </c>
      <c r="AY154" s="17" t="s">
        <v>107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78</v>
      </c>
      <c r="BK154" s="225">
        <f>ROUND(I154*H154,2)</f>
        <v>0</v>
      </c>
      <c r="BL154" s="17" t="s">
        <v>113</v>
      </c>
      <c r="BM154" s="224" t="s">
        <v>172</v>
      </c>
    </row>
    <row r="155" s="2" customFormat="1">
      <c r="A155" s="38"/>
      <c r="B155" s="39"/>
      <c r="C155" s="40"/>
      <c r="D155" s="226" t="s">
        <v>115</v>
      </c>
      <c r="E155" s="40"/>
      <c r="F155" s="227" t="s">
        <v>173</v>
      </c>
      <c r="G155" s="40"/>
      <c r="H155" s="40"/>
      <c r="I155" s="228"/>
      <c r="J155" s="40"/>
      <c r="K155" s="40"/>
      <c r="L155" s="44"/>
      <c r="M155" s="229"/>
      <c r="N155" s="230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115</v>
      </c>
      <c r="AU155" s="17" t="s">
        <v>80</v>
      </c>
    </row>
    <row r="156" s="2" customFormat="1" ht="24.15" customHeight="1">
      <c r="A156" s="38"/>
      <c r="B156" s="39"/>
      <c r="C156" s="212" t="s">
        <v>174</v>
      </c>
      <c r="D156" s="212" t="s">
        <v>109</v>
      </c>
      <c r="E156" s="213" t="s">
        <v>175</v>
      </c>
      <c r="F156" s="214" t="s">
        <v>176</v>
      </c>
      <c r="G156" s="215" t="s">
        <v>143</v>
      </c>
      <c r="H156" s="216">
        <v>151.5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38</v>
      </c>
      <c r="O156" s="91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113</v>
      </c>
      <c r="AT156" s="224" t="s">
        <v>109</v>
      </c>
      <c r="AU156" s="224" t="s">
        <v>80</v>
      </c>
      <c r="AY156" s="17" t="s">
        <v>107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78</v>
      </c>
      <c r="BK156" s="225">
        <f>ROUND(I156*H156,2)</f>
        <v>0</v>
      </c>
      <c r="BL156" s="17" t="s">
        <v>113</v>
      </c>
      <c r="BM156" s="224" t="s">
        <v>177</v>
      </c>
    </row>
    <row r="157" s="2" customFormat="1">
      <c r="A157" s="38"/>
      <c r="B157" s="39"/>
      <c r="C157" s="40"/>
      <c r="D157" s="226" t="s">
        <v>115</v>
      </c>
      <c r="E157" s="40"/>
      <c r="F157" s="227" t="s">
        <v>178</v>
      </c>
      <c r="G157" s="40"/>
      <c r="H157" s="40"/>
      <c r="I157" s="228"/>
      <c r="J157" s="40"/>
      <c r="K157" s="40"/>
      <c r="L157" s="44"/>
      <c r="M157" s="229"/>
      <c r="N157" s="230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115</v>
      </c>
      <c r="AU157" s="17" t="s">
        <v>80</v>
      </c>
    </row>
    <row r="158" s="2" customFormat="1" ht="24.15" customHeight="1">
      <c r="A158" s="38"/>
      <c r="B158" s="39"/>
      <c r="C158" s="212" t="s">
        <v>179</v>
      </c>
      <c r="D158" s="212" t="s">
        <v>109</v>
      </c>
      <c r="E158" s="213" t="s">
        <v>180</v>
      </c>
      <c r="F158" s="214" t="s">
        <v>181</v>
      </c>
      <c r="G158" s="215" t="s">
        <v>143</v>
      </c>
      <c r="H158" s="216">
        <v>151.5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38</v>
      </c>
      <c r="O158" s="91"/>
      <c r="P158" s="222">
        <f>O158*H158</f>
        <v>0</v>
      </c>
      <c r="Q158" s="222">
        <v>0.11303000000000001</v>
      </c>
      <c r="R158" s="222">
        <f>Q158*H158</f>
        <v>17.124045000000002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113</v>
      </c>
      <c r="AT158" s="224" t="s">
        <v>109</v>
      </c>
      <c r="AU158" s="224" t="s">
        <v>80</v>
      </c>
      <c r="AY158" s="17" t="s">
        <v>107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78</v>
      </c>
      <c r="BK158" s="225">
        <f>ROUND(I158*H158,2)</f>
        <v>0</v>
      </c>
      <c r="BL158" s="17" t="s">
        <v>113</v>
      </c>
      <c r="BM158" s="224" t="s">
        <v>182</v>
      </c>
    </row>
    <row r="159" s="2" customFormat="1">
      <c r="A159" s="38"/>
      <c r="B159" s="39"/>
      <c r="C159" s="40"/>
      <c r="D159" s="226" t="s">
        <v>115</v>
      </c>
      <c r="E159" s="40"/>
      <c r="F159" s="227" t="s">
        <v>183</v>
      </c>
      <c r="G159" s="40"/>
      <c r="H159" s="40"/>
      <c r="I159" s="228"/>
      <c r="J159" s="40"/>
      <c r="K159" s="40"/>
      <c r="L159" s="44"/>
      <c r="M159" s="229"/>
      <c r="N159" s="230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115</v>
      </c>
      <c r="AU159" s="17" t="s">
        <v>80</v>
      </c>
    </row>
    <row r="160" s="2" customFormat="1" ht="16.5" customHeight="1">
      <c r="A160" s="38"/>
      <c r="B160" s="39"/>
      <c r="C160" s="263" t="s">
        <v>184</v>
      </c>
      <c r="D160" s="263" t="s">
        <v>153</v>
      </c>
      <c r="E160" s="264" t="s">
        <v>185</v>
      </c>
      <c r="F160" s="265" t="s">
        <v>186</v>
      </c>
      <c r="G160" s="266" t="s">
        <v>143</v>
      </c>
      <c r="H160" s="267">
        <v>154.53</v>
      </c>
      <c r="I160" s="268"/>
      <c r="J160" s="269">
        <f>ROUND(I160*H160,2)</f>
        <v>0</v>
      </c>
      <c r="K160" s="270"/>
      <c r="L160" s="271"/>
      <c r="M160" s="272" t="s">
        <v>1</v>
      </c>
      <c r="N160" s="273" t="s">
        <v>38</v>
      </c>
      <c r="O160" s="91"/>
      <c r="P160" s="222">
        <f>O160*H160</f>
        <v>0</v>
      </c>
      <c r="Q160" s="222">
        <v>0.191</v>
      </c>
      <c r="R160" s="222">
        <f>Q160*H160</f>
        <v>29.515229999999999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157</v>
      </c>
      <c r="AT160" s="224" t="s">
        <v>153</v>
      </c>
      <c r="AU160" s="224" t="s">
        <v>80</v>
      </c>
      <c r="AY160" s="17" t="s">
        <v>107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78</v>
      </c>
      <c r="BK160" s="225">
        <f>ROUND(I160*H160,2)</f>
        <v>0</v>
      </c>
      <c r="BL160" s="17" t="s">
        <v>113</v>
      </c>
      <c r="BM160" s="224" t="s">
        <v>187</v>
      </c>
    </row>
    <row r="161" s="2" customFormat="1">
      <c r="A161" s="38"/>
      <c r="B161" s="39"/>
      <c r="C161" s="40"/>
      <c r="D161" s="226" t="s">
        <v>115</v>
      </c>
      <c r="E161" s="40"/>
      <c r="F161" s="227" t="s">
        <v>186</v>
      </c>
      <c r="G161" s="40"/>
      <c r="H161" s="40"/>
      <c r="I161" s="228"/>
      <c r="J161" s="40"/>
      <c r="K161" s="40"/>
      <c r="L161" s="44"/>
      <c r="M161" s="229"/>
      <c r="N161" s="230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115</v>
      </c>
      <c r="AU161" s="17" t="s">
        <v>80</v>
      </c>
    </row>
    <row r="162" s="14" customFormat="1">
      <c r="A162" s="14"/>
      <c r="B162" s="241"/>
      <c r="C162" s="242"/>
      <c r="D162" s="226" t="s">
        <v>117</v>
      </c>
      <c r="E162" s="242"/>
      <c r="F162" s="244" t="s">
        <v>188</v>
      </c>
      <c r="G162" s="242"/>
      <c r="H162" s="245">
        <v>154.53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1" t="s">
        <v>117</v>
      </c>
      <c r="AU162" s="251" t="s">
        <v>80</v>
      </c>
      <c r="AV162" s="14" t="s">
        <v>80</v>
      </c>
      <c r="AW162" s="14" t="s">
        <v>4</v>
      </c>
      <c r="AX162" s="14" t="s">
        <v>78</v>
      </c>
      <c r="AY162" s="251" t="s">
        <v>107</v>
      </c>
    </row>
    <row r="163" s="12" customFormat="1" ht="22.8" customHeight="1">
      <c r="A163" s="12"/>
      <c r="B163" s="196"/>
      <c r="C163" s="197"/>
      <c r="D163" s="198" t="s">
        <v>72</v>
      </c>
      <c r="E163" s="210" t="s">
        <v>169</v>
      </c>
      <c r="F163" s="210" t="s">
        <v>189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SUM(P164:P172)</f>
        <v>0</v>
      </c>
      <c r="Q163" s="204"/>
      <c r="R163" s="205">
        <f>SUM(R164:R172)</f>
        <v>8.5416086</v>
      </c>
      <c r="S163" s="204"/>
      <c r="T163" s="206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7" t="s">
        <v>78</v>
      </c>
      <c r="AT163" s="208" t="s">
        <v>72</v>
      </c>
      <c r="AU163" s="208" t="s">
        <v>78</v>
      </c>
      <c r="AY163" s="207" t="s">
        <v>107</v>
      </c>
      <c r="BK163" s="209">
        <f>SUM(BK164:BK172)</f>
        <v>0</v>
      </c>
    </row>
    <row r="164" s="2" customFormat="1" ht="33" customHeight="1">
      <c r="A164" s="38"/>
      <c r="B164" s="39"/>
      <c r="C164" s="212" t="s">
        <v>190</v>
      </c>
      <c r="D164" s="212" t="s">
        <v>109</v>
      </c>
      <c r="E164" s="213" t="s">
        <v>191</v>
      </c>
      <c r="F164" s="214" t="s">
        <v>192</v>
      </c>
      <c r="G164" s="215" t="s">
        <v>193</v>
      </c>
      <c r="H164" s="216">
        <v>45.740000000000002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38</v>
      </c>
      <c r="O164" s="91"/>
      <c r="P164" s="222">
        <f>O164*H164</f>
        <v>0</v>
      </c>
      <c r="Q164" s="222">
        <v>0.1295</v>
      </c>
      <c r="R164" s="222">
        <f>Q164*H164</f>
        <v>5.9233300000000009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113</v>
      </c>
      <c r="AT164" s="224" t="s">
        <v>109</v>
      </c>
      <c r="AU164" s="224" t="s">
        <v>80</v>
      </c>
      <c r="AY164" s="17" t="s">
        <v>107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78</v>
      </c>
      <c r="BK164" s="225">
        <f>ROUND(I164*H164,2)</f>
        <v>0</v>
      </c>
      <c r="BL164" s="17" t="s">
        <v>113</v>
      </c>
      <c r="BM164" s="224" t="s">
        <v>194</v>
      </c>
    </row>
    <row r="165" s="2" customFormat="1">
      <c r="A165" s="38"/>
      <c r="B165" s="39"/>
      <c r="C165" s="40"/>
      <c r="D165" s="226" t="s">
        <v>115</v>
      </c>
      <c r="E165" s="40"/>
      <c r="F165" s="227" t="s">
        <v>195</v>
      </c>
      <c r="G165" s="40"/>
      <c r="H165" s="40"/>
      <c r="I165" s="228"/>
      <c r="J165" s="40"/>
      <c r="K165" s="40"/>
      <c r="L165" s="44"/>
      <c r="M165" s="229"/>
      <c r="N165" s="230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115</v>
      </c>
      <c r="AU165" s="17" t="s">
        <v>80</v>
      </c>
    </row>
    <row r="166" s="14" customFormat="1">
      <c r="A166" s="14"/>
      <c r="B166" s="241"/>
      <c r="C166" s="242"/>
      <c r="D166" s="226" t="s">
        <v>117</v>
      </c>
      <c r="E166" s="243" t="s">
        <v>1</v>
      </c>
      <c r="F166" s="244" t="s">
        <v>196</v>
      </c>
      <c r="G166" s="242"/>
      <c r="H166" s="245">
        <v>45.740000000000002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117</v>
      </c>
      <c r="AU166" s="251" t="s">
        <v>80</v>
      </c>
      <c r="AV166" s="14" t="s">
        <v>80</v>
      </c>
      <c r="AW166" s="14" t="s">
        <v>30</v>
      </c>
      <c r="AX166" s="14" t="s">
        <v>78</v>
      </c>
      <c r="AY166" s="251" t="s">
        <v>107</v>
      </c>
    </row>
    <row r="167" s="2" customFormat="1" ht="16.5" customHeight="1">
      <c r="A167" s="38"/>
      <c r="B167" s="39"/>
      <c r="C167" s="263" t="s">
        <v>197</v>
      </c>
      <c r="D167" s="263" t="s">
        <v>153</v>
      </c>
      <c r="E167" s="264" t="s">
        <v>198</v>
      </c>
      <c r="F167" s="265" t="s">
        <v>199</v>
      </c>
      <c r="G167" s="266" t="s">
        <v>193</v>
      </c>
      <c r="H167" s="267">
        <v>46.655000000000001</v>
      </c>
      <c r="I167" s="268"/>
      <c r="J167" s="269">
        <f>ROUND(I167*H167,2)</f>
        <v>0</v>
      </c>
      <c r="K167" s="270"/>
      <c r="L167" s="271"/>
      <c r="M167" s="272" t="s">
        <v>1</v>
      </c>
      <c r="N167" s="273" t="s">
        <v>38</v>
      </c>
      <c r="O167" s="91"/>
      <c r="P167" s="222">
        <f>O167*H167</f>
        <v>0</v>
      </c>
      <c r="Q167" s="222">
        <v>0.056120000000000003</v>
      </c>
      <c r="R167" s="222">
        <f>Q167*H167</f>
        <v>2.6182786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157</v>
      </c>
      <c r="AT167" s="224" t="s">
        <v>153</v>
      </c>
      <c r="AU167" s="224" t="s">
        <v>80</v>
      </c>
      <c r="AY167" s="17" t="s">
        <v>107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78</v>
      </c>
      <c r="BK167" s="225">
        <f>ROUND(I167*H167,2)</f>
        <v>0</v>
      </c>
      <c r="BL167" s="17" t="s">
        <v>113</v>
      </c>
      <c r="BM167" s="224" t="s">
        <v>200</v>
      </c>
    </row>
    <row r="168" s="2" customFormat="1">
      <c r="A168" s="38"/>
      <c r="B168" s="39"/>
      <c r="C168" s="40"/>
      <c r="D168" s="226" t="s">
        <v>115</v>
      </c>
      <c r="E168" s="40"/>
      <c r="F168" s="227" t="s">
        <v>199</v>
      </c>
      <c r="G168" s="40"/>
      <c r="H168" s="40"/>
      <c r="I168" s="228"/>
      <c r="J168" s="40"/>
      <c r="K168" s="40"/>
      <c r="L168" s="44"/>
      <c r="M168" s="229"/>
      <c r="N168" s="230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115</v>
      </c>
      <c r="AU168" s="17" t="s">
        <v>80</v>
      </c>
    </row>
    <row r="169" s="14" customFormat="1">
      <c r="A169" s="14"/>
      <c r="B169" s="241"/>
      <c r="C169" s="242"/>
      <c r="D169" s="226" t="s">
        <v>117</v>
      </c>
      <c r="E169" s="242"/>
      <c r="F169" s="244" t="s">
        <v>201</v>
      </c>
      <c r="G169" s="242"/>
      <c r="H169" s="245">
        <v>46.655000000000001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117</v>
      </c>
      <c r="AU169" s="251" t="s">
        <v>80</v>
      </c>
      <c r="AV169" s="14" t="s">
        <v>80</v>
      </c>
      <c r="AW169" s="14" t="s">
        <v>4</v>
      </c>
      <c r="AX169" s="14" t="s">
        <v>78</v>
      </c>
      <c r="AY169" s="251" t="s">
        <v>107</v>
      </c>
    </row>
    <row r="170" s="2" customFormat="1" ht="24.15" customHeight="1">
      <c r="A170" s="38"/>
      <c r="B170" s="39"/>
      <c r="C170" s="212" t="s">
        <v>8</v>
      </c>
      <c r="D170" s="212" t="s">
        <v>109</v>
      </c>
      <c r="E170" s="213" t="s">
        <v>202</v>
      </c>
      <c r="F170" s="214" t="s">
        <v>203</v>
      </c>
      <c r="G170" s="215" t="s">
        <v>204</v>
      </c>
      <c r="H170" s="216">
        <v>1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38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205</v>
      </c>
      <c r="AT170" s="224" t="s">
        <v>109</v>
      </c>
      <c r="AU170" s="224" t="s">
        <v>80</v>
      </c>
      <c r="AY170" s="17" t="s">
        <v>107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78</v>
      </c>
      <c r="BK170" s="225">
        <f>ROUND(I170*H170,2)</f>
        <v>0</v>
      </c>
      <c r="BL170" s="17" t="s">
        <v>205</v>
      </c>
      <c r="BM170" s="224" t="s">
        <v>206</v>
      </c>
    </row>
    <row r="171" s="2" customFormat="1" ht="16.5" customHeight="1">
      <c r="A171" s="38"/>
      <c r="B171" s="39"/>
      <c r="C171" s="212" t="s">
        <v>207</v>
      </c>
      <c r="D171" s="212" t="s">
        <v>109</v>
      </c>
      <c r="E171" s="213" t="s">
        <v>208</v>
      </c>
      <c r="F171" s="214" t="s">
        <v>209</v>
      </c>
      <c r="G171" s="215" t="s">
        <v>204</v>
      </c>
      <c r="H171" s="216">
        <v>1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38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205</v>
      </c>
      <c r="AT171" s="224" t="s">
        <v>109</v>
      </c>
      <c r="AU171" s="224" t="s">
        <v>80</v>
      </c>
      <c r="AY171" s="17" t="s">
        <v>107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78</v>
      </c>
      <c r="BK171" s="225">
        <f>ROUND(I171*H171,2)</f>
        <v>0</v>
      </c>
      <c r="BL171" s="17" t="s">
        <v>205</v>
      </c>
      <c r="BM171" s="224" t="s">
        <v>210</v>
      </c>
    </row>
    <row r="172" s="2" customFormat="1" ht="24.15" customHeight="1">
      <c r="A172" s="38"/>
      <c r="B172" s="39"/>
      <c r="C172" s="212" t="s">
        <v>211</v>
      </c>
      <c r="D172" s="212" t="s">
        <v>109</v>
      </c>
      <c r="E172" s="213" t="s">
        <v>212</v>
      </c>
      <c r="F172" s="214" t="s">
        <v>213</v>
      </c>
      <c r="G172" s="215" t="s">
        <v>204</v>
      </c>
      <c r="H172" s="216">
        <v>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38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205</v>
      </c>
      <c r="AT172" s="224" t="s">
        <v>109</v>
      </c>
      <c r="AU172" s="224" t="s">
        <v>80</v>
      </c>
      <c r="AY172" s="17" t="s">
        <v>107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78</v>
      </c>
      <c r="BK172" s="225">
        <f>ROUND(I172*H172,2)</f>
        <v>0</v>
      </c>
      <c r="BL172" s="17" t="s">
        <v>205</v>
      </c>
      <c r="BM172" s="224" t="s">
        <v>214</v>
      </c>
    </row>
    <row r="173" s="12" customFormat="1" ht="22.8" customHeight="1">
      <c r="A173" s="12"/>
      <c r="B173" s="196"/>
      <c r="C173" s="197"/>
      <c r="D173" s="198" t="s">
        <v>72</v>
      </c>
      <c r="E173" s="210" t="s">
        <v>215</v>
      </c>
      <c r="F173" s="210" t="s">
        <v>216</v>
      </c>
      <c r="G173" s="197"/>
      <c r="H173" s="197"/>
      <c r="I173" s="200"/>
      <c r="J173" s="211">
        <f>BK173</f>
        <v>0</v>
      </c>
      <c r="K173" s="197"/>
      <c r="L173" s="202"/>
      <c r="M173" s="203"/>
      <c r="N173" s="204"/>
      <c r="O173" s="204"/>
      <c r="P173" s="205">
        <f>SUM(P174:P175)</f>
        <v>0</v>
      </c>
      <c r="Q173" s="204"/>
      <c r="R173" s="205">
        <f>SUM(R174:R175)</f>
        <v>0</v>
      </c>
      <c r="S173" s="204"/>
      <c r="T173" s="206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7" t="s">
        <v>78</v>
      </c>
      <c r="AT173" s="208" t="s">
        <v>72</v>
      </c>
      <c r="AU173" s="208" t="s">
        <v>78</v>
      </c>
      <c r="AY173" s="207" t="s">
        <v>107</v>
      </c>
      <c r="BK173" s="209">
        <f>SUM(BK174:BK175)</f>
        <v>0</v>
      </c>
    </row>
    <row r="174" s="2" customFormat="1" ht="24.15" customHeight="1">
      <c r="A174" s="38"/>
      <c r="B174" s="39"/>
      <c r="C174" s="212" t="s">
        <v>217</v>
      </c>
      <c r="D174" s="212" t="s">
        <v>109</v>
      </c>
      <c r="E174" s="213" t="s">
        <v>218</v>
      </c>
      <c r="F174" s="214" t="s">
        <v>219</v>
      </c>
      <c r="G174" s="215" t="s">
        <v>220</v>
      </c>
      <c r="H174" s="216">
        <v>55.180999999999997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38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113</v>
      </c>
      <c r="AT174" s="224" t="s">
        <v>109</v>
      </c>
      <c r="AU174" s="224" t="s">
        <v>80</v>
      </c>
      <c r="AY174" s="17" t="s">
        <v>107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78</v>
      </c>
      <c r="BK174" s="225">
        <f>ROUND(I174*H174,2)</f>
        <v>0</v>
      </c>
      <c r="BL174" s="17" t="s">
        <v>113</v>
      </c>
      <c r="BM174" s="224" t="s">
        <v>221</v>
      </c>
    </row>
    <row r="175" s="2" customFormat="1">
      <c r="A175" s="38"/>
      <c r="B175" s="39"/>
      <c r="C175" s="40"/>
      <c r="D175" s="226" t="s">
        <v>115</v>
      </c>
      <c r="E175" s="40"/>
      <c r="F175" s="227" t="s">
        <v>222</v>
      </c>
      <c r="G175" s="40"/>
      <c r="H175" s="40"/>
      <c r="I175" s="228"/>
      <c r="J175" s="40"/>
      <c r="K175" s="40"/>
      <c r="L175" s="44"/>
      <c r="M175" s="275"/>
      <c r="N175" s="276"/>
      <c r="O175" s="277"/>
      <c r="P175" s="277"/>
      <c r="Q175" s="277"/>
      <c r="R175" s="277"/>
      <c r="S175" s="277"/>
      <c r="T175" s="27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115</v>
      </c>
      <c r="AU175" s="17" t="s">
        <v>80</v>
      </c>
    </row>
    <row r="176" s="2" customFormat="1" ht="6.96" customHeight="1">
      <c r="A176" s="38"/>
      <c r="B176" s="66"/>
      <c r="C176" s="67"/>
      <c r="D176" s="67"/>
      <c r="E176" s="67"/>
      <c r="F176" s="67"/>
      <c r="G176" s="67"/>
      <c r="H176" s="67"/>
      <c r="I176" s="67"/>
      <c r="J176" s="67"/>
      <c r="K176" s="67"/>
      <c r="L176" s="44"/>
      <c r="M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</sheetData>
  <sheetProtection sheet="1" autoFilter="0" formatColumns="0" formatRows="0" objects="1" scenarios="1" spinCount="100000" saltValue="CTrfHpHJ8GjIJSnkXO9iVhRoQHU5VwLMseP3dThqEcmN5FIUP0XMjI/+g8syb7Geh9dLmN9eZks6A+G0tLKXAg==" hashValue="KiM6C9fdOS2BeNtBG63Vtt4CzP6HJamiNHFHYUzGetY4nYRNRlXhmRusROkD1mXI8YVs8uVdUkgkEKdk/rfnMg==" algorithmName="SHA-512" password="CC35"/>
  <autoFilter ref="C116:K175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Vítězslav Marek</dc:creator>
  <cp:lastModifiedBy>Ing. Vítězslav Marek</cp:lastModifiedBy>
  <dcterms:created xsi:type="dcterms:W3CDTF">2022-04-07T09:06:18Z</dcterms:created>
  <dcterms:modified xsi:type="dcterms:W3CDTF">2022-04-07T09:06:20Z</dcterms:modified>
</cp:coreProperties>
</file>