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Tok_21_12 - Morava, Napaj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'Tok_21_12 - Morava, Napaj...'!$C$123:$K$230</definedName>
    <definedName name="_xlnm.Print_Area" localSheetId="1">'Tok_21_12 - Morava, Napaj...'!$C$4:$J$76,'Tok_21_12 - Morava, Napaj...'!$C$82:$J$107,'Tok_21_12 - Morava, Napaj...'!$C$113:$J$230</definedName>
    <definedName name="_xlnm.Print_Titles" localSheetId="1">'Tok_21_12 - Morava, Napaj...'!$123:$123</definedName>
    <definedName name="_xlnm.Print_Area" localSheetId="2">'Seznam figur'!$C$4:$G$48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229"/>
  <c r="BH229"/>
  <c r="BG229"/>
  <c r="BF229"/>
  <c r="T229"/>
  <c r="T228"/>
  <c r="R229"/>
  <c r="R228"/>
  <c r="P229"/>
  <c r="P228"/>
  <c r="BI227"/>
  <c r="BH227"/>
  <c r="BG227"/>
  <c r="BF227"/>
  <c r="T227"/>
  <c r="T226"/>
  <c r="R227"/>
  <c r="R226"/>
  <c r="P227"/>
  <c r="P226"/>
  <c r="BI224"/>
  <c r="BH224"/>
  <c r="BG224"/>
  <c r="BF224"/>
  <c r="T224"/>
  <c r="T223"/>
  <c r="R224"/>
  <c r="R223"/>
  <c r="P224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0"/>
  <c r="J89"/>
  <c r="F89"/>
  <c r="F87"/>
  <c r="E85"/>
  <c r="J16"/>
  <c r="E16"/>
  <c r="F121"/>
  <c r="J15"/>
  <c r="J10"/>
  <c r="J87"/>
  <c i="1" r="L90"/>
  <c r="AM90"/>
  <c r="AM89"/>
  <c r="L89"/>
  <c r="AM87"/>
  <c r="L87"/>
  <c r="L85"/>
  <c r="L84"/>
  <c i="2" r="BK209"/>
  <c r="BK190"/>
  <c r="BK179"/>
  <c r="BK174"/>
  <c r="J163"/>
  <c r="J143"/>
  <c r="J137"/>
  <c r="BK130"/>
  <c r="BK163"/>
  <c r="J148"/>
  <c r="BK129"/>
  <c r="J229"/>
  <c r="J221"/>
  <c r="BK215"/>
  <c r="BK197"/>
  <c r="J190"/>
  <c r="J181"/>
  <c r="J174"/>
  <c r="BK144"/>
  <c r="BK229"/>
  <c r="J177"/>
  <c r="J168"/>
  <c r="J155"/>
  <c r="BK148"/>
  <c r="J139"/>
  <c r="BK131"/>
  <c r="J224"/>
  <c r="BK213"/>
  <c r="J211"/>
  <c r="J206"/>
  <c r="J197"/>
  <c r="BK187"/>
  <c r="BK177"/>
  <c r="BK168"/>
  <c r="J158"/>
  <c r="J146"/>
  <c r="BK135"/>
  <c i="1" r="AS94"/>
  <c i="2" r="BK160"/>
  <c r="BK137"/>
  <c r="BK227"/>
  <c r="BK216"/>
  <c r="J205"/>
  <c r="J194"/>
  <c r="J187"/>
  <c r="J176"/>
  <c r="BK170"/>
  <c r="J135"/>
  <c r="J179"/>
  <c r="BK158"/>
  <c r="J152"/>
  <c r="J140"/>
  <c r="J132"/>
  <c r="BK127"/>
  <c r="BK221"/>
  <c r="J213"/>
  <c r="J209"/>
  <c r="BK201"/>
  <c r="BK192"/>
  <c r="BK181"/>
  <c r="J170"/>
  <c r="BK155"/>
  <c r="BK139"/>
  <c r="J131"/>
  <c r="J127"/>
  <c r="BK166"/>
  <c r="BK146"/>
  <c r="BK224"/>
  <c r="J219"/>
  <c r="J216"/>
  <c r="J201"/>
  <c r="J192"/>
  <c r="J184"/>
  <c r="J172"/>
  <c r="BK143"/>
  <c r="J215"/>
  <c r="BK172"/>
  <c r="J160"/>
  <c r="BK150"/>
  <c r="J144"/>
  <c r="J133"/>
  <c r="J130"/>
  <c r="J227"/>
  <c r="BK219"/>
  <c r="BK211"/>
  <c r="BK206"/>
  <c r="BK205"/>
  <c r="BK194"/>
  <c r="BK184"/>
  <c r="BK176"/>
  <c r="J166"/>
  <c r="J150"/>
  <c r="BK140"/>
  <c r="BK132"/>
  <c r="J129"/>
  <c r="BK152"/>
  <c r="BK133"/>
  <c l="1" r="P126"/>
  <c r="BK191"/>
  <c r="J191"/>
  <c r="J98"/>
  <c r="BK204"/>
  <c r="J204"/>
  <c r="J100"/>
  <c r="R208"/>
  <c r="T126"/>
  <c r="P183"/>
  <c r="R191"/>
  <c r="T204"/>
  <c r="T208"/>
  <c r="P218"/>
  <c r="R126"/>
  <c r="T183"/>
  <c r="T191"/>
  <c r="P204"/>
  <c r="BK208"/>
  <c r="J208"/>
  <c r="J102"/>
  <c r="BK218"/>
  <c r="J218"/>
  <c r="J103"/>
  <c r="R218"/>
  <c r="BK126"/>
  <c r="J126"/>
  <c r="J96"/>
  <c r="BK183"/>
  <c r="J183"/>
  <c r="J97"/>
  <c r="R183"/>
  <c r="P191"/>
  <c r="R204"/>
  <c r="P208"/>
  <c r="P207"/>
  <c r="T218"/>
  <c r="BK200"/>
  <c r="J200"/>
  <c r="J99"/>
  <c r="BK223"/>
  <c r="J223"/>
  <c r="J104"/>
  <c r="BK226"/>
  <c r="J226"/>
  <c r="J105"/>
  <c r="BK228"/>
  <c r="J228"/>
  <c r="J106"/>
  <c r="J118"/>
  <c r="BE130"/>
  <c r="BE139"/>
  <c r="BE143"/>
  <c r="BE168"/>
  <c r="BE216"/>
  <c r="BE158"/>
  <c r="BE172"/>
  <c r="BE179"/>
  <c r="BE187"/>
  <c r="BE190"/>
  <c r="BE192"/>
  <c r="BE197"/>
  <c r="BE201"/>
  <c r="BE205"/>
  <c r="BE206"/>
  <c r="BE209"/>
  <c r="BE211"/>
  <c r="BE219"/>
  <c r="BE221"/>
  <c r="BE224"/>
  <c r="BE227"/>
  <c r="F90"/>
  <c r="BE127"/>
  <c r="BE133"/>
  <c r="BE140"/>
  <c r="BE144"/>
  <c r="BE160"/>
  <c r="BE166"/>
  <c r="BE170"/>
  <c r="BE174"/>
  <c r="BE215"/>
  <c r="BE129"/>
  <c r="BE131"/>
  <c r="BE132"/>
  <c r="BE135"/>
  <c r="BE137"/>
  <c r="BE146"/>
  <c r="BE148"/>
  <c r="BE150"/>
  <c r="BE152"/>
  <c r="BE155"/>
  <c r="BE163"/>
  <c r="BE176"/>
  <c r="BE177"/>
  <c r="BE181"/>
  <c r="BE184"/>
  <c r="BE194"/>
  <c r="BE213"/>
  <c r="BE229"/>
  <c r="F33"/>
  <c i="1" r="BB95"/>
  <c r="BB94"/>
  <c r="W31"/>
  <c i="2" r="F35"/>
  <c i="1" r="BD95"/>
  <c r="BD94"/>
  <c r="W33"/>
  <c i="2" r="F34"/>
  <c i="1" r="BC95"/>
  <c r="BC94"/>
  <c r="AY94"/>
  <c i="2" r="J32"/>
  <c i="1" r="AW95"/>
  <c i="2" r="F32"/>
  <c i="1" r="BA95"/>
  <c r="BA94"/>
  <c r="W30"/>
  <c i="2" l="1" r="R125"/>
  <c r="R207"/>
  <c r="T207"/>
  <c r="T125"/>
  <c r="T124"/>
  <c r="P125"/>
  <c r="P124"/>
  <c i="1" r="AU95"/>
  <c i="2" r="BK207"/>
  <c r="J207"/>
  <c r="J101"/>
  <c r="BK125"/>
  <c r="BK124"/>
  <c r="J124"/>
  <c r="J94"/>
  <c i="1" r="AW94"/>
  <c r="AK30"/>
  <c r="AU94"/>
  <c r="AX94"/>
  <c r="W32"/>
  <c i="2" r="F31"/>
  <c i="1" r="AZ95"/>
  <c r="AZ94"/>
  <c r="W29"/>
  <c i="2" r="J31"/>
  <c i="1" r="AV95"/>
  <c r="AT95"/>
  <c i="2" l="1" r="R124"/>
  <c r="J125"/>
  <c r="J95"/>
  <c r="J28"/>
  <c i="1" r="AG95"/>
  <c r="AG94"/>
  <c r="AK26"/>
  <c r="AV94"/>
  <c r="AK29"/>
  <c r="AK35"/>
  <c i="2" l="1" r="J37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<sst xmlns="http://schemas.openxmlformats.org/spreadsheetml/2006/main">
  <si>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</si>
  <si>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</si>
  <si>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</si>
  <si>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</si>
  <si>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</si>
  <si>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{36a80df1-a29a-4e87-aef8-4ff99f2734a0}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</si>
  <si>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</si>
  <si>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</si>
  <si>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</si>
  <si>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</si>
  <si>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</si>
  <si>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</si>
  <si>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</si>
  <si>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</si>
  <si>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Tok_21_12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</si>
  <si>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</si>
  <si>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</si>
  <si>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Morava, Napajedla, LB ř.km 161,570-161,670, oprava nátrží</t>
  </si>
  <si>
    <t>KSO:</t>
  </si>
  <si>
    <t>CC-CZ:</t>
  </si>
  <si>
    <t>Místo:</t>
  </si>
  <si>
    <t>Napajedla</t>
  </si>
  <si>
    <t>Datum:</t>
  </si>
  <si>
    <t>6. 12. 2021</t>
  </si>
  <si>
    <t>Zadavatel:</t>
  </si>
  <si>
    <t>IČ:</t>
  </si>
  <si>
    <t>70890013</t>
  </si>
  <si>
    <t>Povodí Moravy, s.p.</t>
  </si>
  <si>
    <t>DIČ:</t>
  </si>
  <si>
    <t>CZ708 90 013</t>
  </si>
  <si>
    <t>Uchazeč:</t>
  </si>
  <si>
    <t>Vyplň údaj</t>
  </si>
  <si>
    <t>Projektant:</t>
  </si>
  <si>
    <t>18177018</t>
  </si>
  <si>
    <t>Ing. Karel Vaštík</t>
  </si>
  <si>
    <t>CZ6110220842</t>
  </si>
  <si>
    <t>True</t>
  </si>
  <si>
    <t>Zpracovatel:</t>
  </si>
  <si>
    <t>Ing. Karel Vaštík, Lideřovská 14, 696 61 Vnorovy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</si>
  <si>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</si>
  <si>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</si>
  <si>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</si>
  <si>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</si>
  <si>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</si>
  <si>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</si>
  <si>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</si>
  <si>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</si>
  <si>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</si>
  <si>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</si>
  <si>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</si>
  <si>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</si>
  <si>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</si>
  <si>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</si>
  <si>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</si>
  <si>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</si>
  <si>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</si>
  <si>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</si>
  <si>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</si>
  <si>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</si>
  <si>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</si>
  <si>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</si>
  <si>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</si>
  <si>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</si>
  <si>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</si>
  <si>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</si>
  <si>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</si>
  <si>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</si>
  <si>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</si>
  <si>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</si>
  <si>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</si>
  <si>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</si>
  <si>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</si>
  <si>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</si>
  <si>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</si>
  <si>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</si>
  <si>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</si>
  <si>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</si>
  <si>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</si>
  <si>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</si>
  <si>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</si>
  <si>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</si>
  <si>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</si>
  <si>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</si>
  <si>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</si>
  <si>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</si>
  <si>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</si>
  <si>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</si>
  <si>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Odkop</t>
  </si>
  <si>
    <t>Odkopávka</t>
  </si>
  <si>
    <t>m3</t>
  </si>
  <si>
    <t>131,28</t>
  </si>
  <si>
    <t>3</t>
  </si>
  <si>
    <t>2</t>
  </si>
  <si>
    <t>Zához</t>
  </si>
  <si>
    <t>Zához z lomového kamene na svahu koryta</t>
  </si>
  <si>
    <t>493,41</t>
  </si>
  <si>
    <t>KRYCÍ LIST SOUPISU PRACÍ</t>
  </si>
  <si>
    <t>Patka</t>
  </si>
  <si>
    <t>Patka z lomového kamene</t>
  </si>
  <si>
    <t>107,74</t>
  </si>
  <si>
    <t>Panel</t>
  </si>
  <si>
    <t>Panelová komunikace</t>
  </si>
  <si>
    <t>m2</t>
  </si>
  <si>
    <t>780</t>
  </si>
  <si>
    <t>Ornice</t>
  </si>
  <si>
    <t>Ohumusování ornicí</t>
  </si>
  <si>
    <t>261,1</t>
  </si>
  <si>
    <t>Násyp</t>
  </si>
  <si>
    <t>Násyp zeminy nad opevnění</t>
  </si>
  <si>
    <t>96,08</t>
  </si>
  <si>
    <t>Geo</t>
  </si>
  <si>
    <t>Geotextilie</t>
  </si>
  <si>
    <t>1040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</si>
  <si>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</si>
  <si>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</si>
  <si>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</si>
  <si>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</si>
  <si>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</si>
  <si>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</si>
  <si>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</si>
  <si>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</si>
  <si>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</si>
  <si>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</si>
  <si>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</si>
  <si>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</si>
  <si>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</si>
  <si>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</si>
  <si>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</si>
  <si>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</si>
  <si>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</si>
  <si>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</si>
  <si>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</si>
  <si>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</si>
  <si>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</si>
  <si>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</si>
  <si>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</si>
  <si>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</si>
  <si>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</si>
  <si>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</si>
  <si>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</si>
  <si>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</si>
  <si>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</si>
  <si>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</si>
  <si>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</si>
  <si>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</si>
  <si>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</si>
  <si>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</si>
  <si>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</si>
  <si>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</si>
  <si>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</si>
  <si>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4</t>
  </si>
  <si>
    <t>1829479023</t>
  </si>
  <si>
    <t>VV</t>
  </si>
  <si>
    <t>50+20+20</t>
  </si>
  <si>
    <t>112101101</t>
  </si>
  <si>
    <t>Odstranění stromů listnatých průměru kmene přes 100 do 300 mm</t>
  </si>
  <si>
    <t>kus</t>
  </si>
  <si>
    <t>-388771449</t>
  </si>
  <si>
    <t>112101102</t>
  </si>
  <si>
    <t>Odstranění stromů listnatých průměru kmene přes 300 do 500 mm</t>
  </si>
  <si>
    <t>1022269725</t>
  </si>
  <si>
    <t>112101104</t>
  </si>
  <si>
    <t>Odstranění stromů listnatých průměru kmene přes 700 do 900 mm</t>
  </si>
  <si>
    <t>-1592197834</t>
  </si>
  <si>
    <t>5</t>
  </si>
  <si>
    <t>112155215</t>
  </si>
  <si>
    <t>Štěpkování solitérních stromků a větví průměru kmene do 300 mm s naložením</t>
  </si>
  <si>
    <t>-1552115787</t>
  </si>
  <si>
    <t>6</t>
  </si>
  <si>
    <t>112155221</t>
  </si>
  <si>
    <t>Štěpkování solitérních stromků a větví průměru kmene přes 300 do 500 mm s naložením</t>
  </si>
  <si>
    <t>-132782473</t>
  </si>
  <si>
    <t>P</t>
  </si>
  <si>
    <t>Poznámka k položce:_x000d_
s naložením na dopravní prostředek a odvozem do 20 km</t>
  </si>
  <si>
    <t>7</t>
  </si>
  <si>
    <t>112155225</t>
  </si>
  <si>
    <t>Štěpkování solitérních stromků a větví průměru kmene přes 500 do 700 mm s naložením</t>
  </si>
  <si>
    <t>-1249010503</t>
  </si>
  <si>
    <t>8</t>
  </si>
  <si>
    <t>112155311</t>
  </si>
  <si>
    <t>Štěpkování keřového porostu středně hustého s naložením</t>
  </si>
  <si>
    <t>1613610440</t>
  </si>
  <si>
    <t>9</t>
  </si>
  <si>
    <t>112251102</t>
  </si>
  <si>
    <t>Odstranění pařezů D přes 300 do 500 mm</t>
  </si>
  <si>
    <t>369356606</t>
  </si>
  <si>
    <t>10</t>
  </si>
  <si>
    <t>182151111</t>
  </si>
  <si>
    <t>Svahování v zářezech v hornině třídy těžitelnosti I skupiny 1 až 3 strojně</t>
  </si>
  <si>
    <t>-739771129</t>
  </si>
  <si>
    <t>Poznámka k položce:_x000d_
svahování nad opevněním</t>
  </si>
  <si>
    <t>1,2*100</t>
  </si>
  <si>
    <t>11</t>
  </si>
  <si>
    <t>112251223</t>
  </si>
  <si>
    <t>Odstranění pařezů na svahu přes 1:2 do 1:1 odfrézováním hl přes 0,2 do 0,5 m</t>
  </si>
  <si>
    <t>-820859361</t>
  </si>
  <si>
    <t>12</t>
  </si>
  <si>
    <t>113107211</t>
  </si>
  <si>
    <t>Odstranění podkladu z kameniva těženého tl do 100 mm strojně pl přes 200 m2</t>
  </si>
  <si>
    <t>-2071639127</t>
  </si>
  <si>
    <t>13</t>
  </si>
  <si>
    <t>113151111</t>
  </si>
  <si>
    <t>Rozebrání zpevněných ploch ze silničních dílců</t>
  </si>
  <si>
    <t>1207479561</t>
  </si>
  <si>
    <t>14</t>
  </si>
  <si>
    <t>113311121</t>
  </si>
  <si>
    <t>Odstranění geotextilií v komunikacích</t>
  </si>
  <si>
    <t>-743270230</t>
  </si>
  <si>
    <t>122151403</t>
  </si>
  <si>
    <t>Vykopávky v zemníku na suchu v hornině třídy těžitelnosti I skupiny 1 a 2 objem do 100 m3 strojně</t>
  </si>
  <si>
    <t>483693217</t>
  </si>
  <si>
    <t>16</t>
  </si>
  <si>
    <t>124153101</t>
  </si>
  <si>
    <t>Vykopávky pro koryta vodotečí v hornině třídy těžitelnosti I skupiny 1 a 2 objem do 1000 m3 strojně</t>
  </si>
  <si>
    <t>1479329496</t>
  </si>
  <si>
    <t>Poznámka k položce:_x000d_
je započteno 50% výměry z důvodu rozplavení zeminy pod hladinou</t>
  </si>
  <si>
    <t>Odkop*0,5</t>
  </si>
  <si>
    <t>17</t>
  </si>
  <si>
    <t>162251101</t>
  </si>
  <si>
    <t>Vodorovné přemístění do 20 m výkopku/sypaniny z horniny třídy těžitelnosti I skupiny 1 až 3</t>
  </si>
  <si>
    <t>2110494005</t>
  </si>
  <si>
    <t>18</t>
  </si>
  <si>
    <t>162751115</t>
  </si>
  <si>
    <t>Vodorovné přemístění přes 7 000 do 8000 m výkopku/sypaniny z horniny třídy těžitelnosti I skupiny 1 až 3</t>
  </si>
  <si>
    <t>730771817</t>
  </si>
  <si>
    <t>19</t>
  </si>
  <si>
    <t>171151103</t>
  </si>
  <si>
    <t>Uložení sypaniny z hornin soudržných do násypů zhutněných strojně</t>
  </si>
  <si>
    <t>1186032395</t>
  </si>
  <si>
    <t>Poznámka k položce:_x000d_
násyp ze zeminy nad opevněním</t>
  </si>
  <si>
    <t>20</t>
  </si>
  <si>
    <t>171251101</t>
  </si>
  <si>
    <t>Uložení sypaniny do násypů nezhutněných strojně</t>
  </si>
  <si>
    <t>1680693478</t>
  </si>
  <si>
    <t>Poznámka k položce:_x000d_
uložení zeminy z odkopávky do nátrží pod kamenný zához_x000d_
je započteno 50% výměry z důvodu rozplavení zeminy pod hladinou</t>
  </si>
  <si>
    <t>181351103</t>
  </si>
  <si>
    <t>Rozprostření ornice tl vrstvy do 200 mm pl přes 100 do 500 m2 v rovině nebo ve svahu do 1:5 strojně</t>
  </si>
  <si>
    <t>-1362526738</t>
  </si>
  <si>
    <t>26,11/0,1</t>
  </si>
  <si>
    <t>22</t>
  </si>
  <si>
    <t>181411121</t>
  </si>
  <si>
    <t>Založení lučního trávníku výsevem pl do 1000 m2 v rovině a ve svahu do 1:5</t>
  </si>
  <si>
    <t>175748129</t>
  </si>
  <si>
    <t>Ornice-1,2*100</t>
  </si>
  <si>
    <t>23</t>
  </si>
  <si>
    <t>M</t>
  </si>
  <si>
    <t>00572472</t>
  </si>
  <si>
    <t>osivo směs travní krajinná-rovinná</t>
  </si>
  <si>
    <t>kg</t>
  </si>
  <si>
    <t>-335396595</t>
  </si>
  <si>
    <t>141,1*0,03 'Přepočtené koeficientem množství</t>
  </si>
  <si>
    <t>24</t>
  </si>
  <si>
    <t>181411123</t>
  </si>
  <si>
    <t>Založení lučního trávníku výsevem pl do 1000 m2 ve svahu přes 1:2 do 1:1</t>
  </si>
  <si>
    <t>763265932</t>
  </si>
  <si>
    <t>25</t>
  </si>
  <si>
    <t>00572474</t>
  </si>
  <si>
    <t>osivo směs travní krajinná-svahová</t>
  </si>
  <si>
    <t>-1013812755</t>
  </si>
  <si>
    <t>120*0,03 'Přepočtené koeficientem množství</t>
  </si>
  <si>
    <t>26</t>
  </si>
  <si>
    <t>R3</t>
  </si>
  <si>
    <t>Likvidace pařezu odvozem a uložením na skládku</t>
  </si>
  <si>
    <t>512</t>
  </si>
  <si>
    <t>-391075383</t>
  </si>
  <si>
    <t>27</t>
  </si>
  <si>
    <t>R2</t>
  </si>
  <si>
    <t>Likvidace štěpky</t>
  </si>
  <si>
    <t>kplt</t>
  </si>
  <si>
    <t>1019446692</t>
  </si>
  <si>
    <t>Poznámka k položce:_x000d_
- uložení do kompostárny</t>
  </si>
  <si>
    <t>28</t>
  </si>
  <si>
    <t>R4</t>
  </si>
  <si>
    <t>Provedení náhradní výsadby</t>
  </si>
  <si>
    <t>1024</t>
  </si>
  <si>
    <t>2085104680</t>
  </si>
  <si>
    <t xml:space="preserve">Poznámka k položce:_x000d_
provedení náhradní výsadby, včetně pěstební péče o vysazené dřeviny po dobu 5 let (pravidelná zálivka, ochrana proti škůdcům a mechanickému poškození, náhrada v případě úhynu či odcizení) v počtu 6 ks dřevin (3xlípa, 3xjavor),  parc.č.6684/1 a p.č.6447/1, v k.ú. Napajedla, o obvodu kmínku minimálně 8-10 cm. Sazenice budou uchyceny ke kůlům délky 200 cm o průměru 8 cm.</t>
  </si>
  <si>
    <t>29</t>
  </si>
  <si>
    <t>R5</t>
  </si>
  <si>
    <t>Nakrácení kmenů a ořezaných větví pokácených stromů na délku 1,0 m a jejich uložení na hromady v prostoru staveniště</t>
  </si>
  <si>
    <t>836016273</t>
  </si>
  <si>
    <t>Poznámka k položce:_x000d_
bude provedeno u kmenů a větví nad 100 mm průměru</t>
  </si>
  <si>
    <t>Vodorovné konstrukce</t>
  </si>
  <si>
    <t>30</t>
  </si>
  <si>
    <t>462511370</t>
  </si>
  <si>
    <t>Zához z lomového kamene bez proštěrkování z terénu hmotnost přes 200 do 500 kg</t>
  </si>
  <si>
    <t>-663125226</t>
  </si>
  <si>
    <t>Poznámka k položce:_x000d_
vyplnění nátrží_x000d_
odečtena kubatura zeminy z odkopávky</t>
  </si>
  <si>
    <t>Zához-Odkop*0,5</t>
  </si>
  <si>
    <t>31</t>
  </si>
  <si>
    <t>462514161</t>
  </si>
  <si>
    <t>Zához z lomového kamene záhozového hmotnost kamenů přes 500 kg bez výplně</t>
  </si>
  <si>
    <t>-291726722</t>
  </si>
  <si>
    <t>Poznámka k položce:_x000d_
patka z lomového kamene do 1000 kg</t>
  </si>
  <si>
    <t>32</t>
  </si>
  <si>
    <t>462519003</t>
  </si>
  <si>
    <t>Příplatek za urovnání ploch záhozu z lomového kamene hmotnost přes 200 do 500 kg</t>
  </si>
  <si>
    <t>-1119658066</t>
  </si>
  <si>
    <t>Komunikace pozemní</t>
  </si>
  <si>
    <t>33</t>
  </si>
  <si>
    <t>564211112</t>
  </si>
  <si>
    <t>Podklad nebo podsyp ze štěrkopísku ŠP tl 60 mm</t>
  </si>
  <si>
    <t>1566627036</t>
  </si>
  <si>
    <t>34</t>
  </si>
  <si>
    <t>584121112</t>
  </si>
  <si>
    <t>Osazení silničních dílců z ŽB do lože z kameniva těženého tl 40 mm plochy přes 200 m2</t>
  </si>
  <si>
    <t>-503607579</t>
  </si>
  <si>
    <t>Poznámka k položce:_x000d_
dočasné zpevnění cyklostezky</t>
  </si>
  <si>
    <t>35</t>
  </si>
  <si>
    <t>59381004</t>
  </si>
  <si>
    <t>panel silniční 3,00x2,00x0,15m</t>
  </si>
  <si>
    <t>381881217</t>
  </si>
  <si>
    <t>Poznámka k položce:_x000d_
účtována 1/4 ceny (počítán obrat panelů 4x)</t>
  </si>
  <si>
    <t>Panel/6</t>
  </si>
  <si>
    <t>Ostatní konstrukce a práce, bourání</t>
  </si>
  <si>
    <t>36</t>
  </si>
  <si>
    <t>919726122</t>
  </si>
  <si>
    <t>Geotextilie pro ochranu, separaci a filtraci netkaná měrná hm přes 200 do 300 g/m2</t>
  </si>
  <si>
    <t>734295288</t>
  </si>
  <si>
    <t>Poznámka k položce:_x000d_
nákup a montáž</t>
  </si>
  <si>
    <t>998</t>
  </si>
  <si>
    <t>Přesun hmot</t>
  </si>
  <si>
    <t>37</t>
  </si>
  <si>
    <t>998332011</t>
  </si>
  <si>
    <t>Přesun hmot pro úpravy vodních toků a kanály</t>
  </si>
  <si>
    <t>t</t>
  </si>
  <si>
    <t>-120189770</t>
  </si>
  <si>
    <t>38</t>
  </si>
  <si>
    <t>998332091</t>
  </si>
  <si>
    <t>Příplatek k přesunu hmot pro úpravy vodních toků za zvětšený přesun do 1000 m</t>
  </si>
  <si>
    <t>-1077812516</t>
  </si>
  <si>
    <t>VRN</t>
  </si>
  <si>
    <t>Vedlejší rozpočtové náklady</t>
  </si>
  <si>
    <t>VRN1</t>
  </si>
  <si>
    <t>Průzkumné, geodetické a projektové práce</t>
  </si>
  <si>
    <t>39</t>
  </si>
  <si>
    <t>011503000</t>
  </si>
  <si>
    <t>Stavební průzkum bez rozlišení</t>
  </si>
  <si>
    <t>774644456</t>
  </si>
  <si>
    <t>Poznámka k položce:_x000d_
vytyčení sítí technické infrastruktury a jejich ochrana před poškozením</t>
  </si>
  <si>
    <t>40</t>
  </si>
  <si>
    <t>012103000</t>
  </si>
  <si>
    <t>Geodetické práce před výstavbou</t>
  </si>
  <si>
    <t>800511528</t>
  </si>
  <si>
    <t>Poznámka k položce:_x000d_
vytyčení stavby</t>
  </si>
  <si>
    <t>41</t>
  </si>
  <si>
    <t>012303000</t>
  </si>
  <si>
    <t>Geodetické práce po výstavbě</t>
  </si>
  <si>
    <t>1260012255</t>
  </si>
  <si>
    <t>Poznámka k položce:_x000d_
zaměření skutečného stavu po realizaci</t>
  </si>
  <si>
    <t>42</t>
  </si>
  <si>
    <t>013254000</t>
  </si>
  <si>
    <t>Dokumentace skutečného provedení stavby</t>
  </si>
  <si>
    <t>soubor</t>
  </si>
  <si>
    <t>221497576</t>
  </si>
  <si>
    <t>43</t>
  </si>
  <si>
    <t>013294000</t>
  </si>
  <si>
    <t>Ostatní dokumentace</t>
  </si>
  <si>
    <t>-1808375392</t>
  </si>
  <si>
    <t xml:space="preserve">Poznámka k položce:_x000d_
zpracování povodňového a havarijního plánu a schválení úřady </t>
  </si>
  <si>
    <t>VRN3</t>
  </si>
  <si>
    <t>Zařízení staveniště</t>
  </si>
  <si>
    <t>44</t>
  </si>
  <si>
    <t>030001000</t>
  </si>
  <si>
    <t>1053283256</t>
  </si>
  <si>
    <t>Poznámka k položce:_x000d_
zřízení i odstranění zařízení staveniště</t>
  </si>
  <si>
    <t>45</t>
  </si>
  <si>
    <t>034303000</t>
  </si>
  <si>
    <t>Dopravní značení na staveništi</t>
  </si>
  <si>
    <t>-238439570</t>
  </si>
  <si>
    <t>Poznámka k položce:_x000d_
Zajištění odpovídajícího dopravního značení včetně značení uzavírky a objízdné trasy cyklostezky a zajištění povolení od Policie ČR a silničního správního úřadu, včetně poplatků</t>
  </si>
  <si>
    <t>VRN4</t>
  </si>
  <si>
    <t>Inženýrská činnost</t>
  </si>
  <si>
    <t>46</t>
  </si>
  <si>
    <t>041903000</t>
  </si>
  <si>
    <t>Dozor jiné osoby</t>
  </si>
  <si>
    <t>1143787887</t>
  </si>
  <si>
    <t>Poznámka k položce:_x000d_
zajištění plnění povinností BOZP dle platných zákonů, vyhlášek a nařízení ( z. č. 309/2006 Sb., NV 591/2006 Sb., z. č. 251/2005 Sb., z. č. 88/2016 Sb. apod.)</t>
  </si>
  <si>
    <t>VRN6</t>
  </si>
  <si>
    <t>Územní vlivy</t>
  </si>
  <si>
    <t>47</t>
  </si>
  <si>
    <t>R1</t>
  </si>
  <si>
    <t>Opravy poškozených míst na příjezdových komunikacích</t>
  </si>
  <si>
    <t>-570036068</t>
  </si>
  <si>
    <t>VRN9</t>
  </si>
  <si>
    <t>Ostatní náklady</t>
  </si>
  <si>
    <t>48</t>
  </si>
  <si>
    <t>091704000</t>
  </si>
  <si>
    <t>Náklady na údržbu</t>
  </si>
  <si>
    <t>1868747743</t>
  </si>
  <si>
    <t>Poznámka k položce:_x000d_
čištění používaných komunikací během stavby</t>
  </si>
  <si>
    <t>SEZNAM FIGUR</t>
  </si>
  <si>
    <t>Výměra</t>
  </si>
  <si>
    <t>260*4</t>
  </si>
  <si>
    <t>Použití figury:</t>
  </si>
  <si>
    <t>260*3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</si>
</sst>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36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53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54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55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56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55</v>
      </c>
      <c r="AI60" s="40"/>
      <c r="AJ60" s="40"/>
      <c r="AK60" s="40"/>
      <c r="AL60" s="40"/>
      <c r="AM60" s="62" t="s">
        <v>56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57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58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55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56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55</v>
      </c>
      <c r="AI75" s="40"/>
      <c r="AJ75" s="40"/>
      <c r="AK75" s="40"/>
      <c r="AL75" s="40"/>
      <c r="AM75" s="62" t="s">
        <v>56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59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Tok_21_12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Morava, Napajedla, LB ř.km 161,570-161,670, oprava nátrží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Napajedla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6. 12. 2021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>Ing. Karel Vaštík</v>
      </c>
      <c r="AN89" s="69"/>
      <c r="AO89" s="69"/>
      <c r="AP89" s="69"/>
      <c r="AQ89" s="38"/>
      <c r="AR89" s="42"/>
      <c r="AS89" s="79" t="s">
        <v>60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25.6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37</v>
      </c>
      <c r="AJ90" s="38"/>
      <c r="AK90" s="38"/>
      <c r="AL90" s="38"/>
      <c r="AM90" s="78" t="str">
        <f>IF(E20="","",E20)</f>
        <v>Ing. Karel Vaštík, Lideřovská 14, 696 61 Vnorovy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61</v>
      </c>
      <c r="D92" s="92"/>
      <c r="E92" s="92"/>
      <c r="F92" s="92"/>
      <c r="G92" s="92"/>
      <c r="H92" s="93"/>
      <c r="I92" s="94" t="s">
        <v>62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63</v>
      </c>
      <c r="AH92" s="92"/>
      <c r="AI92" s="92"/>
      <c r="AJ92" s="92"/>
      <c r="AK92" s="92"/>
      <c r="AL92" s="92"/>
      <c r="AM92" s="92"/>
      <c r="AN92" s="94" t="s">
        <v>64</v>
      </c>
      <c r="AO92" s="92"/>
      <c r="AP92" s="96"/>
      <c r="AQ92" s="97" t="s">
        <v>65</v>
      </c>
      <c r="AR92" s="42"/>
      <c r="AS92" s="98" t="s">
        <v>66</v>
      </c>
      <c r="AT92" s="99" t="s">
        <v>67</v>
      </c>
      <c r="AU92" s="99" t="s">
        <v>68</v>
      </c>
      <c r="AV92" s="99" t="s">
        <v>69</v>
      </c>
      <c r="AW92" s="99" t="s">
        <v>70</v>
      </c>
      <c r="AX92" s="99" t="s">
        <v>71</v>
      </c>
      <c r="AY92" s="99" t="s">
        <v>72</v>
      </c>
      <c r="AZ92" s="99" t="s">
        <v>73</v>
      </c>
      <c r="BA92" s="99" t="s">
        <v>74</v>
      </c>
      <c r="BB92" s="99" t="s">
        <v>75</v>
      </c>
      <c r="BC92" s="99" t="s">
        <v>76</v>
      </c>
      <c r="BD92" s="100" t="s">
        <v>77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78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79</v>
      </c>
      <c r="BT94" s="115" t="s">
        <v>80</v>
      </c>
      <c r="BV94" s="115" t="s">
        <v>81</v>
      </c>
      <c r="BW94" s="115" t="s">
        <v>5</v>
      </c>
      <c r="BX94" s="115" t="s">
        <v>82</v>
      </c>
      <c r="CL94" s="115" t="s">
        <v>1</v>
      </c>
    </row>
    <row r="95" s="7" customFormat="1" ht="24.75" customHeight="1">
      <c r="A95" s="116" t="s">
        <v>83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'Tok_21_12 - Morava, Napaj...'!J28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'Tok_21_12 - Morava, Napaj...'!P124</f>
        <v>0</v>
      </c>
      <c r="AV95" s="125">
        <f>'Tok_21_12 - Morava, Napaj...'!J31</f>
        <v>0</v>
      </c>
      <c r="AW95" s="125">
        <f>'Tok_21_12 - Morava, Napaj...'!J32</f>
        <v>0</v>
      </c>
      <c r="AX95" s="125">
        <f>'Tok_21_12 - Morava, Napaj...'!J33</f>
        <v>0</v>
      </c>
      <c r="AY95" s="125">
        <f>'Tok_21_12 - Morava, Napaj...'!J34</f>
        <v>0</v>
      </c>
      <c r="AZ95" s="125">
        <f>'Tok_21_12 - Morava, Napaj...'!F31</f>
        <v>0</v>
      </c>
      <c r="BA95" s="125">
        <f>'Tok_21_12 - Morava, Napaj...'!F32</f>
        <v>0</v>
      </c>
      <c r="BB95" s="125">
        <f>'Tok_21_12 - Morava, Napaj...'!F33</f>
        <v>0</v>
      </c>
      <c r="BC95" s="125">
        <f>'Tok_21_12 - Morava, Napaj...'!F34</f>
        <v>0</v>
      </c>
      <c r="BD95" s="127">
        <f>'Tok_21_12 - Morava, Napaj...'!F35</f>
        <v>0</v>
      </c>
      <c r="BE95" s="7"/>
      <c r="BT95" s="128" t="s">
        <v>85</v>
      </c>
      <c r="BU95" s="128" t="s">
        <v>86</v>
      </c>
      <c r="BV95" s="128" t="s">
        <v>81</v>
      </c>
      <c r="BW95" s="128" t="s">
        <v>5</v>
      </c>
      <c r="BX95" s="128" t="s">
        <v>82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RwtL6FvC+Qp8stSw4MhfxrWDhcYZWaNdbuQVusu2KLswzPlFQXyFJmqQyeLSPezt8t5Y4Kp+bTljVkhiLT/svw==" hashValue="zEvuRO3pg4JH5Z+o8areWok7qD7DKBc+3rK/S5MAkWLuESugP7YFfRyiWW/yLVpcLOwhAB+7Sv2OrjYvlvcif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Tok_21_12 - Morava, Napa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  <c r="AZ2" s="129" t="s">
        <v>87</v>
      </c>
      <c r="BA2" s="129" t="s">
        <v>88</v>
      </c>
      <c r="BB2" s="129" t="s">
        <v>89</v>
      </c>
      <c r="BC2" s="129" t="s">
        <v>90</v>
      </c>
      <c r="BD2" s="12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92</v>
      </c>
      <c r="AZ3" s="129" t="s">
        <v>93</v>
      </c>
      <c r="BA3" s="129" t="s">
        <v>94</v>
      </c>
      <c r="BB3" s="129" t="s">
        <v>89</v>
      </c>
      <c r="BC3" s="129" t="s">
        <v>95</v>
      </c>
      <c r="BD3" s="129" t="s">
        <v>91</v>
      </c>
    </row>
    <row r="4" s="1" customFormat="1" ht="24.96" customHeight="1">
      <c r="B4" s="18"/>
      <c r="D4" s="132" t="s">
        <v>96</v>
      </c>
      <c r="L4" s="18"/>
      <c r="M4" s="133" t="s">
        <v>10</v>
      </c>
      <c r="AT4" s="15" t="s">
        <v>4</v>
      </c>
      <c r="AZ4" s="129" t="s">
        <v>97</v>
      </c>
      <c r="BA4" s="129" t="s">
        <v>98</v>
      </c>
      <c r="BB4" s="129" t="s">
        <v>89</v>
      </c>
      <c r="BC4" s="129" t="s">
        <v>99</v>
      </c>
      <c r="BD4" s="129" t="s">
        <v>91</v>
      </c>
    </row>
    <row r="5" s="1" customFormat="1" ht="6.96" customHeight="1">
      <c r="B5" s="18"/>
      <c r="L5" s="18"/>
      <c r="AZ5" s="129" t="s">
        <v>100</v>
      </c>
      <c r="BA5" s="129" t="s">
        <v>101</v>
      </c>
      <c r="BB5" s="129" t="s">
        <v>102</v>
      </c>
      <c r="BC5" s="129" t="s">
        <v>103</v>
      </c>
      <c r="BD5" s="129" t="s">
        <v>91</v>
      </c>
    </row>
    <row r="6" s="2" customFormat="1" ht="12" customHeight="1">
      <c r="A6" s="36"/>
      <c r="B6" s="42"/>
      <c r="C6" s="36"/>
      <c r="D6" s="134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Z6" s="129" t="s">
        <v>104</v>
      </c>
      <c r="BA6" s="129" t="s">
        <v>105</v>
      </c>
      <c r="BB6" s="129" t="s">
        <v>102</v>
      </c>
      <c r="BC6" s="129" t="s">
        <v>106</v>
      </c>
      <c r="BD6" s="129" t="s">
        <v>91</v>
      </c>
    </row>
    <row r="7" s="2" customFormat="1" ht="16.5" customHeight="1">
      <c r="A7" s="36"/>
      <c r="B7" s="42"/>
      <c r="C7" s="36"/>
      <c r="D7" s="36"/>
      <c r="E7" s="135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Z7" s="129" t="s">
        <v>107</v>
      </c>
      <c r="BA7" s="129" t="s">
        <v>108</v>
      </c>
      <c r="BB7" s="129" t="s">
        <v>89</v>
      </c>
      <c r="BC7" s="129" t="s">
        <v>109</v>
      </c>
      <c r="BD7" s="129" t="s">
        <v>91</v>
      </c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29" t="s">
        <v>110</v>
      </c>
      <c r="BA8" s="129" t="s">
        <v>111</v>
      </c>
      <c r="BB8" s="129" t="s">
        <v>102</v>
      </c>
      <c r="BC8" s="129" t="s">
        <v>112</v>
      </c>
      <c r="BD8" s="129" t="s">
        <v>91</v>
      </c>
    </row>
    <row r="9" s="2" customFormat="1" ht="12" customHeight="1">
      <c r="A9" s="36"/>
      <c r="B9" s="42"/>
      <c r="C9" s="36"/>
      <c r="D9" s="134" t="s">
        <v>18</v>
      </c>
      <c r="E9" s="36"/>
      <c r="F9" s="136" t="s">
        <v>1</v>
      </c>
      <c r="G9" s="36"/>
      <c r="H9" s="36"/>
      <c r="I9" s="134" t="s">
        <v>19</v>
      </c>
      <c r="J9" s="136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4" t="s">
        <v>20</v>
      </c>
      <c r="E10" s="36"/>
      <c r="F10" s="136" t="s">
        <v>21</v>
      </c>
      <c r="G10" s="36"/>
      <c r="H10" s="36"/>
      <c r="I10" s="134" t="s">
        <v>22</v>
      </c>
      <c r="J10" s="137" t="str">
        <f>'Rekapitulace stavby'!AN8</f>
        <v>6. 12. 2021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24</v>
      </c>
      <c r="E12" s="36"/>
      <c r="F12" s="36"/>
      <c r="G12" s="36"/>
      <c r="H12" s="36"/>
      <c r="I12" s="134" t="s">
        <v>25</v>
      </c>
      <c r="J12" s="136" t="s">
        <v>26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6" t="s">
        <v>27</v>
      </c>
      <c r="F13" s="36"/>
      <c r="G13" s="36"/>
      <c r="H13" s="36"/>
      <c r="I13" s="134" t="s">
        <v>28</v>
      </c>
      <c r="J13" s="136" t="s">
        <v>29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4" t="s">
        <v>30</v>
      </c>
      <c r="E15" s="36"/>
      <c r="F15" s="36"/>
      <c r="G15" s="36"/>
      <c r="H15" s="36"/>
      <c r="I15" s="134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6"/>
      <c r="G16" s="136"/>
      <c r="H16" s="136"/>
      <c r="I16" s="134" t="s">
        <v>28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4" t="s">
        <v>32</v>
      </c>
      <c r="E18" s="36"/>
      <c r="F18" s="36"/>
      <c r="G18" s="36"/>
      <c r="H18" s="36"/>
      <c r="I18" s="134" t="s">
        <v>25</v>
      </c>
      <c r="J18" s="136" t="s">
        <v>33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6" t="s">
        <v>34</v>
      </c>
      <c r="F19" s="36"/>
      <c r="G19" s="36"/>
      <c r="H19" s="36"/>
      <c r="I19" s="134" t="s">
        <v>28</v>
      </c>
      <c r="J19" s="136" t="s">
        <v>35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4" t="s">
        <v>37</v>
      </c>
      <c r="E21" s="36"/>
      <c r="F21" s="36"/>
      <c r="G21" s="36"/>
      <c r="H21" s="36"/>
      <c r="I21" s="134" t="s">
        <v>25</v>
      </c>
      <c r="J21" s="136" t="s">
        <v>33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6" t="s">
        <v>38</v>
      </c>
      <c r="F22" s="36"/>
      <c r="G22" s="36"/>
      <c r="H22" s="36"/>
      <c r="I22" s="134" t="s">
        <v>28</v>
      </c>
      <c r="J22" s="136" t="s">
        <v>35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4" t="s">
        <v>39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2"/>
      <c r="E27" s="142"/>
      <c r="F27" s="142"/>
      <c r="G27" s="142"/>
      <c r="H27" s="142"/>
      <c r="I27" s="142"/>
      <c r="J27" s="142"/>
      <c r="K27" s="142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3" t="s">
        <v>40</v>
      </c>
      <c r="E28" s="36"/>
      <c r="F28" s="36"/>
      <c r="G28" s="36"/>
      <c r="H28" s="36"/>
      <c r="I28" s="36"/>
      <c r="J28" s="144">
        <f>ROUND(J124,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2"/>
      <c r="E29" s="142"/>
      <c r="F29" s="142"/>
      <c r="G29" s="142"/>
      <c r="H29" s="142"/>
      <c r="I29" s="142"/>
      <c r="J29" s="142"/>
      <c r="K29" s="14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5" t="s">
        <v>42</v>
      </c>
      <c r="G30" s="36"/>
      <c r="H30" s="36"/>
      <c r="I30" s="145" t="s">
        <v>41</v>
      </c>
      <c r="J30" s="145" t="s">
        <v>43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6" t="s">
        <v>44</v>
      </c>
      <c r="E31" s="134" t="s">
        <v>45</v>
      </c>
      <c r="F31" s="147">
        <f>ROUND((SUM(BE124:BE230)),  2)</f>
        <v>0</v>
      </c>
      <c r="G31" s="36"/>
      <c r="H31" s="36"/>
      <c r="I31" s="148">
        <v>0.20999999999999999</v>
      </c>
      <c r="J31" s="147">
        <f>ROUND(((SUM(BE124:BE230))*I31),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4" t="s">
        <v>46</v>
      </c>
      <c r="F32" s="147">
        <f>ROUND((SUM(BF124:BF230)),  2)</f>
        <v>0</v>
      </c>
      <c r="G32" s="36"/>
      <c r="H32" s="36"/>
      <c r="I32" s="148">
        <v>0.14999999999999999</v>
      </c>
      <c r="J32" s="147">
        <f>ROUND(((SUM(BF124:BF230))*I32),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4" t="s">
        <v>47</v>
      </c>
      <c r="F33" s="147">
        <f>ROUND((SUM(BG124:BG230)),  2)</f>
        <v>0</v>
      </c>
      <c r="G33" s="36"/>
      <c r="H33" s="36"/>
      <c r="I33" s="148">
        <v>0.20999999999999999</v>
      </c>
      <c r="J33" s="147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4" t="s">
        <v>48</v>
      </c>
      <c r="F34" s="147">
        <f>ROUND((SUM(BH124:BH230)),  2)</f>
        <v>0</v>
      </c>
      <c r="G34" s="36"/>
      <c r="H34" s="36"/>
      <c r="I34" s="148">
        <v>0.14999999999999999</v>
      </c>
      <c r="J34" s="147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49</v>
      </c>
      <c r="F35" s="147">
        <f>ROUND((SUM(BI124:BI230)),  2)</f>
        <v>0</v>
      </c>
      <c r="G35" s="36"/>
      <c r="H35" s="36"/>
      <c r="I35" s="148">
        <v>0</v>
      </c>
      <c r="J35" s="147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9"/>
      <c r="D37" s="150" t="s">
        <v>50</v>
      </c>
      <c r="E37" s="151"/>
      <c r="F37" s="151"/>
      <c r="G37" s="152" t="s">
        <v>51</v>
      </c>
      <c r="H37" s="153" t="s">
        <v>52</v>
      </c>
      <c r="I37" s="151"/>
      <c r="J37" s="154">
        <f>SUM(J28:J35)</f>
        <v>0</v>
      </c>
      <c r="K37" s="155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6" t="s">
        <v>53</v>
      </c>
      <c r="E50" s="157"/>
      <c r="F50" s="157"/>
      <c r="G50" s="156" t="s">
        <v>54</v>
      </c>
      <c r="H50" s="157"/>
      <c r="I50" s="157"/>
      <c r="J50" s="157"/>
      <c r="K50" s="157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8" t="s">
        <v>55</v>
      </c>
      <c r="E61" s="159"/>
      <c r="F61" s="160" t="s">
        <v>56</v>
      </c>
      <c r="G61" s="158" t="s">
        <v>55</v>
      </c>
      <c r="H61" s="159"/>
      <c r="I61" s="159"/>
      <c r="J61" s="161" t="s">
        <v>56</v>
      </c>
      <c r="K61" s="159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6" t="s">
        <v>57</v>
      </c>
      <c r="E65" s="162"/>
      <c r="F65" s="162"/>
      <c r="G65" s="156" t="s">
        <v>58</v>
      </c>
      <c r="H65" s="162"/>
      <c r="I65" s="162"/>
      <c r="J65" s="162"/>
      <c r="K65" s="162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8" t="s">
        <v>55</v>
      </c>
      <c r="E76" s="159"/>
      <c r="F76" s="160" t="s">
        <v>56</v>
      </c>
      <c r="G76" s="158" t="s">
        <v>55</v>
      </c>
      <c r="H76" s="159"/>
      <c r="I76" s="159"/>
      <c r="J76" s="161" t="s">
        <v>56</v>
      </c>
      <c r="K76" s="159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Morava, Napajedla, LB ř.km 161,570-161,670, oprava nátrží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>Napajedla</v>
      </c>
      <c r="G87" s="38"/>
      <c r="H87" s="38"/>
      <c r="I87" s="30" t="s">
        <v>22</v>
      </c>
      <c r="J87" s="77" t="str">
        <f>IF(J10="","",J10)</f>
        <v>6. 12. 2021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>Povodí Moravy, s.p.</v>
      </c>
      <c r="G89" s="38"/>
      <c r="H89" s="38"/>
      <c r="I89" s="30" t="s">
        <v>32</v>
      </c>
      <c r="J89" s="34" t="str">
        <f>E19</f>
        <v>Ing. Karel Vaštík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40.05" customHeight="1">
      <c r="A90" s="36"/>
      <c r="B90" s="37"/>
      <c r="C90" s="30" t="s">
        <v>30</v>
      </c>
      <c r="D90" s="38"/>
      <c r="E90" s="38"/>
      <c r="F90" s="25" t="str">
        <f>IF(E16="","",E16)</f>
        <v>Vyplň údaj</v>
      </c>
      <c r="G90" s="38"/>
      <c r="H90" s="38"/>
      <c r="I90" s="30" t="s">
        <v>37</v>
      </c>
      <c r="J90" s="34" t="str">
        <f>E22</f>
        <v>Ing. Karel Vaštík, Lideřovská 14, 696 61 Vnorovy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7" t="s">
        <v>114</v>
      </c>
      <c r="D92" s="168"/>
      <c r="E92" s="168"/>
      <c r="F92" s="168"/>
      <c r="G92" s="168"/>
      <c r="H92" s="168"/>
      <c r="I92" s="168"/>
      <c r="J92" s="169" t="s">
        <v>115</v>
      </c>
      <c r="K92" s="16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70" t="s">
        <v>116</v>
      </c>
      <c r="D94" s="38"/>
      <c r="E94" s="38"/>
      <c r="F94" s="38"/>
      <c r="G94" s="38"/>
      <c r="H94" s="38"/>
      <c r="I94" s="38"/>
      <c r="J94" s="108">
        <f>J124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117</v>
      </c>
    </row>
    <row r="95" s="9" customFormat="1" ht="24.96" customHeight="1">
      <c r="A95" s="9"/>
      <c r="B95" s="171"/>
      <c r="C95" s="172"/>
      <c r="D95" s="173" t="s">
        <v>118</v>
      </c>
      <c r="E95" s="174"/>
      <c r="F95" s="174"/>
      <c r="G95" s="174"/>
      <c r="H95" s="174"/>
      <c r="I95" s="174"/>
      <c r="J95" s="175">
        <f>J125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119</v>
      </c>
      <c r="E96" s="180"/>
      <c r="F96" s="180"/>
      <c r="G96" s="180"/>
      <c r="H96" s="180"/>
      <c r="I96" s="180"/>
      <c r="J96" s="181">
        <f>J126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120</v>
      </c>
      <c r="E97" s="180"/>
      <c r="F97" s="180"/>
      <c r="G97" s="180"/>
      <c r="H97" s="180"/>
      <c r="I97" s="180"/>
      <c r="J97" s="181">
        <f>J183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121</v>
      </c>
      <c r="E98" s="180"/>
      <c r="F98" s="180"/>
      <c r="G98" s="180"/>
      <c r="H98" s="180"/>
      <c r="I98" s="180"/>
      <c r="J98" s="181">
        <f>J191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122</v>
      </c>
      <c r="E99" s="180"/>
      <c r="F99" s="180"/>
      <c r="G99" s="180"/>
      <c r="H99" s="180"/>
      <c r="I99" s="180"/>
      <c r="J99" s="181">
        <f>J200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123</v>
      </c>
      <c r="E100" s="180"/>
      <c r="F100" s="180"/>
      <c r="G100" s="180"/>
      <c r="H100" s="180"/>
      <c r="I100" s="180"/>
      <c r="J100" s="181">
        <f>J204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124</v>
      </c>
      <c r="E101" s="174"/>
      <c r="F101" s="174"/>
      <c r="G101" s="174"/>
      <c r="H101" s="174"/>
      <c r="I101" s="174"/>
      <c r="J101" s="175">
        <f>J207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125</v>
      </c>
      <c r="E102" s="180"/>
      <c r="F102" s="180"/>
      <c r="G102" s="180"/>
      <c r="H102" s="180"/>
      <c r="I102" s="180"/>
      <c r="J102" s="181">
        <f>J208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126</v>
      </c>
      <c r="E103" s="180"/>
      <c r="F103" s="180"/>
      <c r="G103" s="180"/>
      <c r="H103" s="180"/>
      <c r="I103" s="180"/>
      <c r="J103" s="181">
        <f>J218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127</v>
      </c>
      <c r="E104" s="180"/>
      <c r="F104" s="180"/>
      <c r="G104" s="180"/>
      <c r="H104" s="180"/>
      <c r="I104" s="180"/>
      <c r="J104" s="181">
        <f>J223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128</v>
      </c>
      <c r="E105" s="180"/>
      <c r="F105" s="180"/>
      <c r="G105" s="180"/>
      <c r="H105" s="180"/>
      <c r="I105" s="180"/>
      <c r="J105" s="181">
        <f>J226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129</v>
      </c>
      <c r="E106" s="180"/>
      <c r="F106" s="180"/>
      <c r="G106" s="180"/>
      <c r="H106" s="180"/>
      <c r="I106" s="180"/>
      <c r="J106" s="181">
        <f>J228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130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E7</f>
        <v>Morava, Napajedla, LB ř.km 161,570-161,670, oprava nátrží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F10</f>
        <v>Napajedla</v>
      </c>
      <c r="G118" s="38"/>
      <c r="H118" s="38"/>
      <c r="I118" s="30" t="s">
        <v>22</v>
      </c>
      <c r="J118" s="77" t="str">
        <f>IF(J10="","",J10)</f>
        <v>6. 12. 2021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8"/>
      <c r="E120" s="38"/>
      <c r="F120" s="25" t="str">
        <f>E13</f>
        <v>Povodí Moravy, s.p.</v>
      </c>
      <c r="G120" s="38"/>
      <c r="H120" s="38"/>
      <c r="I120" s="30" t="s">
        <v>32</v>
      </c>
      <c r="J120" s="34" t="str">
        <f>E19</f>
        <v>Ing. Karel Vaštík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40.05" customHeight="1">
      <c r="A121" s="36"/>
      <c r="B121" s="37"/>
      <c r="C121" s="30" t="s">
        <v>30</v>
      </c>
      <c r="D121" s="38"/>
      <c r="E121" s="38"/>
      <c r="F121" s="25" t="str">
        <f>IF(E16="","",E16)</f>
        <v>Vyplň údaj</v>
      </c>
      <c r="G121" s="38"/>
      <c r="H121" s="38"/>
      <c r="I121" s="30" t="s">
        <v>37</v>
      </c>
      <c r="J121" s="34" t="str">
        <f>E22</f>
        <v>Ing. Karel Vaštík, Lideřovská 14, 696 61 Vnorovy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83"/>
      <c r="B123" s="184"/>
      <c r="C123" s="185" t="s">
        <v>131</v>
      </c>
      <c r="D123" s="186" t="s">
        <v>65</v>
      </c>
      <c r="E123" s="186" t="s">
        <v>61</v>
      </c>
      <c r="F123" s="186" t="s">
        <v>62</v>
      </c>
      <c r="G123" s="186" t="s">
        <v>132</v>
      </c>
      <c r="H123" s="186" t="s">
        <v>133</v>
      </c>
      <c r="I123" s="186" t="s">
        <v>134</v>
      </c>
      <c r="J123" s="187" t="s">
        <v>115</v>
      </c>
      <c r="K123" s="188" t="s">
        <v>135</v>
      </c>
      <c r="L123" s="189"/>
      <c r="M123" s="98" t="s">
        <v>1</v>
      </c>
      <c r="N123" s="99" t="s">
        <v>44</v>
      </c>
      <c r="O123" s="99" t="s">
        <v>136</v>
      </c>
      <c r="P123" s="99" t="s">
        <v>137</v>
      </c>
      <c r="Q123" s="99" t="s">
        <v>138</v>
      </c>
      <c r="R123" s="99" t="s">
        <v>139</v>
      </c>
      <c r="S123" s="99" t="s">
        <v>140</v>
      </c>
      <c r="T123" s="100" t="s">
        <v>141</v>
      </c>
      <c r="U123" s="183"/>
      <c r="V123" s="183"/>
      <c r="W123" s="183"/>
      <c r="X123" s="183"/>
      <c r="Y123" s="183"/>
      <c r="Z123" s="183"/>
      <c r="AA123" s="183"/>
      <c r="AB123" s="183"/>
      <c r="AC123" s="183"/>
      <c r="AD123" s="183"/>
      <c r="AE123" s="183"/>
    </row>
    <row r="124" s="2" customFormat="1" ht="22.8" customHeight="1">
      <c r="A124" s="36"/>
      <c r="B124" s="37"/>
      <c r="C124" s="105" t="s">
        <v>142</v>
      </c>
      <c r="D124" s="38"/>
      <c r="E124" s="38"/>
      <c r="F124" s="38"/>
      <c r="G124" s="38"/>
      <c r="H124" s="38"/>
      <c r="I124" s="38"/>
      <c r="J124" s="190">
        <f>BK124</f>
        <v>0</v>
      </c>
      <c r="K124" s="38"/>
      <c r="L124" s="42"/>
      <c r="M124" s="101"/>
      <c r="N124" s="191"/>
      <c r="O124" s="102"/>
      <c r="P124" s="192">
        <f>P125+P207</f>
        <v>0</v>
      </c>
      <c r="Q124" s="102"/>
      <c r="R124" s="192">
        <f>R125+R207</f>
        <v>1469.1675145999998</v>
      </c>
      <c r="S124" s="102"/>
      <c r="T124" s="193">
        <f>T125+T207</f>
        <v>418.13199999999995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79</v>
      </c>
      <c r="AU124" s="15" t="s">
        <v>117</v>
      </c>
      <c r="BK124" s="194">
        <f>BK125+BK207</f>
        <v>0</v>
      </c>
    </row>
    <row r="125" s="12" customFormat="1" ht="25.92" customHeight="1">
      <c r="A125" s="12"/>
      <c r="B125" s="195"/>
      <c r="C125" s="196"/>
      <c r="D125" s="197" t="s">
        <v>79</v>
      </c>
      <c r="E125" s="198" t="s">
        <v>143</v>
      </c>
      <c r="F125" s="198" t="s">
        <v>144</v>
      </c>
      <c r="G125" s="196"/>
      <c r="H125" s="196"/>
      <c r="I125" s="199"/>
      <c r="J125" s="200">
        <f>BK125</f>
        <v>0</v>
      </c>
      <c r="K125" s="196"/>
      <c r="L125" s="201"/>
      <c r="M125" s="202"/>
      <c r="N125" s="203"/>
      <c r="O125" s="203"/>
      <c r="P125" s="204">
        <f>P126+P183+P191+P200+P204</f>
        <v>0</v>
      </c>
      <c r="Q125" s="203"/>
      <c r="R125" s="204">
        <f>R126+R183+R191+R200+R204</f>
        <v>1469.1675145999998</v>
      </c>
      <c r="S125" s="203"/>
      <c r="T125" s="205">
        <f>T126+T183+T191+T200+T204</f>
        <v>418.13199999999995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85</v>
      </c>
      <c r="AT125" s="207" t="s">
        <v>79</v>
      </c>
      <c r="AU125" s="207" t="s">
        <v>80</v>
      </c>
      <c r="AY125" s="206" t="s">
        <v>145</v>
      </c>
      <c r="BK125" s="208">
        <f>BK126+BK183+BK191+BK200+BK204</f>
        <v>0</v>
      </c>
    </row>
    <row r="126" s="12" customFormat="1" ht="22.8" customHeight="1">
      <c r="A126" s="12"/>
      <c r="B126" s="195"/>
      <c r="C126" s="196"/>
      <c r="D126" s="197" t="s">
        <v>79</v>
      </c>
      <c r="E126" s="209" t="s">
        <v>85</v>
      </c>
      <c r="F126" s="209" t="s">
        <v>146</v>
      </c>
      <c r="G126" s="196"/>
      <c r="H126" s="196"/>
      <c r="I126" s="199"/>
      <c r="J126" s="210">
        <f>BK126</f>
        <v>0</v>
      </c>
      <c r="K126" s="196"/>
      <c r="L126" s="201"/>
      <c r="M126" s="202"/>
      <c r="N126" s="203"/>
      <c r="O126" s="203"/>
      <c r="P126" s="204">
        <f>SUM(P127:P182)</f>
        <v>0</v>
      </c>
      <c r="Q126" s="203"/>
      <c r="R126" s="204">
        <f>SUM(R127:R182)</f>
        <v>0.0078329999999999997</v>
      </c>
      <c r="S126" s="203"/>
      <c r="T126" s="205">
        <f>SUM(T127:T182)</f>
        <v>418.13199999999995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85</v>
      </c>
      <c r="AT126" s="207" t="s">
        <v>79</v>
      </c>
      <c r="AU126" s="207" t="s">
        <v>85</v>
      </c>
      <c r="AY126" s="206" t="s">
        <v>145</v>
      </c>
      <c r="BK126" s="208">
        <f>SUM(BK127:BK182)</f>
        <v>0</v>
      </c>
    </row>
    <row r="127" s="2" customFormat="1" ht="33" customHeight="1">
      <c r="A127" s="36"/>
      <c r="B127" s="37"/>
      <c r="C127" s="211" t="s">
        <v>85</v>
      </c>
      <c r="D127" s="211" t="s">
        <v>147</v>
      </c>
      <c r="E127" s="212" t="s">
        <v>148</v>
      </c>
      <c r="F127" s="213" t="s">
        <v>149</v>
      </c>
      <c r="G127" s="214" t="s">
        <v>102</v>
      </c>
      <c r="H127" s="215">
        <v>90</v>
      </c>
      <c r="I127" s="216"/>
      <c r="J127" s="217">
        <f>ROUND(I127*H127,2)</f>
        <v>0</v>
      </c>
      <c r="K127" s="218"/>
      <c r="L127" s="42"/>
      <c r="M127" s="219" t="s">
        <v>1</v>
      </c>
      <c r="N127" s="220" t="s">
        <v>45</v>
      </c>
      <c r="O127" s="89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3" t="s">
        <v>150</v>
      </c>
      <c r="AT127" s="223" t="s">
        <v>147</v>
      </c>
      <c r="AU127" s="223" t="s">
        <v>92</v>
      </c>
      <c r="AY127" s="15" t="s">
        <v>145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5" t="s">
        <v>85</v>
      </c>
      <c r="BK127" s="224">
        <f>ROUND(I127*H127,2)</f>
        <v>0</v>
      </c>
      <c r="BL127" s="15" t="s">
        <v>150</v>
      </c>
      <c r="BM127" s="223" t="s">
        <v>151</v>
      </c>
    </row>
    <row r="128" s="13" customFormat="1">
      <c r="A128" s="13"/>
      <c r="B128" s="225"/>
      <c r="C128" s="226"/>
      <c r="D128" s="227" t="s">
        <v>152</v>
      </c>
      <c r="E128" s="228" t="s">
        <v>1</v>
      </c>
      <c r="F128" s="229" t="s">
        <v>153</v>
      </c>
      <c r="G128" s="226"/>
      <c r="H128" s="230">
        <v>90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152</v>
      </c>
      <c r="AU128" s="236" t="s">
        <v>92</v>
      </c>
      <c r="AV128" s="13" t="s">
        <v>92</v>
      </c>
      <c r="AW128" s="13" t="s">
        <v>36</v>
      </c>
      <c r="AX128" s="13" t="s">
        <v>85</v>
      </c>
      <c r="AY128" s="236" t="s">
        <v>145</v>
      </c>
    </row>
    <row r="129" s="2" customFormat="1" ht="24.15" customHeight="1">
      <c r="A129" s="36"/>
      <c r="B129" s="37"/>
      <c r="C129" s="211" t="s">
        <v>92</v>
      </c>
      <c r="D129" s="211" t="s">
        <v>147</v>
      </c>
      <c r="E129" s="212" t="s">
        <v>154</v>
      </c>
      <c r="F129" s="213" t="s">
        <v>155</v>
      </c>
      <c r="G129" s="214" t="s">
        <v>156</v>
      </c>
      <c r="H129" s="215">
        <v>3</v>
      </c>
      <c r="I129" s="216"/>
      <c r="J129" s="217">
        <f>ROUND(I129*H129,2)</f>
        <v>0</v>
      </c>
      <c r="K129" s="218"/>
      <c r="L129" s="42"/>
      <c r="M129" s="219" t="s">
        <v>1</v>
      </c>
      <c r="N129" s="220" t="s">
        <v>45</v>
      </c>
      <c r="O129" s="89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3" t="s">
        <v>150</v>
      </c>
      <c r="AT129" s="223" t="s">
        <v>147</v>
      </c>
      <c r="AU129" s="223" t="s">
        <v>92</v>
      </c>
      <c r="AY129" s="15" t="s">
        <v>145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5" t="s">
        <v>85</v>
      </c>
      <c r="BK129" s="224">
        <f>ROUND(I129*H129,2)</f>
        <v>0</v>
      </c>
      <c r="BL129" s="15" t="s">
        <v>150</v>
      </c>
      <c r="BM129" s="223" t="s">
        <v>157</v>
      </c>
    </row>
    <row r="130" s="2" customFormat="1" ht="24.15" customHeight="1">
      <c r="A130" s="36"/>
      <c r="B130" s="37"/>
      <c r="C130" s="211" t="s">
        <v>91</v>
      </c>
      <c r="D130" s="211" t="s">
        <v>147</v>
      </c>
      <c r="E130" s="212" t="s">
        <v>158</v>
      </c>
      <c r="F130" s="213" t="s">
        <v>159</v>
      </c>
      <c r="G130" s="214" t="s">
        <v>156</v>
      </c>
      <c r="H130" s="215">
        <v>4</v>
      </c>
      <c r="I130" s="216"/>
      <c r="J130" s="217">
        <f>ROUND(I130*H130,2)</f>
        <v>0</v>
      </c>
      <c r="K130" s="218"/>
      <c r="L130" s="42"/>
      <c r="M130" s="219" t="s">
        <v>1</v>
      </c>
      <c r="N130" s="220" t="s">
        <v>45</v>
      </c>
      <c r="O130" s="89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3" t="s">
        <v>150</v>
      </c>
      <c r="AT130" s="223" t="s">
        <v>147</v>
      </c>
      <c r="AU130" s="223" t="s">
        <v>92</v>
      </c>
      <c r="AY130" s="15" t="s">
        <v>145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5" t="s">
        <v>85</v>
      </c>
      <c r="BK130" s="224">
        <f>ROUND(I130*H130,2)</f>
        <v>0</v>
      </c>
      <c r="BL130" s="15" t="s">
        <v>150</v>
      </c>
      <c r="BM130" s="223" t="s">
        <v>160</v>
      </c>
    </row>
    <row r="131" s="2" customFormat="1" ht="24.15" customHeight="1">
      <c r="A131" s="36"/>
      <c r="B131" s="37"/>
      <c r="C131" s="211" t="s">
        <v>150</v>
      </c>
      <c r="D131" s="211" t="s">
        <v>147</v>
      </c>
      <c r="E131" s="212" t="s">
        <v>161</v>
      </c>
      <c r="F131" s="213" t="s">
        <v>162</v>
      </c>
      <c r="G131" s="214" t="s">
        <v>156</v>
      </c>
      <c r="H131" s="215">
        <v>1</v>
      </c>
      <c r="I131" s="216"/>
      <c r="J131" s="217">
        <f>ROUND(I131*H131,2)</f>
        <v>0</v>
      </c>
      <c r="K131" s="218"/>
      <c r="L131" s="42"/>
      <c r="M131" s="219" t="s">
        <v>1</v>
      </c>
      <c r="N131" s="220" t="s">
        <v>45</v>
      </c>
      <c r="O131" s="89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3" t="s">
        <v>150</v>
      </c>
      <c r="AT131" s="223" t="s">
        <v>147</v>
      </c>
      <c r="AU131" s="223" t="s">
        <v>92</v>
      </c>
      <c r="AY131" s="15" t="s">
        <v>145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5" t="s">
        <v>85</v>
      </c>
      <c r="BK131" s="224">
        <f>ROUND(I131*H131,2)</f>
        <v>0</v>
      </c>
      <c r="BL131" s="15" t="s">
        <v>150</v>
      </c>
      <c r="BM131" s="223" t="s">
        <v>163</v>
      </c>
    </row>
    <row r="132" s="2" customFormat="1" ht="24.15" customHeight="1">
      <c r="A132" s="36"/>
      <c r="B132" s="37"/>
      <c r="C132" s="211" t="s">
        <v>164</v>
      </c>
      <c r="D132" s="211" t="s">
        <v>147</v>
      </c>
      <c r="E132" s="212" t="s">
        <v>165</v>
      </c>
      <c r="F132" s="213" t="s">
        <v>166</v>
      </c>
      <c r="G132" s="214" t="s">
        <v>156</v>
      </c>
      <c r="H132" s="215">
        <v>3</v>
      </c>
      <c r="I132" s="216"/>
      <c r="J132" s="217">
        <f>ROUND(I132*H132,2)</f>
        <v>0</v>
      </c>
      <c r="K132" s="218"/>
      <c r="L132" s="42"/>
      <c r="M132" s="219" t="s">
        <v>1</v>
      </c>
      <c r="N132" s="220" t="s">
        <v>45</v>
      </c>
      <c r="O132" s="89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3" t="s">
        <v>150</v>
      </c>
      <c r="AT132" s="223" t="s">
        <v>147</v>
      </c>
      <c r="AU132" s="223" t="s">
        <v>92</v>
      </c>
      <c r="AY132" s="15" t="s">
        <v>145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5" t="s">
        <v>85</v>
      </c>
      <c r="BK132" s="224">
        <f>ROUND(I132*H132,2)</f>
        <v>0</v>
      </c>
      <c r="BL132" s="15" t="s">
        <v>150</v>
      </c>
      <c r="BM132" s="223" t="s">
        <v>167</v>
      </c>
    </row>
    <row r="133" s="2" customFormat="1" ht="24.15" customHeight="1">
      <c r="A133" s="36"/>
      <c r="B133" s="37"/>
      <c r="C133" s="211" t="s">
        <v>168</v>
      </c>
      <c r="D133" s="211" t="s">
        <v>147</v>
      </c>
      <c r="E133" s="212" t="s">
        <v>169</v>
      </c>
      <c r="F133" s="213" t="s">
        <v>170</v>
      </c>
      <c r="G133" s="214" t="s">
        <v>156</v>
      </c>
      <c r="H133" s="215">
        <v>4</v>
      </c>
      <c r="I133" s="216"/>
      <c r="J133" s="217">
        <f>ROUND(I133*H133,2)</f>
        <v>0</v>
      </c>
      <c r="K133" s="218"/>
      <c r="L133" s="42"/>
      <c r="M133" s="219" t="s">
        <v>1</v>
      </c>
      <c r="N133" s="220" t="s">
        <v>45</v>
      </c>
      <c r="O133" s="89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3" t="s">
        <v>150</v>
      </c>
      <c r="AT133" s="223" t="s">
        <v>147</v>
      </c>
      <c r="AU133" s="223" t="s">
        <v>92</v>
      </c>
      <c r="AY133" s="15" t="s">
        <v>145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5" t="s">
        <v>85</v>
      </c>
      <c r="BK133" s="224">
        <f>ROUND(I133*H133,2)</f>
        <v>0</v>
      </c>
      <c r="BL133" s="15" t="s">
        <v>150</v>
      </c>
      <c r="BM133" s="223" t="s">
        <v>171</v>
      </c>
    </row>
    <row r="134" s="2" customFormat="1">
      <c r="A134" s="36"/>
      <c r="B134" s="37"/>
      <c r="C134" s="38"/>
      <c r="D134" s="227" t="s">
        <v>172</v>
      </c>
      <c r="E134" s="38"/>
      <c r="F134" s="237" t="s">
        <v>173</v>
      </c>
      <c r="G134" s="38"/>
      <c r="H134" s="38"/>
      <c r="I134" s="238"/>
      <c r="J134" s="38"/>
      <c r="K134" s="38"/>
      <c r="L134" s="42"/>
      <c r="M134" s="239"/>
      <c r="N134" s="240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172</v>
      </c>
      <c r="AU134" s="15" t="s">
        <v>92</v>
      </c>
    </row>
    <row r="135" s="2" customFormat="1" ht="24.15" customHeight="1">
      <c r="A135" s="36"/>
      <c r="B135" s="37"/>
      <c r="C135" s="211" t="s">
        <v>174</v>
      </c>
      <c r="D135" s="211" t="s">
        <v>147</v>
      </c>
      <c r="E135" s="212" t="s">
        <v>175</v>
      </c>
      <c r="F135" s="213" t="s">
        <v>176</v>
      </c>
      <c r="G135" s="214" t="s">
        <v>156</v>
      </c>
      <c r="H135" s="215">
        <v>1</v>
      </c>
      <c r="I135" s="216"/>
      <c r="J135" s="217">
        <f>ROUND(I135*H135,2)</f>
        <v>0</v>
      </c>
      <c r="K135" s="218"/>
      <c r="L135" s="42"/>
      <c r="M135" s="219" t="s">
        <v>1</v>
      </c>
      <c r="N135" s="220" t="s">
        <v>45</v>
      </c>
      <c r="O135" s="89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3" t="s">
        <v>150</v>
      </c>
      <c r="AT135" s="223" t="s">
        <v>147</v>
      </c>
      <c r="AU135" s="223" t="s">
        <v>92</v>
      </c>
      <c r="AY135" s="15" t="s">
        <v>145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5" t="s">
        <v>85</v>
      </c>
      <c r="BK135" s="224">
        <f>ROUND(I135*H135,2)</f>
        <v>0</v>
      </c>
      <c r="BL135" s="15" t="s">
        <v>150</v>
      </c>
      <c r="BM135" s="223" t="s">
        <v>177</v>
      </c>
    </row>
    <row r="136" s="2" customFormat="1">
      <c r="A136" s="36"/>
      <c r="B136" s="37"/>
      <c r="C136" s="38"/>
      <c r="D136" s="227" t="s">
        <v>172</v>
      </c>
      <c r="E136" s="38"/>
      <c r="F136" s="237" t="s">
        <v>173</v>
      </c>
      <c r="G136" s="38"/>
      <c r="H136" s="38"/>
      <c r="I136" s="238"/>
      <c r="J136" s="38"/>
      <c r="K136" s="38"/>
      <c r="L136" s="42"/>
      <c r="M136" s="239"/>
      <c r="N136" s="240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172</v>
      </c>
      <c r="AU136" s="15" t="s">
        <v>92</v>
      </c>
    </row>
    <row r="137" s="2" customFormat="1" ht="24.15" customHeight="1">
      <c r="A137" s="36"/>
      <c r="B137" s="37"/>
      <c r="C137" s="211" t="s">
        <v>178</v>
      </c>
      <c r="D137" s="211" t="s">
        <v>147</v>
      </c>
      <c r="E137" s="212" t="s">
        <v>179</v>
      </c>
      <c r="F137" s="213" t="s">
        <v>180</v>
      </c>
      <c r="G137" s="214" t="s">
        <v>102</v>
      </c>
      <c r="H137" s="215">
        <v>90</v>
      </c>
      <c r="I137" s="216"/>
      <c r="J137" s="217">
        <f>ROUND(I137*H137,2)</f>
        <v>0</v>
      </c>
      <c r="K137" s="218"/>
      <c r="L137" s="42"/>
      <c r="M137" s="219" t="s">
        <v>1</v>
      </c>
      <c r="N137" s="220" t="s">
        <v>45</v>
      </c>
      <c r="O137" s="89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3" t="s">
        <v>150</v>
      </c>
      <c r="AT137" s="223" t="s">
        <v>147</v>
      </c>
      <c r="AU137" s="223" t="s">
        <v>92</v>
      </c>
      <c r="AY137" s="15" t="s">
        <v>145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5" t="s">
        <v>85</v>
      </c>
      <c r="BK137" s="224">
        <f>ROUND(I137*H137,2)</f>
        <v>0</v>
      </c>
      <c r="BL137" s="15" t="s">
        <v>150</v>
      </c>
      <c r="BM137" s="223" t="s">
        <v>181</v>
      </c>
    </row>
    <row r="138" s="2" customFormat="1">
      <c r="A138" s="36"/>
      <c r="B138" s="37"/>
      <c r="C138" s="38"/>
      <c r="D138" s="227" t="s">
        <v>172</v>
      </c>
      <c r="E138" s="38"/>
      <c r="F138" s="237" t="s">
        <v>173</v>
      </c>
      <c r="G138" s="38"/>
      <c r="H138" s="38"/>
      <c r="I138" s="238"/>
      <c r="J138" s="38"/>
      <c r="K138" s="38"/>
      <c r="L138" s="42"/>
      <c r="M138" s="239"/>
      <c r="N138" s="240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172</v>
      </c>
      <c r="AU138" s="15" t="s">
        <v>92</v>
      </c>
    </row>
    <row r="139" s="2" customFormat="1" ht="16.5" customHeight="1">
      <c r="A139" s="36"/>
      <c r="B139" s="37"/>
      <c r="C139" s="211" t="s">
        <v>182</v>
      </c>
      <c r="D139" s="211" t="s">
        <v>147</v>
      </c>
      <c r="E139" s="212" t="s">
        <v>183</v>
      </c>
      <c r="F139" s="213" t="s">
        <v>184</v>
      </c>
      <c r="G139" s="214" t="s">
        <v>156</v>
      </c>
      <c r="H139" s="215">
        <v>1</v>
      </c>
      <c r="I139" s="216"/>
      <c r="J139" s="217">
        <f>ROUND(I139*H139,2)</f>
        <v>0</v>
      </c>
      <c r="K139" s="218"/>
      <c r="L139" s="42"/>
      <c r="M139" s="219" t="s">
        <v>1</v>
      </c>
      <c r="N139" s="220" t="s">
        <v>45</v>
      </c>
      <c r="O139" s="89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3" t="s">
        <v>150</v>
      </c>
      <c r="AT139" s="223" t="s">
        <v>147</v>
      </c>
      <c r="AU139" s="223" t="s">
        <v>92</v>
      </c>
      <c r="AY139" s="15" t="s">
        <v>145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5" t="s">
        <v>85</v>
      </c>
      <c r="BK139" s="224">
        <f>ROUND(I139*H139,2)</f>
        <v>0</v>
      </c>
      <c r="BL139" s="15" t="s">
        <v>150</v>
      </c>
      <c r="BM139" s="223" t="s">
        <v>185</v>
      </c>
    </row>
    <row r="140" s="2" customFormat="1" ht="24.15" customHeight="1">
      <c r="A140" s="36"/>
      <c r="B140" s="37"/>
      <c r="C140" s="211" t="s">
        <v>186</v>
      </c>
      <c r="D140" s="211" t="s">
        <v>147</v>
      </c>
      <c r="E140" s="212" t="s">
        <v>187</v>
      </c>
      <c r="F140" s="213" t="s">
        <v>188</v>
      </c>
      <c r="G140" s="214" t="s">
        <v>102</v>
      </c>
      <c r="H140" s="215">
        <v>120</v>
      </c>
      <c r="I140" s="216"/>
      <c r="J140" s="217">
        <f>ROUND(I140*H140,2)</f>
        <v>0</v>
      </c>
      <c r="K140" s="218"/>
      <c r="L140" s="42"/>
      <c r="M140" s="219" t="s">
        <v>1</v>
      </c>
      <c r="N140" s="220" t="s">
        <v>45</v>
      </c>
      <c r="O140" s="89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3" t="s">
        <v>150</v>
      </c>
      <c r="AT140" s="223" t="s">
        <v>147</v>
      </c>
      <c r="AU140" s="223" t="s">
        <v>92</v>
      </c>
      <c r="AY140" s="15" t="s">
        <v>145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5" t="s">
        <v>85</v>
      </c>
      <c r="BK140" s="224">
        <f>ROUND(I140*H140,2)</f>
        <v>0</v>
      </c>
      <c r="BL140" s="15" t="s">
        <v>150</v>
      </c>
      <c r="BM140" s="223" t="s">
        <v>189</v>
      </c>
    </row>
    <row r="141" s="2" customFormat="1">
      <c r="A141" s="36"/>
      <c r="B141" s="37"/>
      <c r="C141" s="38"/>
      <c r="D141" s="227" t="s">
        <v>172</v>
      </c>
      <c r="E141" s="38"/>
      <c r="F141" s="237" t="s">
        <v>190</v>
      </c>
      <c r="G141" s="38"/>
      <c r="H141" s="38"/>
      <c r="I141" s="238"/>
      <c r="J141" s="38"/>
      <c r="K141" s="38"/>
      <c r="L141" s="42"/>
      <c r="M141" s="239"/>
      <c r="N141" s="240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172</v>
      </c>
      <c r="AU141" s="15" t="s">
        <v>92</v>
      </c>
    </row>
    <row r="142" s="13" customFormat="1">
      <c r="A142" s="13"/>
      <c r="B142" s="225"/>
      <c r="C142" s="226"/>
      <c r="D142" s="227" t="s">
        <v>152</v>
      </c>
      <c r="E142" s="228" t="s">
        <v>1</v>
      </c>
      <c r="F142" s="229" t="s">
        <v>191</v>
      </c>
      <c r="G142" s="226"/>
      <c r="H142" s="230">
        <v>120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152</v>
      </c>
      <c r="AU142" s="236" t="s">
        <v>92</v>
      </c>
      <c r="AV142" s="13" t="s">
        <v>92</v>
      </c>
      <c r="AW142" s="13" t="s">
        <v>36</v>
      </c>
      <c r="AX142" s="13" t="s">
        <v>85</v>
      </c>
      <c r="AY142" s="236" t="s">
        <v>145</v>
      </c>
    </row>
    <row r="143" s="2" customFormat="1" ht="24.15" customHeight="1">
      <c r="A143" s="36"/>
      <c r="B143" s="37"/>
      <c r="C143" s="211" t="s">
        <v>192</v>
      </c>
      <c r="D143" s="211" t="s">
        <v>147</v>
      </c>
      <c r="E143" s="212" t="s">
        <v>193</v>
      </c>
      <c r="F143" s="213" t="s">
        <v>194</v>
      </c>
      <c r="G143" s="214" t="s">
        <v>102</v>
      </c>
      <c r="H143" s="215">
        <v>7</v>
      </c>
      <c r="I143" s="216"/>
      <c r="J143" s="217">
        <f>ROUND(I143*H143,2)</f>
        <v>0</v>
      </c>
      <c r="K143" s="218"/>
      <c r="L143" s="42"/>
      <c r="M143" s="219" t="s">
        <v>1</v>
      </c>
      <c r="N143" s="220" t="s">
        <v>45</v>
      </c>
      <c r="O143" s="89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3" t="s">
        <v>150</v>
      </c>
      <c r="AT143" s="223" t="s">
        <v>147</v>
      </c>
      <c r="AU143" s="223" t="s">
        <v>92</v>
      </c>
      <c r="AY143" s="15" t="s">
        <v>145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5" t="s">
        <v>85</v>
      </c>
      <c r="BK143" s="224">
        <f>ROUND(I143*H143,2)</f>
        <v>0</v>
      </c>
      <c r="BL143" s="15" t="s">
        <v>150</v>
      </c>
      <c r="BM143" s="223" t="s">
        <v>195</v>
      </c>
    </row>
    <row r="144" s="2" customFormat="1" ht="24.15" customHeight="1">
      <c r="A144" s="36"/>
      <c r="B144" s="37"/>
      <c r="C144" s="211" t="s">
        <v>196</v>
      </c>
      <c r="D144" s="211" t="s">
        <v>147</v>
      </c>
      <c r="E144" s="212" t="s">
        <v>197</v>
      </c>
      <c r="F144" s="213" t="s">
        <v>198</v>
      </c>
      <c r="G144" s="214" t="s">
        <v>102</v>
      </c>
      <c r="H144" s="215">
        <v>780</v>
      </c>
      <c r="I144" s="216"/>
      <c r="J144" s="217">
        <f>ROUND(I144*H144,2)</f>
        <v>0</v>
      </c>
      <c r="K144" s="218"/>
      <c r="L144" s="42"/>
      <c r="M144" s="219" t="s">
        <v>1</v>
      </c>
      <c r="N144" s="220" t="s">
        <v>45</v>
      </c>
      <c r="O144" s="89"/>
      <c r="P144" s="221">
        <f>O144*H144</f>
        <v>0</v>
      </c>
      <c r="Q144" s="221">
        <v>0</v>
      </c>
      <c r="R144" s="221">
        <f>Q144*H144</f>
        <v>0</v>
      </c>
      <c r="S144" s="221">
        <v>0.17999999999999999</v>
      </c>
      <c r="T144" s="222">
        <f>S144*H144</f>
        <v>140.40000000000001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3" t="s">
        <v>150</v>
      </c>
      <c r="AT144" s="223" t="s">
        <v>147</v>
      </c>
      <c r="AU144" s="223" t="s">
        <v>92</v>
      </c>
      <c r="AY144" s="15" t="s">
        <v>145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5" t="s">
        <v>85</v>
      </c>
      <c r="BK144" s="224">
        <f>ROUND(I144*H144,2)</f>
        <v>0</v>
      </c>
      <c r="BL144" s="15" t="s">
        <v>150</v>
      </c>
      <c r="BM144" s="223" t="s">
        <v>199</v>
      </c>
    </row>
    <row r="145" s="13" customFormat="1">
      <c r="A145" s="13"/>
      <c r="B145" s="225"/>
      <c r="C145" s="226"/>
      <c r="D145" s="227" t="s">
        <v>152</v>
      </c>
      <c r="E145" s="228" t="s">
        <v>1</v>
      </c>
      <c r="F145" s="229" t="s">
        <v>100</v>
      </c>
      <c r="G145" s="226"/>
      <c r="H145" s="230">
        <v>780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152</v>
      </c>
      <c r="AU145" s="236" t="s">
        <v>92</v>
      </c>
      <c r="AV145" s="13" t="s">
        <v>92</v>
      </c>
      <c r="AW145" s="13" t="s">
        <v>36</v>
      </c>
      <c r="AX145" s="13" t="s">
        <v>85</v>
      </c>
      <c r="AY145" s="236" t="s">
        <v>145</v>
      </c>
    </row>
    <row r="146" s="2" customFormat="1" ht="16.5" customHeight="1">
      <c r="A146" s="36"/>
      <c r="B146" s="37"/>
      <c r="C146" s="211" t="s">
        <v>200</v>
      </c>
      <c r="D146" s="211" t="s">
        <v>147</v>
      </c>
      <c r="E146" s="212" t="s">
        <v>201</v>
      </c>
      <c r="F146" s="213" t="s">
        <v>202</v>
      </c>
      <c r="G146" s="214" t="s">
        <v>102</v>
      </c>
      <c r="H146" s="215">
        <v>780</v>
      </c>
      <c r="I146" s="216"/>
      <c r="J146" s="217">
        <f>ROUND(I146*H146,2)</f>
        <v>0</v>
      </c>
      <c r="K146" s="218"/>
      <c r="L146" s="42"/>
      <c r="M146" s="219" t="s">
        <v>1</v>
      </c>
      <c r="N146" s="220" t="s">
        <v>45</v>
      </c>
      <c r="O146" s="89"/>
      <c r="P146" s="221">
        <f>O146*H146</f>
        <v>0</v>
      </c>
      <c r="Q146" s="221">
        <v>0</v>
      </c>
      <c r="R146" s="221">
        <f>Q146*H146</f>
        <v>0</v>
      </c>
      <c r="S146" s="221">
        <v>0.35499999999999998</v>
      </c>
      <c r="T146" s="222">
        <f>S146*H146</f>
        <v>276.89999999999998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3" t="s">
        <v>150</v>
      </c>
      <c r="AT146" s="223" t="s">
        <v>147</v>
      </c>
      <c r="AU146" s="223" t="s">
        <v>92</v>
      </c>
      <c r="AY146" s="15" t="s">
        <v>145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5" t="s">
        <v>85</v>
      </c>
      <c r="BK146" s="224">
        <f>ROUND(I146*H146,2)</f>
        <v>0</v>
      </c>
      <c r="BL146" s="15" t="s">
        <v>150</v>
      </c>
      <c r="BM146" s="223" t="s">
        <v>203</v>
      </c>
    </row>
    <row r="147" s="13" customFormat="1">
      <c r="A147" s="13"/>
      <c r="B147" s="225"/>
      <c r="C147" s="226"/>
      <c r="D147" s="227" t="s">
        <v>152</v>
      </c>
      <c r="E147" s="228" t="s">
        <v>1</v>
      </c>
      <c r="F147" s="229" t="s">
        <v>100</v>
      </c>
      <c r="G147" s="226"/>
      <c r="H147" s="230">
        <v>780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152</v>
      </c>
      <c r="AU147" s="236" t="s">
        <v>92</v>
      </c>
      <c r="AV147" s="13" t="s">
        <v>92</v>
      </c>
      <c r="AW147" s="13" t="s">
        <v>36</v>
      </c>
      <c r="AX147" s="13" t="s">
        <v>85</v>
      </c>
      <c r="AY147" s="236" t="s">
        <v>145</v>
      </c>
    </row>
    <row r="148" s="2" customFormat="1" ht="16.5" customHeight="1">
      <c r="A148" s="36"/>
      <c r="B148" s="37"/>
      <c r="C148" s="211" t="s">
        <v>204</v>
      </c>
      <c r="D148" s="211" t="s">
        <v>147</v>
      </c>
      <c r="E148" s="212" t="s">
        <v>205</v>
      </c>
      <c r="F148" s="213" t="s">
        <v>206</v>
      </c>
      <c r="G148" s="214" t="s">
        <v>102</v>
      </c>
      <c r="H148" s="215">
        <v>1040</v>
      </c>
      <c r="I148" s="216"/>
      <c r="J148" s="217">
        <f>ROUND(I148*H148,2)</f>
        <v>0</v>
      </c>
      <c r="K148" s="218"/>
      <c r="L148" s="42"/>
      <c r="M148" s="219" t="s">
        <v>1</v>
      </c>
      <c r="N148" s="220" t="s">
        <v>45</v>
      </c>
      <c r="O148" s="89"/>
      <c r="P148" s="221">
        <f>O148*H148</f>
        <v>0</v>
      </c>
      <c r="Q148" s="221">
        <v>0</v>
      </c>
      <c r="R148" s="221">
        <f>Q148*H148</f>
        <v>0</v>
      </c>
      <c r="S148" s="221">
        <v>0.00080000000000000004</v>
      </c>
      <c r="T148" s="222">
        <f>S148*H148</f>
        <v>0.83200000000000007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3" t="s">
        <v>150</v>
      </c>
      <c r="AT148" s="223" t="s">
        <v>147</v>
      </c>
      <c r="AU148" s="223" t="s">
        <v>92</v>
      </c>
      <c r="AY148" s="15" t="s">
        <v>145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5" t="s">
        <v>85</v>
      </c>
      <c r="BK148" s="224">
        <f>ROUND(I148*H148,2)</f>
        <v>0</v>
      </c>
      <c r="BL148" s="15" t="s">
        <v>150</v>
      </c>
      <c r="BM148" s="223" t="s">
        <v>207</v>
      </c>
    </row>
    <row r="149" s="13" customFormat="1">
      <c r="A149" s="13"/>
      <c r="B149" s="225"/>
      <c r="C149" s="226"/>
      <c r="D149" s="227" t="s">
        <v>152</v>
      </c>
      <c r="E149" s="228" t="s">
        <v>1</v>
      </c>
      <c r="F149" s="229" t="s">
        <v>110</v>
      </c>
      <c r="G149" s="226"/>
      <c r="H149" s="230">
        <v>1040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152</v>
      </c>
      <c r="AU149" s="236" t="s">
        <v>92</v>
      </c>
      <c r="AV149" s="13" t="s">
        <v>92</v>
      </c>
      <c r="AW149" s="13" t="s">
        <v>36</v>
      </c>
      <c r="AX149" s="13" t="s">
        <v>85</v>
      </c>
      <c r="AY149" s="236" t="s">
        <v>145</v>
      </c>
    </row>
    <row r="150" s="2" customFormat="1" ht="33" customHeight="1">
      <c r="A150" s="36"/>
      <c r="B150" s="37"/>
      <c r="C150" s="211" t="s">
        <v>8</v>
      </c>
      <c r="D150" s="211" t="s">
        <v>147</v>
      </c>
      <c r="E150" s="212" t="s">
        <v>208</v>
      </c>
      <c r="F150" s="213" t="s">
        <v>209</v>
      </c>
      <c r="G150" s="214" t="s">
        <v>89</v>
      </c>
      <c r="H150" s="215">
        <v>96.079999999999998</v>
      </c>
      <c r="I150" s="216"/>
      <c r="J150" s="217">
        <f>ROUND(I150*H150,2)</f>
        <v>0</v>
      </c>
      <c r="K150" s="218"/>
      <c r="L150" s="42"/>
      <c r="M150" s="219" t="s">
        <v>1</v>
      </c>
      <c r="N150" s="220" t="s">
        <v>45</v>
      </c>
      <c r="O150" s="89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3" t="s">
        <v>150</v>
      </c>
      <c r="AT150" s="223" t="s">
        <v>147</v>
      </c>
      <c r="AU150" s="223" t="s">
        <v>92</v>
      </c>
      <c r="AY150" s="15" t="s">
        <v>145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5" t="s">
        <v>85</v>
      </c>
      <c r="BK150" s="224">
        <f>ROUND(I150*H150,2)</f>
        <v>0</v>
      </c>
      <c r="BL150" s="15" t="s">
        <v>150</v>
      </c>
      <c r="BM150" s="223" t="s">
        <v>210</v>
      </c>
    </row>
    <row r="151" s="13" customFormat="1">
      <c r="A151" s="13"/>
      <c r="B151" s="225"/>
      <c r="C151" s="226"/>
      <c r="D151" s="227" t="s">
        <v>152</v>
      </c>
      <c r="E151" s="228" t="s">
        <v>1</v>
      </c>
      <c r="F151" s="229" t="s">
        <v>107</v>
      </c>
      <c r="G151" s="226"/>
      <c r="H151" s="230">
        <v>96.079999999999998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152</v>
      </c>
      <c r="AU151" s="236" t="s">
        <v>92</v>
      </c>
      <c r="AV151" s="13" t="s">
        <v>92</v>
      </c>
      <c r="AW151" s="13" t="s">
        <v>36</v>
      </c>
      <c r="AX151" s="13" t="s">
        <v>85</v>
      </c>
      <c r="AY151" s="236" t="s">
        <v>145</v>
      </c>
    </row>
    <row r="152" s="2" customFormat="1" ht="33" customHeight="1">
      <c r="A152" s="36"/>
      <c r="B152" s="37"/>
      <c r="C152" s="211" t="s">
        <v>211</v>
      </c>
      <c r="D152" s="211" t="s">
        <v>147</v>
      </c>
      <c r="E152" s="212" t="s">
        <v>212</v>
      </c>
      <c r="F152" s="213" t="s">
        <v>213</v>
      </c>
      <c r="G152" s="214" t="s">
        <v>89</v>
      </c>
      <c r="H152" s="215">
        <v>65.640000000000001</v>
      </c>
      <c r="I152" s="216"/>
      <c r="J152" s="217">
        <f>ROUND(I152*H152,2)</f>
        <v>0</v>
      </c>
      <c r="K152" s="218"/>
      <c r="L152" s="42"/>
      <c r="M152" s="219" t="s">
        <v>1</v>
      </c>
      <c r="N152" s="220" t="s">
        <v>45</v>
      </c>
      <c r="O152" s="89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3" t="s">
        <v>150</v>
      </c>
      <c r="AT152" s="223" t="s">
        <v>147</v>
      </c>
      <c r="AU152" s="223" t="s">
        <v>92</v>
      </c>
      <c r="AY152" s="15" t="s">
        <v>145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5" t="s">
        <v>85</v>
      </c>
      <c r="BK152" s="224">
        <f>ROUND(I152*H152,2)</f>
        <v>0</v>
      </c>
      <c r="BL152" s="15" t="s">
        <v>150</v>
      </c>
      <c r="BM152" s="223" t="s">
        <v>214</v>
      </c>
    </row>
    <row r="153" s="2" customFormat="1">
      <c r="A153" s="36"/>
      <c r="B153" s="37"/>
      <c r="C153" s="38"/>
      <c r="D153" s="227" t="s">
        <v>172</v>
      </c>
      <c r="E153" s="38"/>
      <c r="F153" s="237" t="s">
        <v>215</v>
      </c>
      <c r="G153" s="38"/>
      <c r="H153" s="38"/>
      <c r="I153" s="238"/>
      <c r="J153" s="38"/>
      <c r="K153" s="38"/>
      <c r="L153" s="42"/>
      <c r="M153" s="239"/>
      <c r="N153" s="240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172</v>
      </c>
      <c r="AU153" s="15" t="s">
        <v>92</v>
      </c>
    </row>
    <row r="154" s="13" customFormat="1">
      <c r="A154" s="13"/>
      <c r="B154" s="225"/>
      <c r="C154" s="226"/>
      <c r="D154" s="227" t="s">
        <v>152</v>
      </c>
      <c r="E154" s="228" t="s">
        <v>1</v>
      </c>
      <c r="F154" s="229" t="s">
        <v>216</v>
      </c>
      <c r="G154" s="226"/>
      <c r="H154" s="230">
        <v>65.640000000000001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152</v>
      </c>
      <c r="AU154" s="236" t="s">
        <v>92</v>
      </c>
      <c r="AV154" s="13" t="s">
        <v>92</v>
      </c>
      <c r="AW154" s="13" t="s">
        <v>36</v>
      </c>
      <c r="AX154" s="13" t="s">
        <v>85</v>
      </c>
      <c r="AY154" s="236" t="s">
        <v>145</v>
      </c>
    </row>
    <row r="155" s="2" customFormat="1" ht="24.15" customHeight="1">
      <c r="A155" s="36"/>
      <c r="B155" s="37"/>
      <c r="C155" s="211" t="s">
        <v>217</v>
      </c>
      <c r="D155" s="211" t="s">
        <v>147</v>
      </c>
      <c r="E155" s="212" t="s">
        <v>218</v>
      </c>
      <c r="F155" s="213" t="s">
        <v>219</v>
      </c>
      <c r="G155" s="214" t="s">
        <v>89</v>
      </c>
      <c r="H155" s="215">
        <v>65.640000000000001</v>
      </c>
      <c r="I155" s="216"/>
      <c r="J155" s="217">
        <f>ROUND(I155*H155,2)</f>
        <v>0</v>
      </c>
      <c r="K155" s="218"/>
      <c r="L155" s="42"/>
      <c r="M155" s="219" t="s">
        <v>1</v>
      </c>
      <c r="N155" s="220" t="s">
        <v>45</v>
      </c>
      <c r="O155" s="89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3" t="s">
        <v>150</v>
      </c>
      <c r="AT155" s="223" t="s">
        <v>147</v>
      </c>
      <c r="AU155" s="223" t="s">
        <v>92</v>
      </c>
      <c r="AY155" s="15" t="s">
        <v>145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5" t="s">
        <v>85</v>
      </c>
      <c r="BK155" s="224">
        <f>ROUND(I155*H155,2)</f>
        <v>0</v>
      </c>
      <c r="BL155" s="15" t="s">
        <v>150</v>
      </c>
      <c r="BM155" s="223" t="s">
        <v>220</v>
      </c>
    </row>
    <row r="156" s="2" customFormat="1">
      <c r="A156" s="36"/>
      <c r="B156" s="37"/>
      <c r="C156" s="38"/>
      <c r="D156" s="227" t="s">
        <v>172</v>
      </c>
      <c r="E156" s="38"/>
      <c r="F156" s="237" t="s">
        <v>215</v>
      </c>
      <c r="G156" s="38"/>
      <c r="H156" s="38"/>
      <c r="I156" s="238"/>
      <c r="J156" s="38"/>
      <c r="K156" s="38"/>
      <c r="L156" s="42"/>
      <c r="M156" s="239"/>
      <c r="N156" s="240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172</v>
      </c>
      <c r="AU156" s="15" t="s">
        <v>92</v>
      </c>
    </row>
    <row r="157" s="13" customFormat="1">
      <c r="A157" s="13"/>
      <c r="B157" s="225"/>
      <c r="C157" s="226"/>
      <c r="D157" s="227" t="s">
        <v>152</v>
      </c>
      <c r="E157" s="228" t="s">
        <v>1</v>
      </c>
      <c r="F157" s="229" t="s">
        <v>216</v>
      </c>
      <c r="G157" s="226"/>
      <c r="H157" s="230">
        <v>65.640000000000001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152</v>
      </c>
      <c r="AU157" s="236" t="s">
        <v>92</v>
      </c>
      <c r="AV157" s="13" t="s">
        <v>92</v>
      </c>
      <c r="AW157" s="13" t="s">
        <v>36</v>
      </c>
      <c r="AX157" s="13" t="s">
        <v>85</v>
      </c>
      <c r="AY157" s="236" t="s">
        <v>145</v>
      </c>
    </row>
    <row r="158" s="2" customFormat="1" ht="37.8" customHeight="1">
      <c r="A158" s="36"/>
      <c r="B158" s="37"/>
      <c r="C158" s="211" t="s">
        <v>221</v>
      </c>
      <c r="D158" s="211" t="s">
        <v>147</v>
      </c>
      <c r="E158" s="212" t="s">
        <v>222</v>
      </c>
      <c r="F158" s="213" t="s">
        <v>223</v>
      </c>
      <c r="G158" s="214" t="s">
        <v>89</v>
      </c>
      <c r="H158" s="215">
        <v>96.079999999999998</v>
      </c>
      <c r="I158" s="216"/>
      <c r="J158" s="217">
        <f>ROUND(I158*H158,2)</f>
        <v>0</v>
      </c>
      <c r="K158" s="218"/>
      <c r="L158" s="42"/>
      <c r="M158" s="219" t="s">
        <v>1</v>
      </c>
      <c r="N158" s="220" t="s">
        <v>45</v>
      </c>
      <c r="O158" s="89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3" t="s">
        <v>150</v>
      </c>
      <c r="AT158" s="223" t="s">
        <v>147</v>
      </c>
      <c r="AU158" s="223" t="s">
        <v>92</v>
      </c>
      <c r="AY158" s="15" t="s">
        <v>145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5" t="s">
        <v>85</v>
      </c>
      <c r="BK158" s="224">
        <f>ROUND(I158*H158,2)</f>
        <v>0</v>
      </c>
      <c r="BL158" s="15" t="s">
        <v>150</v>
      </c>
      <c r="BM158" s="223" t="s">
        <v>224</v>
      </c>
    </row>
    <row r="159" s="13" customFormat="1">
      <c r="A159" s="13"/>
      <c r="B159" s="225"/>
      <c r="C159" s="226"/>
      <c r="D159" s="227" t="s">
        <v>152</v>
      </c>
      <c r="E159" s="228" t="s">
        <v>1</v>
      </c>
      <c r="F159" s="229" t="s">
        <v>107</v>
      </c>
      <c r="G159" s="226"/>
      <c r="H159" s="230">
        <v>96.079999999999998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152</v>
      </c>
      <c r="AU159" s="236" t="s">
        <v>92</v>
      </c>
      <c r="AV159" s="13" t="s">
        <v>92</v>
      </c>
      <c r="AW159" s="13" t="s">
        <v>36</v>
      </c>
      <c r="AX159" s="13" t="s">
        <v>85</v>
      </c>
      <c r="AY159" s="236" t="s">
        <v>145</v>
      </c>
    </row>
    <row r="160" s="2" customFormat="1" ht="24.15" customHeight="1">
      <c r="A160" s="36"/>
      <c r="B160" s="37"/>
      <c r="C160" s="211" t="s">
        <v>225</v>
      </c>
      <c r="D160" s="211" t="s">
        <v>147</v>
      </c>
      <c r="E160" s="212" t="s">
        <v>226</v>
      </c>
      <c r="F160" s="213" t="s">
        <v>227</v>
      </c>
      <c r="G160" s="214" t="s">
        <v>89</v>
      </c>
      <c r="H160" s="215">
        <v>96.079999999999998</v>
      </c>
      <c r="I160" s="216"/>
      <c r="J160" s="217">
        <f>ROUND(I160*H160,2)</f>
        <v>0</v>
      </c>
      <c r="K160" s="218"/>
      <c r="L160" s="42"/>
      <c r="M160" s="219" t="s">
        <v>1</v>
      </c>
      <c r="N160" s="220" t="s">
        <v>45</v>
      </c>
      <c r="O160" s="89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3" t="s">
        <v>150</v>
      </c>
      <c r="AT160" s="223" t="s">
        <v>147</v>
      </c>
      <c r="AU160" s="223" t="s">
        <v>92</v>
      </c>
      <c r="AY160" s="15" t="s">
        <v>145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5" t="s">
        <v>85</v>
      </c>
      <c r="BK160" s="224">
        <f>ROUND(I160*H160,2)</f>
        <v>0</v>
      </c>
      <c r="BL160" s="15" t="s">
        <v>150</v>
      </c>
      <c r="BM160" s="223" t="s">
        <v>228</v>
      </c>
    </row>
    <row r="161" s="2" customFormat="1">
      <c r="A161" s="36"/>
      <c r="B161" s="37"/>
      <c r="C161" s="38"/>
      <c r="D161" s="227" t="s">
        <v>172</v>
      </c>
      <c r="E161" s="38"/>
      <c r="F161" s="237" t="s">
        <v>229</v>
      </c>
      <c r="G161" s="38"/>
      <c r="H161" s="38"/>
      <c r="I161" s="238"/>
      <c r="J161" s="38"/>
      <c r="K161" s="38"/>
      <c r="L161" s="42"/>
      <c r="M161" s="239"/>
      <c r="N161" s="240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172</v>
      </c>
      <c r="AU161" s="15" t="s">
        <v>92</v>
      </c>
    </row>
    <row r="162" s="13" customFormat="1">
      <c r="A162" s="13"/>
      <c r="B162" s="225"/>
      <c r="C162" s="226"/>
      <c r="D162" s="227" t="s">
        <v>152</v>
      </c>
      <c r="E162" s="228" t="s">
        <v>1</v>
      </c>
      <c r="F162" s="229" t="s">
        <v>107</v>
      </c>
      <c r="G162" s="226"/>
      <c r="H162" s="230">
        <v>96.079999999999998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152</v>
      </c>
      <c r="AU162" s="236" t="s">
        <v>92</v>
      </c>
      <c r="AV162" s="13" t="s">
        <v>92</v>
      </c>
      <c r="AW162" s="13" t="s">
        <v>36</v>
      </c>
      <c r="AX162" s="13" t="s">
        <v>85</v>
      </c>
      <c r="AY162" s="236" t="s">
        <v>145</v>
      </c>
    </row>
    <row r="163" s="2" customFormat="1" ht="16.5" customHeight="1">
      <c r="A163" s="36"/>
      <c r="B163" s="37"/>
      <c r="C163" s="211" t="s">
        <v>230</v>
      </c>
      <c r="D163" s="211" t="s">
        <v>147</v>
      </c>
      <c r="E163" s="212" t="s">
        <v>231</v>
      </c>
      <c r="F163" s="213" t="s">
        <v>232</v>
      </c>
      <c r="G163" s="214" t="s">
        <v>89</v>
      </c>
      <c r="H163" s="215">
        <v>65.640000000000001</v>
      </c>
      <c r="I163" s="216"/>
      <c r="J163" s="217">
        <f>ROUND(I163*H163,2)</f>
        <v>0</v>
      </c>
      <c r="K163" s="218"/>
      <c r="L163" s="42"/>
      <c r="M163" s="219" t="s">
        <v>1</v>
      </c>
      <c r="N163" s="220" t="s">
        <v>45</v>
      </c>
      <c r="O163" s="89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3" t="s">
        <v>150</v>
      </c>
      <c r="AT163" s="223" t="s">
        <v>147</v>
      </c>
      <c r="AU163" s="223" t="s">
        <v>92</v>
      </c>
      <c r="AY163" s="15" t="s">
        <v>145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5" t="s">
        <v>85</v>
      </c>
      <c r="BK163" s="224">
        <f>ROUND(I163*H163,2)</f>
        <v>0</v>
      </c>
      <c r="BL163" s="15" t="s">
        <v>150</v>
      </c>
      <c r="BM163" s="223" t="s">
        <v>233</v>
      </c>
    </row>
    <row r="164" s="2" customFormat="1">
      <c r="A164" s="36"/>
      <c r="B164" s="37"/>
      <c r="C164" s="38"/>
      <c r="D164" s="227" t="s">
        <v>172</v>
      </c>
      <c r="E164" s="38"/>
      <c r="F164" s="237" t="s">
        <v>234</v>
      </c>
      <c r="G164" s="38"/>
      <c r="H164" s="38"/>
      <c r="I164" s="238"/>
      <c r="J164" s="38"/>
      <c r="K164" s="38"/>
      <c r="L164" s="42"/>
      <c r="M164" s="239"/>
      <c r="N164" s="240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172</v>
      </c>
      <c r="AU164" s="15" t="s">
        <v>92</v>
      </c>
    </row>
    <row r="165" s="13" customFormat="1">
      <c r="A165" s="13"/>
      <c r="B165" s="225"/>
      <c r="C165" s="226"/>
      <c r="D165" s="227" t="s">
        <v>152</v>
      </c>
      <c r="E165" s="228" t="s">
        <v>1</v>
      </c>
      <c r="F165" s="229" t="s">
        <v>216</v>
      </c>
      <c r="G165" s="226"/>
      <c r="H165" s="230">
        <v>65.640000000000001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152</v>
      </c>
      <c r="AU165" s="236" t="s">
        <v>92</v>
      </c>
      <c r="AV165" s="13" t="s">
        <v>92</v>
      </c>
      <c r="AW165" s="13" t="s">
        <v>36</v>
      </c>
      <c r="AX165" s="13" t="s">
        <v>85</v>
      </c>
      <c r="AY165" s="236" t="s">
        <v>145</v>
      </c>
    </row>
    <row r="166" s="2" customFormat="1" ht="33" customHeight="1">
      <c r="A166" s="36"/>
      <c r="B166" s="37"/>
      <c r="C166" s="211" t="s">
        <v>7</v>
      </c>
      <c r="D166" s="211" t="s">
        <v>147</v>
      </c>
      <c r="E166" s="212" t="s">
        <v>235</v>
      </c>
      <c r="F166" s="213" t="s">
        <v>236</v>
      </c>
      <c r="G166" s="214" t="s">
        <v>102</v>
      </c>
      <c r="H166" s="215">
        <v>261.10000000000002</v>
      </c>
      <c r="I166" s="216"/>
      <c r="J166" s="217">
        <f>ROUND(I166*H166,2)</f>
        <v>0</v>
      </c>
      <c r="K166" s="218"/>
      <c r="L166" s="42"/>
      <c r="M166" s="219" t="s">
        <v>1</v>
      </c>
      <c r="N166" s="220" t="s">
        <v>45</v>
      </c>
      <c r="O166" s="89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3" t="s">
        <v>150</v>
      </c>
      <c r="AT166" s="223" t="s">
        <v>147</v>
      </c>
      <c r="AU166" s="223" t="s">
        <v>92</v>
      </c>
      <c r="AY166" s="15" t="s">
        <v>145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5" t="s">
        <v>85</v>
      </c>
      <c r="BK166" s="224">
        <f>ROUND(I166*H166,2)</f>
        <v>0</v>
      </c>
      <c r="BL166" s="15" t="s">
        <v>150</v>
      </c>
      <c r="BM166" s="223" t="s">
        <v>237</v>
      </c>
    </row>
    <row r="167" s="13" customFormat="1">
      <c r="A167" s="13"/>
      <c r="B167" s="225"/>
      <c r="C167" s="226"/>
      <c r="D167" s="227" t="s">
        <v>152</v>
      </c>
      <c r="E167" s="228" t="s">
        <v>1</v>
      </c>
      <c r="F167" s="229" t="s">
        <v>238</v>
      </c>
      <c r="G167" s="226"/>
      <c r="H167" s="230">
        <v>261.10000000000002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152</v>
      </c>
      <c r="AU167" s="236" t="s">
        <v>92</v>
      </c>
      <c r="AV167" s="13" t="s">
        <v>92</v>
      </c>
      <c r="AW167" s="13" t="s">
        <v>36</v>
      </c>
      <c r="AX167" s="13" t="s">
        <v>85</v>
      </c>
      <c r="AY167" s="236" t="s">
        <v>145</v>
      </c>
    </row>
    <row r="168" s="2" customFormat="1" ht="24.15" customHeight="1">
      <c r="A168" s="36"/>
      <c r="B168" s="37"/>
      <c r="C168" s="211" t="s">
        <v>239</v>
      </c>
      <c r="D168" s="211" t="s">
        <v>147</v>
      </c>
      <c r="E168" s="212" t="s">
        <v>240</v>
      </c>
      <c r="F168" s="213" t="s">
        <v>241</v>
      </c>
      <c r="G168" s="214" t="s">
        <v>102</v>
      </c>
      <c r="H168" s="215">
        <v>141.09999999999999</v>
      </c>
      <c r="I168" s="216"/>
      <c r="J168" s="217">
        <f>ROUND(I168*H168,2)</f>
        <v>0</v>
      </c>
      <c r="K168" s="218"/>
      <c r="L168" s="42"/>
      <c r="M168" s="219" t="s">
        <v>1</v>
      </c>
      <c r="N168" s="220" t="s">
        <v>45</v>
      </c>
      <c r="O168" s="89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3" t="s">
        <v>150</v>
      </c>
      <c r="AT168" s="223" t="s">
        <v>147</v>
      </c>
      <c r="AU168" s="223" t="s">
        <v>92</v>
      </c>
      <c r="AY168" s="15" t="s">
        <v>145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5" t="s">
        <v>85</v>
      </c>
      <c r="BK168" s="224">
        <f>ROUND(I168*H168,2)</f>
        <v>0</v>
      </c>
      <c r="BL168" s="15" t="s">
        <v>150</v>
      </c>
      <c r="BM168" s="223" t="s">
        <v>242</v>
      </c>
    </row>
    <row r="169" s="13" customFormat="1">
      <c r="A169" s="13"/>
      <c r="B169" s="225"/>
      <c r="C169" s="226"/>
      <c r="D169" s="227" t="s">
        <v>152</v>
      </c>
      <c r="E169" s="228" t="s">
        <v>1</v>
      </c>
      <c r="F169" s="229" t="s">
        <v>243</v>
      </c>
      <c r="G169" s="226"/>
      <c r="H169" s="230">
        <v>141.09999999999999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152</v>
      </c>
      <c r="AU169" s="236" t="s">
        <v>92</v>
      </c>
      <c r="AV169" s="13" t="s">
        <v>92</v>
      </c>
      <c r="AW169" s="13" t="s">
        <v>36</v>
      </c>
      <c r="AX169" s="13" t="s">
        <v>85</v>
      </c>
      <c r="AY169" s="236" t="s">
        <v>145</v>
      </c>
    </row>
    <row r="170" s="2" customFormat="1" ht="16.5" customHeight="1">
      <c r="A170" s="36"/>
      <c r="B170" s="37"/>
      <c r="C170" s="241" t="s">
        <v>244</v>
      </c>
      <c r="D170" s="241" t="s">
        <v>245</v>
      </c>
      <c r="E170" s="242" t="s">
        <v>246</v>
      </c>
      <c r="F170" s="243" t="s">
        <v>247</v>
      </c>
      <c r="G170" s="244" t="s">
        <v>248</v>
      </c>
      <c r="H170" s="245">
        <v>4.2329999999999997</v>
      </c>
      <c r="I170" s="246"/>
      <c r="J170" s="247">
        <f>ROUND(I170*H170,2)</f>
        <v>0</v>
      </c>
      <c r="K170" s="248"/>
      <c r="L170" s="249"/>
      <c r="M170" s="250" t="s">
        <v>1</v>
      </c>
      <c r="N170" s="251" t="s">
        <v>45</v>
      </c>
      <c r="O170" s="89"/>
      <c r="P170" s="221">
        <f>O170*H170</f>
        <v>0</v>
      </c>
      <c r="Q170" s="221">
        <v>0.001</v>
      </c>
      <c r="R170" s="221">
        <f>Q170*H170</f>
        <v>0.0042329999999999998</v>
      </c>
      <c r="S170" s="221">
        <v>0</v>
      </c>
      <c r="T170" s="22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3" t="s">
        <v>178</v>
      </c>
      <c r="AT170" s="223" t="s">
        <v>245</v>
      </c>
      <c r="AU170" s="223" t="s">
        <v>92</v>
      </c>
      <c r="AY170" s="15" t="s">
        <v>145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5" t="s">
        <v>85</v>
      </c>
      <c r="BK170" s="224">
        <f>ROUND(I170*H170,2)</f>
        <v>0</v>
      </c>
      <c r="BL170" s="15" t="s">
        <v>150</v>
      </c>
      <c r="BM170" s="223" t="s">
        <v>249</v>
      </c>
    </row>
    <row r="171" s="13" customFormat="1">
      <c r="A171" s="13"/>
      <c r="B171" s="225"/>
      <c r="C171" s="226"/>
      <c r="D171" s="227" t="s">
        <v>152</v>
      </c>
      <c r="E171" s="226"/>
      <c r="F171" s="229" t="s">
        <v>250</v>
      </c>
      <c r="G171" s="226"/>
      <c r="H171" s="230">
        <v>4.2329999999999997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152</v>
      </c>
      <c r="AU171" s="236" t="s">
        <v>92</v>
      </c>
      <c r="AV171" s="13" t="s">
        <v>92</v>
      </c>
      <c r="AW171" s="13" t="s">
        <v>4</v>
      </c>
      <c r="AX171" s="13" t="s">
        <v>85</v>
      </c>
      <c r="AY171" s="236" t="s">
        <v>145</v>
      </c>
    </row>
    <row r="172" s="2" customFormat="1" ht="24.15" customHeight="1">
      <c r="A172" s="36"/>
      <c r="B172" s="37"/>
      <c r="C172" s="211" t="s">
        <v>251</v>
      </c>
      <c r="D172" s="211" t="s">
        <v>147</v>
      </c>
      <c r="E172" s="212" t="s">
        <v>252</v>
      </c>
      <c r="F172" s="213" t="s">
        <v>253</v>
      </c>
      <c r="G172" s="214" t="s">
        <v>102</v>
      </c>
      <c r="H172" s="215">
        <v>120</v>
      </c>
      <c r="I172" s="216"/>
      <c r="J172" s="217">
        <f>ROUND(I172*H172,2)</f>
        <v>0</v>
      </c>
      <c r="K172" s="218"/>
      <c r="L172" s="42"/>
      <c r="M172" s="219" t="s">
        <v>1</v>
      </c>
      <c r="N172" s="220" t="s">
        <v>45</v>
      </c>
      <c r="O172" s="89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3" t="s">
        <v>150</v>
      </c>
      <c r="AT172" s="223" t="s">
        <v>147</v>
      </c>
      <c r="AU172" s="223" t="s">
        <v>92</v>
      </c>
      <c r="AY172" s="15" t="s">
        <v>145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5" t="s">
        <v>85</v>
      </c>
      <c r="BK172" s="224">
        <f>ROUND(I172*H172,2)</f>
        <v>0</v>
      </c>
      <c r="BL172" s="15" t="s">
        <v>150</v>
      </c>
      <c r="BM172" s="223" t="s">
        <v>254</v>
      </c>
    </row>
    <row r="173" s="13" customFormat="1">
      <c r="A173" s="13"/>
      <c r="B173" s="225"/>
      <c r="C173" s="226"/>
      <c r="D173" s="227" t="s">
        <v>152</v>
      </c>
      <c r="E173" s="228" t="s">
        <v>1</v>
      </c>
      <c r="F173" s="229" t="s">
        <v>191</v>
      </c>
      <c r="G173" s="226"/>
      <c r="H173" s="230">
        <v>120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152</v>
      </c>
      <c r="AU173" s="236" t="s">
        <v>92</v>
      </c>
      <c r="AV173" s="13" t="s">
        <v>92</v>
      </c>
      <c r="AW173" s="13" t="s">
        <v>36</v>
      </c>
      <c r="AX173" s="13" t="s">
        <v>85</v>
      </c>
      <c r="AY173" s="236" t="s">
        <v>145</v>
      </c>
    </row>
    <row r="174" s="2" customFormat="1" ht="16.5" customHeight="1">
      <c r="A174" s="36"/>
      <c r="B174" s="37"/>
      <c r="C174" s="241" t="s">
        <v>255</v>
      </c>
      <c r="D174" s="241" t="s">
        <v>245</v>
      </c>
      <c r="E174" s="242" t="s">
        <v>256</v>
      </c>
      <c r="F174" s="243" t="s">
        <v>257</v>
      </c>
      <c r="G174" s="244" t="s">
        <v>248</v>
      </c>
      <c r="H174" s="245">
        <v>3.6000000000000001</v>
      </c>
      <c r="I174" s="246"/>
      <c r="J174" s="247">
        <f>ROUND(I174*H174,2)</f>
        <v>0</v>
      </c>
      <c r="K174" s="248"/>
      <c r="L174" s="249"/>
      <c r="M174" s="250" t="s">
        <v>1</v>
      </c>
      <c r="N174" s="251" t="s">
        <v>45</v>
      </c>
      <c r="O174" s="89"/>
      <c r="P174" s="221">
        <f>O174*H174</f>
        <v>0</v>
      </c>
      <c r="Q174" s="221">
        <v>0.001</v>
      </c>
      <c r="R174" s="221">
        <f>Q174*H174</f>
        <v>0.0036000000000000003</v>
      </c>
      <c r="S174" s="221">
        <v>0</v>
      </c>
      <c r="T174" s="22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3" t="s">
        <v>178</v>
      </c>
      <c r="AT174" s="223" t="s">
        <v>245</v>
      </c>
      <c r="AU174" s="223" t="s">
        <v>92</v>
      </c>
      <c r="AY174" s="15" t="s">
        <v>145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5" t="s">
        <v>85</v>
      </c>
      <c r="BK174" s="224">
        <f>ROUND(I174*H174,2)</f>
        <v>0</v>
      </c>
      <c r="BL174" s="15" t="s">
        <v>150</v>
      </c>
      <c r="BM174" s="223" t="s">
        <v>258</v>
      </c>
    </row>
    <row r="175" s="13" customFormat="1">
      <c r="A175" s="13"/>
      <c r="B175" s="225"/>
      <c r="C175" s="226"/>
      <c r="D175" s="227" t="s">
        <v>152</v>
      </c>
      <c r="E175" s="226"/>
      <c r="F175" s="229" t="s">
        <v>259</v>
      </c>
      <c r="G175" s="226"/>
      <c r="H175" s="230">
        <v>3.6000000000000001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152</v>
      </c>
      <c r="AU175" s="236" t="s">
        <v>92</v>
      </c>
      <c r="AV175" s="13" t="s">
        <v>92</v>
      </c>
      <c r="AW175" s="13" t="s">
        <v>4</v>
      </c>
      <c r="AX175" s="13" t="s">
        <v>85</v>
      </c>
      <c r="AY175" s="236" t="s">
        <v>145</v>
      </c>
    </row>
    <row r="176" s="2" customFormat="1" ht="21.75" customHeight="1">
      <c r="A176" s="36"/>
      <c r="B176" s="37"/>
      <c r="C176" s="211" t="s">
        <v>260</v>
      </c>
      <c r="D176" s="211" t="s">
        <v>147</v>
      </c>
      <c r="E176" s="212" t="s">
        <v>261</v>
      </c>
      <c r="F176" s="213" t="s">
        <v>262</v>
      </c>
      <c r="G176" s="214" t="s">
        <v>156</v>
      </c>
      <c r="H176" s="215">
        <v>1</v>
      </c>
      <c r="I176" s="216"/>
      <c r="J176" s="217">
        <f>ROUND(I176*H176,2)</f>
        <v>0</v>
      </c>
      <c r="K176" s="218"/>
      <c r="L176" s="42"/>
      <c r="M176" s="219" t="s">
        <v>1</v>
      </c>
      <c r="N176" s="220" t="s">
        <v>45</v>
      </c>
      <c r="O176" s="89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3" t="s">
        <v>263</v>
      </c>
      <c r="AT176" s="223" t="s">
        <v>147</v>
      </c>
      <c r="AU176" s="223" t="s">
        <v>92</v>
      </c>
      <c r="AY176" s="15" t="s">
        <v>145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5" t="s">
        <v>85</v>
      </c>
      <c r="BK176" s="224">
        <f>ROUND(I176*H176,2)</f>
        <v>0</v>
      </c>
      <c r="BL176" s="15" t="s">
        <v>263</v>
      </c>
      <c r="BM176" s="223" t="s">
        <v>264</v>
      </c>
    </row>
    <row r="177" s="2" customFormat="1" ht="16.5" customHeight="1">
      <c r="A177" s="36"/>
      <c r="B177" s="37"/>
      <c r="C177" s="211" t="s">
        <v>265</v>
      </c>
      <c r="D177" s="211" t="s">
        <v>147</v>
      </c>
      <c r="E177" s="212" t="s">
        <v>266</v>
      </c>
      <c r="F177" s="213" t="s">
        <v>267</v>
      </c>
      <c r="G177" s="214" t="s">
        <v>268</v>
      </c>
      <c r="H177" s="215">
        <v>1</v>
      </c>
      <c r="I177" s="216"/>
      <c r="J177" s="217">
        <f>ROUND(I177*H177,2)</f>
        <v>0</v>
      </c>
      <c r="K177" s="218"/>
      <c r="L177" s="42"/>
      <c r="M177" s="219" t="s">
        <v>1</v>
      </c>
      <c r="N177" s="220" t="s">
        <v>45</v>
      </c>
      <c r="O177" s="89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3" t="s">
        <v>263</v>
      </c>
      <c r="AT177" s="223" t="s">
        <v>147</v>
      </c>
      <c r="AU177" s="223" t="s">
        <v>92</v>
      </c>
      <c r="AY177" s="15" t="s">
        <v>145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5" t="s">
        <v>85</v>
      </c>
      <c r="BK177" s="224">
        <f>ROUND(I177*H177,2)</f>
        <v>0</v>
      </c>
      <c r="BL177" s="15" t="s">
        <v>263</v>
      </c>
      <c r="BM177" s="223" t="s">
        <v>269</v>
      </c>
    </row>
    <row r="178" s="2" customFormat="1">
      <c r="A178" s="36"/>
      <c r="B178" s="37"/>
      <c r="C178" s="38"/>
      <c r="D178" s="227" t="s">
        <v>172</v>
      </c>
      <c r="E178" s="38"/>
      <c r="F178" s="237" t="s">
        <v>270</v>
      </c>
      <c r="G178" s="38"/>
      <c r="H178" s="38"/>
      <c r="I178" s="238"/>
      <c r="J178" s="38"/>
      <c r="K178" s="38"/>
      <c r="L178" s="42"/>
      <c r="M178" s="239"/>
      <c r="N178" s="240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172</v>
      </c>
      <c r="AU178" s="15" t="s">
        <v>92</v>
      </c>
    </row>
    <row r="179" s="2" customFormat="1" ht="16.5" customHeight="1">
      <c r="A179" s="36"/>
      <c r="B179" s="37"/>
      <c r="C179" s="211" t="s">
        <v>271</v>
      </c>
      <c r="D179" s="211" t="s">
        <v>147</v>
      </c>
      <c r="E179" s="212" t="s">
        <v>272</v>
      </c>
      <c r="F179" s="213" t="s">
        <v>273</v>
      </c>
      <c r="G179" s="214" t="s">
        <v>156</v>
      </c>
      <c r="H179" s="215">
        <v>6</v>
      </c>
      <c r="I179" s="216"/>
      <c r="J179" s="217">
        <f>ROUND(I179*H179,2)</f>
        <v>0</v>
      </c>
      <c r="K179" s="218"/>
      <c r="L179" s="42"/>
      <c r="M179" s="219" t="s">
        <v>1</v>
      </c>
      <c r="N179" s="220" t="s">
        <v>45</v>
      </c>
      <c r="O179" s="89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3" t="s">
        <v>274</v>
      </c>
      <c r="AT179" s="223" t="s">
        <v>147</v>
      </c>
      <c r="AU179" s="223" t="s">
        <v>92</v>
      </c>
      <c r="AY179" s="15" t="s">
        <v>145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5" t="s">
        <v>85</v>
      </c>
      <c r="BK179" s="224">
        <f>ROUND(I179*H179,2)</f>
        <v>0</v>
      </c>
      <c r="BL179" s="15" t="s">
        <v>274</v>
      </c>
      <c r="BM179" s="223" t="s">
        <v>275</v>
      </c>
    </row>
    <row r="180" s="2" customFormat="1">
      <c r="A180" s="36"/>
      <c r="B180" s="37"/>
      <c r="C180" s="38"/>
      <c r="D180" s="227" t="s">
        <v>172</v>
      </c>
      <c r="E180" s="38"/>
      <c r="F180" s="237" t="s">
        <v>276</v>
      </c>
      <c r="G180" s="38"/>
      <c r="H180" s="38"/>
      <c r="I180" s="238"/>
      <c r="J180" s="38"/>
      <c r="K180" s="38"/>
      <c r="L180" s="42"/>
      <c r="M180" s="239"/>
      <c r="N180" s="240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172</v>
      </c>
      <c r="AU180" s="15" t="s">
        <v>92</v>
      </c>
    </row>
    <row r="181" s="2" customFormat="1" ht="37.8" customHeight="1">
      <c r="A181" s="36"/>
      <c r="B181" s="37"/>
      <c r="C181" s="211" t="s">
        <v>277</v>
      </c>
      <c r="D181" s="211" t="s">
        <v>147</v>
      </c>
      <c r="E181" s="212" t="s">
        <v>278</v>
      </c>
      <c r="F181" s="213" t="s">
        <v>279</v>
      </c>
      <c r="G181" s="214" t="s">
        <v>268</v>
      </c>
      <c r="H181" s="215">
        <v>1</v>
      </c>
      <c r="I181" s="216"/>
      <c r="J181" s="217">
        <f>ROUND(I181*H181,2)</f>
        <v>0</v>
      </c>
      <c r="K181" s="218"/>
      <c r="L181" s="42"/>
      <c r="M181" s="219" t="s">
        <v>1</v>
      </c>
      <c r="N181" s="220" t="s">
        <v>45</v>
      </c>
      <c r="O181" s="89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3" t="s">
        <v>274</v>
      </c>
      <c r="AT181" s="223" t="s">
        <v>147</v>
      </c>
      <c r="AU181" s="223" t="s">
        <v>92</v>
      </c>
      <c r="AY181" s="15" t="s">
        <v>145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5" t="s">
        <v>85</v>
      </c>
      <c r="BK181" s="224">
        <f>ROUND(I181*H181,2)</f>
        <v>0</v>
      </c>
      <c r="BL181" s="15" t="s">
        <v>274</v>
      </c>
      <c r="BM181" s="223" t="s">
        <v>280</v>
      </c>
    </row>
    <row r="182" s="2" customFormat="1">
      <c r="A182" s="36"/>
      <c r="B182" s="37"/>
      <c r="C182" s="38"/>
      <c r="D182" s="227" t="s">
        <v>172</v>
      </c>
      <c r="E182" s="38"/>
      <c r="F182" s="237" t="s">
        <v>281</v>
      </c>
      <c r="G182" s="38"/>
      <c r="H182" s="38"/>
      <c r="I182" s="238"/>
      <c r="J182" s="38"/>
      <c r="K182" s="38"/>
      <c r="L182" s="42"/>
      <c r="M182" s="239"/>
      <c r="N182" s="240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172</v>
      </c>
      <c r="AU182" s="15" t="s">
        <v>92</v>
      </c>
    </row>
    <row r="183" s="12" customFormat="1" ht="22.8" customHeight="1">
      <c r="A183" s="12"/>
      <c r="B183" s="195"/>
      <c r="C183" s="196"/>
      <c r="D183" s="197" t="s">
        <v>79</v>
      </c>
      <c r="E183" s="209" t="s">
        <v>150</v>
      </c>
      <c r="F183" s="209" t="s">
        <v>282</v>
      </c>
      <c r="G183" s="196"/>
      <c r="H183" s="196"/>
      <c r="I183" s="199"/>
      <c r="J183" s="210">
        <f>BK183</f>
        <v>0</v>
      </c>
      <c r="K183" s="196"/>
      <c r="L183" s="201"/>
      <c r="M183" s="202"/>
      <c r="N183" s="203"/>
      <c r="O183" s="203"/>
      <c r="P183" s="204">
        <f>SUM(P184:P190)</f>
        <v>0</v>
      </c>
      <c r="Q183" s="203"/>
      <c r="R183" s="204">
        <f>SUM(R184:R190)</f>
        <v>1128.5908815999999</v>
      </c>
      <c r="S183" s="203"/>
      <c r="T183" s="205">
        <f>SUM(T184:T190)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6" t="s">
        <v>85</v>
      </c>
      <c r="AT183" s="207" t="s">
        <v>79</v>
      </c>
      <c r="AU183" s="207" t="s">
        <v>85</v>
      </c>
      <c r="AY183" s="206" t="s">
        <v>145</v>
      </c>
      <c r="BK183" s="208">
        <f>SUM(BK184:BK190)</f>
        <v>0</v>
      </c>
    </row>
    <row r="184" s="2" customFormat="1" ht="24.15" customHeight="1">
      <c r="A184" s="36"/>
      <c r="B184" s="37"/>
      <c r="C184" s="211" t="s">
        <v>283</v>
      </c>
      <c r="D184" s="211" t="s">
        <v>147</v>
      </c>
      <c r="E184" s="212" t="s">
        <v>284</v>
      </c>
      <c r="F184" s="213" t="s">
        <v>285</v>
      </c>
      <c r="G184" s="214" t="s">
        <v>89</v>
      </c>
      <c r="H184" s="215">
        <v>427.76999999999998</v>
      </c>
      <c r="I184" s="216"/>
      <c r="J184" s="217">
        <f>ROUND(I184*H184,2)</f>
        <v>0</v>
      </c>
      <c r="K184" s="218"/>
      <c r="L184" s="42"/>
      <c r="M184" s="219" t="s">
        <v>1</v>
      </c>
      <c r="N184" s="220" t="s">
        <v>45</v>
      </c>
      <c r="O184" s="89"/>
      <c r="P184" s="221">
        <f>O184*H184</f>
        <v>0</v>
      </c>
      <c r="Q184" s="221">
        <v>2.13408</v>
      </c>
      <c r="R184" s="221">
        <f>Q184*H184</f>
        <v>912.8954015999999</v>
      </c>
      <c r="S184" s="221">
        <v>0</v>
      </c>
      <c r="T184" s="22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3" t="s">
        <v>150</v>
      </c>
      <c r="AT184" s="223" t="s">
        <v>147</v>
      </c>
      <c r="AU184" s="223" t="s">
        <v>92</v>
      </c>
      <c r="AY184" s="15" t="s">
        <v>145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5" t="s">
        <v>85</v>
      </c>
      <c r="BK184" s="224">
        <f>ROUND(I184*H184,2)</f>
        <v>0</v>
      </c>
      <c r="BL184" s="15" t="s">
        <v>150</v>
      </c>
      <c r="BM184" s="223" t="s">
        <v>286</v>
      </c>
    </row>
    <row r="185" s="2" customFormat="1">
      <c r="A185" s="36"/>
      <c r="B185" s="37"/>
      <c r="C185" s="38"/>
      <c r="D185" s="227" t="s">
        <v>172</v>
      </c>
      <c r="E185" s="38"/>
      <c r="F185" s="237" t="s">
        <v>287</v>
      </c>
      <c r="G185" s="38"/>
      <c r="H185" s="38"/>
      <c r="I185" s="238"/>
      <c r="J185" s="38"/>
      <c r="K185" s="38"/>
      <c r="L185" s="42"/>
      <c r="M185" s="239"/>
      <c r="N185" s="240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172</v>
      </c>
      <c r="AU185" s="15" t="s">
        <v>92</v>
      </c>
    </row>
    <row r="186" s="13" customFormat="1">
      <c r="A186" s="13"/>
      <c r="B186" s="225"/>
      <c r="C186" s="226"/>
      <c r="D186" s="227" t="s">
        <v>152</v>
      </c>
      <c r="E186" s="228" t="s">
        <v>1</v>
      </c>
      <c r="F186" s="229" t="s">
        <v>288</v>
      </c>
      <c r="G186" s="226"/>
      <c r="H186" s="230">
        <v>427.76999999999998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152</v>
      </c>
      <c r="AU186" s="236" t="s">
        <v>92</v>
      </c>
      <c r="AV186" s="13" t="s">
        <v>92</v>
      </c>
      <c r="AW186" s="13" t="s">
        <v>36</v>
      </c>
      <c r="AX186" s="13" t="s">
        <v>85</v>
      </c>
      <c r="AY186" s="236" t="s">
        <v>145</v>
      </c>
    </row>
    <row r="187" s="2" customFormat="1" ht="24.15" customHeight="1">
      <c r="A187" s="36"/>
      <c r="B187" s="37"/>
      <c r="C187" s="211" t="s">
        <v>289</v>
      </c>
      <c r="D187" s="211" t="s">
        <v>147</v>
      </c>
      <c r="E187" s="212" t="s">
        <v>290</v>
      </c>
      <c r="F187" s="213" t="s">
        <v>291</v>
      </c>
      <c r="G187" s="214" t="s">
        <v>89</v>
      </c>
      <c r="H187" s="215">
        <v>107.74</v>
      </c>
      <c r="I187" s="216"/>
      <c r="J187" s="217">
        <f>ROUND(I187*H187,2)</f>
        <v>0</v>
      </c>
      <c r="K187" s="218"/>
      <c r="L187" s="42"/>
      <c r="M187" s="219" t="s">
        <v>1</v>
      </c>
      <c r="N187" s="220" t="s">
        <v>45</v>
      </c>
      <c r="O187" s="89"/>
      <c r="P187" s="221">
        <f>O187*H187</f>
        <v>0</v>
      </c>
      <c r="Q187" s="221">
        <v>2.0019999999999998</v>
      </c>
      <c r="R187" s="221">
        <f>Q187*H187</f>
        <v>215.69547999999998</v>
      </c>
      <c r="S187" s="221">
        <v>0</v>
      </c>
      <c r="T187" s="22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3" t="s">
        <v>150</v>
      </c>
      <c r="AT187" s="223" t="s">
        <v>147</v>
      </c>
      <c r="AU187" s="223" t="s">
        <v>92</v>
      </c>
      <c r="AY187" s="15" t="s">
        <v>145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5" t="s">
        <v>85</v>
      </c>
      <c r="BK187" s="224">
        <f>ROUND(I187*H187,2)</f>
        <v>0</v>
      </c>
      <c r="BL187" s="15" t="s">
        <v>150</v>
      </c>
      <c r="BM187" s="223" t="s">
        <v>292</v>
      </c>
    </row>
    <row r="188" s="2" customFormat="1">
      <c r="A188" s="36"/>
      <c r="B188" s="37"/>
      <c r="C188" s="38"/>
      <c r="D188" s="227" t="s">
        <v>172</v>
      </c>
      <c r="E188" s="38"/>
      <c r="F188" s="237" t="s">
        <v>293</v>
      </c>
      <c r="G188" s="38"/>
      <c r="H188" s="38"/>
      <c r="I188" s="238"/>
      <c r="J188" s="38"/>
      <c r="K188" s="38"/>
      <c r="L188" s="42"/>
      <c r="M188" s="239"/>
      <c r="N188" s="240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172</v>
      </c>
      <c r="AU188" s="15" t="s">
        <v>92</v>
      </c>
    </row>
    <row r="189" s="13" customFormat="1">
      <c r="A189" s="13"/>
      <c r="B189" s="225"/>
      <c r="C189" s="226"/>
      <c r="D189" s="227" t="s">
        <v>152</v>
      </c>
      <c r="E189" s="228" t="s">
        <v>1</v>
      </c>
      <c r="F189" s="229" t="s">
        <v>97</v>
      </c>
      <c r="G189" s="226"/>
      <c r="H189" s="230">
        <v>107.74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152</v>
      </c>
      <c r="AU189" s="236" t="s">
        <v>92</v>
      </c>
      <c r="AV189" s="13" t="s">
        <v>92</v>
      </c>
      <c r="AW189" s="13" t="s">
        <v>36</v>
      </c>
      <c r="AX189" s="13" t="s">
        <v>85</v>
      </c>
      <c r="AY189" s="236" t="s">
        <v>145</v>
      </c>
    </row>
    <row r="190" s="2" customFormat="1" ht="24.15" customHeight="1">
      <c r="A190" s="36"/>
      <c r="B190" s="37"/>
      <c r="C190" s="211" t="s">
        <v>294</v>
      </c>
      <c r="D190" s="211" t="s">
        <v>147</v>
      </c>
      <c r="E190" s="212" t="s">
        <v>295</v>
      </c>
      <c r="F190" s="213" t="s">
        <v>296</v>
      </c>
      <c r="G190" s="214" t="s">
        <v>102</v>
      </c>
      <c r="H190" s="215">
        <v>536.99000000000001</v>
      </c>
      <c r="I190" s="216"/>
      <c r="J190" s="217">
        <f>ROUND(I190*H190,2)</f>
        <v>0</v>
      </c>
      <c r="K190" s="218"/>
      <c r="L190" s="42"/>
      <c r="M190" s="219" t="s">
        <v>1</v>
      </c>
      <c r="N190" s="220" t="s">
        <v>45</v>
      </c>
      <c r="O190" s="89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3" t="s">
        <v>150</v>
      </c>
      <c r="AT190" s="223" t="s">
        <v>147</v>
      </c>
      <c r="AU190" s="223" t="s">
        <v>92</v>
      </c>
      <c r="AY190" s="15" t="s">
        <v>145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5" t="s">
        <v>85</v>
      </c>
      <c r="BK190" s="224">
        <f>ROUND(I190*H190,2)</f>
        <v>0</v>
      </c>
      <c r="BL190" s="15" t="s">
        <v>150</v>
      </c>
      <c r="BM190" s="223" t="s">
        <v>297</v>
      </c>
    </row>
    <row r="191" s="12" customFormat="1" ht="22.8" customHeight="1">
      <c r="A191" s="12"/>
      <c r="B191" s="195"/>
      <c r="C191" s="196"/>
      <c r="D191" s="197" t="s">
        <v>79</v>
      </c>
      <c r="E191" s="209" t="s">
        <v>164</v>
      </c>
      <c r="F191" s="209" t="s">
        <v>298</v>
      </c>
      <c r="G191" s="196"/>
      <c r="H191" s="196"/>
      <c r="I191" s="199"/>
      <c r="J191" s="210">
        <f>BK191</f>
        <v>0</v>
      </c>
      <c r="K191" s="196"/>
      <c r="L191" s="201"/>
      <c r="M191" s="202"/>
      <c r="N191" s="203"/>
      <c r="O191" s="203"/>
      <c r="P191" s="204">
        <f>SUM(P192:P199)</f>
        <v>0</v>
      </c>
      <c r="Q191" s="203"/>
      <c r="R191" s="204">
        <f>SUM(R192:R199)</f>
        <v>340.08000000000004</v>
      </c>
      <c r="S191" s="203"/>
      <c r="T191" s="205">
        <f>SUM(T192:T199)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6" t="s">
        <v>85</v>
      </c>
      <c r="AT191" s="207" t="s">
        <v>79</v>
      </c>
      <c r="AU191" s="207" t="s">
        <v>85</v>
      </c>
      <c r="AY191" s="206" t="s">
        <v>145</v>
      </c>
      <c r="BK191" s="208">
        <f>SUM(BK192:BK199)</f>
        <v>0</v>
      </c>
    </row>
    <row r="192" s="2" customFormat="1" ht="21.75" customHeight="1">
      <c r="A192" s="36"/>
      <c r="B192" s="37"/>
      <c r="C192" s="211" t="s">
        <v>299</v>
      </c>
      <c r="D192" s="211" t="s">
        <v>147</v>
      </c>
      <c r="E192" s="212" t="s">
        <v>300</v>
      </c>
      <c r="F192" s="213" t="s">
        <v>301</v>
      </c>
      <c r="G192" s="214" t="s">
        <v>102</v>
      </c>
      <c r="H192" s="215">
        <v>780</v>
      </c>
      <c r="I192" s="216"/>
      <c r="J192" s="217">
        <f>ROUND(I192*H192,2)</f>
        <v>0</v>
      </c>
      <c r="K192" s="218"/>
      <c r="L192" s="42"/>
      <c r="M192" s="219" t="s">
        <v>1</v>
      </c>
      <c r="N192" s="220" t="s">
        <v>45</v>
      </c>
      <c r="O192" s="89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3" t="s">
        <v>150</v>
      </c>
      <c r="AT192" s="223" t="s">
        <v>147</v>
      </c>
      <c r="AU192" s="223" t="s">
        <v>92</v>
      </c>
      <c r="AY192" s="15" t="s">
        <v>145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5" t="s">
        <v>85</v>
      </c>
      <c r="BK192" s="224">
        <f>ROUND(I192*H192,2)</f>
        <v>0</v>
      </c>
      <c r="BL192" s="15" t="s">
        <v>150</v>
      </c>
      <c r="BM192" s="223" t="s">
        <v>302</v>
      </c>
    </row>
    <row r="193" s="13" customFormat="1">
      <c r="A193" s="13"/>
      <c r="B193" s="225"/>
      <c r="C193" s="226"/>
      <c r="D193" s="227" t="s">
        <v>152</v>
      </c>
      <c r="E193" s="228" t="s">
        <v>1</v>
      </c>
      <c r="F193" s="229" t="s">
        <v>100</v>
      </c>
      <c r="G193" s="226"/>
      <c r="H193" s="230">
        <v>780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152</v>
      </c>
      <c r="AU193" s="236" t="s">
        <v>92</v>
      </c>
      <c r="AV193" s="13" t="s">
        <v>92</v>
      </c>
      <c r="AW193" s="13" t="s">
        <v>36</v>
      </c>
      <c r="AX193" s="13" t="s">
        <v>85</v>
      </c>
      <c r="AY193" s="236" t="s">
        <v>145</v>
      </c>
    </row>
    <row r="194" s="2" customFormat="1" ht="33" customHeight="1">
      <c r="A194" s="36"/>
      <c r="B194" s="37"/>
      <c r="C194" s="211" t="s">
        <v>303</v>
      </c>
      <c r="D194" s="211" t="s">
        <v>147</v>
      </c>
      <c r="E194" s="212" t="s">
        <v>304</v>
      </c>
      <c r="F194" s="213" t="s">
        <v>305</v>
      </c>
      <c r="G194" s="214" t="s">
        <v>102</v>
      </c>
      <c r="H194" s="215">
        <v>780</v>
      </c>
      <c r="I194" s="216"/>
      <c r="J194" s="217">
        <f>ROUND(I194*H194,2)</f>
        <v>0</v>
      </c>
      <c r="K194" s="218"/>
      <c r="L194" s="42"/>
      <c r="M194" s="219" t="s">
        <v>1</v>
      </c>
      <c r="N194" s="220" t="s">
        <v>45</v>
      </c>
      <c r="O194" s="89"/>
      <c r="P194" s="221">
        <f>O194*H194</f>
        <v>0</v>
      </c>
      <c r="Q194" s="221">
        <v>0.083500000000000005</v>
      </c>
      <c r="R194" s="221">
        <f>Q194*H194</f>
        <v>65.13000000000001</v>
      </c>
      <c r="S194" s="221">
        <v>0</v>
      </c>
      <c r="T194" s="222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3" t="s">
        <v>150</v>
      </c>
      <c r="AT194" s="223" t="s">
        <v>147</v>
      </c>
      <c r="AU194" s="223" t="s">
        <v>92</v>
      </c>
      <c r="AY194" s="15" t="s">
        <v>145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5" t="s">
        <v>85</v>
      </c>
      <c r="BK194" s="224">
        <f>ROUND(I194*H194,2)</f>
        <v>0</v>
      </c>
      <c r="BL194" s="15" t="s">
        <v>150</v>
      </c>
      <c r="BM194" s="223" t="s">
        <v>306</v>
      </c>
    </row>
    <row r="195" s="2" customFormat="1">
      <c r="A195" s="36"/>
      <c r="B195" s="37"/>
      <c r="C195" s="38"/>
      <c r="D195" s="227" t="s">
        <v>172</v>
      </c>
      <c r="E195" s="38"/>
      <c r="F195" s="237" t="s">
        <v>307</v>
      </c>
      <c r="G195" s="38"/>
      <c r="H195" s="38"/>
      <c r="I195" s="238"/>
      <c r="J195" s="38"/>
      <c r="K195" s="38"/>
      <c r="L195" s="42"/>
      <c r="M195" s="239"/>
      <c r="N195" s="240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172</v>
      </c>
      <c r="AU195" s="15" t="s">
        <v>92</v>
      </c>
    </row>
    <row r="196" s="13" customFormat="1">
      <c r="A196" s="13"/>
      <c r="B196" s="225"/>
      <c r="C196" s="226"/>
      <c r="D196" s="227" t="s">
        <v>152</v>
      </c>
      <c r="E196" s="228" t="s">
        <v>1</v>
      </c>
      <c r="F196" s="229" t="s">
        <v>100</v>
      </c>
      <c r="G196" s="226"/>
      <c r="H196" s="230">
        <v>780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152</v>
      </c>
      <c r="AU196" s="236" t="s">
        <v>92</v>
      </c>
      <c r="AV196" s="13" t="s">
        <v>92</v>
      </c>
      <c r="AW196" s="13" t="s">
        <v>36</v>
      </c>
      <c r="AX196" s="13" t="s">
        <v>85</v>
      </c>
      <c r="AY196" s="236" t="s">
        <v>145</v>
      </c>
    </row>
    <row r="197" s="2" customFormat="1" ht="16.5" customHeight="1">
      <c r="A197" s="36"/>
      <c r="B197" s="37"/>
      <c r="C197" s="241" t="s">
        <v>308</v>
      </c>
      <c r="D197" s="241" t="s">
        <v>245</v>
      </c>
      <c r="E197" s="242" t="s">
        <v>309</v>
      </c>
      <c r="F197" s="243" t="s">
        <v>310</v>
      </c>
      <c r="G197" s="244" t="s">
        <v>156</v>
      </c>
      <c r="H197" s="245">
        <v>130</v>
      </c>
      <c r="I197" s="246"/>
      <c r="J197" s="247">
        <f>ROUND(I197*H197,2)</f>
        <v>0</v>
      </c>
      <c r="K197" s="248"/>
      <c r="L197" s="249"/>
      <c r="M197" s="250" t="s">
        <v>1</v>
      </c>
      <c r="N197" s="251" t="s">
        <v>45</v>
      </c>
      <c r="O197" s="89"/>
      <c r="P197" s="221">
        <f>O197*H197</f>
        <v>0</v>
      </c>
      <c r="Q197" s="221">
        <v>2.1150000000000002</v>
      </c>
      <c r="R197" s="221">
        <f>Q197*H197</f>
        <v>274.95000000000005</v>
      </c>
      <c r="S197" s="221">
        <v>0</v>
      </c>
      <c r="T197" s="222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3" t="s">
        <v>178</v>
      </c>
      <c r="AT197" s="223" t="s">
        <v>245</v>
      </c>
      <c r="AU197" s="223" t="s">
        <v>92</v>
      </c>
      <c r="AY197" s="15" t="s">
        <v>145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5" t="s">
        <v>85</v>
      </c>
      <c r="BK197" s="224">
        <f>ROUND(I197*H197,2)</f>
        <v>0</v>
      </c>
      <c r="BL197" s="15" t="s">
        <v>150</v>
      </c>
      <c r="BM197" s="223" t="s">
        <v>311</v>
      </c>
    </row>
    <row r="198" s="2" customFormat="1">
      <c r="A198" s="36"/>
      <c r="B198" s="37"/>
      <c r="C198" s="38"/>
      <c r="D198" s="227" t="s">
        <v>172</v>
      </c>
      <c r="E198" s="38"/>
      <c r="F198" s="237" t="s">
        <v>312</v>
      </c>
      <c r="G198" s="38"/>
      <c r="H198" s="38"/>
      <c r="I198" s="238"/>
      <c r="J198" s="38"/>
      <c r="K198" s="38"/>
      <c r="L198" s="42"/>
      <c r="M198" s="239"/>
      <c r="N198" s="240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172</v>
      </c>
      <c r="AU198" s="15" t="s">
        <v>92</v>
      </c>
    </row>
    <row r="199" s="13" customFormat="1">
      <c r="A199" s="13"/>
      <c r="B199" s="225"/>
      <c r="C199" s="226"/>
      <c r="D199" s="227" t="s">
        <v>152</v>
      </c>
      <c r="E199" s="228" t="s">
        <v>1</v>
      </c>
      <c r="F199" s="229" t="s">
        <v>313</v>
      </c>
      <c r="G199" s="226"/>
      <c r="H199" s="230">
        <v>130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152</v>
      </c>
      <c r="AU199" s="236" t="s">
        <v>92</v>
      </c>
      <c r="AV199" s="13" t="s">
        <v>92</v>
      </c>
      <c r="AW199" s="13" t="s">
        <v>36</v>
      </c>
      <c r="AX199" s="13" t="s">
        <v>85</v>
      </c>
      <c r="AY199" s="236" t="s">
        <v>145</v>
      </c>
    </row>
    <row r="200" s="12" customFormat="1" ht="22.8" customHeight="1">
      <c r="A200" s="12"/>
      <c r="B200" s="195"/>
      <c r="C200" s="196"/>
      <c r="D200" s="197" t="s">
        <v>79</v>
      </c>
      <c r="E200" s="209" t="s">
        <v>182</v>
      </c>
      <c r="F200" s="209" t="s">
        <v>314</v>
      </c>
      <c r="G200" s="196"/>
      <c r="H200" s="196"/>
      <c r="I200" s="199"/>
      <c r="J200" s="210">
        <f>BK200</f>
        <v>0</v>
      </c>
      <c r="K200" s="196"/>
      <c r="L200" s="201"/>
      <c r="M200" s="202"/>
      <c r="N200" s="203"/>
      <c r="O200" s="203"/>
      <c r="P200" s="204">
        <f>SUM(P201:P203)</f>
        <v>0</v>
      </c>
      <c r="Q200" s="203"/>
      <c r="R200" s="204">
        <f>SUM(R201:R203)</f>
        <v>0.48880000000000001</v>
      </c>
      <c r="S200" s="203"/>
      <c r="T200" s="205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6" t="s">
        <v>85</v>
      </c>
      <c r="AT200" s="207" t="s">
        <v>79</v>
      </c>
      <c r="AU200" s="207" t="s">
        <v>85</v>
      </c>
      <c r="AY200" s="206" t="s">
        <v>145</v>
      </c>
      <c r="BK200" s="208">
        <f>SUM(BK201:BK203)</f>
        <v>0</v>
      </c>
    </row>
    <row r="201" s="2" customFormat="1" ht="24.15" customHeight="1">
      <c r="A201" s="36"/>
      <c r="B201" s="37"/>
      <c r="C201" s="211" t="s">
        <v>315</v>
      </c>
      <c r="D201" s="211" t="s">
        <v>147</v>
      </c>
      <c r="E201" s="212" t="s">
        <v>316</v>
      </c>
      <c r="F201" s="213" t="s">
        <v>317</v>
      </c>
      <c r="G201" s="214" t="s">
        <v>102</v>
      </c>
      <c r="H201" s="215">
        <v>1040</v>
      </c>
      <c r="I201" s="216"/>
      <c r="J201" s="217">
        <f>ROUND(I201*H201,2)</f>
        <v>0</v>
      </c>
      <c r="K201" s="218"/>
      <c r="L201" s="42"/>
      <c r="M201" s="219" t="s">
        <v>1</v>
      </c>
      <c r="N201" s="220" t="s">
        <v>45</v>
      </c>
      <c r="O201" s="89"/>
      <c r="P201" s="221">
        <f>O201*H201</f>
        <v>0</v>
      </c>
      <c r="Q201" s="221">
        <v>0.00046999999999999999</v>
      </c>
      <c r="R201" s="221">
        <f>Q201*H201</f>
        <v>0.48880000000000001</v>
      </c>
      <c r="S201" s="221">
        <v>0</v>
      </c>
      <c r="T201" s="222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3" t="s">
        <v>150</v>
      </c>
      <c r="AT201" s="223" t="s">
        <v>147</v>
      </c>
      <c r="AU201" s="223" t="s">
        <v>92</v>
      </c>
      <c r="AY201" s="15" t="s">
        <v>145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5" t="s">
        <v>85</v>
      </c>
      <c r="BK201" s="224">
        <f>ROUND(I201*H201,2)</f>
        <v>0</v>
      </c>
      <c r="BL201" s="15" t="s">
        <v>150</v>
      </c>
      <c r="BM201" s="223" t="s">
        <v>318</v>
      </c>
    </row>
    <row r="202" s="2" customFormat="1">
      <c r="A202" s="36"/>
      <c r="B202" s="37"/>
      <c r="C202" s="38"/>
      <c r="D202" s="227" t="s">
        <v>172</v>
      </c>
      <c r="E202" s="38"/>
      <c r="F202" s="237" t="s">
        <v>319</v>
      </c>
      <c r="G202" s="38"/>
      <c r="H202" s="38"/>
      <c r="I202" s="238"/>
      <c r="J202" s="38"/>
      <c r="K202" s="38"/>
      <c r="L202" s="42"/>
      <c r="M202" s="239"/>
      <c r="N202" s="240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172</v>
      </c>
      <c r="AU202" s="15" t="s">
        <v>92</v>
      </c>
    </row>
    <row r="203" s="13" customFormat="1">
      <c r="A203" s="13"/>
      <c r="B203" s="225"/>
      <c r="C203" s="226"/>
      <c r="D203" s="227" t="s">
        <v>152</v>
      </c>
      <c r="E203" s="228" t="s">
        <v>1</v>
      </c>
      <c r="F203" s="229" t="s">
        <v>110</v>
      </c>
      <c r="G203" s="226"/>
      <c r="H203" s="230">
        <v>1040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152</v>
      </c>
      <c r="AU203" s="236" t="s">
        <v>92</v>
      </c>
      <c r="AV203" s="13" t="s">
        <v>92</v>
      </c>
      <c r="AW203" s="13" t="s">
        <v>36</v>
      </c>
      <c r="AX203" s="13" t="s">
        <v>85</v>
      </c>
      <c r="AY203" s="236" t="s">
        <v>145</v>
      </c>
    </row>
    <row r="204" s="12" customFormat="1" ht="22.8" customHeight="1">
      <c r="A204" s="12"/>
      <c r="B204" s="195"/>
      <c r="C204" s="196"/>
      <c r="D204" s="197" t="s">
        <v>79</v>
      </c>
      <c r="E204" s="209" t="s">
        <v>320</v>
      </c>
      <c r="F204" s="209" t="s">
        <v>321</v>
      </c>
      <c r="G204" s="196"/>
      <c r="H204" s="196"/>
      <c r="I204" s="199"/>
      <c r="J204" s="210">
        <f>BK204</f>
        <v>0</v>
      </c>
      <c r="K204" s="196"/>
      <c r="L204" s="201"/>
      <c r="M204" s="202"/>
      <c r="N204" s="203"/>
      <c r="O204" s="203"/>
      <c r="P204" s="204">
        <f>SUM(P205:P206)</f>
        <v>0</v>
      </c>
      <c r="Q204" s="203"/>
      <c r="R204" s="204">
        <f>SUM(R205:R206)</f>
        <v>0</v>
      </c>
      <c r="S204" s="203"/>
      <c r="T204" s="205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6" t="s">
        <v>85</v>
      </c>
      <c r="AT204" s="207" t="s">
        <v>79</v>
      </c>
      <c r="AU204" s="207" t="s">
        <v>85</v>
      </c>
      <c r="AY204" s="206" t="s">
        <v>145</v>
      </c>
      <c r="BK204" s="208">
        <f>SUM(BK205:BK206)</f>
        <v>0</v>
      </c>
    </row>
    <row r="205" s="2" customFormat="1" ht="16.5" customHeight="1">
      <c r="A205" s="36"/>
      <c r="B205" s="37"/>
      <c r="C205" s="211" t="s">
        <v>322</v>
      </c>
      <c r="D205" s="211" t="s">
        <v>147</v>
      </c>
      <c r="E205" s="212" t="s">
        <v>323</v>
      </c>
      <c r="F205" s="213" t="s">
        <v>324</v>
      </c>
      <c r="G205" s="214" t="s">
        <v>325</v>
      </c>
      <c r="H205" s="215">
        <v>1469.1679999999999</v>
      </c>
      <c r="I205" s="216"/>
      <c r="J205" s="217">
        <f>ROUND(I205*H205,2)</f>
        <v>0</v>
      </c>
      <c r="K205" s="218"/>
      <c r="L205" s="42"/>
      <c r="M205" s="219" t="s">
        <v>1</v>
      </c>
      <c r="N205" s="220" t="s">
        <v>45</v>
      </c>
      <c r="O205" s="89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3" t="s">
        <v>150</v>
      </c>
      <c r="AT205" s="223" t="s">
        <v>147</v>
      </c>
      <c r="AU205" s="223" t="s">
        <v>92</v>
      </c>
      <c r="AY205" s="15" t="s">
        <v>145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5" t="s">
        <v>85</v>
      </c>
      <c r="BK205" s="224">
        <f>ROUND(I205*H205,2)</f>
        <v>0</v>
      </c>
      <c r="BL205" s="15" t="s">
        <v>150</v>
      </c>
      <c r="BM205" s="223" t="s">
        <v>326</v>
      </c>
    </row>
    <row r="206" s="2" customFormat="1" ht="24.15" customHeight="1">
      <c r="A206" s="36"/>
      <c r="B206" s="37"/>
      <c r="C206" s="211" t="s">
        <v>327</v>
      </c>
      <c r="D206" s="211" t="s">
        <v>147</v>
      </c>
      <c r="E206" s="212" t="s">
        <v>328</v>
      </c>
      <c r="F206" s="213" t="s">
        <v>329</v>
      </c>
      <c r="G206" s="214" t="s">
        <v>325</v>
      </c>
      <c r="H206" s="215">
        <v>1469.1679999999999</v>
      </c>
      <c r="I206" s="216"/>
      <c r="J206" s="217">
        <f>ROUND(I206*H206,2)</f>
        <v>0</v>
      </c>
      <c r="K206" s="218"/>
      <c r="L206" s="42"/>
      <c r="M206" s="219" t="s">
        <v>1</v>
      </c>
      <c r="N206" s="220" t="s">
        <v>45</v>
      </c>
      <c r="O206" s="89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3" t="s">
        <v>150</v>
      </c>
      <c r="AT206" s="223" t="s">
        <v>147</v>
      </c>
      <c r="AU206" s="223" t="s">
        <v>92</v>
      </c>
      <c r="AY206" s="15" t="s">
        <v>145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5" t="s">
        <v>85</v>
      </c>
      <c r="BK206" s="224">
        <f>ROUND(I206*H206,2)</f>
        <v>0</v>
      </c>
      <c r="BL206" s="15" t="s">
        <v>150</v>
      </c>
      <c r="BM206" s="223" t="s">
        <v>330</v>
      </c>
    </row>
    <row r="207" s="12" customFormat="1" ht="25.92" customHeight="1">
      <c r="A207" s="12"/>
      <c r="B207" s="195"/>
      <c r="C207" s="196"/>
      <c r="D207" s="197" t="s">
        <v>79</v>
      </c>
      <c r="E207" s="198" t="s">
        <v>331</v>
      </c>
      <c r="F207" s="198" t="s">
        <v>332</v>
      </c>
      <c r="G207" s="196"/>
      <c r="H207" s="196"/>
      <c r="I207" s="199"/>
      <c r="J207" s="200">
        <f>BK207</f>
        <v>0</v>
      </c>
      <c r="K207" s="196"/>
      <c r="L207" s="201"/>
      <c r="M207" s="202"/>
      <c r="N207" s="203"/>
      <c r="O207" s="203"/>
      <c r="P207" s="204">
        <f>P208+P218+P223+P226+P228</f>
        <v>0</v>
      </c>
      <c r="Q207" s="203"/>
      <c r="R207" s="204">
        <f>R208+R218+R223+R226+R228</f>
        <v>0</v>
      </c>
      <c r="S207" s="203"/>
      <c r="T207" s="205">
        <f>T208+T218+T223+T226+T228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6" t="s">
        <v>164</v>
      </c>
      <c r="AT207" s="207" t="s">
        <v>79</v>
      </c>
      <c r="AU207" s="207" t="s">
        <v>80</v>
      </c>
      <c r="AY207" s="206" t="s">
        <v>145</v>
      </c>
      <c r="BK207" s="208">
        <f>BK208+BK218+BK223+BK226+BK228</f>
        <v>0</v>
      </c>
    </row>
    <row r="208" s="12" customFormat="1" ht="22.8" customHeight="1">
      <c r="A208" s="12"/>
      <c r="B208" s="195"/>
      <c r="C208" s="196"/>
      <c r="D208" s="197" t="s">
        <v>79</v>
      </c>
      <c r="E208" s="209" t="s">
        <v>333</v>
      </c>
      <c r="F208" s="209" t="s">
        <v>334</v>
      </c>
      <c r="G208" s="196"/>
      <c r="H208" s="196"/>
      <c r="I208" s="199"/>
      <c r="J208" s="210">
        <f>BK208</f>
        <v>0</v>
      </c>
      <c r="K208" s="196"/>
      <c r="L208" s="201"/>
      <c r="M208" s="202"/>
      <c r="N208" s="203"/>
      <c r="O208" s="203"/>
      <c r="P208" s="204">
        <f>SUM(P209:P217)</f>
        <v>0</v>
      </c>
      <c r="Q208" s="203"/>
      <c r="R208" s="204">
        <f>SUM(R209:R217)</f>
        <v>0</v>
      </c>
      <c r="S208" s="203"/>
      <c r="T208" s="205">
        <f>SUM(T209:T217)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6" t="s">
        <v>164</v>
      </c>
      <c r="AT208" s="207" t="s">
        <v>79</v>
      </c>
      <c r="AU208" s="207" t="s">
        <v>85</v>
      </c>
      <c r="AY208" s="206" t="s">
        <v>145</v>
      </c>
      <c r="BK208" s="208">
        <f>SUM(BK209:BK217)</f>
        <v>0</v>
      </c>
    </row>
    <row r="209" s="2" customFormat="1" ht="16.5" customHeight="1">
      <c r="A209" s="36"/>
      <c r="B209" s="37"/>
      <c r="C209" s="211" t="s">
        <v>335</v>
      </c>
      <c r="D209" s="211" t="s">
        <v>147</v>
      </c>
      <c r="E209" s="212" t="s">
        <v>336</v>
      </c>
      <c r="F209" s="213" t="s">
        <v>337</v>
      </c>
      <c r="G209" s="214" t="s">
        <v>268</v>
      </c>
      <c r="H209" s="215">
        <v>1</v>
      </c>
      <c r="I209" s="216"/>
      <c r="J209" s="217">
        <f>ROUND(I209*H209,2)</f>
        <v>0</v>
      </c>
      <c r="K209" s="218"/>
      <c r="L209" s="42"/>
      <c r="M209" s="219" t="s">
        <v>1</v>
      </c>
      <c r="N209" s="220" t="s">
        <v>45</v>
      </c>
      <c r="O209" s="89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3" t="s">
        <v>274</v>
      </c>
      <c r="AT209" s="223" t="s">
        <v>147</v>
      </c>
      <c r="AU209" s="223" t="s">
        <v>92</v>
      </c>
      <c r="AY209" s="15" t="s">
        <v>145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5" t="s">
        <v>85</v>
      </c>
      <c r="BK209" s="224">
        <f>ROUND(I209*H209,2)</f>
        <v>0</v>
      </c>
      <c r="BL209" s="15" t="s">
        <v>274</v>
      </c>
      <c r="BM209" s="223" t="s">
        <v>338</v>
      </c>
    </row>
    <row r="210" s="2" customFormat="1">
      <c r="A210" s="36"/>
      <c r="B210" s="37"/>
      <c r="C210" s="38"/>
      <c r="D210" s="227" t="s">
        <v>172</v>
      </c>
      <c r="E210" s="38"/>
      <c r="F210" s="237" t="s">
        <v>339</v>
      </c>
      <c r="G210" s="38"/>
      <c r="H210" s="38"/>
      <c r="I210" s="238"/>
      <c r="J210" s="38"/>
      <c r="K210" s="38"/>
      <c r="L210" s="42"/>
      <c r="M210" s="239"/>
      <c r="N210" s="240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172</v>
      </c>
      <c r="AU210" s="15" t="s">
        <v>92</v>
      </c>
    </row>
    <row r="211" s="2" customFormat="1" ht="16.5" customHeight="1">
      <c r="A211" s="36"/>
      <c r="B211" s="37"/>
      <c r="C211" s="211" t="s">
        <v>340</v>
      </c>
      <c r="D211" s="211" t="s">
        <v>147</v>
      </c>
      <c r="E211" s="212" t="s">
        <v>341</v>
      </c>
      <c r="F211" s="213" t="s">
        <v>342</v>
      </c>
      <c r="G211" s="214" t="s">
        <v>268</v>
      </c>
      <c r="H211" s="215">
        <v>1</v>
      </c>
      <c r="I211" s="216"/>
      <c r="J211" s="217">
        <f>ROUND(I211*H211,2)</f>
        <v>0</v>
      </c>
      <c r="K211" s="218"/>
      <c r="L211" s="42"/>
      <c r="M211" s="219" t="s">
        <v>1</v>
      </c>
      <c r="N211" s="220" t="s">
        <v>45</v>
      </c>
      <c r="O211" s="89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3" t="s">
        <v>274</v>
      </c>
      <c r="AT211" s="223" t="s">
        <v>147</v>
      </c>
      <c r="AU211" s="223" t="s">
        <v>92</v>
      </c>
      <c r="AY211" s="15" t="s">
        <v>145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5" t="s">
        <v>85</v>
      </c>
      <c r="BK211" s="224">
        <f>ROUND(I211*H211,2)</f>
        <v>0</v>
      </c>
      <c r="BL211" s="15" t="s">
        <v>274</v>
      </c>
      <c r="BM211" s="223" t="s">
        <v>343</v>
      </c>
    </row>
    <row r="212" s="2" customFormat="1">
      <c r="A212" s="36"/>
      <c r="B212" s="37"/>
      <c r="C212" s="38"/>
      <c r="D212" s="227" t="s">
        <v>172</v>
      </c>
      <c r="E212" s="38"/>
      <c r="F212" s="237" t="s">
        <v>344</v>
      </c>
      <c r="G212" s="38"/>
      <c r="H212" s="38"/>
      <c r="I212" s="238"/>
      <c r="J212" s="38"/>
      <c r="K212" s="38"/>
      <c r="L212" s="42"/>
      <c r="M212" s="239"/>
      <c r="N212" s="240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172</v>
      </c>
      <c r="AU212" s="15" t="s">
        <v>92</v>
      </c>
    </row>
    <row r="213" s="2" customFormat="1" ht="16.5" customHeight="1">
      <c r="A213" s="36"/>
      <c r="B213" s="37"/>
      <c r="C213" s="211" t="s">
        <v>345</v>
      </c>
      <c r="D213" s="211" t="s">
        <v>147</v>
      </c>
      <c r="E213" s="212" t="s">
        <v>346</v>
      </c>
      <c r="F213" s="213" t="s">
        <v>347</v>
      </c>
      <c r="G213" s="214" t="s">
        <v>268</v>
      </c>
      <c r="H213" s="215">
        <v>1</v>
      </c>
      <c r="I213" s="216"/>
      <c r="J213" s="217">
        <f>ROUND(I213*H213,2)</f>
        <v>0</v>
      </c>
      <c r="K213" s="218"/>
      <c r="L213" s="42"/>
      <c r="M213" s="219" t="s">
        <v>1</v>
      </c>
      <c r="N213" s="220" t="s">
        <v>45</v>
      </c>
      <c r="O213" s="89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3" t="s">
        <v>274</v>
      </c>
      <c r="AT213" s="223" t="s">
        <v>147</v>
      </c>
      <c r="AU213" s="223" t="s">
        <v>92</v>
      </c>
      <c r="AY213" s="15" t="s">
        <v>145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5" t="s">
        <v>85</v>
      </c>
      <c r="BK213" s="224">
        <f>ROUND(I213*H213,2)</f>
        <v>0</v>
      </c>
      <c r="BL213" s="15" t="s">
        <v>274</v>
      </c>
      <c r="BM213" s="223" t="s">
        <v>348</v>
      </c>
    </row>
    <row r="214" s="2" customFormat="1">
      <c r="A214" s="36"/>
      <c r="B214" s="37"/>
      <c r="C214" s="38"/>
      <c r="D214" s="227" t="s">
        <v>172</v>
      </c>
      <c r="E214" s="38"/>
      <c r="F214" s="237" t="s">
        <v>349</v>
      </c>
      <c r="G214" s="38"/>
      <c r="H214" s="38"/>
      <c r="I214" s="238"/>
      <c r="J214" s="38"/>
      <c r="K214" s="38"/>
      <c r="L214" s="42"/>
      <c r="M214" s="239"/>
      <c r="N214" s="240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172</v>
      </c>
      <c r="AU214" s="15" t="s">
        <v>92</v>
      </c>
    </row>
    <row r="215" s="2" customFormat="1" ht="16.5" customHeight="1">
      <c r="A215" s="36"/>
      <c r="B215" s="37"/>
      <c r="C215" s="211" t="s">
        <v>350</v>
      </c>
      <c r="D215" s="211" t="s">
        <v>147</v>
      </c>
      <c r="E215" s="212" t="s">
        <v>351</v>
      </c>
      <c r="F215" s="213" t="s">
        <v>352</v>
      </c>
      <c r="G215" s="214" t="s">
        <v>353</v>
      </c>
      <c r="H215" s="215">
        <v>1</v>
      </c>
      <c r="I215" s="216"/>
      <c r="J215" s="217">
        <f>ROUND(I215*H215,2)</f>
        <v>0</v>
      </c>
      <c r="K215" s="218"/>
      <c r="L215" s="42"/>
      <c r="M215" s="219" t="s">
        <v>1</v>
      </c>
      <c r="N215" s="220" t="s">
        <v>45</v>
      </c>
      <c r="O215" s="89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3" t="s">
        <v>274</v>
      </c>
      <c r="AT215" s="223" t="s">
        <v>147</v>
      </c>
      <c r="AU215" s="223" t="s">
        <v>92</v>
      </c>
      <c r="AY215" s="15" t="s">
        <v>145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5" t="s">
        <v>85</v>
      </c>
      <c r="BK215" s="224">
        <f>ROUND(I215*H215,2)</f>
        <v>0</v>
      </c>
      <c r="BL215" s="15" t="s">
        <v>274</v>
      </c>
      <c r="BM215" s="223" t="s">
        <v>354</v>
      </c>
    </row>
    <row r="216" s="2" customFormat="1" ht="16.5" customHeight="1">
      <c r="A216" s="36"/>
      <c r="B216" s="37"/>
      <c r="C216" s="211" t="s">
        <v>355</v>
      </c>
      <c r="D216" s="211" t="s">
        <v>147</v>
      </c>
      <c r="E216" s="212" t="s">
        <v>356</v>
      </c>
      <c r="F216" s="213" t="s">
        <v>357</v>
      </c>
      <c r="G216" s="214" t="s">
        <v>268</v>
      </c>
      <c r="H216" s="215">
        <v>1</v>
      </c>
      <c r="I216" s="216"/>
      <c r="J216" s="217">
        <f>ROUND(I216*H216,2)</f>
        <v>0</v>
      </c>
      <c r="K216" s="218"/>
      <c r="L216" s="42"/>
      <c r="M216" s="219" t="s">
        <v>1</v>
      </c>
      <c r="N216" s="220" t="s">
        <v>45</v>
      </c>
      <c r="O216" s="89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3" t="s">
        <v>274</v>
      </c>
      <c r="AT216" s="223" t="s">
        <v>147</v>
      </c>
      <c r="AU216" s="223" t="s">
        <v>92</v>
      </c>
      <c r="AY216" s="15" t="s">
        <v>145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5" t="s">
        <v>85</v>
      </c>
      <c r="BK216" s="224">
        <f>ROUND(I216*H216,2)</f>
        <v>0</v>
      </c>
      <c r="BL216" s="15" t="s">
        <v>274</v>
      </c>
      <c r="BM216" s="223" t="s">
        <v>358</v>
      </c>
    </row>
    <row r="217" s="2" customFormat="1">
      <c r="A217" s="36"/>
      <c r="B217" s="37"/>
      <c r="C217" s="38"/>
      <c r="D217" s="227" t="s">
        <v>172</v>
      </c>
      <c r="E217" s="38"/>
      <c r="F217" s="237" t="s">
        <v>359</v>
      </c>
      <c r="G217" s="38"/>
      <c r="H217" s="38"/>
      <c r="I217" s="238"/>
      <c r="J217" s="38"/>
      <c r="K217" s="38"/>
      <c r="L217" s="42"/>
      <c r="M217" s="239"/>
      <c r="N217" s="240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172</v>
      </c>
      <c r="AU217" s="15" t="s">
        <v>92</v>
      </c>
    </row>
    <row r="218" s="12" customFormat="1" ht="22.8" customHeight="1">
      <c r="A218" s="12"/>
      <c r="B218" s="195"/>
      <c r="C218" s="196"/>
      <c r="D218" s="197" t="s">
        <v>79</v>
      </c>
      <c r="E218" s="209" t="s">
        <v>360</v>
      </c>
      <c r="F218" s="209" t="s">
        <v>361</v>
      </c>
      <c r="G218" s="196"/>
      <c r="H218" s="196"/>
      <c r="I218" s="199"/>
      <c r="J218" s="210">
        <f>BK218</f>
        <v>0</v>
      </c>
      <c r="K218" s="196"/>
      <c r="L218" s="201"/>
      <c r="M218" s="202"/>
      <c r="N218" s="203"/>
      <c r="O218" s="203"/>
      <c r="P218" s="204">
        <f>SUM(P219:P222)</f>
        <v>0</v>
      </c>
      <c r="Q218" s="203"/>
      <c r="R218" s="204">
        <f>SUM(R219:R222)</f>
        <v>0</v>
      </c>
      <c r="S218" s="203"/>
      <c r="T218" s="205">
        <f>SUM(T219:T222)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6" t="s">
        <v>164</v>
      </c>
      <c r="AT218" s="207" t="s">
        <v>79</v>
      </c>
      <c r="AU218" s="207" t="s">
        <v>85</v>
      </c>
      <c r="AY218" s="206" t="s">
        <v>145</v>
      </c>
      <c r="BK218" s="208">
        <f>SUM(BK219:BK222)</f>
        <v>0</v>
      </c>
    </row>
    <row r="219" s="2" customFormat="1" ht="16.5" customHeight="1">
      <c r="A219" s="36"/>
      <c r="B219" s="37"/>
      <c r="C219" s="211" t="s">
        <v>362</v>
      </c>
      <c r="D219" s="211" t="s">
        <v>147</v>
      </c>
      <c r="E219" s="212" t="s">
        <v>363</v>
      </c>
      <c r="F219" s="213" t="s">
        <v>361</v>
      </c>
      <c r="G219" s="214" t="s">
        <v>268</v>
      </c>
      <c r="H219" s="215">
        <v>1</v>
      </c>
      <c r="I219" s="216"/>
      <c r="J219" s="217">
        <f>ROUND(I219*H219,2)</f>
        <v>0</v>
      </c>
      <c r="K219" s="218"/>
      <c r="L219" s="42"/>
      <c r="M219" s="219" t="s">
        <v>1</v>
      </c>
      <c r="N219" s="220" t="s">
        <v>45</v>
      </c>
      <c r="O219" s="89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3" t="s">
        <v>274</v>
      </c>
      <c r="AT219" s="223" t="s">
        <v>147</v>
      </c>
      <c r="AU219" s="223" t="s">
        <v>92</v>
      </c>
      <c r="AY219" s="15" t="s">
        <v>145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5" t="s">
        <v>85</v>
      </c>
      <c r="BK219" s="224">
        <f>ROUND(I219*H219,2)</f>
        <v>0</v>
      </c>
      <c r="BL219" s="15" t="s">
        <v>274</v>
      </c>
      <c r="BM219" s="223" t="s">
        <v>364</v>
      </c>
    </row>
    <row r="220" s="2" customFormat="1">
      <c r="A220" s="36"/>
      <c r="B220" s="37"/>
      <c r="C220" s="38"/>
      <c r="D220" s="227" t="s">
        <v>172</v>
      </c>
      <c r="E220" s="38"/>
      <c r="F220" s="237" t="s">
        <v>365</v>
      </c>
      <c r="G220" s="38"/>
      <c r="H220" s="38"/>
      <c r="I220" s="238"/>
      <c r="J220" s="38"/>
      <c r="K220" s="38"/>
      <c r="L220" s="42"/>
      <c r="M220" s="239"/>
      <c r="N220" s="240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172</v>
      </c>
      <c r="AU220" s="15" t="s">
        <v>92</v>
      </c>
    </row>
    <row r="221" s="2" customFormat="1" ht="16.5" customHeight="1">
      <c r="A221" s="36"/>
      <c r="B221" s="37"/>
      <c r="C221" s="211" t="s">
        <v>366</v>
      </c>
      <c r="D221" s="211" t="s">
        <v>147</v>
      </c>
      <c r="E221" s="212" t="s">
        <v>367</v>
      </c>
      <c r="F221" s="213" t="s">
        <v>368</v>
      </c>
      <c r="G221" s="214" t="s">
        <v>268</v>
      </c>
      <c r="H221" s="215">
        <v>1</v>
      </c>
      <c r="I221" s="216"/>
      <c r="J221" s="217">
        <f>ROUND(I221*H221,2)</f>
        <v>0</v>
      </c>
      <c r="K221" s="218"/>
      <c r="L221" s="42"/>
      <c r="M221" s="219" t="s">
        <v>1</v>
      </c>
      <c r="N221" s="220" t="s">
        <v>45</v>
      </c>
      <c r="O221" s="89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3" t="s">
        <v>274</v>
      </c>
      <c r="AT221" s="223" t="s">
        <v>147</v>
      </c>
      <c r="AU221" s="223" t="s">
        <v>92</v>
      </c>
      <c r="AY221" s="15" t="s">
        <v>145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5" t="s">
        <v>85</v>
      </c>
      <c r="BK221" s="224">
        <f>ROUND(I221*H221,2)</f>
        <v>0</v>
      </c>
      <c r="BL221" s="15" t="s">
        <v>274</v>
      </c>
      <c r="BM221" s="223" t="s">
        <v>369</v>
      </c>
    </row>
    <row r="222" s="2" customFormat="1">
      <c r="A222" s="36"/>
      <c r="B222" s="37"/>
      <c r="C222" s="38"/>
      <c r="D222" s="227" t="s">
        <v>172</v>
      </c>
      <c r="E222" s="38"/>
      <c r="F222" s="237" t="s">
        <v>370</v>
      </c>
      <c r="G222" s="38"/>
      <c r="H222" s="38"/>
      <c r="I222" s="238"/>
      <c r="J222" s="38"/>
      <c r="K222" s="38"/>
      <c r="L222" s="42"/>
      <c r="M222" s="239"/>
      <c r="N222" s="240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172</v>
      </c>
      <c r="AU222" s="15" t="s">
        <v>92</v>
      </c>
    </row>
    <row r="223" s="12" customFormat="1" ht="22.8" customHeight="1">
      <c r="A223" s="12"/>
      <c r="B223" s="195"/>
      <c r="C223" s="196"/>
      <c r="D223" s="197" t="s">
        <v>79</v>
      </c>
      <c r="E223" s="209" t="s">
        <v>371</v>
      </c>
      <c r="F223" s="209" t="s">
        <v>372</v>
      </c>
      <c r="G223" s="196"/>
      <c r="H223" s="196"/>
      <c r="I223" s="199"/>
      <c r="J223" s="210">
        <f>BK223</f>
        <v>0</v>
      </c>
      <c r="K223" s="196"/>
      <c r="L223" s="201"/>
      <c r="M223" s="202"/>
      <c r="N223" s="203"/>
      <c r="O223" s="203"/>
      <c r="P223" s="204">
        <f>SUM(P224:P225)</f>
        <v>0</v>
      </c>
      <c r="Q223" s="203"/>
      <c r="R223" s="204">
        <f>SUM(R224:R225)</f>
        <v>0</v>
      </c>
      <c r="S223" s="203"/>
      <c r="T223" s="205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6" t="s">
        <v>164</v>
      </c>
      <c r="AT223" s="207" t="s">
        <v>79</v>
      </c>
      <c r="AU223" s="207" t="s">
        <v>85</v>
      </c>
      <c r="AY223" s="206" t="s">
        <v>145</v>
      </c>
      <c r="BK223" s="208">
        <f>SUM(BK224:BK225)</f>
        <v>0</v>
      </c>
    </row>
    <row r="224" s="2" customFormat="1" ht="16.5" customHeight="1">
      <c r="A224" s="36"/>
      <c r="B224" s="37"/>
      <c r="C224" s="211" t="s">
        <v>373</v>
      </c>
      <c r="D224" s="211" t="s">
        <v>147</v>
      </c>
      <c r="E224" s="212" t="s">
        <v>374</v>
      </c>
      <c r="F224" s="213" t="s">
        <v>375</v>
      </c>
      <c r="G224" s="214" t="s">
        <v>268</v>
      </c>
      <c r="H224" s="215">
        <v>1</v>
      </c>
      <c r="I224" s="216"/>
      <c r="J224" s="217">
        <f>ROUND(I224*H224,2)</f>
        <v>0</v>
      </c>
      <c r="K224" s="218"/>
      <c r="L224" s="42"/>
      <c r="M224" s="219" t="s">
        <v>1</v>
      </c>
      <c r="N224" s="220" t="s">
        <v>45</v>
      </c>
      <c r="O224" s="89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3" t="s">
        <v>274</v>
      </c>
      <c r="AT224" s="223" t="s">
        <v>147</v>
      </c>
      <c r="AU224" s="223" t="s">
        <v>92</v>
      </c>
      <c r="AY224" s="15" t="s">
        <v>145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5" t="s">
        <v>85</v>
      </c>
      <c r="BK224" s="224">
        <f>ROUND(I224*H224,2)</f>
        <v>0</v>
      </c>
      <c r="BL224" s="15" t="s">
        <v>274</v>
      </c>
      <c r="BM224" s="223" t="s">
        <v>376</v>
      </c>
    </row>
    <row r="225" s="2" customFormat="1">
      <c r="A225" s="36"/>
      <c r="B225" s="37"/>
      <c r="C225" s="38"/>
      <c r="D225" s="227" t="s">
        <v>172</v>
      </c>
      <c r="E225" s="38"/>
      <c r="F225" s="237" t="s">
        <v>377</v>
      </c>
      <c r="G225" s="38"/>
      <c r="H225" s="38"/>
      <c r="I225" s="238"/>
      <c r="J225" s="38"/>
      <c r="K225" s="38"/>
      <c r="L225" s="42"/>
      <c r="M225" s="239"/>
      <c r="N225" s="240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172</v>
      </c>
      <c r="AU225" s="15" t="s">
        <v>92</v>
      </c>
    </row>
    <row r="226" s="12" customFormat="1" ht="22.8" customHeight="1">
      <c r="A226" s="12"/>
      <c r="B226" s="195"/>
      <c r="C226" s="196"/>
      <c r="D226" s="197" t="s">
        <v>79</v>
      </c>
      <c r="E226" s="209" t="s">
        <v>378</v>
      </c>
      <c r="F226" s="209" t="s">
        <v>379</v>
      </c>
      <c r="G226" s="196"/>
      <c r="H226" s="196"/>
      <c r="I226" s="199"/>
      <c r="J226" s="210">
        <f>BK226</f>
        <v>0</v>
      </c>
      <c r="K226" s="196"/>
      <c r="L226" s="201"/>
      <c r="M226" s="202"/>
      <c r="N226" s="203"/>
      <c r="O226" s="203"/>
      <c r="P226" s="204">
        <f>P227</f>
        <v>0</v>
      </c>
      <c r="Q226" s="203"/>
      <c r="R226" s="204">
        <f>R227</f>
        <v>0</v>
      </c>
      <c r="S226" s="203"/>
      <c r="T226" s="205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6" t="s">
        <v>164</v>
      </c>
      <c r="AT226" s="207" t="s">
        <v>79</v>
      </c>
      <c r="AU226" s="207" t="s">
        <v>85</v>
      </c>
      <c r="AY226" s="206" t="s">
        <v>145</v>
      </c>
      <c r="BK226" s="208">
        <f>BK227</f>
        <v>0</v>
      </c>
    </row>
    <row r="227" s="2" customFormat="1" ht="24.15" customHeight="1">
      <c r="A227" s="36"/>
      <c r="B227" s="37"/>
      <c r="C227" s="211" t="s">
        <v>380</v>
      </c>
      <c r="D227" s="211" t="s">
        <v>147</v>
      </c>
      <c r="E227" s="212" t="s">
        <v>381</v>
      </c>
      <c r="F227" s="213" t="s">
        <v>382</v>
      </c>
      <c r="G227" s="214" t="s">
        <v>268</v>
      </c>
      <c r="H227" s="215">
        <v>1</v>
      </c>
      <c r="I227" s="216"/>
      <c r="J227" s="217">
        <f>ROUND(I227*H227,2)</f>
        <v>0</v>
      </c>
      <c r="K227" s="218"/>
      <c r="L227" s="42"/>
      <c r="M227" s="219" t="s">
        <v>1</v>
      </c>
      <c r="N227" s="220" t="s">
        <v>45</v>
      </c>
      <c r="O227" s="89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3" t="s">
        <v>274</v>
      </c>
      <c r="AT227" s="223" t="s">
        <v>147</v>
      </c>
      <c r="AU227" s="223" t="s">
        <v>92</v>
      </c>
      <c r="AY227" s="15" t="s">
        <v>145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5" t="s">
        <v>85</v>
      </c>
      <c r="BK227" s="224">
        <f>ROUND(I227*H227,2)</f>
        <v>0</v>
      </c>
      <c r="BL227" s="15" t="s">
        <v>274</v>
      </c>
      <c r="BM227" s="223" t="s">
        <v>383</v>
      </c>
    </row>
    <row r="228" s="12" customFormat="1" ht="22.8" customHeight="1">
      <c r="A228" s="12"/>
      <c r="B228" s="195"/>
      <c r="C228" s="196"/>
      <c r="D228" s="197" t="s">
        <v>79</v>
      </c>
      <c r="E228" s="209" t="s">
        <v>384</v>
      </c>
      <c r="F228" s="209" t="s">
        <v>385</v>
      </c>
      <c r="G228" s="196"/>
      <c r="H228" s="196"/>
      <c r="I228" s="199"/>
      <c r="J228" s="210">
        <f>BK228</f>
        <v>0</v>
      </c>
      <c r="K228" s="196"/>
      <c r="L228" s="201"/>
      <c r="M228" s="202"/>
      <c r="N228" s="203"/>
      <c r="O228" s="203"/>
      <c r="P228" s="204">
        <f>SUM(P229:P230)</f>
        <v>0</v>
      </c>
      <c r="Q228" s="203"/>
      <c r="R228" s="204">
        <f>SUM(R229:R230)</f>
        <v>0</v>
      </c>
      <c r="S228" s="203"/>
      <c r="T228" s="205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6" t="s">
        <v>164</v>
      </c>
      <c r="AT228" s="207" t="s">
        <v>79</v>
      </c>
      <c r="AU228" s="207" t="s">
        <v>85</v>
      </c>
      <c r="AY228" s="206" t="s">
        <v>145</v>
      </c>
      <c r="BK228" s="208">
        <f>SUM(BK229:BK230)</f>
        <v>0</v>
      </c>
    </row>
    <row r="229" s="2" customFormat="1" ht="16.5" customHeight="1">
      <c r="A229" s="36"/>
      <c r="B229" s="37"/>
      <c r="C229" s="211" t="s">
        <v>386</v>
      </c>
      <c r="D229" s="211" t="s">
        <v>147</v>
      </c>
      <c r="E229" s="212" t="s">
        <v>387</v>
      </c>
      <c r="F229" s="213" t="s">
        <v>388</v>
      </c>
      <c r="G229" s="214" t="s">
        <v>268</v>
      </c>
      <c r="H229" s="215">
        <v>1</v>
      </c>
      <c r="I229" s="216"/>
      <c r="J229" s="217">
        <f>ROUND(I229*H229,2)</f>
        <v>0</v>
      </c>
      <c r="K229" s="218"/>
      <c r="L229" s="42"/>
      <c r="M229" s="219" t="s">
        <v>1</v>
      </c>
      <c r="N229" s="220" t="s">
        <v>45</v>
      </c>
      <c r="O229" s="89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3" t="s">
        <v>274</v>
      </c>
      <c r="AT229" s="223" t="s">
        <v>147</v>
      </c>
      <c r="AU229" s="223" t="s">
        <v>92</v>
      </c>
      <c r="AY229" s="15" t="s">
        <v>145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5" t="s">
        <v>85</v>
      </c>
      <c r="BK229" s="224">
        <f>ROUND(I229*H229,2)</f>
        <v>0</v>
      </c>
      <c r="BL229" s="15" t="s">
        <v>274</v>
      </c>
      <c r="BM229" s="223" t="s">
        <v>389</v>
      </c>
    </row>
    <row r="230" s="2" customFormat="1">
      <c r="A230" s="36"/>
      <c r="B230" s="37"/>
      <c r="C230" s="38"/>
      <c r="D230" s="227" t="s">
        <v>172</v>
      </c>
      <c r="E230" s="38"/>
      <c r="F230" s="237" t="s">
        <v>390</v>
      </c>
      <c r="G230" s="38"/>
      <c r="H230" s="38"/>
      <c r="I230" s="238"/>
      <c r="J230" s="38"/>
      <c r="K230" s="38"/>
      <c r="L230" s="42"/>
      <c r="M230" s="252"/>
      <c r="N230" s="253"/>
      <c r="O230" s="254"/>
      <c r="P230" s="254"/>
      <c r="Q230" s="254"/>
      <c r="R230" s="254"/>
      <c r="S230" s="254"/>
      <c r="T230" s="255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172</v>
      </c>
      <c r="AU230" s="15" t="s">
        <v>92</v>
      </c>
    </row>
    <row r="231" s="2" customFormat="1" ht="6.96" customHeight="1">
      <c r="A231" s="36"/>
      <c r="B231" s="64"/>
      <c r="C231" s="65"/>
      <c r="D231" s="65"/>
      <c r="E231" s="65"/>
      <c r="F231" s="65"/>
      <c r="G231" s="65"/>
      <c r="H231" s="65"/>
      <c r="I231" s="65"/>
      <c r="J231" s="65"/>
      <c r="K231" s="65"/>
      <c r="L231" s="42"/>
      <c r="M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</row>
  </sheetData>
  <sheetProtection sheet="1" autoFilter="0" formatColumns="0" formatRows="0" objects="1" scenarios="1" spinCount="100000" saltValue="H8YyPe3ugBQtC8V96yXPtfuSPHtMqIM0ocCKuuFFKtYXkqh4N/B8CkVQUouFQGo3je/rFY88WjEBOJZsglMvgg==" hashValue="LWdp38Zj2G+kXfYNgbE2n2kOy4pdYifFIiAK5S5v+aJGFastxETxOtMl27SRaLIQM5ywVok5Iu7YPaVFarh8bw==" algorithmName="SHA-512" password="CC35"/>
  <autoFilter ref="C123:K230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18"/>
    </row>
    <row r="4" s="1" customFormat="1" ht="24.96" customHeight="1">
      <c r="B4" s="18"/>
      <c r="C4" s="132" t="s">
        <v>391</v>
      </c>
      <c r="H4" s="18"/>
    </row>
    <row r="5" s="1" customFormat="1" ht="12" customHeight="1">
      <c r="B5" s="18"/>
      <c r="C5" s="256" t="s">
        <v>13</v>
      </c>
      <c r="D5" s="140" t="s">
        <v>14</v>
      </c>
      <c r="E5" s="1"/>
      <c r="F5" s="1"/>
      <c r="H5" s="18"/>
    </row>
    <row r="6" s="1" customFormat="1" ht="36.96" customHeight="1">
      <c r="B6" s="18"/>
      <c r="C6" s="257" t="s">
        <v>16</v>
      </c>
      <c r="D6" s="258" t="s">
        <v>17</v>
      </c>
      <c r="E6" s="1"/>
      <c r="F6" s="1"/>
      <c r="H6" s="18"/>
    </row>
    <row r="7" s="1" customFormat="1" ht="16.5" customHeight="1">
      <c r="B7" s="18"/>
      <c r="C7" s="134" t="s">
        <v>22</v>
      </c>
      <c r="D7" s="137" t="str">
        <f>'Rekapitulace stavby'!AN8</f>
        <v>6. 12. 2021</v>
      </c>
      <c r="H7" s="18"/>
    </row>
    <row r="8" s="2" customFormat="1" ht="10.8" customHeight="1">
      <c r="A8" s="36"/>
      <c r="B8" s="42"/>
      <c r="C8" s="36"/>
      <c r="D8" s="36"/>
      <c r="E8" s="36"/>
      <c r="F8" s="36"/>
      <c r="G8" s="36"/>
      <c r="H8" s="42"/>
    </row>
    <row r="9" s="11" customFormat="1" ht="29.28" customHeight="1">
      <c r="A9" s="183"/>
      <c r="B9" s="259"/>
      <c r="C9" s="260" t="s">
        <v>61</v>
      </c>
      <c r="D9" s="261" t="s">
        <v>62</v>
      </c>
      <c r="E9" s="261" t="s">
        <v>132</v>
      </c>
      <c r="F9" s="262" t="s">
        <v>392</v>
      </c>
      <c r="G9" s="183"/>
      <c r="H9" s="259"/>
    </row>
    <row r="10" s="2" customFormat="1" ht="26.4" customHeight="1">
      <c r="A10" s="36"/>
      <c r="B10" s="42"/>
      <c r="C10" s="263" t="s">
        <v>14</v>
      </c>
      <c r="D10" s="263" t="s">
        <v>17</v>
      </c>
      <c r="E10" s="36"/>
      <c r="F10" s="36"/>
      <c r="G10" s="36"/>
      <c r="H10" s="42"/>
    </row>
    <row r="11" s="2" customFormat="1" ht="16.8" customHeight="1">
      <c r="A11" s="36"/>
      <c r="B11" s="42"/>
      <c r="C11" s="264" t="s">
        <v>110</v>
      </c>
      <c r="D11" s="265" t="s">
        <v>111</v>
      </c>
      <c r="E11" s="266" t="s">
        <v>102</v>
      </c>
      <c r="F11" s="267">
        <v>1040</v>
      </c>
      <c r="G11" s="36"/>
      <c r="H11" s="42"/>
    </row>
    <row r="12" s="2" customFormat="1" ht="16.8" customHeight="1">
      <c r="A12" s="36"/>
      <c r="B12" s="42"/>
      <c r="C12" s="268" t="s">
        <v>1</v>
      </c>
      <c r="D12" s="268" t="s">
        <v>393</v>
      </c>
      <c r="E12" s="15" t="s">
        <v>1</v>
      </c>
      <c r="F12" s="269">
        <v>1040</v>
      </c>
      <c r="G12" s="36"/>
      <c r="H12" s="42"/>
    </row>
    <row r="13" s="2" customFormat="1" ht="16.8" customHeight="1">
      <c r="A13" s="36"/>
      <c r="B13" s="42"/>
      <c r="C13" s="270" t="s">
        <v>394</v>
      </c>
      <c r="D13" s="36"/>
      <c r="E13" s="36"/>
      <c r="F13" s="36"/>
      <c r="G13" s="36"/>
      <c r="H13" s="42"/>
    </row>
    <row r="14" s="2" customFormat="1" ht="16.8" customHeight="1">
      <c r="A14" s="36"/>
      <c r="B14" s="42"/>
      <c r="C14" s="268" t="s">
        <v>205</v>
      </c>
      <c r="D14" s="268" t="s">
        <v>206</v>
      </c>
      <c r="E14" s="15" t="s">
        <v>102</v>
      </c>
      <c r="F14" s="269">
        <v>1040</v>
      </c>
      <c r="G14" s="36"/>
      <c r="H14" s="42"/>
    </row>
    <row r="15" s="2" customFormat="1" ht="16.8" customHeight="1">
      <c r="A15" s="36"/>
      <c r="B15" s="42"/>
      <c r="C15" s="268" t="s">
        <v>316</v>
      </c>
      <c r="D15" s="268" t="s">
        <v>317</v>
      </c>
      <c r="E15" s="15" t="s">
        <v>102</v>
      </c>
      <c r="F15" s="269">
        <v>1040</v>
      </c>
      <c r="G15" s="36"/>
      <c r="H15" s="42"/>
    </row>
    <row r="16" s="2" customFormat="1" ht="16.8" customHeight="1">
      <c r="A16" s="36"/>
      <c r="B16" s="42"/>
      <c r="C16" s="264" t="s">
        <v>107</v>
      </c>
      <c r="D16" s="265" t="s">
        <v>108</v>
      </c>
      <c r="E16" s="266" t="s">
        <v>89</v>
      </c>
      <c r="F16" s="267">
        <v>96.079999999999998</v>
      </c>
      <c r="G16" s="36"/>
      <c r="H16" s="42"/>
    </row>
    <row r="17" s="2" customFormat="1" ht="16.8" customHeight="1">
      <c r="A17" s="36"/>
      <c r="B17" s="42"/>
      <c r="C17" s="268" t="s">
        <v>1</v>
      </c>
      <c r="D17" s="268" t="s">
        <v>109</v>
      </c>
      <c r="E17" s="15" t="s">
        <v>1</v>
      </c>
      <c r="F17" s="269">
        <v>96.079999999999998</v>
      </c>
      <c r="G17" s="36"/>
      <c r="H17" s="42"/>
    </row>
    <row r="18" s="2" customFormat="1" ht="16.8" customHeight="1">
      <c r="A18" s="36"/>
      <c r="B18" s="42"/>
      <c r="C18" s="270" t="s">
        <v>394</v>
      </c>
      <c r="D18" s="36"/>
      <c r="E18" s="36"/>
      <c r="F18" s="36"/>
      <c r="G18" s="36"/>
      <c r="H18" s="42"/>
    </row>
    <row r="19" s="2" customFormat="1">
      <c r="A19" s="36"/>
      <c r="B19" s="42"/>
      <c r="C19" s="268" t="s">
        <v>208</v>
      </c>
      <c r="D19" s="268" t="s">
        <v>209</v>
      </c>
      <c r="E19" s="15" t="s">
        <v>89</v>
      </c>
      <c r="F19" s="269">
        <v>96.079999999999998</v>
      </c>
      <c r="G19" s="36"/>
      <c r="H19" s="42"/>
    </row>
    <row r="20" s="2" customFormat="1">
      <c r="A20" s="36"/>
      <c r="B20" s="42"/>
      <c r="C20" s="268" t="s">
        <v>222</v>
      </c>
      <c r="D20" s="268" t="s">
        <v>223</v>
      </c>
      <c r="E20" s="15" t="s">
        <v>89</v>
      </c>
      <c r="F20" s="269">
        <v>96.079999999999998</v>
      </c>
      <c r="G20" s="36"/>
      <c r="H20" s="42"/>
    </row>
    <row r="21" s="2" customFormat="1" ht="16.8" customHeight="1">
      <c r="A21" s="36"/>
      <c r="B21" s="42"/>
      <c r="C21" s="268" t="s">
        <v>226</v>
      </c>
      <c r="D21" s="268" t="s">
        <v>227</v>
      </c>
      <c r="E21" s="15" t="s">
        <v>89</v>
      </c>
      <c r="F21" s="269">
        <v>96.079999999999998</v>
      </c>
      <c r="G21" s="36"/>
      <c r="H21" s="42"/>
    </row>
    <row r="22" s="2" customFormat="1" ht="16.8" customHeight="1">
      <c r="A22" s="36"/>
      <c r="B22" s="42"/>
      <c r="C22" s="264" t="s">
        <v>87</v>
      </c>
      <c r="D22" s="265" t="s">
        <v>88</v>
      </c>
      <c r="E22" s="266" t="s">
        <v>89</v>
      </c>
      <c r="F22" s="267">
        <v>131.28</v>
      </c>
      <c r="G22" s="36"/>
      <c r="H22" s="42"/>
    </row>
    <row r="23" s="2" customFormat="1" ht="16.8" customHeight="1">
      <c r="A23" s="36"/>
      <c r="B23" s="42"/>
      <c r="C23" s="268" t="s">
        <v>1</v>
      </c>
      <c r="D23" s="268" t="s">
        <v>90</v>
      </c>
      <c r="E23" s="15" t="s">
        <v>1</v>
      </c>
      <c r="F23" s="269">
        <v>131.28</v>
      </c>
      <c r="G23" s="36"/>
      <c r="H23" s="42"/>
    </row>
    <row r="24" s="2" customFormat="1" ht="16.8" customHeight="1">
      <c r="A24" s="36"/>
      <c r="B24" s="42"/>
      <c r="C24" s="270" t="s">
        <v>394</v>
      </c>
      <c r="D24" s="36"/>
      <c r="E24" s="36"/>
      <c r="F24" s="36"/>
      <c r="G24" s="36"/>
      <c r="H24" s="42"/>
    </row>
    <row r="25" s="2" customFormat="1">
      <c r="A25" s="36"/>
      <c r="B25" s="42"/>
      <c r="C25" s="268" t="s">
        <v>212</v>
      </c>
      <c r="D25" s="268" t="s">
        <v>213</v>
      </c>
      <c r="E25" s="15" t="s">
        <v>89</v>
      </c>
      <c r="F25" s="269">
        <v>65.640000000000001</v>
      </c>
      <c r="G25" s="36"/>
      <c r="H25" s="42"/>
    </row>
    <row r="26" s="2" customFormat="1" ht="16.8" customHeight="1">
      <c r="A26" s="36"/>
      <c r="B26" s="42"/>
      <c r="C26" s="268" t="s">
        <v>218</v>
      </c>
      <c r="D26" s="268" t="s">
        <v>219</v>
      </c>
      <c r="E26" s="15" t="s">
        <v>89</v>
      </c>
      <c r="F26" s="269">
        <v>65.640000000000001</v>
      </c>
      <c r="G26" s="36"/>
      <c r="H26" s="42"/>
    </row>
    <row r="27" s="2" customFormat="1" ht="16.8" customHeight="1">
      <c r="A27" s="36"/>
      <c r="B27" s="42"/>
      <c r="C27" s="268" t="s">
        <v>231</v>
      </c>
      <c r="D27" s="268" t="s">
        <v>232</v>
      </c>
      <c r="E27" s="15" t="s">
        <v>89</v>
      </c>
      <c r="F27" s="269">
        <v>65.640000000000001</v>
      </c>
      <c r="G27" s="36"/>
      <c r="H27" s="42"/>
    </row>
    <row r="28" s="2" customFormat="1" ht="16.8" customHeight="1">
      <c r="A28" s="36"/>
      <c r="B28" s="42"/>
      <c r="C28" s="268" t="s">
        <v>284</v>
      </c>
      <c r="D28" s="268" t="s">
        <v>285</v>
      </c>
      <c r="E28" s="15" t="s">
        <v>89</v>
      </c>
      <c r="F28" s="269">
        <v>427.76999999999998</v>
      </c>
      <c r="G28" s="36"/>
      <c r="H28" s="42"/>
    </row>
    <row r="29" s="2" customFormat="1" ht="16.8" customHeight="1">
      <c r="A29" s="36"/>
      <c r="B29" s="42"/>
      <c r="C29" s="264" t="s">
        <v>104</v>
      </c>
      <c r="D29" s="265" t="s">
        <v>105</v>
      </c>
      <c r="E29" s="266" t="s">
        <v>102</v>
      </c>
      <c r="F29" s="267">
        <v>261.10000000000002</v>
      </c>
      <c r="G29" s="36"/>
      <c r="H29" s="42"/>
    </row>
    <row r="30" s="2" customFormat="1" ht="16.8" customHeight="1">
      <c r="A30" s="36"/>
      <c r="B30" s="42"/>
      <c r="C30" s="268" t="s">
        <v>1</v>
      </c>
      <c r="D30" s="268" t="s">
        <v>238</v>
      </c>
      <c r="E30" s="15" t="s">
        <v>1</v>
      </c>
      <c r="F30" s="269">
        <v>261.10000000000002</v>
      </c>
      <c r="G30" s="36"/>
      <c r="H30" s="42"/>
    </row>
    <row r="31" s="2" customFormat="1" ht="16.8" customHeight="1">
      <c r="A31" s="36"/>
      <c r="B31" s="42"/>
      <c r="C31" s="270" t="s">
        <v>394</v>
      </c>
      <c r="D31" s="36"/>
      <c r="E31" s="36"/>
      <c r="F31" s="36"/>
      <c r="G31" s="36"/>
      <c r="H31" s="42"/>
    </row>
    <row r="32" s="2" customFormat="1" ht="16.8" customHeight="1">
      <c r="A32" s="36"/>
      <c r="B32" s="42"/>
      <c r="C32" s="268" t="s">
        <v>240</v>
      </c>
      <c r="D32" s="268" t="s">
        <v>241</v>
      </c>
      <c r="E32" s="15" t="s">
        <v>102</v>
      </c>
      <c r="F32" s="269">
        <v>141.09999999999999</v>
      </c>
      <c r="G32" s="36"/>
      <c r="H32" s="42"/>
    </row>
    <row r="33" s="2" customFormat="1" ht="16.8" customHeight="1">
      <c r="A33" s="36"/>
      <c r="B33" s="42"/>
      <c r="C33" s="264" t="s">
        <v>100</v>
      </c>
      <c r="D33" s="265" t="s">
        <v>101</v>
      </c>
      <c r="E33" s="266" t="s">
        <v>102</v>
      </c>
      <c r="F33" s="267">
        <v>780</v>
      </c>
      <c r="G33" s="36"/>
      <c r="H33" s="42"/>
    </row>
    <row r="34" s="2" customFormat="1" ht="16.8" customHeight="1">
      <c r="A34" s="36"/>
      <c r="B34" s="42"/>
      <c r="C34" s="268" t="s">
        <v>1</v>
      </c>
      <c r="D34" s="268" t="s">
        <v>395</v>
      </c>
      <c r="E34" s="15" t="s">
        <v>1</v>
      </c>
      <c r="F34" s="269">
        <v>780</v>
      </c>
      <c r="G34" s="36"/>
      <c r="H34" s="42"/>
    </row>
    <row r="35" s="2" customFormat="1" ht="16.8" customHeight="1">
      <c r="A35" s="36"/>
      <c r="B35" s="42"/>
      <c r="C35" s="270" t="s">
        <v>394</v>
      </c>
      <c r="D35" s="36"/>
      <c r="E35" s="36"/>
      <c r="F35" s="36"/>
      <c r="G35" s="36"/>
      <c r="H35" s="42"/>
    </row>
    <row r="36" s="2" customFormat="1" ht="16.8" customHeight="1">
      <c r="A36" s="36"/>
      <c r="B36" s="42"/>
      <c r="C36" s="268" t="s">
        <v>197</v>
      </c>
      <c r="D36" s="268" t="s">
        <v>198</v>
      </c>
      <c r="E36" s="15" t="s">
        <v>102</v>
      </c>
      <c r="F36" s="269">
        <v>780</v>
      </c>
      <c r="G36" s="36"/>
      <c r="H36" s="42"/>
    </row>
    <row r="37" s="2" customFormat="1" ht="16.8" customHeight="1">
      <c r="A37" s="36"/>
      <c r="B37" s="42"/>
      <c r="C37" s="268" t="s">
        <v>201</v>
      </c>
      <c r="D37" s="268" t="s">
        <v>202</v>
      </c>
      <c r="E37" s="15" t="s">
        <v>102</v>
      </c>
      <c r="F37" s="269">
        <v>780</v>
      </c>
      <c r="G37" s="36"/>
      <c r="H37" s="42"/>
    </row>
    <row r="38" s="2" customFormat="1" ht="16.8" customHeight="1">
      <c r="A38" s="36"/>
      <c r="B38" s="42"/>
      <c r="C38" s="268" t="s">
        <v>300</v>
      </c>
      <c r="D38" s="268" t="s">
        <v>301</v>
      </c>
      <c r="E38" s="15" t="s">
        <v>102</v>
      </c>
      <c r="F38" s="269">
        <v>780</v>
      </c>
      <c r="G38" s="36"/>
      <c r="H38" s="42"/>
    </row>
    <row r="39" s="2" customFormat="1" ht="16.8" customHeight="1">
      <c r="A39" s="36"/>
      <c r="B39" s="42"/>
      <c r="C39" s="268" t="s">
        <v>304</v>
      </c>
      <c r="D39" s="268" t="s">
        <v>305</v>
      </c>
      <c r="E39" s="15" t="s">
        <v>102</v>
      </c>
      <c r="F39" s="269">
        <v>780</v>
      </c>
      <c r="G39" s="36"/>
      <c r="H39" s="42"/>
    </row>
    <row r="40" s="2" customFormat="1" ht="16.8" customHeight="1">
      <c r="A40" s="36"/>
      <c r="B40" s="42"/>
      <c r="C40" s="268" t="s">
        <v>309</v>
      </c>
      <c r="D40" s="268" t="s">
        <v>310</v>
      </c>
      <c r="E40" s="15" t="s">
        <v>156</v>
      </c>
      <c r="F40" s="269">
        <v>130</v>
      </c>
      <c r="G40" s="36"/>
      <c r="H40" s="42"/>
    </row>
    <row r="41" s="2" customFormat="1" ht="16.8" customHeight="1">
      <c r="A41" s="36"/>
      <c r="B41" s="42"/>
      <c r="C41" s="264" t="s">
        <v>97</v>
      </c>
      <c r="D41" s="265" t="s">
        <v>98</v>
      </c>
      <c r="E41" s="266" t="s">
        <v>89</v>
      </c>
      <c r="F41" s="267">
        <v>107.74</v>
      </c>
      <c r="G41" s="36"/>
      <c r="H41" s="42"/>
    </row>
    <row r="42" s="2" customFormat="1" ht="16.8" customHeight="1">
      <c r="A42" s="36"/>
      <c r="B42" s="42"/>
      <c r="C42" s="268" t="s">
        <v>1</v>
      </c>
      <c r="D42" s="268" t="s">
        <v>99</v>
      </c>
      <c r="E42" s="15" t="s">
        <v>1</v>
      </c>
      <c r="F42" s="269">
        <v>107.74</v>
      </c>
      <c r="G42" s="36"/>
      <c r="H42" s="42"/>
    </row>
    <row r="43" s="2" customFormat="1" ht="16.8" customHeight="1">
      <c r="A43" s="36"/>
      <c r="B43" s="42"/>
      <c r="C43" s="270" t="s">
        <v>394</v>
      </c>
      <c r="D43" s="36"/>
      <c r="E43" s="36"/>
      <c r="F43" s="36"/>
      <c r="G43" s="36"/>
      <c r="H43" s="42"/>
    </row>
    <row r="44" s="2" customFormat="1" ht="16.8" customHeight="1">
      <c r="A44" s="36"/>
      <c r="B44" s="42"/>
      <c r="C44" s="268" t="s">
        <v>290</v>
      </c>
      <c r="D44" s="268" t="s">
        <v>291</v>
      </c>
      <c r="E44" s="15" t="s">
        <v>89</v>
      </c>
      <c r="F44" s="269">
        <v>107.74</v>
      </c>
      <c r="G44" s="36"/>
      <c r="H44" s="42"/>
    </row>
    <row r="45" s="2" customFormat="1" ht="16.8" customHeight="1">
      <c r="A45" s="36"/>
      <c r="B45" s="42"/>
      <c r="C45" s="264" t="s">
        <v>93</v>
      </c>
      <c r="D45" s="265" t="s">
        <v>94</v>
      </c>
      <c r="E45" s="266" t="s">
        <v>89</v>
      </c>
      <c r="F45" s="267">
        <v>493.41000000000002</v>
      </c>
      <c r="G45" s="36"/>
      <c r="H45" s="42"/>
    </row>
    <row r="46" s="2" customFormat="1" ht="16.8" customHeight="1">
      <c r="A46" s="36"/>
      <c r="B46" s="42"/>
      <c r="C46" s="268" t="s">
        <v>1</v>
      </c>
      <c r="D46" s="268" t="s">
        <v>95</v>
      </c>
      <c r="E46" s="15" t="s">
        <v>1</v>
      </c>
      <c r="F46" s="269">
        <v>493.41000000000002</v>
      </c>
      <c r="G46" s="36"/>
      <c r="H46" s="42"/>
    </row>
    <row r="47" s="2" customFormat="1" ht="16.8" customHeight="1">
      <c r="A47" s="36"/>
      <c r="B47" s="42"/>
      <c r="C47" s="270" t="s">
        <v>394</v>
      </c>
      <c r="D47" s="36"/>
      <c r="E47" s="36"/>
      <c r="F47" s="36"/>
      <c r="G47" s="36"/>
      <c r="H47" s="42"/>
    </row>
    <row r="48" s="2" customFormat="1" ht="16.8" customHeight="1">
      <c r="A48" s="36"/>
      <c r="B48" s="42"/>
      <c r="C48" s="268" t="s">
        <v>284</v>
      </c>
      <c r="D48" s="268" t="s">
        <v>285</v>
      </c>
      <c r="E48" s="15" t="s">
        <v>89</v>
      </c>
      <c r="F48" s="269">
        <v>427.76999999999998</v>
      </c>
      <c r="G48" s="36"/>
      <c r="H48" s="42"/>
    </row>
    <row r="49" s="2" customFormat="1" ht="7.44" customHeight="1">
      <c r="A49" s="36"/>
      <c r="B49" s="163"/>
      <c r="C49" s="164"/>
      <c r="D49" s="164"/>
      <c r="E49" s="164"/>
      <c r="F49" s="164"/>
      <c r="G49" s="164"/>
      <c r="H49" s="42"/>
    </row>
    <row r="50" s="2" customFormat="1">
      <c r="A50" s="36"/>
      <c r="B50" s="36"/>
      <c r="C50" s="36"/>
      <c r="D50" s="36"/>
      <c r="E50" s="36"/>
      <c r="F50" s="36"/>
      <c r="G50" s="36"/>
      <c r="H50" s="36"/>
    </row>
  </sheetData>
  <sheetProtection sheet="1" formatColumns="0" formatRows="0" objects="1" scenarios="1" spinCount="100000" saltValue="W5JRnW5TUPufV+jg58HA+VZHFcP4Qvjh0ByHiQeAQf/BymYwP8LTPZyhvBb+YkA9ZGaivVnaXelTAsbSytRrHw==" hashValue="f/o2xKtcrXlMtWXRxJu4EDH7aENaVEtgSa4XFeIDGSqaCfgoCdEs8pkXtkjoPcdJ7MvW90EdLe26NhmFVxWo1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FIREMNI\Karel-st</dc:creator>
  <cp:lastModifiedBy>FIREMNI\Karel-st</cp:lastModifiedBy>
  <dcterms:created xsi:type="dcterms:W3CDTF">2022-06-03T10:54:17Z</dcterms:created>
  <dcterms:modified xsi:type="dcterms:W3CDTF">2022-06-03T10:54:22Z</dcterms:modified>
</cp:coreProperties>
</file>