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pvlcz.sharepoint.com/sites/sekce800/Shared Documents/General/830/Veřejné zakázky 2022/VZMR/01 Stav. práce/02 Uz v/sekce 700/Vltava_jez Kimlíček/5_Profil/"/>
    </mc:Choice>
  </mc:AlternateContent>
  <xr:revisionPtr revIDLastSave="0" documentId="8_{DC1B4204-053C-40E1-88AD-8F1B0D7B750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kapitulace stavby" sheetId="1" r:id="rId1"/>
    <sheet name="ST4006 - Vltava, ř. km 32..." sheetId="2" r:id="rId2"/>
  </sheets>
  <definedNames>
    <definedName name="_xlnm._FilterDatabase" localSheetId="1" hidden="1">'ST4006 - Vltava, ř. km 32...'!$C$113:$K$120</definedName>
    <definedName name="_xlnm.Print_Titles" localSheetId="0">'Rekapitulace stavby'!$92:$92</definedName>
    <definedName name="_xlnm.Print_Titles" localSheetId="1">'ST4006 - Vltava, ř. km 32...'!$113:$113</definedName>
    <definedName name="_xlnm.Print_Area" localSheetId="0">'Rekapitulace stavby'!$D$4:$AO$76,'Rekapitulace stavby'!$C$82:$AQ$96</definedName>
    <definedName name="_xlnm.Print_Area" localSheetId="1">'ST4006 - Vltava, ř. km 32...'!$C$4:$J$76,'ST4006 - Vltava, ř. km 32...'!$C$82:$J$97,'ST4006 - Vltava, ř. km 32...'!$C$103:$J$120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5" i="2" l="1"/>
  <c r="J34" i="2"/>
  <c r="AY95" i="1"/>
  <c r="J33" i="2"/>
  <c r="AX95" i="1" s="1"/>
  <c r="BI119" i="2"/>
  <c r="BH119" i="2"/>
  <c r="BG119" i="2"/>
  <c r="BF119" i="2"/>
  <c r="T119" i="2"/>
  <c r="R119" i="2"/>
  <c r="P119" i="2"/>
  <c r="BI117" i="2"/>
  <c r="BH117" i="2"/>
  <c r="BG117" i="2"/>
  <c r="BF117" i="2"/>
  <c r="J32" i="2" s="1"/>
  <c r="T117" i="2"/>
  <c r="R117" i="2"/>
  <c r="P117" i="2"/>
  <c r="F108" i="2"/>
  <c r="E106" i="2"/>
  <c r="F87" i="2"/>
  <c r="E85" i="2"/>
  <c r="J22" i="2"/>
  <c r="E22" i="2"/>
  <c r="J90" i="2"/>
  <c r="J21" i="2"/>
  <c r="J19" i="2"/>
  <c r="E19" i="2"/>
  <c r="J110" i="2"/>
  <c r="J18" i="2"/>
  <c r="F111" i="2"/>
  <c r="J13" i="2"/>
  <c r="E13" i="2"/>
  <c r="F110" i="2"/>
  <c r="J12" i="2"/>
  <c r="J108" i="2"/>
  <c r="AM90" i="1"/>
  <c r="AM89" i="1"/>
  <c r="L89" i="1"/>
  <c r="AM87" i="1"/>
  <c r="L87" i="1"/>
  <c r="L85" i="1"/>
  <c r="L84" i="1"/>
  <c r="BK117" i="2"/>
  <c r="BK119" i="2"/>
  <c r="AS94" i="1"/>
  <c r="J119" i="2"/>
  <c r="J117" i="2"/>
  <c r="P116" i="2" l="1"/>
  <c r="P115" i="2"/>
  <c r="P114" i="2"/>
  <c r="AU95" i="1"/>
  <c r="AU94" i="1" s="1"/>
  <c r="R116" i="2"/>
  <c r="R115" i="2"/>
  <c r="R114" i="2"/>
  <c r="BK116" i="2"/>
  <c r="J116" i="2" s="1"/>
  <c r="J96" i="2" s="1"/>
  <c r="T116" i="2"/>
  <c r="T115" i="2"/>
  <c r="T114" i="2" s="1"/>
  <c r="F89" i="2"/>
  <c r="J89" i="2"/>
  <c r="J111" i="2"/>
  <c r="BE117" i="2"/>
  <c r="AW95" i="1"/>
  <c r="F90" i="2"/>
  <c r="BE119" i="2"/>
  <c r="J87" i="2"/>
  <c r="F33" i="2"/>
  <c r="BB95" i="1"/>
  <c r="BB94" i="1" s="1"/>
  <c r="W31" i="1" s="1"/>
  <c r="F32" i="2"/>
  <c r="BA95" i="1"/>
  <c r="BA94" i="1" s="1"/>
  <c r="W30" i="1" s="1"/>
  <c r="F35" i="2"/>
  <c r="BD95" i="1"/>
  <c r="BD94" i="1" s="1"/>
  <c r="W33" i="1" s="1"/>
  <c r="F34" i="2"/>
  <c r="BC95" i="1"/>
  <c r="BC94" i="1" s="1"/>
  <c r="W32" i="1" s="1"/>
  <c r="BK115" i="2" l="1"/>
  <c r="BK114" i="2" s="1"/>
  <c r="J114" i="2" s="1"/>
  <c r="J94" i="2" s="1"/>
  <c r="AY94" i="1"/>
  <c r="AW94" i="1"/>
  <c r="AK30" i="1"/>
  <c r="F31" i="2"/>
  <c r="AZ95" i="1" s="1"/>
  <c r="AZ94" i="1" s="1"/>
  <c r="AV94" i="1" s="1"/>
  <c r="AK29" i="1" s="1"/>
  <c r="AX94" i="1"/>
  <c r="J31" i="2"/>
  <c r="AV95" i="1"/>
  <c r="AT95" i="1"/>
  <c r="J115" i="2" l="1"/>
  <c r="J95" i="2"/>
  <c r="J28" i="2"/>
  <c r="AG95" i="1"/>
  <c r="AG94" i="1" s="1"/>
  <c r="AK26" i="1" s="1"/>
  <c r="AK35" i="1" s="1"/>
  <c r="AT94" i="1"/>
  <c r="W29" i="1"/>
  <c r="J37" i="2" l="1"/>
  <c r="AN94" i="1"/>
  <c r="AN95" i="1"/>
</calcChain>
</file>

<file path=xl/sharedStrings.xml><?xml version="1.0" encoding="utf-8"?>
<sst xmlns="http://schemas.openxmlformats.org/spreadsheetml/2006/main" count="283" uniqueCount="114">
  <si>
    <t>Export Komplet</t>
  </si>
  <si>
    <t/>
  </si>
  <si>
    <t>2.0</t>
  </si>
  <si>
    <t>False</t>
  </si>
  <si>
    <t>{5f9d7a8c-70e8-4098-a9c3-490889a7b478}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</si>
  <si>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</si>
  <si>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</si>
  <si>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</si>
  <si>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</si>
  <si>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</si>
  <si>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</si>
  <si>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</si>
  <si>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</si>
  <si>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</si>
  <si>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ST4006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</si>
  <si>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</si>
  <si>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</si>
  <si>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Vltava, ř. km 328,673 - jez Kimlíček - stavebně technický průzkum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</si>
  <si>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</si>
  <si>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</si>
  <si>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</si>
  <si>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</si>
  <si>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</si>
  <si>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</si>
  <si>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</si>
  <si>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</si>
  <si>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</si>
  <si>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</si>
  <si>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</si>
  <si>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</si>
  <si>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</si>
  <si>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</si>
  <si>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</si>
  <si>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</si>
  <si>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</si>
  <si>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</si>
  <si>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</si>
  <si>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</si>
  <si>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</si>
  <si>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</si>
  <si>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</si>
  <si>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</si>
  <si>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</si>
  <si>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</si>
  <si>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</si>
  <si>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</si>
  <si>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</si>
  <si>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</si>
  <si>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</si>
  <si>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</si>
  <si>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</si>
  <si>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</si>
  <si>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</si>
  <si>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</si>
  <si>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</si>
  <si>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</si>
  <si>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</si>
  <si>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</si>
  <si>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</si>
  <si>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</si>
  <si>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</si>
  <si>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</si>
  <si>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</si>
  <si>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</si>
  <si>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</si>
  <si>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</si>
  <si>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</si>
  <si>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</si>
  <si>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</si>
  <si>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</si>
  <si>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</si>
  <si>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</si>
  <si>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</si>
  <si>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</si>
  <si>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</si>
  <si>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</si>
  <si>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</si>
  <si>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</si>
  <si>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</si>
  <si>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</si>
  <si>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</si>
  <si>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</si>
  <si>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</si>
  <si>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</si>
  <si>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</si>
  <si>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</si>
  <si>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</si>
  <si>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</si>
  <si>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</si>
  <si>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</si>
  <si>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</si>
  <si>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</si>
  <si>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</si>
  <si>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</si>
  <si>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</si>
  <si>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</si>
  <si>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</si>
  <si>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</si>
  <si>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</si>
  <si>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</si>
  <si>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</si>
  <si>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</si>
  <si>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</si>
  <si>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</si>
  <si>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</si>
  <si>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Stavebně technický průzkum jezového tělesa a nábřežní zdi (v rozsahu dle SOD čl. I odst. 4, písmeno A.)</t>
  </si>
  <si>
    <t>kpl</t>
  </si>
  <si>
    <t>4</t>
  </si>
  <si>
    <t>26250566</t>
  </si>
  <si>
    <t>P</t>
  </si>
  <si>
    <t xml:space="preserve">Poznámka k položce:_x000D_
- Zajištění sjezdů do koryta řeky, zajímkování pravého břehu řeky v rozsahu pravobřežní opěrné     zdi a pravé části stávajícího vzdouvajícího objektu_x000D_
- Zajištění dopravy a zřízení zemní jímky_x000D_
- Čerpání vody z jímky a průběžné čerpání průsaků během provedení stavebně technického     průzkumu_x000D_
- Očištění a obnažení stávajících konstrukcí pravobřežní opěrné zdi a vzdouvacího objektu -     odstranění vegetace, očištění vysokotlakým paprskem. Očištění stávající konstrukce vzdouvacího    objektu od sedimentů_x000D_
- Očištění stávajících zachovalých částí původní konstrukce jezového tělesa s cílem definovat     kvalitu zakrytých částí konstrukce, zejména plošně definovat nevhodné geologické prostředí,     kaverny a podobně_x000D_
- Obnažení degradovaných betonových konstrukcí stávajícího vzdouvacího objektu s cílem zjistit     založení jezového tělesa_x000D_
- Obnažení nábřežních zdí s cílem zjistit geologické charakteristiky násypu za zdí_x000D_
- Očištění pilířů břehového zavázání za účelem posouzení jejich stavu_x000D_
- Výsledkem provedených prací bude zajištění podkladů pro návrh následné rekonstrukce jezového   tělesa a nábřežní zdi_x000D_
- Zpracování a předání dokumentace stavebně technického průzkumu (3 paré v listinné podobě, 1x   v digitální podobě ve formátu *.pdf a 1x v digitální podobě v editovaných formátech *doc, *.xls,   *.dwg apod) včetně zpracování technologického postupu jednotlivých fází STP_x000D_
- Likvidace veškerého stavebního a přebytečného materiálu odpovídajícím zákonným způsobem,     zajištění skládek a deponií, vč. vedení evidence o vzniklých odpadech a předání dokladů o jejich      likvidaci objednateli nejpozději při předání a převzetí díla (2 paré v listinné podobě, 1x v digitální      podobě ve formátu *.pdf), jako součást dokladové části stavby_x000D_
- Havarijní sada_x000D_
_x000D_
</t>
  </si>
  <si>
    <t>Zabezpečení jezového tělesa a nábřežní zdi po provedeném stavebně technickém průzkumu (v rozsahu dle SOD čl. I odst. 4, písmeno B.)</t>
  </si>
  <si>
    <t>545362092</t>
  </si>
  <si>
    <t xml:space="preserve">Poznámka k položce:_x000D_
- Zabezpečení a zajištění odkrytých i neodkrytých částí stavby (pod jezovým tělesem, za zdmi)     před povětrnostními účinky a účinky zvýšených průtoků v řece s cílem staticky zastabilizovat     konstrukci do doby kompletní rekonstrukce_x000D_
- Odborné posouzení stability původních konstrukcí včetně návrhu řešení rekonstrukce jezu tak,     aby do doby zpracování projektové dokumentace nemohlo dojít k jejich další degradaci.     Předpoklad pro zabezpečení jezového tělesa bude:_x000D_
  o Zaplnění chybějícího kamenného zdiva nejen po provedení průzkumu 180 m2_x000D_
  o V rámci zajištění stability zdi budou vyplněny kaverny v patě zdi betonem 10 m3_x000D_
  o Doplnění hlavy zdi betonovou římsou 36 m_x000D_
  o Konstrukce z lomového kamene nebo z říčního sedimentu 185 m3_x000D_
  o Doplnění lomového kamene včetně prolití spár betonem (bude uvedeno v m3)_x000D_
  o Betonáž včetně výztuže a bednění (bude uvedeno v m3)_x000D_
  o Tvarový kámen včetně kotvení (bude uvedeno v m3)_x000D_
-  Likvidace veškerého stavebního a přebytečného materiálu odpovídajícím zákonným způsobem,     zajištění skládek a deponií, vč. vedení evidence o vzniklých odpadech a předání dokladů o jejich     likvidaci objednateli nejpozději při předání a převzetí díla (2 paré v listinné podobě, 1x v digitální     podobě ve formátu *.pdf), jako součást dokladové části stavby_x000D_
- Čerpání vody a další práce (hrázkování, jímkování) při realizaci stavby v korytě toku_x000D_
- Vytyčení všech inženýrských sítí a projednání postupu všech prací s jejich provozovateli vč.     zajištění jejich případné ochrany_x000D_
- Zajištění technického řešení výjezdu ze stavby, včetně případného dopravního řešení a jejich     projednání s příslušnými orgány státní správy a dotčenými organizacemi_x000D_
- Veškeré případné další práce pro zabezpečení konstrukcí budou uvedeny dle aktuální úrovně   cenové soustavy ÚRS_x000D_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</si>
</sst>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>
      <selection activeCell="L90" sqref="L90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60" t="s">
        <v>5</v>
      </c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1:74" s="1" customFormat="1" ht="12" customHeight="1">
      <c r="B5" s="17"/>
      <c r="D5" s="21" t="s">
        <v>13</v>
      </c>
      <c r="K5" s="191" t="s">
        <v>14</v>
      </c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R5" s="17"/>
      <c r="BE5" s="188" t="s">
        <v>15</v>
      </c>
      <c r="BS5" s="14" t="s">
        <v>6</v>
      </c>
    </row>
    <row r="6" spans="1:74" s="1" customFormat="1" ht="36.950000000000003" customHeight="1">
      <c r="B6" s="17"/>
      <c r="D6" s="23" t="s">
        <v>16</v>
      </c>
      <c r="K6" s="192" t="s">
        <v>17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R6" s="17"/>
      <c r="BE6" s="189"/>
      <c r="BS6" s="14" t="s">
        <v>6</v>
      </c>
    </row>
    <row r="7" spans="1:74" s="1" customFormat="1" ht="12" customHeight="1">
      <c r="B7" s="17"/>
      <c r="D7" s="24" t="s">
        <v>18</v>
      </c>
      <c r="K7" s="22" t="s">
        <v>1</v>
      </c>
      <c r="AK7" s="24" t="s">
        <v>19</v>
      </c>
      <c r="AN7" s="22" t="s">
        <v>1</v>
      </c>
      <c r="AR7" s="17"/>
      <c r="BE7" s="189"/>
      <c r="BS7" s="14" t="s">
        <v>6</v>
      </c>
    </row>
    <row r="8" spans="1:74" s="1" customFormat="1" ht="12" customHeight="1">
      <c r="B8" s="17"/>
      <c r="D8" s="24" t="s">
        <v>20</v>
      </c>
      <c r="K8" s="22" t="s">
        <v>21</v>
      </c>
      <c r="AK8" s="24" t="s">
        <v>22</v>
      </c>
      <c r="AN8" s="25"/>
      <c r="AR8" s="17"/>
      <c r="BE8" s="189"/>
      <c r="BS8" s="14" t="s">
        <v>6</v>
      </c>
    </row>
    <row r="9" spans="1:74" s="1" customFormat="1" ht="14.45" customHeight="1">
      <c r="B9" s="17"/>
      <c r="AR9" s="17"/>
      <c r="BE9" s="189"/>
      <c r="BS9" s="14" t="s">
        <v>6</v>
      </c>
    </row>
    <row r="10" spans="1:74" s="1" customFormat="1" ht="12" customHeight="1">
      <c r="B10" s="17"/>
      <c r="D10" s="24" t="s">
        <v>23</v>
      </c>
      <c r="AK10" s="24" t="s">
        <v>24</v>
      </c>
      <c r="AN10" s="22" t="s">
        <v>1</v>
      </c>
      <c r="AR10" s="17"/>
      <c r="BE10" s="189"/>
      <c r="BS10" s="14" t="s">
        <v>6</v>
      </c>
    </row>
    <row r="11" spans="1:74" s="1" customFormat="1" ht="18.399999999999999" customHeight="1">
      <c r="B11" s="17"/>
      <c r="E11" s="22" t="s">
        <v>21</v>
      </c>
      <c r="AK11" s="24" t="s">
        <v>25</v>
      </c>
      <c r="AN11" s="22" t="s">
        <v>1</v>
      </c>
      <c r="AR11" s="17"/>
      <c r="BE11" s="189"/>
      <c r="BS11" s="14" t="s">
        <v>6</v>
      </c>
    </row>
    <row r="12" spans="1:74" s="1" customFormat="1" ht="6.95" customHeight="1">
      <c r="B12" s="17"/>
      <c r="AR12" s="17"/>
      <c r="BE12" s="189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24</v>
      </c>
      <c r="AN13" s="26"/>
      <c r="AR13" s="17"/>
      <c r="BE13" s="189"/>
      <c r="BS13" s="14" t="s">
        <v>6</v>
      </c>
    </row>
    <row r="14" spans="1:74" ht="12.75">
      <c r="B14" s="17"/>
      <c r="E14" s="193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24" t="s">
        <v>25</v>
      </c>
      <c r="AN14" s="26"/>
      <c r="AR14" s="17"/>
      <c r="BE14" s="189"/>
      <c r="BS14" s="14" t="s">
        <v>6</v>
      </c>
    </row>
    <row r="15" spans="1:74" s="1" customFormat="1" ht="6.95" customHeight="1">
      <c r="B15" s="17"/>
      <c r="AR15" s="17"/>
      <c r="BE15" s="189"/>
      <c r="BS15" s="14" t="s">
        <v>3</v>
      </c>
    </row>
    <row r="16" spans="1:74" s="1" customFormat="1" ht="12" customHeight="1">
      <c r="B16" s="17"/>
      <c r="D16" s="24" t="s">
        <v>27</v>
      </c>
      <c r="AK16" s="24" t="s">
        <v>24</v>
      </c>
      <c r="AN16" s="22" t="s">
        <v>1</v>
      </c>
      <c r="AR16" s="17"/>
      <c r="BE16" s="189"/>
      <c r="BS16" s="14" t="s">
        <v>3</v>
      </c>
    </row>
    <row r="17" spans="1:71" s="1" customFormat="1" ht="18.399999999999999" customHeight="1">
      <c r="B17" s="17"/>
      <c r="E17" s="22" t="s">
        <v>21</v>
      </c>
      <c r="AK17" s="24" t="s">
        <v>25</v>
      </c>
      <c r="AN17" s="22" t="s">
        <v>1</v>
      </c>
      <c r="AR17" s="17"/>
      <c r="BE17" s="189"/>
      <c r="BS17" s="14" t="s">
        <v>28</v>
      </c>
    </row>
    <row r="18" spans="1:71" s="1" customFormat="1" ht="6.95" customHeight="1">
      <c r="B18" s="17"/>
      <c r="AR18" s="17"/>
      <c r="BE18" s="189"/>
      <c r="BS18" s="14" t="s">
        <v>6</v>
      </c>
    </row>
    <row r="19" spans="1:71" s="1" customFormat="1" ht="12" customHeight="1">
      <c r="B19" s="17"/>
      <c r="D19" s="24" t="s">
        <v>29</v>
      </c>
      <c r="AK19" s="24" t="s">
        <v>24</v>
      </c>
      <c r="AN19" s="22" t="s">
        <v>1</v>
      </c>
      <c r="AR19" s="17"/>
      <c r="BE19" s="189"/>
      <c r="BS19" s="14" t="s">
        <v>6</v>
      </c>
    </row>
    <row r="20" spans="1:71" s="1" customFormat="1" ht="18.399999999999999" customHeight="1">
      <c r="B20" s="17"/>
      <c r="E20" s="22" t="s">
        <v>21</v>
      </c>
      <c r="AK20" s="24" t="s">
        <v>25</v>
      </c>
      <c r="AN20" s="22" t="s">
        <v>1</v>
      </c>
      <c r="AR20" s="17"/>
      <c r="BE20" s="189"/>
      <c r="BS20" s="14" t="s">
        <v>28</v>
      </c>
    </row>
    <row r="21" spans="1:71" s="1" customFormat="1" ht="6.95" customHeight="1">
      <c r="B21" s="17"/>
      <c r="AR21" s="17"/>
      <c r="BE21" s="189"/>
    </row>
    <row r="22" spans="1:71" s="1" customFormat="1" ht="12" customHeight="1">
      <c r="B22" s="17"/>
      <c r="D22" s="24" t="s">
        <v>30</v>
      </c>
      <c r="AR22" s="17"/>
      <c r="BE22" s="189"/>
    </row>
    <row r="23" spans="1:71" s="1" customFormat="1" ht="16.5" customHeight="1">
      <c r="B23" s="17"/>
      <c r="E23" s="195" t="s">
        <v>1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R23" s="17"/>
      <c r="BE23" s="189"/>
    </row>
    <row r="24" spans="1:71" s="1" customFormat="1" ht="6.95" customHeight="1">
      <c r="B24" s="17"/>
      <c r="AR24" s="17"/>
      <c r="BE24" s="189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89"/>
    </row>
    <row r="26" spans="1:71" s="2" customFormat="1" ht="25.9" customHeight="1">
      <c r="A26" s="29"/>
      <c r="B26" s="30"/>
      <c r="C26" s="29"/>
      <c r="D26" s="31" t="s">
        <v>31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6">
        <f>ROUND(AG94,2)</f>
        <v>0</v>
      </c>
      <c r="AL26" s="197"/>
      <c r="AM26" s="197"/>
      <c r="AN26" s="197"/>
      <c r="AO26" s="197"/>
      <c r="AP26" s="29"/>
      <c r="AQ26" s="29"/>
      <c r="AR26" s="30"/>
      <c r="BE26" s="189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89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98" t="s">
        <v>32</v>
      </c>
      <c r="M28" s="198"/>
      <c r="N28" s="198"/>
      <c r="O28" s="198"/>
      <c r="P28" s="198"/>
      <c r="Q28" s="29"/>
      <c r="R28" s="29"/>
      <c r="S28" s="29"/>
      <c r="T28" s="29"/>
      <c r="U28" s="29"/>
      <c r="V28" s="29"/>
      <c r="W28" s="198" t="s">
        <v>33</v>
      </c>
      <c r="X28" s="198"/>
      <c r="Y28" s="198"/>
      <c r="Z28" s="198"/>
      <c r="AA28" s="198"/>
      <c r="AB28" s="198"/>
      <c r="AC28" s="198"/>
      <c r="AD28" s="198"/>
      <c r="AE28" s="198"/>
      <c r="AF28" s="29"/>
      <c r="AG28" s="29"/>
      <c r="AH28" s="29"/>
      <c r="AI28" s="29"/>
      <c r="AJ28" s="29"/>
      <c r="AK28" s="198" t="s">
        <v>34</v>
      </c>
      <c r="AL28" s="198"/>
      <c r="AM28" s="198"/>
      <c r="AN28" s="198"/>
      <c r="AO28" s="198"/>
      <c r="AP28" s="29"/>
      <c r="AQ28" s="29"/>
      <c r="AR28" s="30"/>
      <c r="BE28" s="189"/>
    </row>
    <row r="29" spans="1:71" s="3" customFormat="1" ht="14.45" customHeight="1">
      <c r="B29" s="34"/>
      <c r="D29" s="24" t="s">
        <v>35</v>
      </c>
      <c r="F29" s="24" t="s">
        <v>36</v>
      </c>
      <c r="L29" s="183">
        <v>0.21</v>
      </c>
      <c r="M29" s="182"/>
      <c r="N29" s="182"/>
      <c r="O29" s="182"/>
      <c r="P29" s="182"/>
      <c r="W29" s="181">
        <f>ROUND(AZ94, 2)</f>
        <v>0</v>
      </c>
      <c r="X29" s="182"/>
      <c r="Y29" s="182"/>
      <c r="Z29" s="182"/>
      <c r="AA29" s="182"/>
      <c r="AB29" s="182"/>
      <c r="AC29" s="182"/>
      <c r="AD29" s="182"/>
      <c r="AE29" s="182"/>
      <c r="AK29" s="181">
        <f>ROUND(AV94, 2)</f>
        <v>0</v>
      </c>
      <c r="AL29" s="182"/>
      <c r="AM29" s="182"/>
      <c r="AN29" s="182"/>
      <c r="AO29" s="182"/>
      <c r="AR29" s="34"/>
      <c r="BE29" s="190"/>
    </row>
    <row r="30" spans="1:71" s="3" customFormat="1" ht="14.45" customHeight="1">
      <c r="B30" s="34"/>
      <c r="F30" s="24" t="s">
        <v>37</v>
      </c>
      <c r="L30" s="183">
        <v>0.15</v>
      </c>
      <c r="M30" s="182"/>
      <c r="N30" s="182"/>
      <c r="O30" s="182"/>
      <c r="P30" s="182"/>
      <c r="W30" s="181">
        <f>ROUND(BA94, 2)</f>
        <v>0</v>
      </c>
      <c r="X30" s="182"/>
      <c r="Y30" s="182"/>
      <c r="Z30" s="182"/>
      <c r="AA30" s="182"/>
      <c r="AB30" s="182"/>
      <c r="AC30" s="182"/>
      <c r="AD30" s="182"/>
      <c r="AE30" s="182"/>
      <c r="AK30" s="181">
        <f>ROUND(AW94, 2)</f>
        <v>0</v>
      </c>
      <c r="AL30" s="182"/>
      <c r="AM30" s="182"/>
      <c r="AN30" s="182"/>
      <c r="AO30" s="182"/>
      <c r="AR30" s="34"/>
      <c r="BE30" s="190"/>
    </row>
    <row r="31" spans="1:71" s="3" customFormat="1" ht="14.45" hidden="1" customHeight="1">
      <c r="B31" s="34"/>
      <c r="F31" s="24" t="s">
        <v>38</v>
      </c>
      <c r="L31" s="183">
        <v>0.21</v>
      </c>
      <c r="M31" s="182"/>
      <c r="N31" s="182"/>
      <c r="O31" s="182"/>
      <c r="P31" s="182"/>
      <c r="W31" s="181">
        <f>ROUND(BB94, 2)</f>
        <v>0</v>
      </c>
      <c r="X31" s="182"/>
      <c r="Y31" s="182"/>
      <c r="Z31" s="182"/>
      <c r="AA31" s="182"/>
      <c r="AB31" s="182"/>
      <c r="AC31" s="182"/>
      <c r="AD31" s="182"/>
      <c r="AE31" s="182"/>
      <c r="AK31" s="181">
        <v>0</v>
      </c>
      <c r="AL31" s="182"/>
      <c r="AM31" s="182"/>
      <c r="AN31" s="182"/>
      <c r="AO31" s="182"/>
      <c r="AR31" s="34"/>
      <c r="BE31" s="190"/>
    </row>
    <row r="32" spans="1:71" s="3" customFormat="1" ht="14.45" hidden="1" customHeight="1">
      <c r="B32" s="34"/>
      <c r="F32" s="24" t="s">
        <v>39</v>
      </c>
      <c r="L32" s="183">
        <v>0.15</v>
      </c>
      <c r="M32" s="182"/>
      <c r="N32" s="182"/>
      <c r="O32" s="182"/>
      <c r="P32" s="182"/>
      <c r="W32" s="181">
        <f>ROUND(BC94, 2)</f>
        <v>0</v>
      </c>
      <c r="X32" s="182"/>
      <c r="Y32" s="182"/>
      <c r="Z32" s="182"/>
      <c r="AA32" s="182"/>
      <c r="AB32" s="182"/>
      <c r="AC32" s="182"/>
      <c r="AD32" s="182"/>
      <c r="AE32" s="182"/>
      <c r="AK32" s="181">
        <v>0</v>
      </c>
      <c r="AL32" s="182"/>
      <c r="AM32" s="182"/>
      <c r="AN32" s="182"/>
      <c r="AO32" s="182"/>
      <c r="AR32" s="34"/>
      <c r="BE32" s="190"/>
    </row>
    <row r="33" spans="1:57" s="3" customFormat="1" ht="14.45" hidden="1" customHeight="1">
      <c r="B33" s="34"/>
      <c r="F33" s="24" t="s">
        <v>40</v>
      </c>
      <c r="L33" s="183">
        <v>0</v>
      </c>
      <c r="M33" s="182"/>
      <c r="N33" s="182"/>
      <c r="O33" s="182"/>
      <c r="P33" s="182"/>
      <c r="W33" s="181">
        <f>ROUND(BD94, 2)</f>
        <v>0</v>
      </c>
      <c r="X33" s="182"/>
      <c r="Y33" s="182"/>
      <c r="Z33" s="182"/>
      <c r="AA33" s="182"/>
      <c r="AB33" s="182"/>
      <c r="AC33" s="182"/>
      <c r="AD33" s="182"/>
      <c r="AE33" s="182"/>
      <c r="AK33" s="181">
        <v>0</v>
      </c>
      <c r="AL33" s="182"/>
      <c r="AM33" s="182"/>
      <c r="AN33" s="182"/>
      <c r="AO33" s="182"/>
      <c r="AR33" s="34"/>
      <c r="BE33" s="190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89"/>
    </row>
    <row r="35" spans="1:57" s="2" customFormat="1" ht="25.9" customHeight="1">
      <c r="A35" s="29"/>
      <c r="B35" s="30"/>
      <c r="C35" s="35"/>
      <c r="D35" s="36" t="s">
        <v>41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42</v>
      </c>
      <c r="U35" s="37"/>
      <c r="V35" s="37"/>
      <c r="W35" s="37"/>
      <c r="X35" s="184" t="s">
        <v>43</v>
      </c>
      <c r="Y35" s="185"/>
      <c r="Z35" s="185"/>
      <c r="AA35" s="185"/>
      <c r="AB35" s="185"/>
      <c r="AC35" s="37"/>
      <c r="AD35" s="37"/>
      <c r="AE35" s="37"/>
      <c r="AF35" s="37"/>
      <c r="AG35" s="37"/>
      <c r="AH35" s="37"/>
      <c r="AI35" s="37"/>
      <c r="AJ35" s="37"/>
      <c r="AK35" s="186">
        <f>SUM(AK26:AK33)</f>
        <v>0</v>
      </c>
      <c r="AL35" s="185"/>
      <c r="AM35" s="185"/>
      <c r="AN35" s="185"/>
      <c r="AO35" s="187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44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45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2" t="s">
        <v>46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47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46</v>
      </c>
      <c r="AI60" s="32"/>
      <c r="AJ60" s="32"/>
      <c r="AK60" s="32"/>
      <c r="AL60" s="32"/>
      <c r="AM60" s="42" t="s">
        <v>47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0" t="s">
        <v>48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49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2" t="s">
        <v>46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47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46</v>
      </c>
      <c r="AI75" s="32"/>
      <c r="AJ75" s="32"/>
      <c r="AK75" s="32"/>
      <c r="AL75" s="32"/>
      <c r="AM75" s="42" t="s">
        <v>47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0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0" s="2" customFormat="1" ht="24.95" customHeight="1">
      <c r="A82" s="29"/>
      <c r="B82" s="30"/>
      <c r="C82" s="18" t="s">
        <v>50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0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0" s="4" customFormat="1" ht="12" customHeight="1">
      <c r="B84" s="48"/>
      <c r="C84" s="24" t="s">
        <v>13</v>
      </c>
      <c r="L84" s="4" t="str">
        <f>K5</f>
        <v>ST4006</v>
      </c>
      <c r="AR84" s="48"/>
    </row>
    <row r="85" spans="1:90" s="5" customFormat="1" ht="36.950000000000003" customHeight="1">
      <c r="B85" s="49"/>
      <c r="C85" s="50" t="s">
        <v>16</v>
      </c>
      <c r="L85" s="172" t="str">
        <f>K6</f>
        <v>Vltava, ř. km 328,673 - jez Kimlíček - stavebně technický průzkum</v>
      </c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R85" s="49"/>
    </row>
    <row r="86" spans="1:90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0" s="2" customFormat="1" ht="12" customHeight="1">
      <c r="A87" s="29"/>
      <c r="B87" s="30"/>
      <c r="C87" s="24" t="s">
        <v>20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22</v>
      </c>
      <c r="AJ87" s="29"/>
      <c r="AK87" s="29"/>
      <c r="AL87" s="29"/>
      <c r="AM87" s="174" t="str">
        <f>IF(AN8= "","",AN8)</f>
        <v/>
      </c>
      <c r="AN87" s="174"/>
      <c r="AO87" s="29"/>
      <c r="AP87" s="29"/>
      <c r="AQ87" s="29"/>
      <c r="AR87" s="30"/>
      <c r="BE87" s="29"/>
    </row>
    <row r="88" spans="1:90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0" s="2" customFormat="1" ht="15.2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27</v>
      </c>
      <c r="AJ89" s="29"/>
      <c r="AK89" s="29"/>
      <c r="AL89" s="29"/>
      <c r="AM89" s="175" t="str">
        <f>IF(E17="","",E17)</f>
        <v xml:space="preserve"> </v>
      </c>
      <c r="AN89" s="176"/>
      <c r="AO89" s="176"/>
      <c r="AP89" s="176"/>
      <c r="AQ89" s="29"/>
      <c r="AR89" s="30"/>
      <c r="AS89" s="177" t="s">
        <v>51</v>
      </c>
      <c r="AT89" s="178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0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29</v>
      </c>
      <c r="AJ90" s="29"/>
      <c r="AK90" s="29"/>
      <c r="AL90" s="29"/>
      <c r="AM90" s="175" t="str">
        <f>IF(E20="","",E20)</f>
        <v xml:space="preserve"> </v>
      </c>
      <c r="AN90" s="176"/>
      <c r="AO90" s="176"/>
      <c r="AP90" s="176"/>
      <c r="AQ90" s="29"/>
      <c r="AR90" s="30"/>
      <c r="AS90" s="179"/>
      <c r="AT90" s="180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0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79"/>
      <c r="AT91" s="180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0" s="2" customFormat="1" ht="29.25" customHeight="1">
      <c r="A92" s="29"/>
      <c r="B92" s="30"/>
      <c r="C92" s="162" t="s">
        <v>52</v>
      </c>
      <c r="D92" s="163"/>
      <c r="E92" s="163"/>
      <c r="F92" s="163"/>
      <c r="G92" s="163"/>
      <c r="H92" s="57"/>
      <c r="I92" s="164" t="s">
        <v>53</v>
      </c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5" t="s">
        <v>54</v>
      </c>
      <c r="AH92" s="163"/>
      <c r="AI92" s="163"/>
      <c r="AJ92" s="163"/>
      <c r="AK92" s="163"/>
      <c r="AL92" s="163"/>
      <c r="AM92" s="163"/>
      <c r="AN92" s="164" t="s">
        <v>55</v>
      </c>
      <c r="AO92" s="163"/>
      <c r="AP92" s="166"/>
      <c r="AQ92" s="58" t="s">
        <v>56</v>
      </c>
      <c r="AR92" s="30"/>
      <c r="AS92" s="59" t="s">
        <v>57</v>
      </c>
      <c r="AT92" s="60" t="s">
        <v>58</v>
      </c>
      <c r="AU92" s="60" t="s">
        <v>59</v>
      </c>
      <c r="AV92" s="60" t="s">
        <v>60</v>
      </c>
      <c r="AW92" s="60" t="s">
        <v>61</v>
      </c>
      <c r="AX92" s="60" t="s">
        <v>62</v>
      </c>
      <c r="AY92" s="60" t="s">
        <v>63</v>
      </c>
      <c r="AZ92" s="60" t="s">
        <v>64</v>
      </c>
      <c r="BA92" s="60" t="s">
        <v>65</v>
      </c>
      <c r="BB92" s="60" t="s">
        <v>66</v>
      </c>
      <c r="BC92" s="60" t="s">
        <v>67</v>
      </c>
      <c r="BD92" s="61" t="s">
        <v>68</v>
      </c>
      <c r="BE92" s="29"/>
    </row>
    <row r="93" spans="1:90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0" s="6" customFormat="1" ht="32.450000000000003" customHeight="1">
      <c r="B94" s="65"/>
      <c r="C94" s="66" t="s">
        <v>69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70">
        <f>ROUND(AG95,2)</f>
        <v>0</v>
      </c>
      <c r="AH94" s="170"/>
      <c r="AI94" s="170"/>
      <c r="AJ94" s="170"/>
      <c r="AK94" s="170"/>
      <c r="AL94" s="170"/>
      <c r="AM94" s="170"/>
      <c r="AN94" s="171">
        <f>SUM(AG94,AT94)</f>
        <v>0</v>
      </c>
      <c r="AO94" s="171"/>
      <c r="AP94" s="171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70</v>
      </c>
      <c r="BT94" s="74" t="s">
        <v>71</v>
      </c>
      <c r="BV94" s="74" t="s">
        <v>72</v>
      </c>
      <c r="BW94" s="74" t="s">
        <v>4</v>
      </c>
      <c r="BX94" s="74" t="s">
        <v>73</v>
      </c>
      <c r="CL94" s="74" t="s">
        <v>1</v>
      </c>
    </row>
    <row r="95" spans="1:90" s="7" customFormat="1" ht="24.75" customHeight="1">
      <c r="A95" s="75" t="s">
        <v>74</v>
      </c>
      <c r="B95" s="76"/>
      <c r="C95" s="77"/>
      <c r="D95" s="169" t="s">
        <v>14</v>
      </c>
      <c r="E95" s="169"/>
      <c r="F95" s="169"/>
      <c r="G95" s="169"/>
      <c r="H95" s="169"/>
      <c r="I95" s="78"/>
      <c r="J95" s="169" t="s">
        <v>17</v>
      </c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7">
        <f>'ST4006 - Vltava, ř. km 32...'!J28</f>
        <v>0</v>
      </c>
      <c r="AH95" s="168"/>
      <c r="AI95" s="168"/>
      <c r="AJ95" s="168"/>
      <c r="AK95" s="168"/>
      <c r="AL95" s="168"/>
      <c r="AM95" s="168"/>
      <c r="AN95" s="167">
        <f>SUM(AG95,AT95)</f>
        <v>0</v>
      </c>
      <c r="AO95" s="168"/>
      <c r="AP95" s="168"/>
      <c r="AQ95" s="79" t="s">
        <v>75</v>
      </c>
      <c r="AR95" s="76"/>
      <c r="AS95" s="80">
        <v>0</v>
      </c>
      <c r="AT95" s="81">
        <f>ROUND(SUM(AV95:AW95),2)</f>
        <v>0</v>
      </c>
      <c r="AU95" s="82">
        <f>'ST4006 - Vltava, ř. km 32...'!P114</f>
        <v>0</v>
      </c>
      <c r="AV95" s="81">
        <f>'ST4006 - Vltava, ř. km 32...'!J31</f>
        <v>0</v>
      </c>
      <c r="AW95" s="81">
        <f>'ST4006 - Vltava, ř. km 32...'!J32</f>
        <v>0</v>
      </c>
      <c r="AX95" s="81">
        <f>'ST4006 - Vltava, ř. km 32...'!J33</f>
        <v>0</v>
      </c>
      <c r="AY95" s="81">
        <f>'ST4006 - Vltava, ř. km 32...'!J34</f>
        <v>0</v>
      </c>
      <c r="AZ95" s="81">
        <f>'ST4006 - Vltava, ř. km 32...'!F31</f>
        <v>0</v>
      </c>
      <c r="BA95" s="81">
        <f>'ST4006 - Vltava, ř. km 32...'!F32</f>
        <v>0</v>
      </c>
      <c r="BB95" s="81">
        <f>'ST4006 - Vltava, ř. km 32...'!F33</f>
        <v>0</v>
      </c>
      <c r="BC95" s="81">
        <f>'ST4006 - Vltava, ř. km 32...'!F34</f>
        <v>0</v>
      </c>
      <c r="BD95" s="83">
        <f>'ST4006 - Vltava, ř. km 32...'!F35</f>
        <v>0</v>
      </c>
      <c r="BT95" s="84" t="s">
        <v>76</v>
      </c>
      <c r="BU95" s="84" t="s">
        <v>77</v>
      </c>
      <c r="BV95" s="84" t="s">
        <v>72</v>
      </c>
      <c r="BW95" s="84" t="s">
        <v>4</v>
      </c>
      <c r="BX95" s="84" t="s">
        <v>73</v>
      </c>
      <c r="CL95" s="84" t="s">
        <v>1</v>
      </c>
    </row>
    <row r="96" spans="1:90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ST4006 - Vltava, ř. km 32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21"/>
  <sheetViews>
    <sheetView showGridLines="0" topLeftCell="A111" workbookViewId="0">
      <selection activeCell="E16" sqref="E16:H1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160" t="s">
        <v>5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78</v>
      </c>
    </row>
    <row r="4" spans="1:46" s="1" customFormat="1" ht="24.95" customHeight="1">
      <c r="B4" s="17"/>
      <c r="D4" s="18" t="s">
        <v>79</v>
      </c>
      <c r="L4" s="17"/>
      <c r="M4" s="85" t="s">
        <v>10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9"/>
      <c r="B6" s="30"/>
      <c r="C6" s="29"/>
      <c r="D6" s="24" t="s">
        <v>16</v>
      </c>
      <c r="E6" s="29"/>
      <c r="F6" s="29"/>
      <c r="G6" s="29"/>
      <c r="H6" s="29"/>
      <c r="I6" s="29"/>
      <c r="J6" s="29"/>
      <c r="K6" s="29"/>
      <c r="L6" s="3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46" s="2" customFormat="1" ht="30" customHeight="1">
      <c r="A7" s="29"/>
      <c r="B7" s="30"/>
      <c r="C7" s="29"/>
      <c r="D7" s="29"/>
      <c r="E7" s="172" t="s">
        <v>17</v>
      </c>
      <c r="F7" s="199"/>
      <c r="G7" s="199"/>
      <c r="H7" s="199"/>
      <c r="I7" s="29"/>
      <c r="J7" s="29"/>
      <c r="K7" s="29"/>
      <c r="L7" s="3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46" s="2" customFormat="1">
      <c r="A8" s="29"/>
      <c r="B8" s="30"/>
      <c r="C8" s="29"/>
      <c r="D8" s="29"/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2" customHeight="1">
      <c r="A9" s="29"/>
      <c r="B9" s="30"/>
      <c r="C9" s="29"/>
      <c r="D9" s="24" t="s">
        <v>18</v>
      </c>
      <c r="E9" s="29"/>
      <c r="F9" s="22" t="s">
        <v>1</v>
      </c>
      <c r="G9" s="29"/>
      <c r="H9" s="29"/>
      <c r="I9" s="24" t="s">
        <v>19</v>
      </c>
      <c r="J9" s="22" t="s">
        <v>1</v>
      </c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20</v>
      </c>
      <c r="E10" s="29"/>
      <c r="F10" s="22" t="s">
        <v>21</v>
      </c>
      <c r="G10" s="29"/>
      <c r="H10" s="29"/>
      <c r="I10" s="24" t="s">
        <v>22</v>
      </c>
      <c r="J10" s="52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0.9" customHeight="1">
      <c r="A11" s="29"/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23</v>
      </c>
      <c r="E12" s="29"/>
      <c r="F12" s="29"/>
      <c r="G12" s="29"/>
      <c r="H12" s="29"/>
      <c r="I12" s="24" t="s">
        <v>24</v>
      </c>
      <c r="J12" s="22" t="str">
        <f>IF('Rekapitulace stavby'!AN10="","",'Rekapitulace stavby'!AN10)</f>
        <v/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8" customHeight="1">
      <c r="A13" s="29"/>
      <c r="B13" s="30"/>
      <c r="C13" s="29"/>
      <c r="D13" s="29"/>
      <c r="E13" s="22" t="str">
        <f>IF('Rekapitulace stavby'!E11="","",'Rekapitulace stavby'!E11)</f>
        <v xml:space="preserve"> </v>
      </c>
      <c r="F13" s="29"/>
      <c r="G13" s="29"/>
      <c r="H13" s="29"/>
      <c r="I13" s="24" t="s">
        <v>25</v>
      </c>
      <c r="J13" s="22" t="str">
        <f>IF('Rekapitulace stavby'!AN11="","",'Rekapitulace stavby'!AN11)</f>
        <v/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6.95" customHeight="1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>
      <c r="A15" s="29"/>
      <c r="B15" s="30"/>
      <c r="C15" s="29"/>
      <c r="D15" s="24" t="s">
        <v>26</v>
      </c>
      <c r="E15" s="29"/>
      <c r="F15" s="29"/>
      <c r="G15" s="29"/>
      <c r="H15" s="29"/>
      <c r="I15" s="24" t="s">
        <v>24</v>
      </c>
      <c r="J15" s="25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8" customHeight="1">
      <c r="A16" s="29"/>
      <c r="B16" s="30"/>
      <c r="C16" s="29"/>
      <c r="D16" s="29"/>
      <c r="E16" s="200"/>
      <c r="F16" s="191"/>
      <c r="G16" s="191"/>
      <c r="H16" s="191"/>
      <c r="I16" s="24" t="s">
        <v>25</v>
      </c>
      <c r="J16" s="25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5" customHeight="1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27</v>
      </c>
      <c r="E18" s="29"/>
      <c r="F18" s="29"/>
      <c r="G18" s="29"/>
      <c r="H18" s="29"/>
      <c r="I18" s="24" t="s">
        <v>24</v>
      </c>
      <c r="J18" s="22" t="str">
        <f>IF('Rekapitulace stavby'!AN16="","",'Rekapitulace stavby'!AN16)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tr">
        <f>IF('Rekapitulace stavby'!E17="","",'Rekapitulace stavby'!E17)</f>
        <v xml:space="preserve"> </v>
      </c>
      <c r="F19" s="29"/>
      <c r="G19" s="29"/>
      <c r="H19" s="29"/>
      <c r="I19" s="24" t="s">
        <v>25</v>
      </c>
      <c r="J19" s="22" t="str">
        <f>IF('Rekapitulace stavby'!AN17="","",'Rekapitulace stavby'!AN17)</f>
        <v/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29</v>
      </c>
      <c r="E21" s="29"/>
      <c r="F21" s="29"/>
      <c r="G21" s="29"/>
      <c r="H21" s="29"/>
      <c r="I21" s="24" t="s">
        <v>24</v>
      </c>
      <c r="J21" s="22" t="str">
        <f>IF('Rekapitulace stavby'!AN19="","",'Rekapitulace stavby'!AN19)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2" t="str">
        <f>IF('Rekapitulace stavby'!E20="","",'Rekapitulace stavby'!E20)</f>
        <v xml:space="preserve"> </v>
      </c>
      <c r="F22" s="29"/>
      <c r="G22" s="29"/>
      <c r="H22" s="29"/>
      <c r="I22" s="24" t="s">
        <v>25</v>
      </c>
      <c r="J22" s="22" t="str">
        <f>IF('Rekapitulace stavby'!AN20="","",'Rekapitulace stavby'!AN20)</f>
        <v/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30</v>
      </c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customHeight="1">
      <c r="A25" s="86"/>
      <c r="B25" s="87"/>
      <c r="C25" s="86"/>
      <c r="D25" s="86"/>
      <c r="E25" s="195" t="s">
        <v>1</v>
      </c>
      <c r="F25" s="195"/>
      <c r="G25" s="195"/>
      <c r="H25" s="195"/>
      <c r="I25" s="86"/>
      <c r="J25" s="86"/>
      <c r="K25" s="86"/>
      <c r="L25" s="88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63"/>
      <c r="E27" s="63"/>
      <c r="F27" s="63"/>
      <c r="G27" s="63"/>
      <c r="H27" s="63"/>
      <c r="I27" s="63"/>
      <c r="J27" s="63"/>
      <c r="K27" s="63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25.35" customHeight="1">
      <c r="A28" s="29"/>
      <c r="B28" s="30"/>
      <c r="C28" s="29"/>
      <c r="D28" s="89" t="s">
        <v>31</v>
      </c>
      <c r="E28" s="29"/>
      <c r="F28" s="29"/>
      <c r="G28" s="29"/>
      <c r="H28" s="29"/>
      <c r="I28" s="29"/>
      <c r="J28" s="68">
        <f>ROUND(J114, 2)</f>
        <v>0</v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9"/>
      <c r="E30" s="29"/>
      <c r="F30" s="33" t="s">
        <v>33</v>
      </c>
      <c r="G30" s="29"/>
      <c r="H30" s="29"/>
      <c r="I30" s="33" t="s">
        <v>32</v>
      </c>
      <c r="J30" s="33" t="s">
        <v>34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0" t="s">
        <v>35</v>
      </c>
      <c r="E31" s="24" t="s">
        <v>36</v>
      </c>
      <c r="F31" s="91">
        <f>ROUND((SUM(BE114:BE120)),  2)</f>
        <v>0</v>
      </c>
      <c r="G31" s="29"/>
      <c r="H31" s="29"/>
      <c r="I31" s="92">
        <v>0.21</v>
      </c>
      <c r="J31" s="91">
        <f>ROUND(((SUM(BE114:BE120))*I31),  2)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4" t="s">
        <v>37</v>
      </c>
      <c r="F32" s="91">
        <f>ROUND((SUM(BF114:BF120)),  2)</f>
        <v>0</v>
      </c>
      <c r="G32" s="29"/>
      <c r="H32" s="29"/>
      <c r="I32" s="92">
        <v>0.15</v>
      </c>
      <c r="J32" s="91">
        <f>ROUND(((SUM(BF114:BF120))*I32), 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hidden="1" customHeight="1">
      <c r="A33" s="29"/>
      <c r="B33" s="30"/>
      <c r="C33" s="29"/>
      <c r="D33" s="29"/>
      <c r="E33" s="24" t="s">
        <v>38</v>
      </c>
      <c r="F33" s="91">
        <f>ROUND((SUM(BG114:BG120)),  2)</f>
        <v>0</v>
      </c>
      <c r="G33" s="29"/>
      <c r="H33" s="29"/>
      <c r="I33" s="92">
        <v>0.21</v>
      </c>
      <c r="J33" s="91">
        <f>0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24" t="s">
        <v>39</v>
      </c>
      <c r="F34" s="91">
        <f>ROUND((SUM(BH114:BH120)),  2)</f>
        <v>0</v>
      </c>
      <c r="G34" s="29"/>
      <c r="H34" s="29"/>
      <c r="I34" s="92">
        <v>0.15</v>
      </c>
      <c r="J34" s="91">
        <f>0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40</v>
      </c>
      <c r="F35" s="91">
        <f>ROUND((SUM(BI114:BI120)),  2)</f>
        <v>0</v>
      </c>
      <c r="G35" s="29"/>
      <c r="H35" s="29"/>
      <c r="I35" s="92">
        <v>0</v>
      </c>
      <c r="J35" s="91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25.35" customHeight="1">
      <c r="A37" s="29"/>
      <c r="B37" s="30"/>
      <c r="C37" s="93"/>
      <c r="D37" s="94" t="s">
        <v>41</v>
      </c>
      <c r="E37" s="57"/>
      <c r="F37" s="57"/>
      <c r="G37" s="95" t="s">
        <v>42</v>
      </c>
      <c r="H37" s="96" t="s">
        <v>43</v>
      </c>
      <c r="I37" s="57"/>
      <c r="J37" s="97">
        <f>SUM(J28:J35)</f>
        <v>0</v>
      </c>
      <c r="K37" s="98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46</v>
      </c>
      <c r="E61" s="32"/>
      <c r="F61" s="99" t="s">
        <v>47</v>
      </c>
      <c r="G61" s="42" t="s">
        <v>46</v>
      </c>
      <c r="H61" s="32"/>
      <c r="I61" s="32"/>
      <c r="J61" s="100" t="s">
        <v>47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46</v>
      </c>
      <c r="E76" s="32"/>
      <c r="F76" s="99" t="s">
        <v>47</v>
      </c>
      <c r="G76" s="42" t="s">
        <v>46</v>
      </c>
      <c r="H76" s="32"/>
      <c r="I76" s="32"/>
      <c r="J76" s="100" t="s">
        <v>47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80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16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30" customHeight="1">
      <c r="A85" s="29"/>
      <c r="B85" s="30"/>
      <c r="C85" s="29"/>
      <c r="D85" s="29"/>
      <c r="E85" s="172" t="str">
        <f>E7</f>
        <v>Vltava, ř. km 328,673 - jez Kimlíček - stavebně technický průzkum</v>
      </c>
      <c r="F85" s="199"/>
      <c r="G85" s="199"/>
      <c r="H85" s="199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2" customHeight="1">
      <c r="A87" s="29"/>
      <c r="B87" s="30"/>
      <c r="C87" s="24" t="s">
        <v>20</v>
      </c>
      <c r="D87" s="29"/>
      <c r="E87" s="29"/>
      <c r="F87" s="22" t="str">
        <f>F10</f>
        <v xml:space="preserve"> </v>
      </c>
      <c r="G87" s="29"/>
      <c r="H87" s="29"/>
      <c r="I87" s="24" t="s">
        <v>22</v>
      </c>
      <c r="J87" s="52" t="str">
        <f>IF(J10="","",J10)</f>
        <v/>
      </c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5.2" customHeight="1">
      <c r="A89" s="29"/>
      <c r="B89" s="30"/>
      <c r="C89" s="24" t="s">
        <v>23</v>
      </c>
      <c r="D89" s="29"/>
      <c r="E89" s="29"/>
      <c r="F89" s="22" t="str">
        <f>E13</f>
        <v xml:space="preserve"> </v>
      </c>
      <c r="G89" s="29"/>
      <c r="H89" s="29"/>
      <c r="I89" s="24" t="s">
        <v>27</v>
      </c>
      <c r="J89" s="27" t="str">
        <f>E19</f>
        <v xml:space="preserve"> 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15.2" customHeight="1">
      <c r="A90" s="29"/>
      <c r="B90" s="30"/>
      <c r="C90" s="24" t="s">
        <v>26</v>
      </c>
      <c r="D90" s="29"/>
      <c r="E90" s="29"/>
      <c r="F90" s="22" t="str">
        <f>IF(E16="","",E16)</f>
        <v/>
      </c>
      <c r="G90" s="29"/>
      <c r="H90" s="29"/>
      <c r="I90" s="24" t="s">
        <v>29</v>
      </c>
      <c r="J90" s="27" t="str">
        <f>E22</f>
        <v xml:space="preserve"> </v>
      </c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0.35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9.25" customHeight="1">
      <c r="A92" s="29"/>
      <c r="B92" s="30"/>
      <c r="C92" s="101" t="s">
        <v>81</v>
      </c>
      <c r="D92" s="93"/>
      <c r="E92" s="93"/>
      <c r="F92" s="93"/>
      <c r="G92" s="93"/>
      <c r="H92" s="93"/>
      <c r="I92" s="93"/>
      <c r="J92" s="102" t="s">
        <v>82</v>
      </c>
      <c r="K92" s="93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9" customHeight="1">
      <c r="A94" s="29"/>
      <c r="B94" s="30"/>
      <c r="C94" s="103" t="s">
        <v>83</v>
      </c>
      <c r="D94" s="29"/>
      <c r="E94" s="29"/>
      <c r="F94" s="29"/>
      <c r="G94" s="29"/>
      <c r="H94" s="29"/>
      <c r="I94" s="29"/>
      <c r="J94" s="68">
        <f>J114</f>
        <v>0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4" t="s">
        <v>84</v>
      </c>
    </row>
    <row r="95" spans="1:47" s="9" customFormat="1" ht="24.95" customHeight="1">
      <c r="B95" s="104"/>
      <c r="D95" s="105" t="s">
        <v>85</v>
      </c>
      <c r="E95" s="106"/>
      <c r="F95" s="106"/>
      <c r="G95" s="106"/>
      <c r="H95" s="106"/>
      <c r="I95" s="106"/>
      <c r="J95" s="107">
        <f>J115</f>
        <v>0</v>
      </c>
      <c r="L95" s="104"/>
    </row>
    <row r="96" spans="1:47" s="10" customFormat="1" ht="19.899999999999999" customHeight="1">
      <c r="B96" s="108"/>
      <c r="D96" s="109" t="s">
        <v>86</v>
      </c>
      <c r="E96" s="110"/>
      <c r="F96" s="110"/>
      <c r="G96" s="110"/>
      <c r="H96" s="110"/>
      <c r="I96" s="110"/>
      <c r="J96" s="111">
        <f>J116</f>
        <v>0</v>
      </c>
      <c r="L96" s="108"/>
    </row>
    <row r="97" spans="1:31" s="2" customFormat="1" ht="21.7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31" s="2" customFormat="1" ht="6.95" customHeight="1">
      <c r="A98" s="29"/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102" spans="1:31" s="2" customFormat="1" ht="6.95" customHeight="1">
      <c r="A102" s="29"/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24.95" customHeight="1">
      <c r="A103" s="29"/>
      <c r="B103" s="30"/>
      <c r="C103" s="18" t="s">
        <v>87</v>
      </c>
      <c r="D103" s="29"/>
      <c r="E103" s="29"/>
      <c r="F103" s="29"/>
      <c r="G103" s="29"/>
      <c r="H103" s="29"/>
      <c r="I103" s="29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12" customHeight="1">
      <c r="A105" s="29"/>
      <c r="B105" s="30"/>
      <c r="C105" s="24" t="s">
        <v>16</v>
      </c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30" customHeight="1">
      <c r="A106" s="29"/>
      <c r="B106" s="30"/>
      <c r="C106" s="29"/>
      <c r="D106" s="29"/>
      <c r="E106" s="172" t="str">
        <f>E7</f>
        <v>Vltava, ř. km 328,673 - jez Kimlíček - stavebně technický průzkum</v>
      </c>
      <c r="F106" s="199"/>
      <c r="G106" s="199"/>
      <c r="H106" s="19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5" customHeight="1">
      <c r="A107" s="29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2" customHeight="1">
      <c r="A108" s="29"/>
      <c r="B108" s="30"/>
      <c r="C108" s="24" t="s">
        <v>20</v>
      </c>
      <c r="D108" s="29"/>
      <c r="E108" s="29"/>
      <c r="F108" s="22" t="str">
        <f>F10</f>
        <v xml:space="preserve"> </v>
      </c>
      <c r="G108" s="29"/>
      <c r="H108" s="29"/>
      <c r="I108" s="24" t="s">
        <v>22</v>
      </c>
      <c r="J108" s="52" t="str">
        <f>IF(J10="","",J10)</f>
        <v/>
      </c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5.2" customHeight="1">
      <c r="A110" s="29"/>
      <c r="B110" s="30"/>
      <c r="C110" s="24" t="s">
        <v>23</v>
      </c>
      <c r="D110" s="29"/>
      <c r="E110" s="29"/>
      <c r="F110" s="22" t="str">
        <f>E13</f>
        <v xml:space="preserve"> </v>
      </c>
      <c r="G110" s="29"/>
      <c r="H110" s="29"/>
      <c r="I110" s="24" t="s">
        <v>27</v>
      </c>
      <c r="J110" s="27" t="str">
        <f>E19</f>
        <v xml:space="preserve"> </v>
      </c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5.2" customHeight="1">
      <c r="A111" s="29"/>
      <c r="B111" s="30"/>
      <c r="C111" s="24" t="s">
        <v>26</v>
      </c>
      <c r="D111" s="29"/>
      <c r="E111" s="29"/>
      <c r="F111" s="22" t="str">
        <f>IF(E16="","",E16)</f>
        <v/>
      </c>
      <c r="G111" s="29"/>
      <c r="H111" s="29"/>
      <c r="I111" s="24" t="s">
        <v>29</v>
      </c>
      <c r="J111" s="27" t="str">
        <f>E22</f>
        <v xml:space="preserve"> </v>
      </c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0.3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11" customFormat="1" ht="29.25" customHeight="1">
      <c r="A113" s="112"/>
      <c r="B113" s="113"/>
      <c r="C113" s="114" t="s">
        <v>88</v>
      </c>
      <c r="D113" s="115" t="s">
        <v>56</v>
      </c>
      <c r="E113" s="115" t="s">
        <v>52</v>
      </c>
      <c r="F113" s="115" t="s">
        <v>53</v>
      </c>
      <c r="G113" s="115" t="s">
        <v>89</v>
      </c>
      <c r="H113" s="115" t="s">
        <v>90</v>
      </c>
      <c r="I113" s="115" t="s">
        <v>91</v>
      </c>
      <c r="J113" s="116" t="s">
        <v>82</v>
      </c>
      <c r="K113" s="117" t="s">
        <v>92</v>
      </c>
      <c r="L113" s="118"/>
      <c r="M113" s="59" t="s">
        <v>1</v>
      </c>
      <c r="N113" s="60" t="s">
        <v>35</v>
      </c>
      <c r="O113" s="60" t="s">
        <v>93</v>
      </c>
      <c r="P113" s="60" t="s">
        <v>94</v>
      </c>
      <c r="Q113" s="60" t="s">
        <v>95</v>
      </c>
      <c r="R113" s="60" t="s">
        <v>96</v>
      </c>
      <c r="S113" s="60" t="s">
        <v>97</v>
      </c>
      <c r="T113" s="61" t="s">
        <v>98</v>
      </c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</row>
    <row r="114" spans="1:65" s="2" customFormat="1" ht="22.9" customHeight="1">
      <c r="A114" s="29"/>
      <c r="B114" s="30"/>
      <c r="C114" s="66" t="s">
        <v>99</v>
      </c>
      <c r="D114" s="29"/>
      <c r="E114" s="29"/>
      <c r="F114" s="29"/>
      <c r="G114" s="29"/>
      <c r="H114" s="29"/>
      <c r="I114" s="29"/>
      <c r="J114" s="119">
        <f>BK114</f>
        <v>0</v>
      </c>
      <c r="K114" s="29"/>
      <c r="L114" s="30"/>
      <c r="M114" s="62"/>
      <c r="N114" s="53"/>
      <c r="O114" s="63"/>
      <c r="P114" s="120">
        <f>P115</f>
        <v>0</v>
      </c>
      <c r="Q114" s="63"/>
      <c r="R114" s="120">
        <f>R115</f>
        <v>0</v>
      </c>
      <c r="S114" s="63"/>
      <c r="T114" s="121">
        <f>T115</f>
        <v>0</v>
      </c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T114" s="14" t="s">
        <v>70</v>
      </c>
      <c r="AU114" s="14" t="s">
        <v>84</v>
      </c>
      <c r="BK114" s="122">
        <f>BK115</f>
        <v>0</v>
      </c>
    </row>
    <row r="115" spans="1:65" s="12" customFormat="1" ht="25.9" customHeight="1">
      <c r="B115" s="123"/>
      <c r="D115" s="124" t="s">
        <v>70</v>
      </c>
      <c r="E115" s="125" t="s">
        <v>100</v>
      </c>
      <c r="F115" s="125" t="s">
        <v>101</v>
      </c>
      <c r="I115" s="126"/>
      <c r="J115" s="127">
        <f>BK115</f>
        <v>0</v>
      </c>
      <c r="L115" s="123"/>
      <c r="M115" s="128"/>
      <c r="N115" s="129"/>
      <c r="O115" s="129"/>
      <c r="P115" s="130">
        <f>P116</f>
        <v>0</v>
      </c>
      <c r="Q115" s="129"/>
      <c r="R115" s="130">
        <f>R116</f>
        <v>0</v>
      </c>
      <c r="S115" s="129"/>
      <c r="T115" s="131">
        <f>T116</f>
        <v>0</v>
      </c>
      <c r="AR115" s="124" t="s">
        <v>76</v>
      </c>
      <c r="AT115" s="132" t="s">
        <v>70</v>
      </c>
      <c r="AU115" s="132" t="s">
        <v>71</v>
      </c>
      <c r="AY115" s="124" t="s">
        <v>102</v>
      </c>
      <c r="BK115" s="133">
        <f>BK116</f>
        <v>0</v>
      </c>
    </row>
    <row r="116" spans="1:65" s="12" customFormat="1" ht="22.9" customHeight="1">
      <c r="B116" s="123"/>
      <c r="D116" s="124" t="s">
        <v>70</v>
      </c>
      <c r="E116" s="134" t="s">
        <v>76</v>
      </c>
      <c r="F116" s="134" t="s">
        <v>103</v>
      </c>
      <c r="I116" s="126"/>
      <c r="J116" s="135">
        <f>BK116</f>
        <v>0</v>
      </c>
      <c r="L116" s="123"/>
      <c r="M116" s="128"/>
      <c r="N116" s="129"/>
      <c r="O116" s="129"/>
      <c r="P116" s="130">
        <f>SUM(P117:P120)</f>
        <v>0</v>
      </c>
      <c r="Q116" s="129"/>
      <c r="R116" s="130">
        <f>SUM(R117:R120)</f>
        <v>0</v>
      </c>
      <c r="S116" s="129"/>
      <c r="T116" s="131">
        <f>SUM(T117:T120)</f>
        <v>0</v>
      </c>
      <c r="AR116" s="124" t="s">
        <v>76</v>
      </c>
      <c r="AT116" s="132" t="s">
        <v>70</v>
      </c>
      <c r="AU116" s="132" t="s">
        <v>76</v>
      </c>
      <c r="AY116" s="124" t="s">
        <v>102</v>
      </c>
      <c r="BK116" s="133">
        <f>SUM(BK117:BK120)</f>
        <v>0</v>
      </c>
    </row>
    <row r="117" spans="1:65" s="2" customFormat="1" ht="37.9" customHeight="1">
      <c r="A117" s="29"/>
      <c r="B117" s="136"/>
      <c r="C117" s="137" t="s">
        <v>76</v>
      </c>
      <c r="D117" s="137" t="s">
        <v>104</v>
      </c>
      <c r="E117" s="138" t="s">
        <v>76</v>
      </c>
      <c r="F117" s="139" t="s">
        <v>105</v>
      </c>
      <c r="G117" s="140" t="s">
        <v>106</v>
      </c>
      <c r="H117" s="141">
        <v>1</v>
      </c>
      <c r="I117" s="142"/>
      <c r="J117" s="143">
        <f>ROUND(I117*H117,2)</f>
        <v>0</v>
      </c>
      <c r="K117" s="144"/>
      <c r="L117" s="30"/>
      <c r="M117" s="145" t="s">
        <v>1</v>
      </c>
      <c r="N117" s="146" t="s">
        <v>36</v>
      </c>
      <c r="O117" s="55"/>
      <c r="P117" s="147">
        <f>O117*H117</f>
        <v>0</v>
      </c>
      <c r="Q117" s="147">
        <v>0</v>
      </c>
      <c r="R117" s="147">
        <f>Q117*H117</f>
        <v>0</v>
      </c>
      <c r="S117" s="147">
        <v>0</v>
      </c>
      <c r="T117" s="148">
        <f>S117*H117</f>
        <v>0</v>
      </c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R117" s="149" t="s">
        <v>107</v>
      </c>
      <c r="AT117" s="149" t="s">
        <v>104</v>
      </c>
      <c r="AU117" s="149" t="s">
        <v>78</v>
      </c>
      <c r="AY117" s="14" t="s">
        <v>102</v>
      </c>
      <c r="BE117" s="150">
        <f>IF(N117="základní",J117,0)</f>
        <v>0</v>
      </c>
      <c r="BF117" s="150">
        <f>IF(N117="snížená",J117,0)</f>
        <v>0</v>
      </c>
      <c r="BG117" s="150">
        <f>IF(N117="zákl. přenesená",J117,0)</f>
        <v>0</v>
      </c>
      <c r="BH117" s="150">
        <f>IF(N117="sníž. přenesená",J117,0)</f>
        <v>0</v>
      </c>
      <c r="BI117" s="150">
        <f>IF(N117="nulová",J117,0)</f>
        <v>0</v>
      </c>
      <c r="BJ117" s="14" t="s">
        <v>76</v>
      </c>
      <c r="BK117" s="150">
        <f>ROUND(I117*H117,2)</f>
        <v>0</v>
      </c>
      <c r="BL117" s="14" t="s">
        <v>107</v>
      </c>
      <c r="BM117" s="149" t="s">
        <v>108</v>
      </c>
    </row>
    <row r="118" spans="1:65" s="2" customFormat="1" ht="360.75">
      <c r="A118" s="29"/>
      <c r="B118" s="30"/>
      <c r="C118" s="29"/>
      <c r="D118" s="151" t="s">
        <v>109</v>
      </c>
      <c r="E118" s="29"/>
      <c r="F118" s="152" t="s">
        <v>110</v>
      </c>
      <c r="G118" s="29"/>
      <c r="H118" s="29"/>
      <c r="I118" s="153"/>
      <c r="J118" s="29"/>
      <c r="K118" s="29"/>
      <c r="L118" s="30"/>
      <c r="M118" s="154"/>
      <c r="N118" s="155"/>
      <c r="O118" s="55"/>
      <c r="P118" s="55"/>
      <c r="Q118" s="55"/>
      <c r="R118" s="55"/>
      <c r="S118" s="55"/>
      <c r="T118" s="56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T118" s="14" t="s">
        <v>109</v>
      </c>
      <c r="AU118" s="14" t="s">
        <v>78</v>
      </c>
    </row>
    <row r="119" spans="1:65" s="2" customFormat="1" ht="37.9" customHeight="1">
      <c r="A119" s="29"/>
      <c r="B119" s="136"/>
      <c r="C119" s="137" t="s">
        <v>78</v>
      </c>
      <c r="D119" s="137" t="s">
        <v>104</v>
      </c>
      <c r="E119" s="138" t="s">
        <v>78</v>
      </c>
      <c r="F119" s="139" t="s">
        <v>111</v>
      </c>
      <c r="G119" s="140" t="s">
        <v>106</v>
      </c>
      <c r="H119" s="141">
        <v>1</v>
      </c>
      <c r="I119" s="142"/>
      <c r="J119" s="143">
        <f>ROUND(I119*H119,2)</f>
        <v>0</v>
      </c>
      <c r="K119" s="144"/>
      <c r="L119" s="30"/>
      <c r="M119" s="145" t="s">
        <v>1</v>
      </c>
      <c r="N119" s="146" t="s">
        <v>36</v>
      </c>
      <c r="O119" s="55"/>
      <c r="P119" s="147">
        <f>O119*H119</f>
        <v>0</v>
      </c>
      <c r="Q119" s="147">
        <v>0</v>
      </c>
      <c r="R119" s="147">
        <f>Q119*H119</f>
        <v>0</v>
      </c>
      <c r="S119" s="147">
        <v>0</v>
      </c>
      <c r="T119" s="148">
        <f>S119*H119</f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R119" s="149" t="s">
        <v>107</v>
      </c>
      <c r="AT119" s="149" t="s">
        <v>104</v>
      </c>
      <c r="AU119" s="149" t="s">
        <v>78</v>
      </c>
      <c r="AY119" s="14" t="s">
        <v>102</v>
      </c>
      <c r="BE119" s="150">
        <f>IF(N119="základní",J119,0)</f>
        <v>0</v>
      </c>
      <c r="BF119" s="150">
        <f>IF(N119="snížená",J119,0)</f>
        <v>0</v>
      </c>
      <c r="BG119" s="150">
        <f>IF(N119="zákl. přenesená",J119,0)</f>
        <v>0</v>
      </c>
      <c r="BH119" s="150">
        <f>IF(N119="sníž. přenesená",J119,0)</f>
        <v>0</v>
      </c>
      <c r="BI119" s="150">
        <f>IF(N119="nulová",J119,0)</f>
        <v>0</v>
      </c>
      <c r="BJ119" s="14" t="s">
        <v>76</v>
      </c>
      <c r="BK119" s="150">
        <f>ROUND(I119*H119,2)</f>
        <v>0</v>
      </c>
      <c r="BL119" s="14" t="s">
        <v>107</v>
      </c>
      <c r="BM119" s="149" t="s">
        <v>112</v>
      </c>
    </row>
    <row r="120" spans="1:65" s="2" customFormat="1" ht="351">
      <c r="A120" s="29"/>
      <c r="B120" s="30"/>
      <c r="C120" s="29"/>
      <c r="D120" s="151" t="s">
        <v>109</v>
      </c>
      <c r="E120" s="29"/>
      <c r="F120" s="152" t="s">
        <v>113</v>
      </c>
      <c r="G120" s="29"/>
      <c r="H120" s="29"/>
      <c r="I120" s="153"/>
      <c r="J120" s="29"/>
      <c r="K120" s="29"/>
      <c r="L120" s="30"/>
      <c r="M120" s="156"/>
      <c r="N120" s="157"/>
      <c r="O120" s="158"/>
      <c r="P120" s="158"/>
      <c r="Q120" s="158"/>
      <c r="R120" s="158"/>
      <c r="S120" s="158"/>
      <c r="T120" s="15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T120" s="14" t="s">
        <v>109</v>
      </c>
      <c r="AU120" s="14" t="s">
        <v>78</v>
      </c>
    </row>
    <row r="121" spans="1:65" s="2" customFormat="1" ht="6.95" customHeight="1">
      <c r="A121" s="29"/>
      <c r="B121" s="44"/>
      <c r="C121" s="45"/>
      <c r="D121" s="45"/>
      <c r="E121" s="45"/>
      <c r="F121" s="45"/>
      <c r="G121" s="45"/>
      <c r="H121" s="45"/>
      <c r="I121" s="45"/>
      <c r="J121" s="45"/>
      <c r="K121" s="45"/>
      <c r="L121" s="30"/>
      <c r="M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</sheetData>
  <autoFilter ref="C113:K120" xr:uid="{00000000-0009-0000-0000-000001000000}"/>
  <mergeCells count="6">
    <mergeCell ref="E106:H106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9ed0e5a-0378-45b4-a990-92aa170f3820">
      <Terms xmlns="http://schemas.microsoft.com/office/infopath/2007/PartnerControls"/>
    </lcf76f155ced4ddcb4097134ff3c332f>
    <TaxCatchAll xmlns="4df82892-9f05-4115-b8bf-20a77a76b5d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5ECA69B4CC39459CF879808734A6B5" ma:contentTypeVersion="16" ma:contentTypeDescription="Create a new document." ma:contentTypeScope="" ma:versionID="cbf4db19b367e23cf8fa33537d2fe087">
  <xsd:schema xmlns:xsd="http://www.w3.org/2001/XMLSchema" xmlns:xs="http://www.w3.org/2001/XMLSchema" xmlns:p="http://schemas.microsoft.com/office/2006/metadata/properties" xmlns:ns2="29ed0e5a-0378-45b4-a990-92aa170f3820" xmlns:ns3="4df82892-9f05-4115-b8bf-20a77a76b5d2" targetNamespace="http://schemas.microsoft.com/office/2006/metadata/properties" ma:root="true" ma:fieldsID="ac3fbcea8e6b4c7385ca66ce6d352673" ns2:_="" ns3:_="">
    <xsd:import namespace="29ed0e5a-0378-45b4-a990-92aa170f3820"/>
    <xsd:import namespace="4df82892-9f05-4115-b8bf-20a77a76b5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ed0e5a-0378-45b4-a990-92aa170f38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75c14e7-7a37-4663-861c-1ec0a0fc8f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82892-9f05-4115-b8bf-20a77a76b5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a4326ac-fbff-448f-9331-72fd366025f5}" ma:internalName="TaxCatchAll" ma:showField="CatchAllData" ma:web="4df82892-9f05-4115-b8bf-20a77a76b5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61CE7C-677B-492B-BA75-3B70A1AE3C5C}">
  <ds:schemaRefs>
    <ds:schemaRef ds:uri="http://schemas.microsoft.com/office/2006/metadata/properties"/>
    <ds:schemaRef ds:uri="http://schemas.microsoft.com/office/infopath/2007/PartnerControls"/>
    <ds:schemaRef ds:uri="5f40f822-8b5b-4141-b2fd-246736b4bb7f"/>
    <ds:schemaRef ds:uri="17aae47d-7e2e-4d68-bc90-12d806edfb21"/>
  </ds:schemaRefs>
</ds:datastoreItem>
</file>

<file path=customXml/itemProps2.xml><?xml version="1.0" encoding="utf-8"?>
<ds:datastoreItem xmlns:ds="http://schemas.openxmlformats.org/officeDocument/2006/customXml" ds:itemID="{62097A4E-A302-45A7-B70B-80264AA5BB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3F18F2-1B20-4982-B774-C17B895DA5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ST4006 - Vltava, ř. km 32...</vt:lpstr>
      <vt:lpstr>'Rekapitulace stavby'!Názvy_tisku</vt:lpstr>
      <vt:lpstr>'ST4006 - Vltava, ř. km 32...'!Názvy_tisku</vt:lpstr>
      <vt:lpstr>'Rekapitulace stavby'!Oblast_tisku</vt:lpstr>
      <vt:lpstr>'ST4006 - Vltava, ř. km 32...'!Oblast_tisku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Vondrášková Eva</dc:creator>
  <cp:lastModifiedBy>Jelínková Lenka</cp:lastModifiedBy>
  <dcterms:created xsi:type="dcterms:W3CDTF">2022-06-09T07:16:58Z</dcterms:created>
  <dcterms:modified xsi:type="dcterms:W3CDTF">2022-06-16T05:36:15Z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0x010100C65ECA69B4CC39459CF879808734A6B5</vt:lpwstr>
  </property>
</Properties>
</file>