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3. Obnova objektu Stará váha\02. Výzva\"/>
    </mc:Choice>
  </mc:AlternateContent>
  <xr:revisionPtr revIDLastSave="0" documentId="13_ncr:1_{0FDA7295-86C5-4457-9139-95BA863C2C45}" xr6:coauthVersionLast="47" xr6:coauthVersionMax="47" xr10:uidLastSave="{00000000-0000-0000-0000-000000000000}"/>
  <bookViews>
    <workbookView xWindow="15" yWindow="0" windowWidth="24315" windowHeight="1560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Pol'!$A$1:$U$559</definedName>
    <definedName name="_xlnm.Print_Area" localSheetId="1">Stavba!$A$1:$J$124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7" i="12" l="1"/>
  <c r="M557" i="12" s="1"/>
  <c r="M556" i="12" s="1"/>
  <c r="G553" i="12"/>
  <c r="G547" i="12"/>
  <c r="G526" i="12"/>
  <c r="M526" i="12" s="1"/>
  <c r="G523" i="12"/>
  <c r="G511" i="12"/>
  <c r="G502" i="12"/>
  <c r="G485" i="12"/>
  <c r="G468" i="12"/>
  <c r="G451" i="12"/>
  <c r="G449" i="12"/>
  <c r="G444" i="12"/>
  <c r="G442" i="12"/>
  <c r="G440" i="12"/>
  <c r="G435" i="12"/>
  <c r="G428" i="12"/>
  <c r="G426" i="12"/>
  <c r="G423" i="12"/>
  <c r="G418" i="12"/>
  <c r="M418" i="12" s="1"/>
  <c r="G413" i="12"/>
  <c r="G411" i="12"/>
  <c r="G409" i="12"/>
  <c r="G405" i="12"/>
  <c r="G397" i="12"/>
  <c r="G383" i="12"/>
  <c r="G362" i="12"/>
  <c r="G360" i="12"/>
  <c r="G357" i="12"/>
  <c r="G356" i="12"/>
  <c r="G354" i="12"/>
  <c r="G346" i="12"/>
  <c r="M346" i="12" s="1"/>
  <c r="G334" i="12"/>
  <c r="G321" i="12"/>
  <c r="M321" i="12" s="1"/>
  <c r="G319" i="12"/>
  <c r="M319" i="12" s="1"/>
  <c r="G316" i="12"/>
  <c r="G315" i="12"/>
  <c r="G310" i="12"/>
  <c r="G301" i="12"/>
  <c r="G299" i="12"/>
  <c r="G296" i="12"/>
  <c r="G293" i="12"/>
  <c r="G286" i="12"/>
  <c r="G287" i="12"/>
  <c r="G289" i="12"/>
  <c r="M289" i="12" s="1"/>
  <c r="G290" i="12"/>
  <c r="M290" i="12" s="1"/>
  <c r="G284" i="12"/>
  <c r="G282" i="12"/>
  <c r="M282" i="12" s="1"/>
  <c r="G278" i="12"/>
  <c r="G254" i="12"/>
  <c r="M254" i="12" s="1"/>
  <c r="G242" i="12"/>
  <c r="G240" i="12"/>
  <c r="G238" i="12"/>
  <c r="G237" i="12" s="1"/>
  <c r="G230" i="12"/>
  <c r="M230" i="12" s="1"/>
  <c r="G232" i="12"/>
  <c r="G235" i="12"/>
  <c r="M235" i="12" s="1"/>
  <c r="G227" i="12"/>
  <c r="G220" i="12"/>
  <c r="M220" i="12" s="1"/>
  <c r="G217" i="12"/>
  <c r="G200" i="12"/>
  <c r="M200" i="12" s="1"/>
  <c r="G202" i="12"/>
  <c r="M202" i="12" s="1"/>
  <c r="G203" i="12"/>
  <c r="G206" i="12"/>
  <c r="G207" i="12"/>
  <c r="G209" i="12"/>
  <c r="M209" i="12" s="1"/>
  <c r="G210" i="12"/>
  <c r="G213" i="12"/>
  <c r="G215" i="12"/>
  <c r="G196" i="12"/>
  <c r="G190" i="12"/>
  <c r="M190" i="12" s="1"/>
  <c r="M189" i="12" s="1"/>
  <c r="G184" i="12"/>
  <c r="M184" i="12" s="1"/>
  <c r="G181" i="12"/>
  <c r="M181" i="12" s="1"/>
  <c r="G179" i="12"/>
  <c r="M179" i="12" s="1"/>
  <c r="G177" i="12"/>
  <c r="M177" i="12" s="1"/>
  <c r="G173" i="12"/>
  <c r="G164" i="12"/>
  <c r="G161" i="12"/>
  <c r="M161" i="12" s="1"/>
  <c r="G160" i="12"/>
  <c r="G141" i="12"/>
  <c r="M141" i="12" s="1"/>
  <c r="G137" i="12"/>
  <c r="M137" i="12" s="1"/>
  <c r="G125" i="12"/>
  <c r="M125" i="12" s="1"/>
  <c r="G123" i="12"/>
  <c r="M123" i="12" s="1"/>
  <c r="G120" i="12"/>
  <c r="G119" i="12"/>
  <c r="M119" i="12" s="1"/>
  <c r="G116" i="12"/>
  <c r="M116" i="12" s="1"/>
  <c r="G106" i="12"/>
  <c r="G102" i="12"/>
  <c r="G97" i="12"/>
  <c r="M97" i="12" s="1"/>
  <c r="G92" i="12"/>
  <c r="M92" i="12" s="1"/>
  <c r="G87" i="12"/>
  <c r="G81" i="12"/>
  <c r="G77" i="12"/>
  <c r="M77" i="12" s="1"/>
  <c r="G73" i="12"/>
  <c r="M73" i="12" s="1"/>
  <c r="G69" i="12"/>
  <c r="M69" i="12" s="1"/>
  <c r="G66" i="12"/>
  <c r="G61" i="12"/>
  <c r="G58" i="12"/>
  <c r="M58" i="12" s="1"/>
  <c r="G46" i="12"/>
  <c r="G40" i="12"/>
  <c r="G38" i="12"/>
  <c r="M38" i="12" s="1"/>
  <c r="G33" i="12"/>
  <c r="M33" i="12" s="1"/>
  <c r="G24" i="12"/>
  <c r="M24" i="12" s="1"/>
  <c r="G26" i="12"/>
  <c r="M26" i="12" s="1"/>
  <c r="G28" i="12"/>
  <c r="G29" i="12"/>
  <c r="M29" i="12" s="1"/>
  <c r="G30" i="12"/>
  <c r="M30" i="12" s="1"/>
  <c r="G31" i="12"/>
  <c r="M31" i="12" s="1"/>
  <c r="G9" i="12"/>
  <c r="M9" i="12" s="1"/>
  <c r="BA548" i="12"/>
  <c r="BA527" i="12"/>
  <c r="BA518" i="12"/>
  <c r="BA516" i="12"/>
  <c r="BA515" i="12"/>
  <c r="BA514" i="12"/>
  <c r="BA512" i="12"/>
  <c r="BA509" i="12"/>
  <c r="BA507" i="12"/>
  <c r="BA506" i="12"/>
  <c r="BA505" i="12"/>
  <c r="BA503" i="12"/>
  <c r="BA501" i="12"/>
  <c r="BA500" i="12"/>
  <c r="BA498" i="12"/>
  <c r="BA497" i="12"/>
  <c r="BA496" i="12"/>
  <c r="BA494" i="12"/>
  <c r="BA493" i="12"/>
  <c r="BA492" i="12"/>
  <c r="BA490" i="12"/>
  <c r="BA489" i="12"/>
  <c r="BA488" i="12"/>
  <c r="BA486" i="12"/>
  <c r="BA484" i="12"/>
  <c r="BA483" i="12"/>
  <c r="BA481" i="12"/>
  <c r="BA480" i="12"/>
  <c r="BA479" i="12"/>
  <c r="BA477" i="12"/>
  <c r="BA476" i="12"/>
  <c r="BA475" i="12"/>
  <c r="BA473" i="12"/>
  <c r="BA472" i="12"/>
  <c r="BA471" i="12"/>
  <c r="BA469" i="12"/>
  <c r="BA467" i="12"/>
  <c r="BA466" i="12"/>
  <c r="BA464" i="12"/>
  <c r="BA463" i="12"/>
  <c r="BA462" i="12"/>
  <c r="BA460" i="12"/>
  <c r="BA459" i="12"/>
  <c r="BA458" i="12"/>
  <c r="BA456" i="12"/>
  <c r="BA455" i="12"/>
  <c r="BA454" i="12"/>
  <c r="BA452" i="12"/>
  <c r="BA448" i="12"/>
  <c r="BA446" i="12"/>
  <c r="BA445" i="12"/>
  <c r="BA441" i="12"/>
  <c r="BA439" i="12"/>
  <c r="BA437" i="12"/>
  <c r="BA436" i="12"/>
  <c r="BA434" i="12"/>
  <c r="BA433" i="12"/>
  <c r="BA431" i="12"/>
  <c r="BA430" i="12"/>
  <c r="BA429" i="12"/>
  <c r="BA427" i="12"/>
  <c r="BA424" i="12"/>
  <c r="BA421" i="12"/>
  <c r="BA419" i="12"/>
  <c r="BA416" i="12"/>
  <c r="BA414" i="12"/>
  <c r="BA349" i="12"/>
  <c r="BA348" i="12"/>
  <c r="BA347" i="12"/>
  <c r="BA337" i="12"/>
  <c r="BA336" i="12"/>
  <c r="BA335" i="12"/>
  <c r="BA258" i="12"/>
  <c r="BA256" i="12"/>
  <c r="BA255" i="12"/>
  <c r="BA246" i="12"/>
  <c r="BA244" i="12"/>
  <c r="BA243" i="12"/>
  <c r="BA239" i="12"/>
  <c r="BA222" i="12"/>
  <c r="BA221" i="12"/>
  <c r="BA191" i="12"/>
  <c r="BA172" i="12"/>
  <c r="BA171" i="12"/>
  <c r="BA170" i="12"/>
  <c r="BA169" i="12"/>
  <c r="BA168" i="12"/>
  <c r="BA167" i="12"/>
  <c r="BA166" i="12"/>
  <c r="BA165" i="12"/>
  <c r="BA129" i="12"/>
  <c r="BA127" i="12"/>
  <c r="BA126" i="12"/>
  <c r="BA108" i="12"/>
  <c r="BA107" i="12"/>
  <c r="BA95" i="12"/>
  <c r="BA94" i="12"/>
  <c r="BA93" i="12"/>
  <c r="BA88" i="12"/>
  <c r="BA84" i="12"/>
  <c r="BA83" i="12"/>
  <c r="BA82" i="12"/>
  <c r="BA60" i="12"/>
  <c r="BA59" i="12"/>
  <c r="BA55" i="12"/>
  <c r="BA54" i="12"/>
  <c r="BA53" i="12"/>
  <c r="BA52" i="12"/>
  <c r="BA50" i="12"/>
  <c r="BA49" i="12"/>
  <c r="BA48" i="12"/>
  <c r="BA47" i="12"/>
  <c r="I9" i="12"/>
  <c r="K9" i="12"/>
  <c r="O9" i="12"/>
  <c r="Q9" i="12"/>
  <c r="U9" i="12"/>
  <c r="I24" i="12"/>
  <c r="K24" i="12"/>
  <c r="O24" i="12"/>
  <c r="Q24" i="12"/>
  <c r="U24" i="12"/>
  <c r="I26" i="12"/>
  <c r="K26" i="12"/>
  <c r="O26" i="12"/>
  <c r="Q26" i="12"/>
  <c r="U26" i="12"/>
  <c r="I28" i="12"/>
  <c r="K28" i="12"/>
  <c r="M28" i="12"/>
  <c r="O28" i="12"/>
  <c r="Q28" i="12"/>
  <c r="U28" i="12"/>
  <c r="I29" i="12"/>
  <c r="K29" i="12"/>
  <c r="O29" i="12"/>
  <c r="Q29" i="12"/>
  <c r="U29" i="12"/>
  <c r="I30" i="12"/>
  <c r="K30" i="12"/>
  <c r="O30" i="12"/>
  <c r="Q30" i="12"/>
  <c r="U30" i="12"/>
  <c r="I31" i="12"/>
  <c r="K31" i="12"/>
  <c r="O31" i="12"/>
  <c r="Q31" i="12"/>
  <c r="U31" i="12"/>
  <c r="I33" i="12"/>
  <c r="K33" i="12"/>
  <c r="O33" i="12"/>
  <c r="Q33" i="12"/>
  <c r="U33" i="12"/>
  <c r="I38" i="12"/>
  <c r="K38" i="12"/>
  <c r="O38" i="12"/>
  <c r="Q38" i="12"/>
  <c r="U38" i="12"/>
  <c r="I40" i="12"/>
  <c r="K40" i="12"/>
  <c r="M40" i="12"/>
  <c r="O40" i="12"/>
  <c r="Q40" i="12"/>
  <c r="U40" i="12"/>
  <c r="I46" i="12"/>
  <c r="K46" i="12"/>
  <c r="O46" i="12"/>
  <c r="Q46" i="12"/>
  <c r="U46" i="12"/>
  <c r="I58" i="12"/>
  <c r="K58" i="12"/>
  <c r="O58" i="12"/>
  <c r="Q58" i="12"/>
  <c r="U58" i="12"/>
  <c r="I61" i="12"/>
  <c r="K61" i="12"/>
  <c r="M61" i="12"/>
  <c r="O61" i="12"/>
  <c r="Q61" i="12"/>
  <c r="U61" i="12"/>
  <c r="I66" i="12"/>
  <c r="K66" i="12"/>
  <c r="M66" i="12"/>
  <c r="O66" i="12"/>
  <c r="Q66" i="12"/>
  <c r="U66" i="12"/>
  <c r="I69" i="12"/>
  <c r="K69" i="12"/>
  <c r="O69" i="12"/>
  <c r="Q69" i="12"/>
  <c r="U69" i="12"/>
  <c r="G72" i="12"/>
  <c r="I73" i="12"/>
  <c r="K73" i="12"/>
  <c r="O73" i="12"/>
  <c r="Q73" i="12"/>
  <c r="U73" i="12"/>
  <c r="I77" i="12"/>
  <c r="K77" i="12"/>
  <c r="O77" i="12"/>
  <c r="Q77" i="12"/>
  <c r="U77" i="12"/>
  <c r="I81" i="12"/>
  <c r="K81" i="12"/>
  <c r="M81" i="12"/>
  <c r="O81" i="12"/>
  <c r="Q81" i="12"/>
  <c r="U81" i="12"/>
  <c r="I87" i="12"/>
  <c r="K87" i="12"/>
  <c r="O87" i="12"/>
  <c r="Q87" i="12"/>
  <c r="U87" i="12"/>
  <c r="I92" i="12"/>
  <c r="K92" i="12"/>
  <c r="O92" i="12"/>
  <c r="Q92" i="12"/>
  <c r="U92" i="12"/>
  <c r="I97" i="12"/>
  <c r="K97" i="12"/>
  <c r="O97" i="12"/>
  <c r="Q97" i="12"/>
  <c r="U97" i="12"/>
  <c r="I102" i="12"/>
  <c r="K102" i="12"/>
  <c r="M102" i="12"/>
  <c r="O102" i="12"/>
  <c r="Q102" i="12"/>
  <c r="U102" i="12"/>
  <c r="I106" i="12"/>
  <c r="K106" i="12"/>
  <c r="M106" i="12"/>
  <c r="O106" i="12"/>
  <c r="Q106" i="12"/>
  <c r="U106" i="12"/>
  <c r="I116" i="12"/>
  <c r="K116" i="12"/>
  <c r="O116" i="12"/>
  <c r="Q116" i="12"/>
  <c r="U116" i="12"/>
  <c r="I119" i="12"/>
  <c r="K119" i="12"/>
  <c r="O119" i="12"/>
  <c r="Q119" i="12"/>
  <c r="U119" i="12"/>
  <c r="I120" i="12"/>
  <c r="K120" i="12"/>
  <c r="M120" i="12"/>
  <c r="O120" i="12"/>
  <c r="Q120" i="12"/>
  <c r="U120" i="12"/>
  <c r="I123" i="12"/>
  <c r="K123" i="12"/>
  <c r="O123" i="12"/>
  <c r="Q123" i="12"/>
  <c r="U123" i="12"/>
  <c r="I125" i="12"/>
  <c r="K125" i="12"/>
  <c r="O125" i="12"/>
  <c r="Q125" i="12"/>
  <c r="U125" i="12"/>
  <c r="I137" i="12"/>
  <c r="K137" i="12"/>
  <c r="O137" i="12"/>
  <c r="Q137" i="12"/>
  <c r="U137" i="12"/>
  <c r="I141" i="12"/>
  <c r="K141" i="12"/>
  <c r="O141" i="12"/>
  <c r="Q141" i="12"/>
  <c r="U141" i="12"/>
  <c r="I160" i="12"/>
  <c r="K160" i="12"/>
  <c r="O160" i="12"/>
  <c r="Q160" i="12"/>
  <c r="U160" i="12"/>
  <c r="I161" i="12"/>
  <c r="K161" i="12"/>
  <c r="O161" i="12"/>
  <c r="Q161" i="12"/>
  <c r="U161" i="12"/>
  <c r="I164" i="12"/>
  <c r="K164" i="12"/>
  <c r="M164" i="12"/>
  <c r="O164" i="12"/>
  <c r="Q164" i="12"/>
  <c r="U164" i="12"/>
  <c r="I173" i="12"/>
  <c r="K173" i="12"/>
  <c r="M173" i="12"/>
  <c r="O173" i="12"/>
  <c r="Q173" i="12"/>
  <c r="U173" i="12"/>
  <c r="I177" i="12"/>
  <c r="K177" i="12"/>
  <c r="O177" i="12"/>
  <c r="Q177" i="12"/>
  <c r="U177" i="12"/>
  <c r="I179" i="12"/>
  <c r="K179" i="12"/>
  <c r="O179" i="12"/>
  <c r="Q179" i="12"/>
  <c r="U179" i="12"/>
  <c r="I181" i="12"/>
  <c r="K181" i="12"/>
  <c r="O181" i="12"/>
  <c r="Q181" i="12"/>
  <c r="U181" i="12"/>
  <c r="I184" i="12"/>
  <c r="K184" i="12"/>
  <c r="O184" i="12"/>
  <c r="Q184" i="12"/>
  <c r="U184" i="12"/>
  <c r="I190" i="12"/>
  <c r="I189" i="12" s="1"/>
  <c r="K190" i="12"/>
  <c r="K189" i="12" s="1"/>
  <c r="O190" i="12"/>
  <c r="O189" i="12" s="1"/>
  <c r="Q190" i="12"/>
  <c r="Q189" i="12" s="1"/>
  <c r="U190" i="12"/>
  <c r="U189" i="12" s="1"/>
  <c r="I196" i="12"/>
  <c r="K196" i="12"/>
  <c r="M196" i="12"/>
  <c r="O196" i="12"/>
  <c r="Q196" i="12"/>
  <c r="U196" i="12"/>
  <c r="I200" i="12"/>
  <c r="K200" i="12"/>
  <c r="O200" i="12"/>
  <c r="Q200" i="12"/>
  <c r="U200" i="12"/>
  <c r="I202" i="12"/>
  <c r="K202" i="12"/>
  <c r="O202" i="12"/>
  <c r="Q202" i="12"/>
  <c r="U202" i="12"/>
  <c r="I203" i="12"/>
  <c r="K203" i="12"/>
  <c r="M203" i="12"/>
  <c r="O203" i="12"/>
  <c r="Q203" i="12"/>
  <c r="U203" i="12"/>
  <c r="I206" i="12"/>
  <c r="K206" i="12"/>
  <c r="M206" i="12"/>
  <c r="O206" i="12"/>
  <c r="Q206" i="12"/>
  <c r="U206" i="12"/>
  <c r="I207" i="12"/>
  <c r="K207" i="12"/>
  <c r="M207" i="12"/>
  <c r="O207" i="12"/>
  <c r="Q207" i="12"/>
  <c r="U207" i="12"/>
  <c r="I209" i="12"/>
  <c r="K209" i="12"/>
  <c r="O209" i="12"/>
  <c r="Q209" i="12"/>
  <c r="U209" i="12"/>
  <c r="I210" i="12"/>
  <c r="K210" i="12"/>
  <c r="M210" i="12"/>
  <c r="O210" i="12"/>
  <c r="Q210" i="12"/>
  <c r="U210" i="12"/>
  <c r="I213" i="12"/>
  <c r="K213" i="12"/>
  <c r="M213" i="12"/>
  <c r="O213" i="12"/>
  <c r="Q213" i="12"/>
  <c r="U213" i="12"/>
  <c r="I215" i="12"/>
  <c r="K215" i="12"/>
  <c r="M215" i="12"/>
  <c r="O215" i="12"/>
  <c r="Q215" i="12"/>
  <c r="U215" i="12"/>
  <c r="G216" i="12"/>
  <c r="I217" i="12"/>
  <c r="K217" i="12"/>
  <c r="M217" i="12"/>
  <c r="O217" i="12"/>
  <c r="Q217" i="12"/>
  <c r="U217" i="12"/>
  <c r="I220" i="12"/>
  <c r="K220" i="12"/>
  <c r="O220" i="12"/>
  <c r="Q220" i="12"/>
  <c r="U220" i="12"/>
  <c r="G226" i="12"/>
  <c r="I227" i="12"/>
  <c r="K227" i="12"/>
  <c r="M227" i="12"/>
  <c r="O227" i="12"/>
  <c r="Q227" i="12"/>
  <c r="U227" i="12"/>
  <c r="I230" i="12"/>
  <c r="K230" i="12"/>
  <c r="O230" i="12"/>
  <c r="Q230" i="12"/>
  <c r="U230" i="12"/>
  <c r="I232" i="12"/>
  <c r="K232" i="12"/>
  <c r="M232" i="12"/>
  <c r="O232" i="12"/>
  <c r="Q232" i="12"/>
  <c r="U232" i="12"/>
  <c r="I235" i="12"/>
  <c r="K235" i="12"/>
  <c r="O235" i="12"/>
  <c r="Q235" i="12"/>
  <c r="U235" i="12"/>
  <c r="I238" i="12"/>
  <c r="K238" i="12"/>
  <c r="M238" i="12"/>
  <c r="O238" i="12"/>
  <c r="Q238" i="12"/>
  <c r="U238" i="12"/>
  <c r="I240" i="12"/>
  <c r="K240" i="12"/>
  <c r="M240" i="12"/>
  <c r="O240" i="12"/>
  <c r="Q240" i="12"/>
  <c r="U240" i="12"/>
  <c r="I242" i="12"/>
  <c r="K242" i="12"/>
  <c r="M242" i="12"/>
  <c r="O242" i="12"/>
  <c r="Q242" i="12"/>
  <c r="U242" i="12"/>
  <c r="I254" i="12"/>
  <c r="K254" i="12"/>
  <c r="O254" i="12"/>
  <c r="Q254" i="12"/>
  <c r="U254" i="12"/>
  <c r="I278" i="12"/>
  <c r="K278" i="12"/>
  <c r="M278" i="12"/>
  <c r="O278" i="12"/>
  <c r="Q278" i="12"/>
  <c r="U278" i="12"/>
  <c r="I282" i="12"/>
  <c r="K282" i="12"/>
  <c r="O282" i="12"/>
  <c r="Q282" i="12"/>
  <c r="U282" i="12"/>
  <c r="I284" i="12"/>
  <c r="K284" i="12"/>
  <c r="M284" i="12"/>
  <c r="O284" i="12"/>
  <c r="Q284" i="12"/>
  <c r="U284" i="12"/>
  <c r="I286" i="12"/>
  <c r="K286" i="12"/>
  <c r="M286" i="12"/>
  <c r="O286" i="12"/>
  <c r="Q286" i="12"/>
  <c r="U286" i="12"/>
  <c r="I287" i="12"/>
  <c r="K287" i="12"/>
  <c r="M287" i="12"/>
  <c r="O287" i="12"/>
  <c r="Q287" i="12"/>
  <c r="U287" i="12"/>
  <c r="I289" i="12"/>
  <c r="K289" i="12"/>
  <c r="O289" i="12"/>
  <c r="Q289" i="12"/>
  <c r="U289" i="12"/>
  <c r="I290" i="12"/>
  <c r="K290" i="12"/>
  <c r="O290" i="12"/>
  <c r="Q290" i="12"/>
  <c r="U290" i="12"/>
  <c r="G292" i="12"/>
  <c r="I293" i="12"/>
  <c r="I292" i="12" s="1"/>
  <c r="K293" i="12"/>
  <c r="K292" i="12" s="1"/>
  <c r="M293" i="12"/>
  <c r="M292" i="12" s="1"/>
  <c r="O293" i="12"/>
  <c r="O292" i="12" s="1"/>
  <c r="Q293" i="12"/>
  <c r="Q292" i="12" s="1"/>
  <c r="U293" i="12"/>
  <c r="U292" i="12" s="1"/>
  <c r="G295" i="12"/>
  <c r="I296" i="12"/>
  <c r="K296" i="12"/>
  <c r="M296" i="12"/>
  <c r="O296" i="12"/>
  <c r="Q296" i="12"/>
  <c r="U296" i="12"/>
  <c r="I299" i="12"/>
  <c r="K299" i="12"/>
  <c r="K295" i="12" s="1"/>
  <c r="M299" i="12"/>
  <c r="O299" i="12"/>
  <c r="Q299" i="12"/>
  <c r="U299" i="12"/>
  <c r="U295" i="12" s="1"/>
  <c r="G300" i="12"/>
  <c r="I301" i="12"/>
  <c r="K301" i="12"/>
  <c r="M301" i="12"/>
  <c r="O301" i="12"/>
  <c r="Q301" i="12"/>
  <c r="U301" i="12"/>
  <c r="I310" i="12"/>
  <c r="K310" i="12"/>
  <c r="M310" i="12"/>
  <c r="O310" i="12"/>
  <c r="Q310" i="12"/>
  <c r="U310" i="12"/>
  <c r="I315" i="12"/>
  <c r="K315" i="12"/>
  <c r="M315" i="12"/>
  <c r="O315" i="12"/>
  <c r="Q315" i="12"/>
  <c r="U315" i="12"/>
  <c r="I316" i="12"/>
  <c r="K316" i="12"/>
  <c r="M316" i="12"/>
  <c r="O316" i="12"/>
  <c r="Q316" i="12"/>
  <c r="U316" i="12"/>
  <c r="I319" i="12"/>
  <c r="K319" i="12"/>
  <c r="O319" i="12"/>
  <c r="Q319" i="12"/>
  <c r="U319" i="12"/>
  <c r="I321" i="12"/>
  <c r="K321" i="12"/>
  <c r="O321" i="12"/>
  <c r="Q321" i="12"/>
  <c r="U321" i="12"/>
  <c r="I334" i="12"/>
  <c r="K334" i="12"/>
  <c r="M334" i="12"/>
  <c r="O334" i="12"/>
  <c r="Q334" i="12"/>
  <c r="U334" i="12"/>
  <c r="I346" i="12"/>
  <c r="K346" i="12"/>
  <c r="O346" i="12"/>
  <c r="Q346" i="12"/>
  <c r="U346" i="12"/>
  <c r="I354" i="12"/>
  <c r="K354" i="12"/>
  <c r="M354" i="12"/>
  <c r="O354" i="12"/>
  <c r="Q354" i="12"/>
  <c r="U354" i="12"/>
  <c r="I356" i="12"/>
  <c r="K356" i="12"/>
  <c r="M356" i="12"/>
  <c r="O356" i="12"/>
  <c r="Q356" i="12"/>
  <c r="U356" i="12"/>
  <c r="I357" i="12"/>
  <c r="K357" i="12"/>
  <c r="M357" i="12"/>
  <c r="O357" i="12"/>
  <c r="Q357" i="12"/>
  <c r="U357" i="12"/>
  <c r="I360" i="12"/>
  <c r="K360" i="12"/>
  <c r="M360" i="12"/>
  <c r="O360" i="12"/>
  <c r="Q360" i="12"/>
  <c r="U360" i="12"/>
  <c r="I362" i="12"/>
  <c r="K362" i="12"/>
  <c r="M362" i="12"/>
  <c r="O362" i="12"/>
  <c r="Q362" i="12"/>
  <c r="U362" i="12"/>
  <c r="I383" i="12"/>
  <c r="K383" i="12"/>
  <c r="M383" i="12"/>
  <c r="O383" i="12"/>
  <c r="Q383" i="12"/>
  <c r="U383" i="12"/>
  <c r="I397" i="12"/>
  <c r="K397" i="12"/>
  <c r="M397" i="12"/>
  <c r="O397" i="12"/>
  <c r="Q397" i="12"/>
  <c r="U397" i="12"/>
  <c r="I405" i="12"/>
  <c r="K405" i="12"/>
  <c r="M405" i="12"/>
  <c r="O405" i="12"/>
  <c r="Q405" i="12"/>
  <c r="U405" i="12"/>
  <c r="I409" i="12"/>
  <c r="K409" i="12"/>
  <c r="M409" i="12"/>
  <c r="O409" i="12"/>
  <c r="Q409" i="12"/>
  <c r="U409" i="12"/>
  <c r="G410" i="12"/>
  <c r="I411" i="12"/>
  <c r="K411" i="12"/>
  <c r="M411" i="12"/>
  <c r="O411" i="12"/>
  <c r="Q411" i="12"/>
  <c r="U411" i="12"/>
  <c r="I413" i="12"/>
  <c r="K413" i="12"/>
  <c r="M413" i="12"/>
  <c r="O413" i="12"/>
  <c r="Q413" i="12"/>
  <c r="U413" i="12"/>
  <c r="I418" i="12"/>
  <c r="K418" i="12"/>
  <c r="O418" i="12"/>
  <c r="Q418" i="12"/>
  <c r="U418" i="12"/>
  <c r="I423" i="12"/>
  <c r="K423" i="12"/>
  <c r="M423" i="12"/>
  <c r="O423" i="12"/>
  <c r="Q423" i="12"/>
  <c r="U423" i="12"/>
  <c r="I426" i="12"/>
  <c r="K426" i="12"/>
  <c r="M426" i="12"/>
  <c r="O426" i="12"/>
  <c r="Q426" i="12"/>
  <c r="U426" i="12"/>
  <c r="I428" i="12"/>
  <c r="K428" i="12"/>
  <c r="M428" i="12"/>
  <c r="O428" i="12"/>
  <c r="Q428" i="12"/>
  <c r="U428" i="12"/>
  <c r="I435" i="12"/>
  <c r="K435" i="12"/>
  <c r="M435" i="12"/>
  <c r="O435" i="12"/>
  <c r="Q435" i="12"/>
  <c r="U435" i="12"/>
  <c r="I440" i="12"/>
  <c r="K440" i="12"/>
  <c r="M440" i="12"/>
  <c r="O440" i="12"/>
  <c r="Q440" i="12"/>
  <c r="U440" i="12"/>
  <c r="I442" i="12"/>
  <c r="K442" i="12"/>
  <c r="M442" i="12"/>
  <c r="O442" i="12"/>
  <c r="Q442" i="12"/>
  <c r="U442" i="12"/>
  <c r="G443" i="12"/>
  <c r="I444" i="12"/>
  <c r="K444" i="12"/>
  <c r="M444" i="12"/>
  <c r="O444" i="12"/>
  <c r="Q444" i="12"/>
  <c r="U444" i="12"/>
  <c r="I449" i="12"/>
  <c r="K449" i="12"/>
  <c r="M449" i="12"/>
  <c r="O449" i="12"/>
  <c r="Q449" i="12"/>
  <c r="U449" i="12"/>
  <c r="G450" i="12"/>
  <c r="I451" i="12"/>
  <c r="K451" i="12"/>
  <c r="M451" i="12"/>
  <c r="O451" i="12"/>
  <c r="Q451" i="12"/>
  <c r="U451" i="12"/>
  <c r="I468" i="12"/>
  <c r="K468" i="12"/>
  <c r="M468" i="12"/>
  <c r="O468" i="12"/>
  <c r="Q468" i="12"/>
  <c r="U468" i="12"/>
  <c r="I485" i="12"/>
  <c r="K485" i="12"/>
  <c r="M485" i="12"/>
  <c r="O485" i="12"/>
  <c r="Q485" i="12"/>
  <c r="U485" i="12"/>
  <c r="I502" i="12"/>
  <c r="K502" i="12"/>
  <c r="M502" i="12"/>
  <c r="O502" i="12"/>
  <c r="Q502" i="12"/>
  <c r="U502" i="12"/>
  <c r="G510" i="12"/>
  <c r="I511" i="12"/>
  <c r="I510" i="12" s="1"/>
  <c r="K511" i="12"/>
  <c r="K510" i="12" s="1"/>
  <c r="M511" i="12"/>
  <c r="M510" i="12" s="1"/>
  <c r="O511" i="12"/>
  <c r="O510" i="12" s="1"/>
  <c r="Q511" i="12"/>
  <c r="Q510" i="12" s="1"/>
  <c r="U511" i="12"/>
  <c r="U510" i="12" s="1"/>
  <c r="G522" i="12"/>
  <c r="I523" i="12"/>
  <c r="K523" i="12"/>
  <c r="M523" i="12"/>
  <c r="O523" i="12"/>
  <c r="Q523" i="12"/>
  <c r="U523" i="12"/>
  <c r="I526" i="12"/>
  <c r="K526" i="12"/>
  <c r="O526" i="12"/>
  <c r="Q526" i="12"/>
  <c r="U526" i="12"/>
  <c r="I547" i="12"/>
  <c r="K547" i="12"/>
  <c r="M547" i="12"/>
  <c r="O547" i="12"/>
  <c r="Q547" i="12"/>
  <c r="U547" i="12"/>
  <c r="G552" i="12"/>
  <c r="I553" i="12"/>
  <c r="I552" i="12" s="1"/>
  <c r="K553" i="12"/>
  <c r="K552" i="12" s="1"/>
  <c r="M553" i="12"/>
  <c r="M552" i="12" s="1"/>
  <c r="O553" i="12"/>
  <c r="O552" i="12" s="1"/>
  <c r="Q553" i="12"/>
  <c r="Q552" i="12" s="1"/>
  <c r="U553" i="12"/>
  <c r="U552" i="12" s="1"/>
  <c r="G556" i="12"/>
  <c r="U556" i="12"/>
  <c r="I557" i="12"/>
  <c r="I556" i="12" s="1"/>
  <c r="K557" i="12"/>
  <c r="K556" i="12" s="1"/>
  <c r="O557" i="12"/>
  <c r="O556" i="12" s="1"/>
  <c r="Q557" i="12"/>
  <c r="Q556" i="12" s="1"/>
  <c r="U557" i="12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5" i="1"/>
  <c r="AZ104" i="1"/>
  <c r="AZ103" i="1"/>
  <c r="AZ102" i="1"/>
  <c r="AZ101" i="1"/>
  <c r="AZ100" i="1"/>
  <c r="AZ98" i="1"/>
  <c r="AZ97" i="1"/>
  <c r="AZ96" i="1"/>
  <c r="AZ95" i="1"/>
  <c r="AZ94" i="1"/>
  <c r="AZ93" i="1"/>
  <c r="AZ92" i="1"/>
  <c r="AZ91" i="1"/>
  <c r="AZ89" i="1"/>
  <c r="AZ88" i="1"/>
  <c r="AZ87" i="1"/>
  <c r="AZ85" i="1"/>
  <c r="AZ84" i="1"/>
  <c r="AZ83" i="1"/>
  <c r="AZ82" i="1"/>
  <c r="AZ81" i="1"/>
  <c r="AZ80" i="1"/>
  <c r="AZ79" i="1"/>
  <c r="AZ78" i="1"/>
  <c r="AZ77" i="1"/>
  <c r="AZ76" i="1"/>
  <c r="AZ75" i="1"/>
  <c r="AZ73" i="1"/>
  <c r="AZ72" i="1"/>
  <c r="AZ71" i="1"/>
  <c r="AZ70" i="1"/>
  <c r="AZ68" i="1"/>
  <c r="AZ67" i="1"/>
  <c r="AZ66" i="1"/>
  <c r="AZ65" i="1"/>
  <c r="AZ64" i="1"/>
  <c r="AZ62" i="1"/>
  <c r="AZ61" i="1"/>
  <c r="AZ60" i="1"/>
  <c r="AZ59" i="1"/>
  <c r="AZ58" i="1"/>
  <c r="AZ57" i="1"/>
  <c r="AZ56" i="1"/>
  <c r="AZ55" i="1"/>
  <c r="AZ53" i="1"/>
  <c r="AZ52" i="1"/>
  <c r="AZ51" i="1"/>
  <c r="AZ50" i="1"/>
  <c r="AZ49" i="1"/>
  <c r="AZ48" i="1"/>
  <c r="AZ47" i="1"/>
  <c r="AZ45" i="1"/>
  <c r="AZ44" i="1"/>
  <c r="AZ43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78" i="12" l="1"/>
  <c r="G80" i="12"/>
  <c r="G140" i="12"/>
  <c r="G195" i="12"/>
  <c r="O72" i="12"/>
  <c r="O295" i="12"/>
  <c r="M87" i="12"/>
  <c r="G32" i="12"/>
  <c r="G105" i="12"/>
  <c r="G8" i="12"/>
  <c r="M522" i="12"/>
  <c r="Q178" i="12"/>
  <c r="M160" i="12"/>
  <c r="M46" i="12"/>
  <c r="U216" i="12"/>
  <c r="K216" i="12"/>
  <c r="G189" i="12"/>
  <c r="O178" i="12"/>
  <c r="I72" i="12"/>
  <c r="O522" i="12"/>
  <c r="O216" i="12"/>
  <c r="Q216" i="12"/>
  <c r="I216" i="12"/>
  <c r="G178" i="12"/>
  <c r="Q72" i="12"/>
  <c r="U72" i="12"/>
  <c r="K72" i="12"/>
  <c r="M216" i="12"/>
  <c r="M72" i="12"/>
  <c r="M8" i="12"/>
  <c r="U410" i="12"/>
  <c r="K410" i="12"/>
  <c r="O410" i="12"/>
  <c r="Q237" i="12"/>
  <c r="M237" i="12"/>
  <c r="K178" i="12"/>
  <c r="O105" i="12"/>
  <c r="K105" i="12"/>
  <c r="U8" i="12"/>
  <c r="U443" i="12"/>
  <c r="K443" i="12"/>
  <c r="O443" i="12"/>
  <c r="O300" i="12"/>
  <c r="U300" i="12"/>
  <c r="K300" i="12"/>
  <c r="Q295" i="12"/>
  <c r="I295" i="12"/>
  <c r="M295" i="12"/>
  <c r="Q226" i="12"/>
  <c r="I226" i="12"/>
  <c r="M226" i="12"/>
  <c r="M195" i="12"/>
  <c r="Q195" i="12"/>
  <c r="I195" i="12"/>
  <c r="O140" i="12"/>
  <c r="U140" i="12"/>
  <c r="K140" i="12"/>
  <c r="U80" i="12"/>
  <c r="K80" i="12"/>
  <c r="O80" i="12"/>
  <c r="O32" i="12"/>
  <c r="U32" i="12"/>
  <c r="K32" i="12"/>
  <c r="Q8" i="12"/>
  <c r="I8" i="12"/>
  <c r="U522" i="12"/>
  <c r="K522" i="12"/>
  <c r="M450" i="12"/>
  <c r="Q450" i="12"/>
  <c r="I450" i="12"/>
  <c r="M410" i="12"/>
  <c r="Q410" i="12"/>
  <c r="I410" i="12"/>
  <c r="U237" i="12"/>
  <c r="K237" i="12"/>
  <c r="O237" i="12"/>
  <c r="M178" i="12"/>
  <c r="Q105" i="12"/>
  <c r="I105" i="12"/>
  <c r="M105" i="12"/>
  <c r="Q522" i="12"/>
  <c r="I522" i="12"/>
  <c r="I237" i="12"/>
  <c r="U178" i="12"/>
  <c r="U105" i="12"/>
  <c r="O8" i="12"/>
  <c r="K8" i="12"/>
  <c r="O450" i="12"/>
  <c r="U450" i="12"/>
  <c r="K450" i="12"/>
  <c r="Q443" i="12"/>
  <c r="I443" i="12"/>
  <c r="M443" i="12"/>
  <c r="M300" i="12"/>
  <c r="Q300" i="12"/>
  <c r="I300" i="12"/>
  <c r="O226" i="12"/>
  <c r="U226" i="12"/>
  <c r="K226" i="12"/>
  <c r="U195" i="12"/>
  <c r="K195" i="12"/>
  <c r="O195" i="12"/>
  <c r="M140" i="12"/>
  <c r="Q140" i="12"/>
  <c r="I140" i="12"/>
  <c r="Q80" i="12"/>
  <c r="I80" i="12"/>
  <c r="M80" i="12"/>
  <c r="M32" i="12"/>
  <c r="Q32" i="12"/>
  <c r="I32" i="12"/>
  <c r="G25" i="1" l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<sst xmlns="http://schemas.openxmlformats.org/spreadsheetml/2006/main" count="1533" uniqueCount="675">
  <si>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</si>
  <si>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</si>
  <si>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</si>
  <si>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</si>
  <si>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</si>
  <si>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</si>
  <si>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</si>
  <si>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</si>
  <si>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</si>
  <si>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</si>
  <si>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</si>
  <si>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</si>
  <si>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</si>
  <si>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</si>
  <si>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</si>
  <si>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</si>
  <si>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</si>
  <si>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</si>
  <si>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</si>
  <si>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</si>
  <si>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</si>
  <si>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</si>
  <si>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</si>
  <si>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</si>
  <si>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</si>
  <si>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</si>
  <si>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</si>
  <si>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</si>
  <si>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</si>
  <si>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</si>
  <si>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</si>
  <si>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</si>
  <si>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</si>
  <si>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</si>
  <si>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</si>
  <si>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</si>
  <si>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</si>
  <si>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</si>
  <si>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</si>
  <si>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</si>
  <si>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</si>
  <si>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</si>
  <si>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</si>
  <si>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</si>
  <si>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</si>
  <si>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Taťána Šmejkalová</t>
  </si>
  <si>
    <t>20210920 Kladruby nad Labem,Národní hřebčín,Stará váha+parter,obnova,SO01-váha</t>
  </si>
  <si>
    <t>Kladruby nad Labem č.p.1</t>
  </si>
  <si>
    <t>Kladruby nad Labem</t>
  </si>
  <si>
    <t>533 14</t>
  </si>
  <si>
    <t>72048972</t>
  </si>
  <si>
    <t>CZ72048972</t>
  </si>
  <si>
    <t>Rozpočet</t>
  </si>
  <si>
    <t>Celkem za stavbu</t>
  </si>
  <si>
    <t>CZK</t>
  </si>
  <si>
    <t xml:space="preserve">Popis rozpočtu:  - </t>
  </si>
  <si>
    <t>Rozpočet řeší akci ve dvou etapách:</t>
  </si>
  <si>
    <t>- stavební objekt SO01 - obnova objektu vážního domku (objektu bývalé váhy)</t>
  </si>
  <si>
    <t>- stavební objekt SO02 - úprava parteru pozemku byvalé váhy, parcely č.16</t>
  </si>
  <si>
    <t>Rozpočet pro vážní domek, objekt SO01, řeší:</t>
  </si>
  <si>
    <t>- obnovu omítek</t>
  </si>
  <si>
    <t>- výměnu krovu</t>
  </si>
  <si>
    <t>- výměnu střešního pláště a klempířských prvků</t>
  </si>
  <si>
    <t>- výměnu výplní otvorů (dveří a okenic)</t>
  </si>
  <si>
    <t>- okapní chodníčky</t>
  </si>
  <si>
    <t>- odvodnění okolního prostoru, vsaku dešťové vody z okapního svodu</t>
  </si>
  <si>
    <t>Rozpočet pro parter parcely, objekt SO02, řeší:</t>
  </si>
  <si>
    <t>- obnovu a doplnění dlážděné cesty při váze</t>
  </si>
  <si>
    <t>- dlažbu z lomového kamene pro turistickou odpočívku</t>
  </si>
  <si>
    <t>- obnovu a doplnění zábradlí na opěrné zídce</t>
  </si>
  <si>
    <t>- dřevěný ohradník při účelové komunikaci</t>
  </si>
  <si>
    <t>- zatravnění ostatních ploch parcely</t>
  </si>
  <si>
    <t>- výsadbu lípy</t>
  </si>
  <si>
    <t>- zřízení turistické odpočívky</t>
  </si>
  <si>
    <t>Rozpočet neřeší:</t>
  </si>
  <si>
    <t>- případný archeologický průzkum</t>
  </si>
  <si>
    <t xml:space="preserve">  (je možný s ohledem na zamýšlené zásahy do terénu, nepředpokládá se)</t>
  </si>
  <si>
    <t>- elektroinstalace</t>
  </si>
  <si>
    <t xml:space="preserve">  (nejsou předmětem projektové dokumentace)</t>
  </si>
  <si>
    <t>Rozpočet je vyhotoven v podrobnosti dle:</t>
  </si>
  <si>
    <t>- projektu "Obnova objektu staré váhy včetně úpravy parteru u sv. Donáta",</t>
  </si>
  <si>
    <t xml:space="preserve">  vypracovaného Ing. arch. Miroslavem Kroulíkem a Ing. Radkou Pěknou, 2021/09,</t>
  </si>
  <si>
    <t xml:space="preserve">  stupeň - DPS=Dokumentace pro provedení stavby</t>
  </si>
  <si>
    <t>Výkaz výměr:</t>
  </si>
  <si>
    <t>- přesnost výměr odpovídá podrobnosti projektové dokumentace</t>
  </si>
  <si>
    <t>- výměry pro jednotlivé skladby dlažeb a zatravnění jsou převzaty z výkresové dokumentace</t>
  </si>
  <si>
    <t>- výměry pro tesařské, klempířské a zámečnické prvky jsou převzaty z tabulek projektu</t>
  </si>
  <si>
    <t>- vše je třeba kontrolovat a upřesňovat na místě při realizaci</t>
  </si>
  <si>
    <t>- neslouží jako podklad pro objednávky materiálu v rámci dodávky stavby</t>
  </si>
  <si>
    <t>- veškeré materiály, systémy a výrobky,</t>
  </si>
  <si>
    <t xml:space="preserve">  případně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</si>
  <si>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</si>
  <si>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</si>
  <si>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</si>
  <si>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Klempířské prvky:</t>
  </si>
  <si>
    <t>- v jednotlivých položkách jsou uvedeny výměry finální, po montáži,</t>
  </si>
  <si>
    <t xml:space="preserve">  v jednotkových cenách je třeba počítat s odpovídajícím prostřihem materiálu!!!</t>
  </si>
  <si>
    <t>Památková ochrana stavby, je součástí:</t>
  </si>
  <si>
    <t>- kulturní památky "Hřebčín s kmenovým chovným stádem starokladrubského koně",</t>
  </si>
  <si>
    <t xml:space="preserve">  rejstř. č. ÚSKP 16212/6-2096</t>
  </si>
  <si>
    <t>- národní kulturní památky, rejstř. č. ÚSKP 272</t>
  </si>
  <si>
    <t>- světového dědictví UNESCO, rejstř. č. ÚSKP 13,</t>
  </si>
  <si>
    <t xml:space="preserve">  "Krajina pro chov a výcvik ceremoniálních kočárových koní v Kladrubech nad Labem"</t>
  </si>
  <si>
    <t>- chráněného území krajinné památkové zóny Kladrubské Polabí,</t>
  </si>
  <si>
    <t xml:space="preserve">  rejstř. č. ÚSKP 2491</t>
  </si>
  <si>
    <t>Použitá cenová soustava: CS RTS DATA</t>
  </si>
  <si>
    <t>Struktura údajů a jejich formát: (soupis prací, obsah položek, výkaz výměr...)</t>
  </si>
  <si>
    <t>jsou stanoveny programem RTS Stavitel (dle vyhlášky č. 169/2016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</si>
  <si>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</si>
  <si>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</si>
  <si>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</si>
  <si>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</si>
  <si>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kce - konstrukce</t>
  </si>
  <si>
    <t>mtž - montáž, osazení, provedení</t>
  </si>
  <si>
    <t>dmtž - demontáž, vyjmutí, odstranění, vybourání, rozebrání</t>
  </si>
  <si>
    <t>dod - dodávka, výroba+dodávka, včetně dopravy na stavbu a ostatních pořizovacích nákladů</t>
  </si>
  <si>
    <t>PH - přesun hmot vnitrostaveništní</t>
  </si>
  <si>
    <t>IND, INS za číselnou nomenklaturou položky - položky pro práce a dodávky</t>
  </si>
  <si>
    <t>obsahově srovnatelné s položkami databáze RTS, ale s upřesněným popisem;</t>
  </si>
  <si>
    <t>jejich ocenění je upraveno vzhledem k tomu, že se jedná o práce na památkovém objektu,</t>
  </si>
  <si>
    <t>práce je tedy atypická, náročnější nebo jsou použity dražší materiály</t>
  </si>
  <si>
    <t>A.IND-Z.IND, A.INS-Z.INS za číselnou nomenklaturou položky - individuální položky</t>
  </si>
  <si>
    <t>pro atypické práce a dodávky neobsažené v databázi RTS</t>
  </si>
  <si>
    <t>RES za číselnou nomenklaturou položky - individuální položky</t>
  </si>
  <si>
    <t>pro atypické práce a dodávky neobsažené v databázi RTS, prováděné restaurátory</t>
  </si>
  <si>
    <t>Rekapitulace dílů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</si>
  <si>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</si>
  <si>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</si>
  <si>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</si>
  <si>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</si>
  <si>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</si>
  <si>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</si>
  <si>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</si>
  <si>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</si>
  <si>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</si>
  <si>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</si>
  <si>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</si>
  <si>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</si>
  <si>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</si>
  <si>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</si>
  <si>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</si>
  <si>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</si>
  <si>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</si>
  <si>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</si>
  <si>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</si>
  <si>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</si>
  <si>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</si>
  <si>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</si>
  <si>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</si>
  <si>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</si>
  <si>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</si>
  <si>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</si>
  <si>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</si>
  <si>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</si>
  <si>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</si>
  <si>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</si>
  <si>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</si>
  <si>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</si>
  <si>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</si>
  <si>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</si>
  <si>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</si>
  <si>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</si>
  <si>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</si>
  <si>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</si>
  <si>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</si>
  <si>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</si>
  <si>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</si>
  <si>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</si>
  <si>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</si>
  <si>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</si>
  <si>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</si>
  <si>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</si>
  <si>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</si>
  <si>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</si>
  <si>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</si>
  <si>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</si>
  <si>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</si>
  <si>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</si>
  <si>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</si>
  <si>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</si>
  <si>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</si>
  <si>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</si>
  <si>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</si>
  <si>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</si>
  <si>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</si>
  <si>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</si>
  <si>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</si>
  <si>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</si>
  <si>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</si>
  <si>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</si>
  <si>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</si>
  <si>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</si>
  <si>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</si>
  <si>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</si>
  <si>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</si>
  <si>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</si>
  <si>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</si>
  <si>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</si>
  <si>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jam,rýh,šachet v hornině tř.3, s naložením na ruční dopravní prostředek</t>
  </si>
  <si>
    <t>m3</t>
  </si>
  <si>
    <t>POL1_0</t>
  </si>
  <si>
    <t>odstranění zeminy nad úrovní zachované původní dlažby:</t>
  </si>
  <si>
    <t>VV</t>
  </si>
  <si>
    <t>ad skladba B:4,5*0,10</t>
  </si>
  <si>
    <t>ad skladba C:1,9*0,10</t>
  </si>
  <si>
    <t>odstranění zeminy druhotně navýšeného terénu pod opěrnou zdí včetně odkrytí stávajícího schodiště:</t>
  </si>
  <si>
    <t>odhad:6,0*1,5*0,15</t>
  </si>
  <si>
    <t>odkopání terénu ad nové skladby pochozích ploch:</t>
  </si>
  <si>
    <t>ad skladba B:4,5*(0,30-0,10)</t>
  </si>
  <si>
    <t>ad skladba C:1,9*(0,30-0,11)</t>
  </si>
  <si>
    <t>ad skladba D:0,7*0,25</t>
  </si>
  <si>
    <t>ad skladba E:0,9*0,25</t>
  </si>
  <si>
    <t>jáma pro vsak:</t>
  </si>
  <si>
    <t>3,14*0,4*0,4*0,8</t>
  </si>
  <si>
    <t>Mezisoučet</t>
  </si>
  <si>
    <t>zaokrouhleno:4,1-4,05292</t>
  </si>
  <si>
    <t>113105111R00</t>
  </si>
  <si>
    <t>Rozebrání dlažeb z lomového kamene na sucho</t>
  </si>
  <si>
    <t>m2</t>
  </si>
  <si>
    <t>ad skladba B:4,5</t>
  </si>
  <si>
    <t>113106221R00</t>
  </si>
  <si>
    <t>Rozebrání dlažeb z drobných kostek v kam. těženém</t>
  </si>
  <si>
    <t>ad skladba C:1,9</t>
  </si>
  <si>
    <t>162201203R00</t>
  </si>
  <si>
    <t>Vodorovné přemíst.výkopku, kolečko hor.1-4, do 10m</t>
  </si>
  <si>
    <t>167101101R00</t>
  </si>
  <si>
    <t>Nakládání výkopku z hor.1-4 v množství do 100 m3</t>
  </si>
  <si>
    <t>162401102R00</t>
  </si>
  <si>
    <t>Vodorovné přemístění výkopku z hor.1-4 do 2000 m</t>
  </si>
  <si>
    <t>171102121R00</t>
  </si>
  <si>
    <t>Uložení sypaniny do násypů z hor.nesoud.kamenitých, s rozprostřením a urovnáním</t>
  </si>
  <si>
    <t>215901101RT5</t>
  </si>
  <si>
    <t>Zhutnění podloží z hornin nesoudržných do 92% PS, vibrační deskou</t>
  </si>
  <si>
    <t>ad skladba D:0,7</t>
  </si>
  <si>
    <t>ad skladba E:0,9</t>
  </si>
  <si>
    <t>21256111VIND</t>
  </si>
  <si>
    <t>Výplň odvodňov trativodů a vsaků,  kamenivem drceným fr 16-32mm</t>
  </si>
  <si>
    <t>(s odečtěním 150mm pro vrchní vrstvu z kačírku):3,14*0,4*0,4*(0,8-0,15)</t>
  </si>
  <si>
    <t>21197112GIND</t>
  </si>
  <si>
    <t>Opláštění žeber geotextilií včetně dodávky</t>
  </si>
  <si>
    <t>ad vsak:</t>
  </si>
  <si>
    <t>3,14*0,4*0,4+3,14*0,8*0,8</t>
  </si>
  <si>
    <t>ztratné+přesahy 15%:2,512*0,15</t>
  </si>
  <si>
    <t>zaokrouhleno:3,0-2,8888</t>
  </si>
  <si>
    <t>289471111R00</t>
  </si>
  <si>
    <t>Sanace trhlin hloubk spárováním š&lt;3cm,hl&lt;15cm</t>
  </si>
  <si>
    <t>m</t>
  </si>
  <si>
    <t>včetně:</t>
  </si>
  <si>
    <t>POP</t>
  </si>
  <si>
    <t>- vtlačení aktivované malty vhodným nástrojem</t>
  </si>
  <si>
    <t>- zhutnění vtlačené malty</t>
  </si>
  <si>
    <t/>
  </si>
  <si>
    <t>složení aktivované malty:</t>
  </si>
  <si>
    <t>- 1 objemový díl portlandského cementu</t>
  </si>
  <si>
    <t>- 1 objemový díl hašeného vápna</t>
  </si>
  <si>
    <t>- 6 objemových dílů písku plynulé zrnitosti</t>
  </si>
  <si>
    <t>v blízkosti nadpraží dveří:</t>
  </si>
  <si>
    <t>cca:2,0</t>
  </si>
  <si>
    <t>289901111R00</t>
  </si>
  <si>
    <t>Vyčištění trhlin š&lt;3cm,hl&lt;15cm</t>
  </si>
  <si>
    <t>- vyfoukání stlačeným vzduchem</t>
  </si>
  <si>
    <t>216904112R00</t>
  </si>
  <si>
    <t>Očištění tlakovou vodou zdiva stěn a rubu kleneb</t>
  </si>
  <si>
    <t>stávající vyrovnávací betonové schodiště:</t>
  </si>
  <si>
    <t>3*1,25*(0,30+0,20)</t>
  </si>
  <si>
    <t>zaokrouhleno:2,0-1,875</t>
  </si>
  <si>
    <t>216904212R00</t>
  </si>
  <si>
    <t>Očištění stlačeným vzduchem zdiva a rubu kleneb</t>
  </si>
  <si>
    <t>2,0</t>
  </si>
  <si>
    <t>216904391R00</t>
  </si>
  <si>
    <t>Příplatek za ruční dočištění ocelovými kartáči</t>
  </si>
  <si>
    <t>451577977R00</t>
  </si>
  <si>
    <t>Podklad pod dlažbu z štěrkodrti tl.do 10 cm</t>
  </si>
  <si>
    <t>ad skledba D:0,7</t>
  </si>
  <si>
    <t>451579777R00</t>
  </si>
  <si>
    <t>Přípl. za další 1cm kameniva těženého nad 10cm</t>
  </si>
  <si>
    <t>ad skladba B:5*4,5</t>
  </si>
  <si>
    <t>ad skladba C:5*1,9</t>
  </si>
  <si>
    <t>59461111LIND</t>
  </si>
  <si>
    <t xml:space="preserve">Kladení dlažby z lomového kamene bez dod dlažb, do štěrkopískového lože tl 50mm,fr 4-8mm </t>
  </si>
  <si>
    <t>- včetně dodávky štěrkopísku pro kladecí vrstvu</t>
  </si>
  <si>
    <t>- bez dodávky dlažby z lomového kamene</t>
  </si>
  <si>
    <t xml:space="preserve">  (ze 70% se použije stávající)</t>
  </si>
  <si>
    <t>583LOMKA</t>
  </si>
  <si>
    <t>Kámen lomový upravený pro dlažbu tl. 100mm, drobnější</t>
  </si>
  <si>
    <t>t</t>
  </si>
  <si>
    <t>POL3_0</t>
  </si>
  <si>
    <t>- dodávka kamene včetně dopravy</t>
  </si>
  <si>
    <t>tl cca 100mm:</t>
  </si>
  <si>
    <t>ad skladba B (doplnění ze 30%, stávající ze 70%):4,5*0,30*0,10*1,600</t>
  </si>
  <si>
    <t>ad skladba D (nová ze 100%):0,7*0,10*1,600</t>
  </si>
  <si>
    <t>591211111R00</t>
  </si>
  <si>
    <t xml:space="preserve">Kladení dlažby z kostek 110/110/110mm, do štěrkopískového lože tl 40mm,fr 4-8mm </t>
  </si>
  <si>
    <t>- včetně dodávky štěrkopísku pro kladecí vrstvu a vysypání spár</t>
  </si>
  <si>
    <t>- bez dodávky kostek</t>
  </si>
  <si>
    <t xml:space="preserve">  (ze 70% se použijí stávající)</t>
  </si>
  <si>
    <t>58380129R</t>
  </si>
  <si>
    <t>Kostka dlažební drobná 10/12 štípaná Itř. 1t=4,0m2</t>
  </si>
  <si>
    <t>tl cca 110mm:</t>
  </si>
  <si>
    <t>ad skladba C (doplnění ze 30%, stávající ze 70%):1,9*0,30/4,0</t>
  </si>
  <si>
    <t>ztratné 5%:0,1425*0,05</t>
  </si>
  <si>
    <t>zaokrouhleno:0,150-0,14962</t>
  </si>
  <si>
    <t>599432111R00</t>
  </si>
  <si>
    <t>Výplň spár dlažby z lomového kamene drtí fr 2-4mm, včetně dodávky drti</t>
  </si>
  <si>
    <t>610991111R00</t>
  </si>
  <si>
    <t>Zakrývání konstrukcí, včetně odkrytí</t>
  </si>
  <si>
    <t>- ochrana během provádění omítek, malování, natírání fasády</t>
  </si>
  <si>
    <t>- včetně dodávky folií či plachet a souvisejících prvků</t>
  </si>
  <si>
    <t>zakrytí podlahy:</t>
  </si>
  <si>
    <t>2,2*2,2</t>
  </si>
  <si>
    <t>zakrytí oken (z obou stran):</t>
  </si>
  <si>
    <t>1*2*1,4*0,8</t>
  </si>
  <si>
    <t>1*2*0,8*0,8</t>
  </si>
  <si>
    <t>zakrytí dveří (z obou stran):</t>
  </si>
  <si>
    <t>1*2*1,0*2,0</t>
  </si>
  <si>
    <t>6114211HVIND</t>
  </si>
  <si>
    <t>Omítka vnitřní stropů rovných, MV, štuková, s příměsí hydraulického vápna</t>
  </si>
  <si>
    <t>2,18*2,19</t>
  </si>
  <si>
    <t>zaokrouhleno:4,8-4,7742</t>
  </si>
  <si>
    <t>611481111R00</t>
  </si>
  <si>
    <t>Potažení stropů rabicovým pletivem s vypnutím</t>
  </si>
  <si>
    <t>31322042R</t>
  </si>
  <si>
    <t>Tkanina rabicová 153142 Zn oko 16/d drátu 0,80 mm</t>
  </si>
  <si>
    <t>4,8*1,10</t>
  </si>
  <si>
    <t>zaokrouhleno:5,5-5,28</t>
  </si>
  <si>
    <t>619442431R00</t>
  </si>
  <si>
    <t>Vytažení fabionů,hran a koutů jakékoliv délky</t>
  </si>
  <si>
    <t>4*2,2</t>
  </si>
  <si>
    <t>6124213TVIND</t>
  </si>
  <si>
    <t xml:space="preserve">Oprava vápen omítek stěn štukových do 30% plochy, doplnění trassvápennou omítkou </t>
  </si>
  <si>
    <t>cca 600 mm nad podlahou ze 100%, tj. 4,8 m2 + doplnění omítek parapetů, tj. cca 0,3 m2</t>
  </si>
  <si>
    <t>pro doplnění je uvedena celá plocha stěn s tím, že se budou doplňovat do 30% této plochy</t>
  </si>
  <si>
    <t>vnitřní stěny, plocha celkem:</t>
  </si>
  <si>
    <t>2*(2,18+2,19)*2,30</t>
  </si>
  <si>
    <t>0-1*1,38*0,78+1*2*(1,38+0,78)*0,12</t>
  </si>
  <si>
    <t>0-1*0,86*1,92</t>
  </si>
  <si>
    <t>0-1*0,73*0,79+1*2*(0,73+0,79)*0,12</t>
  </si>
  <si>
    <t>zaokrouhleno:18,0-17,6809</t>
  </si>
  <si>
    <t>6124714TVIND</t>
  </si>
  <si>
    <t>Úprava vnitřních stěn aktivovaným štukem, přeštukování vápennou omítkou s příměsí NHL2</t>
  </si>
  <si>
    <t>stěny včetně parapetů a ostění oken:</t>
  </si>
  <si>
    <t>18,0</t>
  </si>
  <si>
    <t>622904112R00</t>
  </si>
  <si>
    <t>Očištění fasád tlakovou vodou složitost 1-2</t>
  </si>
  <si>
    <t>sokl:</t>
  </si>
  <si>
    <t>1*2,9*0,35</t>
  </si>
  <si>
    <t>2*3,0*0,35</t>
  </si>
  <si>
    <t>1*2,9*0,95</t>
  </si>
  <si>
    <t>0-1*0,86*0,35+1*2*0,15*0,35</t>
  </si>
  <si>
    <t>nad soklem,pod lizénou:</t>
  </si>
  <si>
    <t>2*2,82*1,91</t>
  </si>
  <si>
    <t>2*2,87*1,91</t>
  </si>
  <si>
    <t>0-1*1,38*0,78+1*2*(1,38+0,78)*0,17</t>
  </si>
  <si>
    <t>0-1*0,86*(1,92-0,30)+1*(0,86+2*1,62)*0,15</t>
  </si>
  <si>
    <t>0-1*0,73*0,79+1*2*(0,73+0,79)*0,16</t>
  </si>
  <si>
    <t>vodorovná lizéna v podřímsí:</t>
  </si>
  <si>
    <t>2*2,9*0,2</t>
  </si>
  <si>
    <t>2*3,0*0,2</t>
  </si>
  <si>
    <t>zaokrouhleno:29,0-28,5593</t>
  </si>
  <si>
    <t>622904121R00</t>
  </si>
  <si>
    <t>Ruční čištění fasád ocelovým kartáčem</t>
  </si>
  <si>
    <t>622451131IND</t>
  </si>
  <si>
    <t>Omítka vnější stěn cementová s trassem hladká, soklová,složitost 1-2</t>
  </si>
  <si>
    <t>u paty zdiva:</t>
  </si>
  <si>
    <t>(2*2,9+2*3,0-0,9+2*0,15)*0,50</t>
  </si>
  <si>
    <t>622422422IND</t>
  </si>
  <si>
    <t>Oprava vně omítek vápen do 40%+štuk na 100% plochy, trassvápennou omítkou+váp om s příměsí NHL2,sl.2</t>
  </si>
  <si>
    <t>- sanační postřik s trassem na 30% doplňované plochy jako adhezní opatření pro přídržnost jádrové omítky</t>
  </si>
  <si>
    <t>- jádrová omítka vápenná porézní s trassem neobsahující hydrofobní složky,</t>
  </si>
  <si>
    <t xml:space="preserve">  předpokládá se doplnění vnějších omítek stěn soklové partie ze 100%, tj. 5,7 m2</t>
  </si>
  <si>
    <t xml:space="preserve">  + omítek do výše cca 500mm nad soklem ze 100%, tj. 5,4 m2</t>
  </si>
  <si>
    <t xml:space="preserve">  (pro doplnění je uvedena celá plocha stěn s tím, že se budou doplňovat do 40% této plochy)</t>
  </si>
  <si>
    <t>- zpevnění všech dotčených ploch minerálním zpevňovačem (stávající plochy s omítkami, zdivo pod odstraněnými omítkami)</t>
  </si>
  <si>
    <t>- přeštukování celé plochy jemnou vápannou omítkou s příměsí hydraulického vápna NHL2</t>
  </si>
  <si>
    <t>620401162IND</t>
  </si>
  <si>
    <t xml:space="preserve">Nátěr hydrofobizační </t>
  </si>
  <si>
    <t>parapety okenních otvorů v interieru+exterieru:</t>
  </si>
  <si>
    <t>1,38*(0,12+0,22)</t>
  </si>
  <si>
    <t>0,73*(0,12+0,20)</t>
  </si>
  <si>
    <t>62241VÁPNIND</t>
  </si>
  <si>
    <t>Nátěr stěn vnějších vápenný, na opravované omítky</t>
  </si>
  <si>
    <t>639571110R00</t>
  </si>
  <si>
    <t>Podklad pod okapový chodník ze štěrku tl.100 mm</t>
  </si>
  <si>
    <t>ad skladba E:2,25*0,40</t>
  </si>
  <si>
    <t>639571215R00</t>
  </si>
  <si>
    <t>Kačírek pro okapový chodník tl. 150 mm</t>
  </si>
  <si>
    <t>ad skladba E:0,90</t>
  </si>
  <si>
    <t>ad vsak:3,14*0,4*0,4</t>
  </si>
  <si>
    <t>639571311R00</t>
  </si>
  <si>
    <t>Okapový chodník - textilie proti prorůstání 45g/m2</t>
  </si>
  <si>
    <t>918101111IND</t>
  </si>
  <si>
    <t>Lože pod obrubníky nebo obruby dlažeb , ze suchého betonu</t>
  </si>
  <si>
    <t>zpevnění krajní řady komunikací z lomového kamene ložem ze suchého betonu</t>
  </si>
  <si>
    <t>ad skladba B:(2,9+0,5)*0,25*0,15</t>
  </si>
  <si>
    <t>ad skladba C:2,4*0,25*0,15</t>
  </si>
  <si>
    <t>ad skladba D+E:5,2*0,25*0,15</t>
  </si>
  <si>
    <t>941941041R00</t>
  </si>
  <si>
    <t>Montáž lešení leh.řad.s podlahami,š.1,2 m, H 10 m</t>
  </si>
  <si>
    <t>výměry dle pohledové plochy:</t>
  </si>
  <si>
    <t>3*(3,5+2*1,2)*2,5</t>
  </si>
  <si>
    <t>1*(3,5+2*1,2)*3,0</t>
  </si>
  <si>
    <t>941941291R00</t>
  </si>
  <si>
    <t>Příplatek za každý měsíc použití lešení k pol.1041</t>
  </si>
  <si>
    <t>3*61,95</t>
  </si>
  <si>
    <t>941941841R00</t>
  </si>
  <si>
    <t>Demontáž lešení leh.řad.s podlahami,š.1,2 m,H 10 m</t>
  </si>
  <si>
    <t>943943221R00</t>
  </si>
  <si>
    <t>Montáž lešení prostorové lehké, do 200kg, H 10 m</t>
  </si>
  <si>
    <t>výměry dle obestavěného prostoru:</t>
  </si>
  <si>
    <t>2,0*2,0*2,0</t>
  </si>
  <si>
    <t>943943291R00</t>
  </si>
  <si>
    <t>Příplatek za půdorysnou plochu do 6 m2</t>
  </si>
  <si>
    <t>943943292R00</t>
  </si>
  <si>
    <t>Příplatek za každý měsíc použití k pol..3221, 3222</t>
  </si>
  <si>
    <t>3*8,0</t>
  </si>
  <si>
    <t>943943821R00</t>
  </si>
  <si>
    <t>Demontáž lešení, prostor. lehké, 200 kPa, H 10 m</t>
  </si>
  <si>
    <t>943955141R00</t>
  </si>
  <si>
    <t>Montáž lešeň. podl., šachta 6 m2, s příč. a podél.</t>
  </si>
  <si>
    <t>výměry dle půdorysné plochy:</t>
  </si>
  <si>
    <t>2*2,0*2,0</t>
  </si>
  <si>
    <t>943955191R00</t>
  </si>
  <si>
    <t>Příplatek za každý měsíc použití leš.k pol.21až 41</t>
  </si>
  <si>
    <t>943955841R00</t>
  </si>
  <si>
    <t>Demontáž leš. podl., šachta 6 m2, s příč. a podél.</t>
  </si>
  <si>
    <t>952901111R00</t>
  </si>
  <si>
    <t>Vyčištění budov o výšce podlaží do 4m, předkolaudační úklid</t>
  </si>
  <si>
    <t>dle zastavěné plochy domku:</t>
  </si>
  <si>
    <t>2,9*3,0</t>
  </si>
  <si>
    <t>95290ZDIVIND</t>
  </si>
  <si>
    <t>Očištění koruny zdiva , drátěným kartáčem+technickým vysavačem</t>
  </si>
  <si>
    <t>- příprava povrchu před ošetřením postřikem proti dřevokazným škůdcům</t>
  </si>
  <si>
    <t xml:space="preserve">  za účelem odstranění pilinek a spór po škůdcích</t>
  </si>
  <si>
    <t>2*(2,90+3,00-2*0,30)*0,40</t>
  </si>
  <si>
    <t>zaokrouhleno:4,5-4,24</t>
  </si>
  <si>
    <t>968061112R00</t>
  </si>
  <si>
    <t>Vyvěšení dřevěných okenních křídel pl. do 1,5 m2</t>
  </si>
  <si>
    <t>kus</t>
  </si>
  <si>
    <t>O1:2</t>
  </si>
  <si>
    <t>O2:1</t>
  </si>
  <si>
    <t>968061125R00</t>
  </si>
  <si>
    <t>Vyvěšení dřevěných dveřních křídel pl. do 2 m2</t>
  </si>
  <si>
    <t>D1:1</t>
  </si>
  <si>
    <t>968062244R00</t>
  </si>
  <si>
    <t>Vybourání dřevěných rámů oken jednoduch. pl. 1 m2</t>
  </si>
  <si>
    <t>O1:1*1,38*0,78</t>
  </si>
  <si>
    <t>O2:1*0,73*0,79</t>
  </si>
  <si>
    <t>968062455R00</t>
  </si>
  <si>
    <t>Vybourání dřevěných dveřních zárubní pl. do 2 m2</t>
  </si>
  <si>
    <t>D1:1*0,87*1,96</t>
  </si>
  <si>
    <t>971033251R00</t>
  </si>
  <si>
    <t>Vybourání otv. zeď cihel. 0,0225 m2, tl. 45cm, MVC</t>
  </si>
  <si>
    <t>- větrací otvor 100x100x340 mm v SV fasádě</t>
  </si>
  <si>
    <t>978012191R00</t>
  </si>
  <si>
    <t>Otlučení omítek vnitřních rákosov.stropů do 100 %</t>
  </si>
  <si>
    <t>podhled stropu interieru:4,8</t>
  </si>
  <si>
    <t>978013141R00</t>
  </si>
  <si>
    <t>Otlučení omítek vnitřních stěn v rozsahu do 30 %, včetně proškrábnutí spár</t>
  </si>
  <si>
    <t>předpokládá se otlučení vnitřních omítek stěn cca 600 mm nad podlahou ze 100%, tj. 4,8 m2</t>
  </si>
  <si>
    <t>+ otlučení omítek parapetů, tj. cca 0,3 m2</t>
  </si>
  <si>
    <t>pro otlučení je uvedena celá plocha stěn s tím, že se budou otloukat do 30% této plochy</t>
  </si>
  <si>
    <t>vnitřní stěny,plocha celkem:</t>
  </si>
  <si>
    <t>978015251R00</t>
  </si>
  <si>
    <t>Otlučení omítek vnějších MVC v složit.1-4 do 40 %, včetně proškrábnutí spár</t>
  </si>
  <si>
    <t>předpokládá se otlučení vnějších omítek stěn soklové partie ze 100%, tj. 5,7 m2</t>
  </si>
  <si>
    <t>+ otlučení omítek do výše cca 500mm nad soklem ze 100%, tj. 5,4 m2</t>
  </si>
  <si>
    <t>pro otlučení je uvedena celá plocha stěn s tím, že se budou otloukat do 40% této plochy</t>
  </si>
  <si>
    <t>fasády,plocha celkem:</t>
  </si>
  <si>
    <t>979021111R00</t>
  </si>
  <si>
    <t>Výběr a sbírání kamene ručně ze suti s očištěním</t>
  </si>
  <si>
    <t>rozebraná původní dlažba:</t>
  </si>
  <si>
    <t>ad skladba C:1,9*0,11</t>
  </si>
  <si>
    <t>979082111R00</t>
  </si>
  <si>
    <t>Vnitrostaveništní doprava suti do 10 m</t>
  </si>
  <si>
    <t>0,218+1,111+1,181+0,050</t>
  </si>
  <si>
    <t>979082121R00</t>
  </si>
  <si>
    <t>Příplatek k vnitrost. dopravě suti za dalších 5 m</t>
  </si>
  <si>
    <t>2*2,56</t>
  </si>
  <si>
    <t>979081111R00</t>
  </si>
  <si>
    <t>Odvoz suti a vybour. hmot na skládku do 1 km</t>
  </si>
  <si>
    <t>979081121R00</t>
  </si>
  <si>
    <t>Příplatek k odvozu za každý další 1 km</t>
  </si>
  <si>
    <t>14*2,56</t>
  </si>
  <si>
    <t>979990101R00</t>
  </si>
  <si>
    <t>Poplatek za sklád.suti-směs bet.a cihel do 30x30cm</t>
  </si>
  <si>
    <t>979990161R00</t>
  </si>
  <si>
    <t>Poplatek za skládku suti - dřevo</t>
  </si>
  <si>
    <t>0,218+1,181</t>
  </si>
  <si>
    <t>999281105R00</t>
  </si>
  <si>
    <t>Přesun hmot pro opravy a údržbu do výšky 6 m</t>
  </si>
  <si>
    <t>0,560+1,951+1,693+0,785+1,174+0,499+1,042+1,526+0,006+1,188</t>
  </si>
  <si>
    <t>711212002IND</t>
  </si>
  <si>
    <t>Hydroizolační stěrka, minerální těsnící stěrka</t>
  </si>
  <si>
    <t>998711101R00</t>
  </si>
  <si>
    <t>Přesun hmot pro izolace proti vodě, výšky do 6 m</t>
  </si>
  <si>
    <t>762331811R00</t>
  </si>
  <si>
    <t>Demontáž konstrukcí krovů z hranolů do 120 cm2</t>
  </si>
  <si>
    <t>KT1:8*0,9</t>
  </si>
  <si>
    <t>KT2:4*2,0</t>
  </si>
  <si>
    <t>VM1:4*1,0</t>
  </si>
  <si>
    <t>KR1:4*2,1</t>
  </si>
  <si>
    <t>KR2:4*2,7</t>
  </si>
  <si>
    <t>N1:12*1,0</t>
  </si>
  <si>
    <t>N2:4*1,4</t>
  </si>
  <si>
    <t>762331812R00</t>
  </si>
  <si>
    <t>Demontáž konstrukcí krovů z hranolů do 224 cm2</t>
  </si>
  <si>
    <t>VT1:2*3,5</t>
  </si>
  <si>
    <t>SL1:1*2,0</t>
  </si>
  <si>
    <t>PO1:4*3,0</t>
  </si>
  <si>
    <t>762341811R00</t>
  </si>
  <si>
    <t>Demontáž bednění střech rovných z prken hrubých</t>
  </si>
  <si>
    <t>762343811R00</t>
  </si>
  <si>
    <t>Demontáž bednění okapů z prken hrubých do 32 mm</t>
  </si>
  <si>
    <t>bednění a podbití přesahu střechy:</t>
  </si>
  <si>
    <t>6,0</t>
  </si>
  <si>
    <t>762841811R00</t>
  </si>
  <si>
    <t>Demontáž podbití stropů z prken hrubých bez omítky</t>
  </si>
  <si>
    <t>762085151IND</t>
  </si>
  <si>
    <t>Hoblování tesařských prvků ručně, s ručním dotesáním povrchu a sražením hran</t>
  </si>
  <si>
    <t>VT1:2*3,5*0,12*0,12</t>
  </si>
  <si>
    <t>KT1:8*0,9*0,10*0,12</t>
  </si>
  <si>
    <t>KT2:4*2,0*0,10*0,12</t>
  </si>
  <si>
    <t>VM1:4*1,0*0,10*0,12</t>
  </si>
  <si>
    <t>SL1:1*2,0*0,12*0,12</t>
  </si>
  <si>
    <t>KR1:4*2,1*0,08*0,10</t>
  </si>
  <si>
    <t>KR2:4*2,7*0,08*0,10</t>
  </si>
  <si>
    <t>N1:12*1,0*0,08*0,08</t>
  </si>
  <si>
    <t>N2:4*1,4*0,08*0,08</t>
  </si>
  <si>
    <t>PO1:4*3,0*0,14*0,10</t>
  </si>
  <si>
    <t>prořez:0,794*0,30</t>
  </si>
  <si>
    <t>762332110R00</t>
  </si>
  <si>
    <t>Montáž vázaných krovů pravidelných do 120 cm2</t>
  </si>
  <si>
    <t>- zachování původních tvarů a profilů jednotlivých trámů (všechny prvky budou vyrobeny jako kopie prvků stávajících)</t>
  </si>
  <si>
    <t>- obnovení původních tesařských spojů i detailů</t>
  </si>
  <si>
    <t>762332120R00</t>
  </si>
  <si>
    <t>Montáž vázaných krovů pravidelných do 224 cm2</t>
  </si>
  <si>
    <t>7623700HRIND</t>
  </si>
  <si>
    <t>Kónické opracování vrchního ukončení sloupku, pro hrotnici</t>
  </si>
  <si>
    <t>ad SL1:0,5</t>
  </si>
  <si>
    <t>762341210R00</t>
  </si>
  <si>
    <t>Montáž bednění střech rovných, prkna hrubá na sraz</t>
  </si>
  <si>
    <t>762341620R00</t>
  </si>
  <si>
    <t>Montáž bednění okapových říms z palubek P+D</t>
  </si>
  <si>
    <t>762841110R00</t>
  </si>
  <si>
    <t>Montáž podbíjení stropů, prkna hrubá na sraz</t>
  </si>
  <si>
    <t>762395000R00</t>
  </si>
  <si>
    <t>Spojovací a ochranné prostředky pro střechy</t>
  </si>
  <si>
    <t>dle m3 dřevěných prvků::</t>
  </si>
  <si>
    <t>krovu::</t>
  </si>
  <si>
    <t>bednění střechy:</t>
  </si>
  <si>
    <t>18,0*0,024</t>
  </si>
  <si>
    <t>bednění okapu:</t>
  </si>
  <si>
    <t>6,0*0,024</t>
  </si>
  <si>
    <t>podbití stropu:</t>
  </si>
  <si>
    <t>4,8*0,024</t>
  </si>
  <si>
    <t>605HRANOLY</t>
  </si>
  <si>
    <t>Hranoly SM pro krov,stavební,nehoblované, dodávka</t>
  </si>
  <si>
    <t>pro krov:</t>
  </si>
  <si>
    <t>30% prořez:0,794*0,30</t>
  </si>
  <si>
    <t>605-PRKNA</t>
  </si>
  <si>
    <t>Prkna SM,stavební,nehoblovaná, dodávka</t>
  </si>
  <si>
    <t>pro:</t>
  </si>
  <si>
    <t>15% prořez:0,547*0,15</t>
  </si>
  <si>
    <t>605-PALUBKY</t>
  </si>
  <si>
    <t>Palubky SM,hoblované,impregnované, dodávka</t>
  </si>
  <si>
    <t>pro bednění okapu:</t>
  </si>
  <si>
    <t>15% prořez:0,144*0,15</t>
  </si>
  <si>
    <t>998762102R00</t>
  </si>
  <si>
    <t>Přesun hmot pro tesařské konstrukce, výšky do 12 m</t>
  </si>
  <si>
    <t>764352811R00</t>
  </si>
  <si>
    <t>Dmtž žlabů půlkruh rovných rš 330mm &lt;45°, včetně háků</t>
  </si>
  <si>
    <t>ad KL1:15,0</t>
  </si>
  <si>
    <t>764815103R00</t>
  </si>
  <si>
    <t>Žlaby podokap čtyřhranné z lakovaného Pz plechu, rš 330mm</t>
  </si>
  <si>
    <t>včetně háků, čel, rohů, rovných hrdel, dilatací a ostatních komponentů</t>
  </si>
  <si>
    <t>mtž+dod = montáž+dodávka</t>
  </si>
  <si>
    <t>KL1:15,0</t>
  </si>
  <si>
    <t>76481910AIND</t>
  </si>
  <si>
    <t>Odpadní trouby čtvercové z lakovaného Pz plechu, 80x80mm,rš 320mm</t>
  </si>
  <si>
    <t>včetně odboček, kolen, přechodů a ostatních komponentů</t>
  </si>
  <si>
    <t>KL2:3,2</t>
  </si>
  <si>
    <t>KL3</t>
  </si>
  <si>
    <t>Kotlík z lakovaného Pz plechu nasouvací kónický, 125/80x80mm</t>
  </si>
  <si>
    <t>KL3:1</t>
  </si>
  <si>
    <t>VM</t>
  </si>
  <si>
    <t>Ochranný větrací pás okapní šířky 80mm, Al,s ochrannou vrstvou PUR černý/červený,mtž+dod</t>
  </si>
  <si>
    <t>VO</t>
  </si>
  <si>
    <t>Sedlová stříška nad trojúhel půdorysem 140/180mm, mtž+dod+nátěr</t>
  </si>
  <si>
    <t>sedlová stříška ad větrací otvor při vrcholu krovu nad trojúhelníkovým půdorysem 140/180 mm</t>
  </si>
  <si>
    <t>- z barevného pozinkovaného plechu, dvojice trojúhelníků 2x 100/180 mm = 2x 0,009 m2 = 0,018 m2</t>
  </si>
  <si>
    <t>- s trojúhelníkovým čelem 140/70 mm (0,001m2), tl. 0,8 mm z perforovaného ocelového plechu s nátěrem</t>
  </si>
  <si>
    <t>blíže viz výkres D.1.1.11</t>
  </si>
  <si>
    <t>H</t>
  </si>
  <si>
    <t>Hrotnice z PZ s nátěrem v barvě střechy , v 400mm,mtž+dod+nátěr</t>
  </si>
  <si>
    <t>jednoduše profilovaná hrotnice z pozinkovaného plechu</t>
  </si>
  <si>
    <t>s nátěrem v barvě střechy</t>
  </si>
  <si>
    <t>764811245RT2</t>
  </si>
  <si>
    <t>Krytina hladká z lakovaných Pz svitků falcovaná,  &lt;45°,plocha&lt;25m2,mtž+dod</t>
  </si>
  <si>
    <t>falcovaná krytina s úpravou u okapů, prostupů, výčnělků</t>
  </si>
  <si>
    <t>998764101R00</t>
  </si>
  <si>
    <t>Přesun hmot pro klempířské konstr., výšky do 6 m</t>
  </si>
  <si>
    <t>765901108R00</t>
  </si>
  <si>
    <t>Fólie podstřešní paropropustná Delta Trela</t>
  </si>
  <si>
    <t>jako separační vrstva pod plechovou krytinu</t>
  </si>
  <si>
    <t>998765101R00</t>
  </si>
  <si>
    <t>Přesun hmot pro krytiny tvrdé, výšky do 6 m</t>
  </si>
  <si>
    <t>O1</t>
  </si>
  <si>
    <t>Okenice 2kř+rám 1380/780mm,modřín, mtž+dod+kování+nátěr</t>
  </si>
  <si>
    <t>okenice dvoukřídlá dovnitř otvíravá do dřevěného rámu, kopie dle původních prvků včetně:</t>
  </si>
  <si>
    <t>kování:</t>
  </si>
  <si>
    <t>- železné obrtlíky odpovídající dobovému typu - 2 ks</t>
  </si>
  <si>
    <t>- závěsy s půlkulovým zakončením - 4 ks</t>
  </si>
  <si>
    <t>nátěru:</t>
  </si>
  <si>
    <t>- okenice s rámem</t>
  </si>
  <si>
    <t>- kování</t>
  </si>
  <si>
    <t>dopravy:</t>
  </si>
  <si>
    <t>- na místo</t>
  </si>
  <si>
    <t>- vnitrostaveništní</t>
  </si>
  <si>
    <t>blíže viz výkresy D.1.1.14 a D.1.1.15</t>
  </si>
  <si>
    <t>O2</t>
  </si>
  <si>
    <t>Okenice 1kř+rám 730/790mm,modřín, mtž+dod+kování+nátěr</t>
  </si>
  <si>
    <t>okenice jednokřídlá dovnitř otvíravá do dřevěného rámu, kopie dle původních prvků včetně:</t>
  </si>
  <si>
    <t>- závěsy s půlkulovým zakončením - 2 ks</t>
  </si>
  <si>
    <t>D1</t>
  </si>
  <si>
    <t>Dveře 1kř 660/1795+zárubeň 870/1960/190mm,modřín, mtž+dod+kování+nátěr</t>
  </si>
  <si>
    <t>dveře jednokřídlé rámové konstrukce v obložkové zárubni, kopie dle původních prvků včetně:</t>
  </si>
  <si>
    <t>- klika se štítkem odpovídající dobovému typu - 1 ks</t>
  </si>
  <si>
    <t>- závěsy s půlkulovým zakončením - 3 ks</t>
  </si>
  <si>
    <t>- dveří se zárubní</t>
  </si>
  <si>
    <t>blíže viz výkresy D.1.1.13 a D.1.1.15</t>
  </si>
  <si>
    <t>PRÁH</t>
  </si>
  <si>
    <t>Práh ad D1 660/150mm,buk, mtž+dod</t>
  </si>
  <si>
    <t>práh z tvrdého dřeva (dub nebo buk) včetně:</t>
  </si>
  <si>
    <t>M</t>
  </si>
  <si>
    <t>Mřížka 160/160/1mm z ocel ozdob děrovaného plechu, mtž+dod+nátěr</t>
  </si>
  <si>
    <t>mřížka z ocelového ozdobného děrovaného plechu s nátěrem včetně:</t>
  </si>
  <si>
    <t>na dva větrací otvory:</t>
  </si>
  <si>
    <t>z interieru:2</t>
  </si>
  <si>
    <t>z exterieru:2</t>
  </si>
  <si>
    <t>7836100EMIND</t>
  </si>
  <si>
    <t>Nátěr truhlářských výrobků email</t>
  </si>
  <si>
    <t>783782205R00</t>
  </si>
  <si>
    <t>Nátěr tesařských konstrukcí Bochemitem QB 2x</t>
  </si>
  <si>
    <t>preventivní ošetření dřeva fungi+insekticidním přípravkem proti dřevokazným škůdcům</t>
  </si>
  <si>
    <t>krov:</t>
  </si>
  <si>
    <t>VT1:2*3,5*2*(0,12+0,12)</t>
  </si>
  <si>
    <t>KT1:8*0,9*2*(0,10+0,12)</t>
  </si>
  <si>
    <t>KT2:4*2,0*2*(0,10+0,12)</t>
  </si>
  <si>
    <t>VM1:4*1,0*2*(0,10+0,12)</t>
  </si>
  <si>
    <t>SL1:1*2,0*2*(0,12+0,12)</t>
  </si>
  <si>
    <t>KR1:4*2,1*2*(0,08+0,10)</t>
  </si>
  <si>
    <t>KR2:4*2,7*2*(0,08+0,10)</t>
  </si>
  <si>
    <t>N1:12*1,0*2*(0,08+0,08)</t>
  </si>
  <si>
    <t>N2:4*1,4*2*(0,08+0,08)</t>
  </si>
  <si>
    <t>PO1:4*3,0*2*(0,14+0,10)</t>
  </si>
  <si>
    <t>2*18,0</t>
  </si>
  <si>
    <t>2*6,0</t>
  </si>
  <si>
    <t>2*4,8</t>
  </si>
  <si>
    <t>78378220ZIND</t>
  </si>
  <si>
    <t>Postřik zdiva Bochemitem QB 2x</t>
  </si>
  <si>
    <t>ošetření koruny zdiva fungi+insekticidním přípravkem proti dřevokazným škůdcům</t>
  </si>
  <si>
    <t>784422271R00</t>
  </si>
  <si>
    <t>Malba vápenná 2x, pačok 2x,1barva, místn. do 3,8 m</t>
  </si>
  <si>
    <t>strop:4,8</t>
  </si>
  <si>
    <t>stěny:18,0</t>
  </si>
  <si>
    <t>005 12-1000.R</t>
  </si>
  <si>
    <t>Zařízení staveniště, vybudování+provoz+odstranění</t>
  </si>
  <si>
    <t>Soubor</t>
  </si>
  <si>
    <t>POL99_0</t>
  </si>
  <si>
    <t>- zvlhčení trhliny</t>
  </si>
  <si>
    <t>předpokládá se doplnění vnitřních omítek stěn trassvápennou omítkou</t>
  </si>
  <si>
    <t>oprava vnějších omítek stěn složitosti 1-2 do 40% + štuk na 100% plochy:</t>
  </si>
  <si>
    <t>strukturovaná rohož z tuhých plastových vláken</t>
  </si>
  <si>
    <t>END</t>
  </si>
  <si>
    <t>Národní hřebčín Kladruby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</si>
</sst>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7" xfId="0" applyNumberFormat="1" applyFill="1" applyBorder="1" applyAlignment="1">
      <alignment vertical="top" shrinkToFit="1"/>
    </xf>
    <xf numFmtId="164" fontId="19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4" fontId="19" fillId="0" borderId="33" xfId="0" applyNumberFormat="1" applyFont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33" xfId="0" applyNumberFormat="1" applyFont="1" applyFill="1" applyBorder="1" applyAlignment="1">
      <alignment vertical="top" shrinkToFi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0" xfId="0" applyNumberFormat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16" fillId="5" borderId="37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0" t="s">
        <v>39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5703125" style="1" customWidth="1"/>
    <col min="8" max="8" width="12.5703125" customWidth="1"/>
    <col min="9" max="9" width="12.5703125" style="1" customWidth="1"/>
    <col min="10" max="10" width="6.5703125" style="1" customWidth="1"/>
    <col min="11" max="11" width="4.42578125" customWidth="1"/>
    <col min="12" max="15" width="10.5703125" customWidth="1"/>
    <col min="52" max="52" width="92.42578125" customWidth="1"/>
  </cols>
  <sheetData>
    <row r="1" spans="1:15" ht="33.75" customHeight="1" x14ac:dyDescent="0.2">
      <c r="A1" s="73" t="s">
        <v>36</v>
      </c>
      <c r="B1" s="198" t="s">
        <v>42</v>
      </c>
      <c r="C1" s="199"/>
      <c r="D1" s="199"/>
      <c r="E1" s="199"/>
      <c r="F1" s="199"/>
      <c r="G1" s="199"/>
      <c r="H1" s="199"/>
      <c r="I1" s="199"/>
      <c r="J1" s="200"/>
    </row>
    <row r="2" spans="1:15" ht="23.25" customHeight="1" x14ac:dyDescent="0.2">
      <c r="A2" s="4"/>
      <c r="B2" s="80" t="s">
        <v>40</v>
      </c>
      <c r="C2" s="81"/>
      <c r="D2" s="212" t="s">
        <v>46</v>
      </c>
      <c r="E2" s="213"/>
      <c r="F2" s="213"/>
      <c r="G2" s="213"/>
      <c r="H2" s="213"/>
      <c r="I2" s="213"/>
      <c r="J2" s="214"/>
      <c r="O2" s="2"/>
    </row>
    <row r="3" spans="1:15" ht="23.25" hidden="1" customHeight="1" x14ac:dyDescent="0.2">
      <c r="A3" s="4"/>
      <c r="B3" s="82" t="s">
        <v>43</v>
      </c>
      <c r="C3" s="83"/>
      <c r="D3" s="209"/>
      <c r="E3" s="210"/>
      <c r="F3" s="210"/>
      <c r="G3" s="210"/>
      <c r="H3" s="210"/>
      <c r="I3" s="210"/>
      <c r="J3" s="211"/>
    </row>
    <row r="4" spans="1:15" ht="23.25" hidden="1" customHeight="1" x14ac:dyDescent="0.2">
      <c r="A4" s="4"/>
      <c r="B4" s="84" t="s">
        <v>44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7" t="s">
        <v>21</v>
      </c>
      <c r="C5" s="5"/>
      <c r="D5" s="176" t="s">
        <v>674</v>
      </c>
      <c r="E5" s="26"/>
      <c r="F5" s="26"/>
      <c r="G5" s="26"/>
      <c r="H5" s="28" t="s">
        <v>33</v>
      </c>
      <c r="I5" s="176" t="s">
        <v>50</v>
      </c>
      <c r="J5" s="11"/>
    </row>
    <row r="6" spans="1:15" ht="15.75" customHeight="1" x14ac:dyDescent="0.2">
      <c r="A6" s="4"/>
      <c r="B6" s="41"/>
      <c r="C6" s="26"/>
      <c r="D6" s="176" t="s">
        <v>47</v>
      </c>
      <c r="E6" s="26"/>
      <c r="F6" s="26"/>
      <c r="G6" s="26"/>
      <c r="H6" s="28" t="s">
        <v>34</v>
      </c>
      <c r="I6" s="176" t="s">
        <v>51</v>
      </c>
      <c r="J6" s="11"/>
    </row>
    <row r="7" spans="1:15" ht="15.75" customHeight="1" x14ac:dyDescent="0.2">
      <c r="A7" s="4"/>
      <c r="B7" s="42"/>
      <c r="C7" s="90" t="s">
        <v>49</v>
      </c>
      <c r="D7" s="177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1"/>
      <c r="E11" s="231"/>
      <c r="F11" s="231"/>
      <c r="G11" s="231"/>
      <c r="H11" s="28" t="s">
        <v>33</v>
      </c>
      <c r="I11" s="235"/>
      <c r="J11" s="11"/>
    </row>
    <row r="12" spans="1:15" ht="15.75" customHeight="1" x14ac:dyDescent="0.2">
      <c r="A12" s="4"/>
      <c r="B12" s="41"/>
      <c r="C12" s="26"/>
      <c r="D12" s="232"/>
      <c r="E12" s="232"/>
      <c r="F12" s="232"/>
      <c r="G12" s="232"/>
      <c r="H12" s="28" t="s">
        <v>34</v>
      </c>
      <c r="I12" s="235"/>
      <c r="J12" s="11"/>
    </row>
    <row r="13" spans="1:15" ht="15.75" customHeight="1" x14ac:dyDescent="0.2">
      <c r="A13" s="4"/>
      <c r="B13" s="42"/>
      <c r="C13" s="234"/>
      <c r="D13" s="233"/>
      <c r="E13" s="233"/>
      <c r="F13" s="233"/>
      <c r="G13" s="233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82"/>
      <c r="F15" s="182"/>
      <c r="G15" s="207"/>
      <c r="H15" s="207"/>
      <c r="I15" s="207" t="s">
        <v>28</v>
      </c>
      <c r="J15" s="208"/>
    </row>
    <row r="16" spans="1:15" ht="23.25" customHeight="1" x14ac:dyDescent="0.2">
      <c r="A16" s="119" t="s">
        <v>23</v>
      </c>
      <c r="B16" s="120" t="s">
        <v>23</v>
      </c>
      <c r="C16" s="58"/>
      <c r="D16" s="59"/>
      <c r="E16" s="193"/>
      <c r="F16" s="194"/>
      <c r="G16" s="193"/>
      <c r="H16" s="194"/>
      <c r="I16" s="193"/>
      <c r="J16" s="195"/>
    </row>
    <row r="17" spans="1:10" ht="23.25" customHeight="1" x14ac:dyDescent="0.2">
      <c r="A17" s="119" t="s">
        <v>24</v>
      </c>
      <c r="B17" s="120" t="s">
        <v>24</v>
      </c>
      <c r="C17" s="58"/>
      <c r="D17" s="59"/>
      <c r="E17" s="193"/>
      <c r="F17" s="194"/>
      <c r="G17" s="193"/>
      <c r="H17" s="194"/>
      <c r="I17" s="193"/>
      <c r="J17" s="195"/>
    </row>
    <row r="18" spans="1:10" ht="23.25" customHeight="1" x14ac:dyDescent="0.2">
      <c r="A18" s="119" t="s">
        <v>25</v>
      </c>
      <c r="B18" s="120" t="s">
        <v>25</v>
      </c>
      <c r="C18" s="58"/>
      <c r="D18" s="59"/>
      <c r="E18" s="193"/>
      <c r="F18" s="194"/>
      <c r="G18" s="193"/>
      <c r="H18" s="194"/>
      <c r="I18" s="193"/>
      <c r="J18" s="195"/>
    </row>
    <row r="19" spans="1:10" ht="23.25" customHeight="1" x14ac:dyDescent="0.2">
      <c r="A19" s="119" t="s">
        <v>168</v>
      </c>
      <c r="B19" s="120" t="s">
        <v>26</v>
      </c>
      <c r="C19" s="58"/>
      <c r="D19" s="59"/>
      <c r="E19" s="193"/>
      <c r="F19" s="194"/>
      <c r="G19" s="193"/>
      <c r="H19" s="194"/>
      <c r="I19" s="193"/>
      <c r="J19" s="195"/>
    </row>
    <row r="20" spans="1:10" ht="23.25" customHeight="1" x14ac:dyDescent="0.2">
      <c r="A20" s="119" t="s">
        <v>169</v>
      </c>
      <c r="B20" s="120" t="s">
        <v>27</v>
      </c>
      <c r="C20" s="58"/>
      <c r="D20" s="59"/>
      <c r="E20" s="193"/>
      <c r="F20" s="194"/>
      <c r="G20" s="193"/>
      <c r="H20" s="194"/>
      <c r="I20" s="193"/>
      <c r="J20" s="195"/>
    </row>
    <row r="21" spans="1:10" ht="23.25" customHeight="1" x14ac:dyDescent="0.2">
      <c r="A21" s="4"/>
      <c r="B21" s="74" t="s">
        <v>28</v>
      </c>
      <c r="C21" s="75"/>
      <c r="D21" s="76"/>
      <c r="E21" s="196"/>
      <c r="F21" s="205"/>
      <c r="G21" s="196"/>
      <c r="H21" s="205"/>
      <c r="I21" s="196"/>
      <c r="J21" s="19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1">
        <v>0</v>
      </c>
      <c r="H23" s="192"/>
      <c r="I23" s="1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189">
        <v>0</v>
      </c>
      <c r="H24" s="190"/>
      <c r="I24" s="19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1">
        <f>'Rozpočet Pol'!G8+'Rozpočet Pol'!G32+'Rozpočet Pol'!G72+'Rozpočet Pol'!G80+'Rozpočet Pol'!G105+'Rozpočet Pol'!G140+'Rozpočet Pol'!G178+'Rozpočet Pol'!G189+'Rozpočet Pol'!G195+'Rozpočet Pol'!G216+'Rozpočet Pol'!G226+'Rozpočet Pol'!G237+'Rozpočet Pol'!G292+'Rozpočet Pol'!G295+'Rozpočet Pol'!G300+'Rozpočet Pol'!G410+'Rozpočet Pol'!G443+'Rozpočet Pol'!G450+'Rozpočet Pol'!G510+'Rozpočet Pol'!G522+'Rozpočet Pol'!G552+'Rozpočet Pol'!G556</f>
        <v>0</v>
      </c>
      <c r="H25" s="192"/>
      <c r="I25" s="1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1">
        <f>ZakladDPHZakl*0.21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3"/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04">
        <v>313398.73</v>
      </c>
      <c r="H28" s="206"/>
      <c r="I28" s="206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04">
        <f>ZakladDPHZakl+DPHZakl</f>
        <v>0</v>
      </c>
      <c r="H29" s="204"/>
      <c r="I29" s="204"/>
      <c r="J29" s="11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236"/>
      <c r="E32" s="39"/>
      <c r="F32" s="19" t="s">
        <v>9</v>
      </c>
      <c r="G32" s="39"/>
      <c r="H32" s="40">
        <f ca="1">TODAY()</f>
        <v>44750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188" t="s">
        <v>2</v>
      </c>
      <c r="E35" s="188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52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52" ht="25.5" hidden="1" customHeight="1" x14ac:dyDescent="0.2">
      <c r="A39" s="94">
        <v>1</v>
      </c>
      <c r="B39" s="100" t="s">
        <v>52</v>
      </c>
      <c r="C39" s="183" t="s">
        <v>46</v>
      </c>
      <c r="D39" s="184"/>
      <c r="E39" s="184"/>
      <c r="F39" s="105">
        <v>0</v>
      </c>
      <c r="G39" s="106">
        <v>313398.73</v>
      </c>
      <c r="H39" s="107">
        <v>65814</v>
      </c>
      <c r="I39" s="107">
        <v>379212.73</v>
      </c>
      <c r="J39" s="101">
        <f>IF(CenaCelkemVypocet=0,"",I39/CenaCelkemVypocet*100)</f>
        <v>100</v>
      </c>
    </row>
    <row r="40" spans="1:52" ht="25.5" hidden="1" customHeight="1" x14ac:dyDescent="0.2">
      <c r="A40" s="94"/>
      <c r="B40" s="185" t="s">
        <v>53</v>
      </c>
      <c r="C40" s="186"/>
      <c r="D40" s="186"/>
      <c r="E40" s="187"/>
      <c r="F40" s="108">
        <f>SUMIF(A39:A39,"=1",F39:F39)</f>
        <v>0</v>
      </c>
      <c r="G40" s="109">
        <f>SUMIF(A39:A39,"=1",G39:G39)</f>
        <v>313398.73</v>
      </c>
      <c r="H40" s="109">
        <f>SUMIF(A39:A39,"=1",H39:H39)</f>
        <v>65814</v>
      </c>
      <c r="I40" s="109">
        <f>SUMIF(A39:A39,"=1",I39:I39)</f>
        <v>379212.73</v>
      </c>
      <c r="J40" s="95">
        <f>SUMIF(A39:A39,"=1",J39:J39)</f>
        <v>100</v>
      </c>
    </row>
    <row r="42" spans="1:52" x14ac:dyDescent="0.2">
      <c r="B42" t="s">
        <v>55</v>
      </c>
    </row>
    <row r="43" spans="1:52" x14ac:dyDescent="0.2">
      <c r="B43" s="181" t="s">
        <v>56</v>
      </c>
      <c r="C43" s="181"/>
      <c r="D43" s="181"/>
      <c r="E43" s="181"/>
      <c r="F43" s="181"/>
      <c r="G43" s="181"/>
      <c r="H43" s="181"/>
      <c r="I43" s="181"/>
      <c r="J43" s="181"/>
      <c r="AZ43" s="117" t="str">
        <f>B43</f>
        <v>Rozpočet řeší akci ve dvou etapách:</v>
      </c>
    </row>
    <row r="44" spans="1:52" x14ac:dyDescent="0.2">
      <c r="B44" s="181" t="s">
        <v>57</v>
      </c>
      <c r="C44" s="181"/>
      <c r="D44" s="181"/>
      <c r="E44" s="181"/>
      <c r="F44" s="181"/>
      <c r="G44" s="181"/>
      <c r="H44" s="181"/>
      <c r="I44" s="181"/>
      <c r="J44" s="181"/>
      <c r="AZ44" s="117" t="str">
        <f>B44</f>
        <v>- stavební objekt SO01 - obnova objektu vážního domku (objektu bývalé váhy)</v>
      </c>
    </row>
    <row r="45" spans="1:52" x14ac:dyDescent="0.2">
      <c r="B45" s="181" t="s">
        <v>58</v>
      </c>
      <c r="C45" s="181"/>
      <c r="D45" s="181"/>
      <c r="E45" s="181"/>
      <c r="F45" s="181"/>
      <c r="G45" s="181"/>
      <c r="H45" s="181"/>
      <c r="I45" s="181"/>
      <c r="J45" s="181"/>
      <c r="AZ45" s="117" t="str">
        <f>B45</f>
        <v>- stavební objekt SO02 - úprava parteru pozemku byvalé váhy, parcely č.16</v>
      </c>
    </row>
    <row r="47" spans="1:52" x14ac:dyDescent="0.2">
      <c r="B47" s="181" t="s">
        <v>59</v>
      </c>
      <c r="C47" s="181"/>
      <c r="D47" s="181"/>
      <c r="E47" s="181"/>
      <c r="F47" s="181"/>
      <c r="G47" s="181"/>
      <c r="H47" s="181"/>
      <c r="I47" s="181"/>
      <c r="J47" s="181"/>
      <c r="AZ47" s="117" t="str">
        <f t="shared" ref="AZ47:AZ53" si="1">B47</f>
        <v>Rozpočet pro vážní domek, objekt SO01, řeší:</v>
      </c>
    </row>
    <row r="48" spans="1:52" x14ac:dyDescent="0.2">
      <c r="B48" s="181" t="s">
        <v>60</v>
      </c>
      <c r="C48" s="181"/>
      <c r="D48" s="181"/>
      <c r="E48" s="181"/>
      <c r="F48" s="181"/>
      <c r="G48" s="181"/>
      <c r="H48" s="181"/>
      <c r="I48" s="181"/>
      <c r="J48" s="181"/>
      <c r="AZ48" s="117" t="str">
        <f t="shared" si="1"/>
        <v>- obnovu omítek</v>
      </c>
    </row>
    <row r="49" spans="2:52" x14ac:dyDescent="0.2">
      <c r="B49" s="181" t="s">
        <v>61</v>
      </c>
      <c r="C49" s="181"/>
      <c r="D49" s="181"/>
      <c r="E49" s="181"/>
      <c r="F49" s="181"/>
      <c r="G49" s="181"/>
      <c r="H49" s="181"/>
      <c r="I49" s="181"/>
      <c r="J49" s="181"/>
      <c r="AZ49" s="117" t="str">
        <f t="shared" si="1"/>
        <v>- výměnu krovu</v>
      </c>
    </row>
    <row r="50" spans="2:52" x14ac:dyDescent="0.2">
      <c r="B50" s="181" t="s">
        <v>62</v>
      </c>
      <c r="C50" s="181"/>
      <c r="D50" s="181"/>
      <c r="E50" s="181"/>
      <c r="F50" s="181"/>
      <c r="G50" s="181"/>
      <c r="H50" s="181"/>
      <c r="I50" s="181"/>
      <c r="J50" s="181"/>
      <c r="AZ50" s="117" t="str">
        <f t="shared" si="1"/>
        <v>- výměnu střešního pláště a klempířských prvků</v>
      </c>
    </row>
    <row r="51" spans="2:52" x14ac:dyDescent="0.2">
      <c r="B51" s="181" t="s">
        <v>63</v>
      </c>
      <c r="C51" s="181"/>
      <c r="D51" s="181"/>
      <c r="E51" s="181"/>
      <c r="F51" s="181"/>
      <c r="G51" s="181"/>
      <c r="H51" s="181"/>
      <c r="I51" s="181"/>
      <c r="J51" s="181"/>
      <c r="AZ51" s="117" t="str">
        <f t="shared" si="1"/>
        <v>- výměnu výplní otvorů (dveří a okenic)</v>
      </c>
    </row>
    <row r="52" spans="2:52" x14ac:dyDescent="0.2">
      <c r="B52" s="181" t="s">
        <v>64</v>
      </c>
      <c r="C52" s="181"/>
      <c r="D52" s="181"/>
      <c r="E52" s="181"/>
      <c r="F52" s="181"/>
      <c r="G52" s="181"/>
      <c r="H52" s="181"/>
      <c r="I52" s="181"/>
      <c r="J52" s="181"/>
      <c r="AZ52" s="117" t="str">
        <f t="shared" si="1"/>
        <v>- okapní chodníčky</v>
      </c>
    </row>
    <row r="53" spans="2:52" x14ac:dyDescent="0.2">
      <c r="B53" s="181" t="s">
        <v>65</v>
      </c>
      <c r="C53" s="181"/>
      <c r="D53" s="181"/>
      <c r="E53" s="181"/>
      <c r="F53" s="181"/>
      <c r="G53" s="181"/>
      <c r="H53" s="181"/>
      <c r="I53" s="181"/>
      <c r="J53" s="181"/>
      <c r="AZ53" s="117" t="str">
        <f t="shared" si="1"/>
        <v>- odvodnění okolního prostoru, vsaku dešťové vody z okapního svodu</v>
      </c>
    </row>
    <row r="55" spans="2:52" x14ac:dyDescent="0.2">
      <c r="B55" s="181" t="s">
        <v>66</v>
      </c>
      <c r="C55" s="181"/>
      <c r="D55" s="181"/>
      <c r="E55" s="181"/>
      <c r="F55" s="181"/>
      <c r="G55" s="181"/>
      <c r="H55" s="181"/>
      <c r="I55" s="181"/>
      <c r="J55" s="181"/>
      <c r="AZ55" s="117" t="str">
        <f t="shared" ref="AZ55:AZ62" si="2">B55</f>
        <v>Rozpočet pro parter parcely, objekt SO02, řeší:</v>
      </c>
    </row>
    <row r="56" spans="2:52" x14ac:dyDescent="0.2">
      <c r="B56" s="181" t="s">
        <v>67</v>
      </c>
      <c r="C56" s="181"/>
      <c r="D56" s="181"/>
      <c r="E56" s="181"/>
      <c r="F56" s="181"/>
      <c r="G56" s="181"/>
      <c r="H56" s="181"/>
      <c r="I56" s="181"/>
      <c r="J56" s="181"/>
      <c r="AZ56" s="117" t="str">
        <f t="shared" si="2"/>
        <v>- obnovu a doplnění dlážděné cesty při váze</v>
      </c>
    </row>
    <row r="57" spans="2:52" x14ac:dyDescent="0.2">
      <c r="B57" s="181" t="s">
        <v>68</v>
      </c>
      <c r="C57" s="181"/>
      <c r="D57" s="181"/>
      <c r="E57" s="181"/>
      <c r="F57" s="181"/>
      <c r="G57" s="181"/>
      <c r="H57" s="181"/>
      <c r="I57" s="181"/>
      <c r="J57" s="181"/>
      <c r="AZ57" s="117" t="str">
        <f t="shared" si="2"/>
        <v>- dlažbu z lomového kamene pro turistickou odpočívku</v>
      </c>
    </row>
    <row r="58" spans="2:52" x14ac:dyDescent="0.2">
      <c r="B58" s="181" t="s">
        <v>69</v>
      </c>
      <c r="C58" s="181"/>
      <c r="D58" s="181"/>
      <c r="E58" s="181"/>
      <c r="F58" s="181"/>
      <c r="G58" s="181"/>
      <c r="H58" s="181"/>
      <c r="I58" s="181"/>
      <c r="J58" s="181"/>
      <c r="AZ58" s="117" t="str">
        <f t="shared" si="2"/>
        <v>- obnovu a doplnění zábradlí na opěrné zídce</v>
      </c>
    </row>
    <row r="59" spans="2:52" x14ac:dyDescent="0.2">
      <c r="B59" s="181" t="s">
        <v>70</v>
      </c>
      <c r="C59" s="181"/>
      <c r="D59" s="181"/>
      <c r="E59" s="181"/>
      <c r="F59" s="181"/>
      <c r="G59" s="181"/>
      <c r="H59" s="181"/>
      <c r="I59" s="181"/>
      <c r="J59" s="181"/>
      <c r="AZ59" s="117" t="str">
        <f t="shared" si="2"/>
        <v>- dřevěný ohradník při účelové komunikaci</v>
      </c>
    </row>
    <row r="60" spans="2:52" x14ac:dyDescent="0.2">
      <c r="B60" s="181" t="s">
        <v>71</v>
      </c>
      <c r="C60" s="181"/>
      <c r="D60" s="181"/>
      <c r="E60" s="181"/>
      <c r="F60" s="181"/>
      <c r="G60" s="181"/>
      <c r="H60" s="181"/>
      <c r="I60" s="181"/>
      <c r="J60" s="181"/>
      <c r="AZ60" s="117" t="str">
        <f t="shared" si="2"/>
        <v>- zatravnění ostatních ploch parcely</v>
      </c>
    </row>
    <row r="61" spans="2:52" x14ac:dyDescent="0.2">
      <c r="B61" s="181" t="s">
        <v>72</v>
      </c>
      <c r="C61" s="181"/>
      <c r="D61" s="181"/>
      <c r="E61" s="181"/>
      <c r="F61" s="181"/>
      <c r="G61" s="181"/>
      <c r="H61" s="181"/>
      <c r="I61" s="181"/>
      <c r="J61" s="181"/>
      <c r="AZ61" s="117" t="str">
        <f t="shared" si="2"/>
        <v>- výsadbu lípy</v>
      </c>
    </row>
    <row r="62" spans="2:52" x14ac:dyDescent="0.2">
      <c r="B62" s="181" t="s">
        <v>73</v>
      </c>
      <c r="C62" s="181"/>
      <c r="D62" s="181"/>
      <c r="E62" s="181"/>
      <c r="F62" s="181"/>
      <c r="G62" s="181"/>
      <c r="H62" s="181"/>
      <c r="I62" s="181"/>
      <c r="J62" s="181"/>
      <c r="AZ62" s="117" t="str">
        <f t="shared" si="2"/>
        <v>- zřízení turistické odpočívky</v>
      </c>
    </row>
    <row r="64" spans="2:52" x14ac:dyDescent="0.2">
      <c r="B64" s="181" t="s">
        <v>74</v>
      </c>
      <c r="C64" s="181"/>
      <c r="D64" s="181"/>
      <c r="E64" s="181"/>
      <c r="F64" s="181"/>
      <c r="G64" s="181"/>
      <c r="H64" s="181"/>
      <c r="I64" s="181"/>
      <c r="J64" s="181"/>
      <c r="AZ64" s="117" t="str">
        <f>B64</f>
        <v>Rozpočet neřeší:</v>
      </c>
    </row>
    <row r="65" spans="2:52" x14ac:dyDescent="0.2">
      <c r="B65" s="181" t="s">
        <v>75</v>
      </c>
      <c r="C65" s="181"/>
      <c r="D65" s="181"/>
      <c r="E65" s="181"/>
      <c r="F65" s="181"/>
      <c r="G65" s="181"/>
      <c r="H65" s="181"/>
      <c r="I65" s="181"/>
      <c r="J65" s="181"/>
      <c r="AZ65" s="117" t="str">
        <f>B65</f>
        <v>- případný archeologický průzkum</v>
      </c>
    </row>
    <row r="66" spans="2:52" x14ac:dyDescent="0.2">
      <c r="B66" s="181" t="s">
        <v>76</v>
      </c>
      <c r="C66" s="181"/>
      <c r="D66" s="181"/>
      <c r="E66" s="181"/>
      <c r="F66" s="181"/>
      <c r="G66" s="181"/>
      <c r="H66" s="181"/>
      <c r="I66" s="181"/>
      <c r="J66" s="181"/>
      <c r="AZ66" s="117" t="str">
        <f>B66</f>
        <v xml:space="preserve">  (je možný s ohledem na zamýšlené zásahy do terénu, nepředpokládá se)</v>
      </c>
    </row>
    <row r="67" spans="2:52" x14ac:dyDescent="0.2">
      <c r="B67" s="181" t="s">
        <v>77</v>
      </c>
      <c r="C67" s="181"/>
      <c r="D67" s="181"/>
      <c r="E67" s="181"/>
      <c r="F67" s="181"/>
      <c r="G67" s="181"/>
      <c r="H67" s="181"/>
      <c r="I67" s="181"/>
      <c r="J67" s="181"/>
      <c r="AZ67" s="117" t="str">
        <f>B67</f>
        <v>- elektroinstalace</v>
      </c>
    </row>
    <row r="68" spans="2:52" x14ac:dyDescent="0.2">
      <c r="B68" s="181" t="s">
        <v>78</v>
      </c>
      <c r="C68" s="181"/>
      <c r="D68" s="181"/>
      <c r="E68" s="181"/>
      <c r="F68" s="181"/>
      <c r="G68" s="181"/>
      <c r="H68" s="181"/>
      <c r="I68" s="181"/>
      <c r="J68" s="181"/>
      <c r="AZ68" s="117" t="str">
        <f>B68</f>
        <v xml:space="preserve">  (nejsou předmětem projektové dokumentace)</v>
      </c>
    </row>
    <row r="70" spans="2:52" x14ac:dyDescent="0.2">
      <c r="B70" s="181" t="s">
        <v>79</v>
      </c>
      <c r="C70" s="181"/>
      <c r="D70" s="181"/>
      <c r="E70" s="181"/>
      <c r="F70" s="181"/>
      <c r="G70" s="181"/>
      <c r="H70" s="181"/>
      <c r="I70" s="181"/>
      <c r="J70" s="181"/>
      <c r="AZ70" s="117" t="str">
        <f>B70</f>
        <v>Rozpočet je vyhotoven v podrobnosti dle:</v>
      </c>
    </row>
    <row r="71" spans="2:52" x14ac:dyDescent="0.2">
      <c r="B71" s="181" t="s">
        <v>80</v>
      </c>
      <c r="C71" s="181"/>
      <c r="D71" s="181"/>
      <c r="E71" s="181"/>
      <c r="F71" s="181"/>
      <c r="G71" s="181"/>
      <c r="H71" s="181"/>
      <c r="I71" s="181"/>
      <c r="J71" s="181"/>
      <c r="AZ71" s="117" t="str">
        <f>B71</f>
        <v>- projektu "Obnova objektu staré váhy včetně úpravy parteru u sv. Donáta",</v>
      </c>
    </row>
    <row r="72" spans="2:52" x14ac:dyDescent="0.2">
      <c r="B72" s="181" t="s">
        <v>81</v>
      </c>
      <c r="C72" s="181"/>
      <c r="D72" s="181"/>
      <c r="E72" s="181"/>
      <c r="F72" s="181"/>
      <c r="G72" s="181"/>
      <c r="H72" s="181"/>
      <c r="I72" s="181"/>
      <c r="J72" s="181"/>
      <c r="AZ72" s="117" t="str">
        <f>B72</f>
        <v xml:space="preserve">  vypracovaného Ing. arch. Miroslavem Kroulíkem a Ing. Radkou Pěknou, 2021/09,</v>
      </c>
    </row>
    <row r="73" spans="2:52" x14ac:dyDescent="0.2">
      <c r="B73" s="181" t="s">
        <v>82</v>
      </c>
      <c r="C73" s="181"/>
      <c r="D73" s="181"/>
      <c r="E73" s="181"/>
      <c r="F73" s="181"/>
      <c r="G73" s="181"/>
      <c r="H73" s="181"/>
      <c r="I73" s="181"/>
      <c r="J73" s="181"/>
      <c r="AZ73" s="117" t="str">
        <f>B73</f>
        <v xml:space="preserve">  stupeň - DPS=Dokumentace pro provedení stavby</v>
      </c>
    </row>
    <row r="75" spans="2:52" x14ac:dyDescent="0.2">
      <c r="B75" s="181" t="s">
        <v>83</v>
      </c>
      <c r="C75" s="181"/>
      <c r="D75" s="181"/>
      <c r="E75" s="181"/>
      <c r="F75" s="181"/>
      <c r="G75" s="181"/>
      <c r="H75" s="181"/>
      <c r="I75" s="181"/>
      <c r="J75" s="181"/>
      <c r="AZ75" s="117" t="str">
        <f t="shared" ref="AZ75:AZ85" si="3">B75</f>
        <v>Výkaz výměr:</v>
      </c>
    </row>
    <row r="76" spans="2:52" x14ac:dyDescent="0.2">
      <c r="B76" s="181" t="s">
        <v>84</v>
      </c>
      <c r="C76" s="181"/>
      <c r="D76" s="181"/>
      <c r="E76" s="181"/>
      <c r="F76" s="181"/>
      <c r="G76" s="181"/>
      <c r="H76" s="181"/>
      <c r="I76" s="181"/>
      <c r="J76" s="181"/>
      <c r="AZ76" s="117" t="str">
        <f t="shared" si="3"/>
        <v>- přesnost výměr odpovídá podrobnosti projektové dokumentace</v>
      </c>
    </row>
    <row r="77" spans="2:52" x14ac:dyDescent="0.2">
      <c r="B77" s="181" t="s">
        <v>85</v>
      </c>
      <c r="C77" s="181"/>
      <c r="D77" s="181"/>
      <c r="E77" s="181"/>
      <c r="F77" s="181"/>
      <c r="G77" s="181"/>
      <c r="H77" s="181"/>
      <c r="I77" s="181"/>
      <c r="J77" s="181"/>
      <c r="AZ77" s="117" t="str">
        <f t="shared" si="3"/>
        <v>- výměry pro jednotlivé skladby dlažeb a zatravnění jsou převzaty z výkresové dokumentace</v>
      </c>
    </row>
    <row r="78" spans="2:52" x14ac:dyDescent="0.2">
      <c r="B78" s="181" t="s">
        <v>86</v>
      </c>
      <c r="C78" s="181"/>
      <c r="D78" s="181"/>
      <c r="E78" s="181"/>
      <c r="F78" s="181"/>
      <c r="G78" s="181"/>
      <c r="H78" s="181"/>
      <c r="I78" s="181"/>
      <c r="J78" s="181"/>
      <c r="AZ78" s="117" t="str">
        <f t="shared" si="3"/>
        <v>- výměry pro tesařské, klempířské a zámečnické prvky jsou převzaty z tabulek projektu</v>
      </c>
    </row>
    <row r="79" spans="2:52" x14ac:dyDescent="0.2">
      <c r="B79" s="181" t="s">
        <v>87</v>
      </c>
      <c r="C79" s="181"/>
      <c r="D79" s="181"/>
      <c r="E79" s="181"/>
      <c r="F79" s="181"/>
      <c r="G79" s="181"/>
      <c r="H79" s="181"/>
      <c r="I79" s="181"/>
      <c r="J79" s="181"/>
      <c r="AZ79" s="117" t="str">
        <f t="shared" si="3"/>
        <v>- vše je třeba kontrolovat a upřesňovat na místě při realizaci</v>
      </c>
    </row>
    <row r="80" spans="2:52" x14ac:dyDescent="0.2">
      <c r="B80" s="181" t="s">
        <v>88</v>
      </c>
      <c r="C80" s="181"/>
      <c r="D80" s="181"/>
      <c r="E80" s="181"/>
      <c r="F80" s="181"/>
      <c r="G80" s="181"/>
      <c r="H80" s="181"/>
      <c r="I80" s="181"/>
      <c r="J80" s="181"/>
      <c r="AZ80" s="117" t="str">
        <f t="shared" si="3"/>
        <v>- neslouží jako podklad pro objednávky materiálu v rámci dodávky stavby</v>
      </c>
    </row>
    <row r="81" spans="2:52" x14ac:dyDescent="0.2">
      <c r="B81" s="181" t="s">
        <v>89</v>
      </c>
      <c r="C81" s="181"/>
      <c r="D81" s="181"/>
      <c r="E81" s="181"/>
      <c r="F81" s="181"/>
      <c r="G81" s="181"/>
      <c r="H81" s="181"/>
      <c r="I81" s="181"/>
      <c r="J81" s="181"/>
      <c r="AZ81" s="117" t="str">
        <f t="shared" si="3"/>
        <v>- veškeré materiály, systémy a výrobky,</v>
      </c>
    </row>
    <row r="82" spans="2:52" x14ac:dyDescent="0.2">
      <c r="B82" s="181" t="s">
        <v>90</v>
      </c>
      <c r="C82" s="181"/>
      <c r="D82" s="181"/>
      <c r="E82" s="181"/>
      <c r="F82" s="181"/>
      <c r="G82" s="181"/>
      <c r="H82" s="181"/>
      <c r="I82" s="181"/>
      <c r="J82" s="181"/>
      <c r="AZ82" s="117" t="str">
        <f t="shared" si="3"/>
        <v xml:space="preserve">  případně uvedené v rozpočtu s obchodním názvem, jsou referenční,</v>
      </c>
    </row>
    <row r="83" spans="2:52" x14ac:dyDescent="0.2">
      <c r="B83" s="181" t="s">
        <v>91</v>
      </c>
      <c r="C83" s="181"/>
      <c r="D83" s="181"/>
      <c r="E83" s="181"/>
      <c r="F83" s="181"/>
      <c r="G83" s="181"/>
      <c r="H83" s="181"/>
      <c r="I83" s="181"/>
      <c r="J83" s="181"/>
      <c r="AZ83" s="117" t="str">
        <f t="shared" si="3"/>
        <v xml:space="preserve">  obecně určující standart, technické parametry a požadované vlastnosti</v>
      </c>
    </row>
    <row r="84" spans="2:52" x14ac:dyDescent="0.2">
      <c r="B84" s="181" t="s">
        <v>92</v>
      </c>
      <c r="C84" s="181"/>
      <c r="D84" s="181"/>
      <c r="E84" s="181"/>
      <c r="F84" s="181"/>
      <c r="G84" s="181"/>
      <c r="H84" s="181"/>
      <c r="I84" s="181"/>
      <c r="J84" s="181"/>
      <c r="AZ84" s="117" t="str">
        <f t="shared" si="3"/>
        <v xml:space="preserve">  a lze je nahradit produkty jiného výrobce, při zachování srovnatelných nebo lepších</v>
      </c>
    </row>
    <row r="85" spans="2:52" x14ac:dyDescent="0.2">
      <c r="B85" s="181" t="s">
        <v>93</v>
      </c>
      <c r="C85" s="181"/>
      <c r="D85" s="181"/>
      <c r="E85" s="181"/>
      <c r="F85" s="181"/>
      <c r="G85" s="181"/>
      <c r="H85" s="181"/>
      <c r="I85" s="181"/>
      <c r="J85" s="181"/>
      <c r="AZ85" s="117" t="str">
        <f t="shared" si="3"/>
        <v xml:space="preserve">  rozhodujících technických parametrů</v>
      </c>
    </row>
    <row r="87" spans="2:52" x14ac:dyDescent="0.2">
      <c r="B87" s="181" t="s">
        <v>94</v>
      </c>
      <c r="C87" s="181"/>
      <c r="D87" s="181"/>
      <c r="E87" s="181"/>
      <c r="F87" s="181"/>
      <c r="G87" s="181"/>
      <c r="H87" s="181"/>
      <c r="I87" s="181"/>
      <c r="J87" s="181"/>
      <c r="AZ87" s="117" t="str">
        <f>B87</f>
        <v>Klempířské prvky:</v>
      </c>
    </row>
    <row r="88" spans="2:52" x14ac:dyDescent="0.2">
      <c r="B88" s="181" t="s">
        <v>95</v>
      </c>
      <c r="C88" s="181"/>
      <c r="D88" s="181"/>
      <c r="E88" s="181"/>
      <c r="F88" s="181"/>
      <c r="G88" s="181"/>
      <c r="H88" s="181"/>
      <c r="I88" s="181"/>
      <c r="J88" s="181"/>
      <c r="AZ88" s="117" t="str">
        <f>B88</f>
        <v>- v jednotlivých položkách jsou uvedeny výměry finální, po montáži,</v>
      </c>
    </row>
    <row r="89" spans="2:52" x14ac:dyDescent="0.2">
      <c r="B89" s="181" t="s">
        <v>96</v>
      </c>
      <c r="C89" s="181"/>
      <c r="D89" s="181"/>
      <c r="E89" s="181"/>
      <c r="F89" s="181"/>
      <c r="G89" s="181"/>
      <c r="H89" s="181"/>
      <c r="I89" s="181"/>
      <c r="J89" s="181"/>
      <c r="AZ89" s="117" t="str">
        <f>B89</f>
        <v xml:space="preserve">  v jednotkových cenách je třeba počítat s odpovídajícím prostřihem materiálu!!!</v>
      </c>
    </row>
    <row r="91" spans="2:52" x14ac:dyDescent="0.2">
      <c r="B91" s="181" t="s">
        <v>97</v>
      </c>
      <c r="C91" s="181"/>
      <c r="D91" s="181"/>
      <c r="E91" s="181"/>
      <c r="F91" s="181"/>
      <c r="G91" s="181"/>
      <c r="H91" s="181"/>
      <c r="I91" s="181"/>
      <c r="J91" s="181"/>
      <c r="AZ91" s="117" t="str">
        <f t="shared" ref="AZ91:AZ98" si="4">B91</f>
        <v>Památková ochrana stavby, je součástí:</v>
      </c>
    </row>
    <row r="92" spans="2:52" x14ac:dyDescent="0.2">
      <c r="B92" s="181" t="s">
        <v>98</v>
      </c>
      <c r="C92" s="181"/>
      <c r="D92" s="181"/>
      <c r="E92" s="181"/>
      <c r="F92" s="181"/>
      <c r="G92" s="181"/>
      <c r="H92" s="181"/>
      <c r="I92" s="181"/>
      <c r="J92" s="181"/>
      <c r="AZ92" s="117" t="str">
        <f t="shared" si="4"/>
        <v>- kulturní památky "Hřebčín s kmenovým chovným stádem starokladrubského koně",</v>
      </c>
    </row>
    <row r="93" spans="2:52" x14ac:dyDescent="0.2">
      <c r="B93" s="181" t="s">
        <v>99</v>
      </c>
      <c r="C93" s="181"/>
      <c r="D93" s="181"/>
      <c r="E93" s="181"/>
      <c r="F93" s="181"/>
      <c r="G93" s="181"/>
      <c r="H93" s="181"/>
      <c r="I93" s="181"/>
      <c r="J93" s="181"/>
      <c r="AZ93" s="117" t="str">
        <f t="shared" si="4"/>
        <v xml:space="preserve">  rejstř. č. ÚSKP 16212/6-2096</v>
      </c>
    </row>
    <row r="94" spans="2:52" x14ac:dyDescent="0.2">
      <c r="B94" s="181" t="s">
        <v>100</v>
      </c>
      <c r="C94" s="181"/>
      <c r="D94" s="181"/>
      <c r="E94" s="181"/>
      <c r="F94" s="181"/>
      <c r="G94" s="181"/>
      <c r="H94" s="181"/>
      <c r="I94" s="181"/>
      <c r="J94" s="181"/>
      <c r="AZ94" s="117" t="str">
        <f t="shared" si="4"/>
        <v>- národní kulturní památky, rejstř. č. ÚSKP 272</v>
      </c>
    </row>
    <row r="95" spans="2:52" x14ac:dyDescent="0.2">
      <c r="B95" s="181" t="s">
        <v>101</v>
      </c>
      <c r="C95" s="181"/>
      <c r="D95" s="181"/>
      <c r="E95" s="181"/>
      <c r="F95" s="181"/>
      <c r="G95" s="181"/>
      <c r="H95" s="181"/>
      <c r="I95" s="181"/>
      <c r="J95" s="181"/>
      <c r="AZ95" s="117" t="str">
        <f t="shared" si="4"/>
        <v>- světového dědictví UNESCO, rejstř. č. ÚSKP 13,</v>
      </c>
    </row>
    <row r="96" spans="2:52" x14ac:dyDescent="0.2">
      <c r="B96" s="181" t="s">
        <v>102</v>
      </c>
      <c r="C96" s="181"/>
      <c r="D96" s="181"/>
      <c r="E96" s="181"/>
      <c r="F96" s="181"/>
      <c r="G96" s="181"/>
      <c r="H96" s="181"/>
      <c r="I96" s="181"/>
      <c r="J96" s="181"/>
      <c r="AZ96" s="117" t="str">
        <f t="shared" si="4"/>
        <v xml:space="preserve">  "Krajina pro chov a výcvik ceremoniálních kočárových koní v Kladrubech nad Labem"</v>
      </c>
    </row>
    <row r="97" spans="2:52" x14ac:dyDescent="0.2">
      <c r="B97" s="181" t="s">
        <v>103</v>
      </c>
      <c r="C97" s="181"/>
      <c r="D97" s="181"/>
      <c r="E97" s="181"/>
      <c r="F97" s="181"/>
      <c r="G97" s="181"/>
      <c r="H97" s="181"/>
      <c r="I97" s="181"/>
      <c r="J97" s="181"/>
      <c r="AZ97" s="117" t="str">
        <f t="shared" si="4"/>
        <v>- chráněného území krajinné památkové zóny Kladrubské Polabí,</v>
      </c>
    </row>
    <row r="98" spans="2:52" x14ac:dyDescent="0.2">
      <c r="B98" s="181" t="s">
        <v>104</v>
      </c>
      <c r="C98" s="181"/>
      <c r="D98" s="181"/>
      <c r="E98" s="181"/>
      <c r="F98" s="181"/>
      <c r="G98" s="181"/>
      <c r="H98" s="181"/>
      <c r="I98" s="181"/>
      <c r="J98" s="181"/>
      <c r="AZ98" s="117" t="str">
        <f t="shared" si="4"/>
        <v xml:space="preserve">  rejstř. č. ÚSKP 2491</v>
      </c>
    </row>
    <row r="100" spans="2:52" x14ac:dyDescent="0.2">
      <c r="B100" s="181" t="s">
        <v>105</v>
      </c>
      <c r="C100" s="181"/>
      <c r="D100" s="181"/>
      <c r="E100" s="181"/>
      <c r="F100" s="181"/>
      <c r="G100" s="181"/>
      <c r="H100" s="181"/>
      <c r="I100" s="181"/>
      <c r="J100" s="181"/>
      <c r="AZ100" s="117" t="str">
        <f t="shared" ref="AZ100:AZ105" si="5">B100</f>
        <v>Použitá cenová soustava: CS RTS DATA</v>
      </c>
    </row>
    <row r="101" spans="2:52" x14ac:dyDescent="0.2">
      <c r="B101" s="181" t="s">
        <v>106</v>
      </c>
      <c r="C101" s="181"/>
      <c r="D101" s="181"/>
      <c r="E101" s="181"/>
      <c r="F101" s="181"/>
      <c r="G101" s="181"/>
      <c r="H101" s="181"/>
      <c r="I101" s="181"/>
      <c r="J101" s="181"/>
      <c r="AZ101" s="117" t="str">
        <f t="shared" si="5"/>
        <v>Struktura údajů a jejich formát: (soupis prací, obsah položek, výkaz výměr...)</v>
      </c>
    </row>
    <row r="102" spans="2:52" x14ac:dyDescent="0.2">
      <c r="B102" s="181" t="s">
        <v>107</v>
      </c>
      <c r="C102" s="181"/>
      <c r="D102" s="181"/>
      <c r="E102" s="181"/>
      <c r="F102" s="181"/>
      <c r="G102" s="181"/>
      <c r="H102" s="181"/>
      <c r="I102" s="181"/>
      <c r="J102" s="181"/>
      <c r="AZ102" s="117" t="str">
        <f t="shared" si="5"/>
        <v>jsou stanoveny programem RTS Stavitel (dle vyhlášky č. 169/2016 Sb)</v>
      </c>
    </row>
    <row r="103" spans="2:52" x14ac:dyDescent="0.2">
      <c r="B103" s="181" t="s">
        <v>108</v>
      </c>
      <c r="C103" s="181"/>
      <c r="D103" s="181"/>
      <c r="E103" s="181"/>
      <c r="F103" s="181"/>
      <c r="G103" s="181"/>
      <c r="H103" s="181"/>
      <c r="I103" s="181"/>
      <c r="J103" s="181"/>
      <c r="AZ103" s="117" t="str">
        <f t="shared" si="5"/>
        <v>Metodika pro zpracování nabídkové ceny:</v>
      </c>
    </row>
    <row r="104" spans="2:52" x14ac:dyDescent="0.2">
      <c r="B104" s="181" t="s">
        <v>109</v>
      </c>
      <c r="C104" s="181"/>
      <c r="D104" s="181"/>
      <c r="E104" s="181"/>
      <c r="F104" s="181"/>
      <c r="G104" s="181"/>
      <c r="H104" s="181"/>
      <c r="I104" s="181"/>
      <c r="J104" s="181"/>
      <c r="AZ104" s="117" t="str">
        <f t="shared" si="5"/>
        <v>je předepsána programem RTS Stavitel - vyplňí se buňky s modrým pozadím</v>
      </c>
    </row>
    <row r="105" spans="2:52" x14ac:dyDescent="0.2">
      <c r="B105" s="181" t="s">
        <v>110</v>
      </c>
      <c r="C105" s="181"/>
      <c r="D105" s="181"/>
      <c r="E105" s="181"/>
      <c r="F105" s="181"/>
      <c r="G105" s="181"/>
      <c r="H105" s="181"/>
      <c r="I105" s="181"/>
      <c r="J105" s="181"/>
      <c r="AZ105" s="117" t="str">
        <f t="shared" si="5"/>
        <v>Formát elektronického soupisu: je Excel (.xlsx) do nějž je exportován z programu RTS Stavitel</v>
      </c>
    </row>
    <row r="107" spans="2:52" x14ac:dyDescent="0.2">
      <c r="B107" s="181" t="s">
        <v>111</v>
      </c>
      <c r="C107" s="181"/>
      <c r="D107" s="181"/>
      <c r="E107" s="181"/>
      <c r="F107" s="181"/>
      <c r="G107" s="181"/>
      <c r="H107" s="181"/>
      <c r="I107" s="181"/>
      <c r="J107" s="181"/>
      <c r="AZ107" s="117" t="str">
        <f t="shared" ref="AZ107:AZ120" si="6">B107</f>
        <v>Legenda:</v>
      </c>
    </row>
    <row r="108" spans="2:52" x14ac:dyDescent="0.2">
      <c r="B108" s="181" t="s">
        <v>112</v>
      </c>
      <c r="C108" s="181"/>
      <c r="D108" s="181"/>
      <c r="E108" s="181"/>
      <c r="F108" s="181"/>
      <c r="G108" s="181"/>
      <c r="H108" s="181"/>
      <c r="I108" s="181"/>
      <c r="J108" s="181"/>
      <c r="AZ108" s="117" t="str">
        <f t="shared" si="6"/>
        <v>kce - konstrukce</v>
      </c>
    </row>
    <row r="109" spans="2:52" x14ac:dyDescent="0.2">
      <c r="B109" s="181" t="s">
        <v>113</v>
      </c>
      <c r="C109" s="181"/>
      <c r="D109" s="181"/>
      <c r="E109" s="181"/>
      <c r="F109" s="181"/>
      <c r="G109" s="181"/>
      <c r="H109" s="181"/>
      <c r="I109" s="181"/>
      <c r="J109" s="181"/>
      <c r="AZ109" s="117" t="str">
        <f t="shared" si="6"/>
        <v>mtž - montáž, osazení, provedení</v>
      </c>
    </row>
    <row r="110" spans="2:52" x14ac:dyDescent="0.2">
      <c r="B110" s="181" t="s">
        <v>114</v>
      </c>
      <c r="C110" s="181"/>
      <c r="D110" s="181"/>
      <c r="E110" s="181"/>
      <c r="F110" s="181"/>
      <c r="G110" s="181"/>
      <c r="H110" s="181"/>
      <c r="I110" s="181"/>
      <c r="J110" s="181"/>
      <c r="AZ110" s="117" t="str">
        <f t="shared" si="6"/>
        <v>dmtž - demontáž, vyjmutí, odstranění, vybourání, rozebrání</v>
      </c>
    </row>
    <row r="111" spans="2:52" x14ac:dyDescent="0.2">
      <c r="B111" s="181" t="s">
        <v>115</v>
      </c>
      <c r="C111" s="181"/>
      <c r="D111" s="181"/>
      <c r="E111" s="181"/>
      <c r="F111" s="181"/>
      <c r="G111" s="181"/>
      <c r="H111" s="181"/>
      <c r="I111" s="181"/>
      <c r="J111" s="181"/>
      <c r="AZ111" s="117" t="str">
        <f t="shared" si="6"/>
        <v>dod - dodávka, výroba+dodávka, včetně dopravy na stavbu a ostatních pořizovacích nákladů</v>
      </c>
    </row>
    <row r="112" spans="2:52" x14ac:dyDescent="0.2">
      <c r="B112" s="181" t="s">
        <v>116</v>
      </c>
      <c r="C112" s="181"/>
      <c r="D112" s="181"/>
      <c r="E112" s="181"/>
      <c r="F112" s="181"/>
      <c r="G112" s="181"/>
      <c r="H112" s="181"/>
      <c r="I112" s="181"/>
      <c r="J112" s="181"/>
      <c r="AZ112" s="117" t="str">
        <f t="shared" si="6"/>
        <v>PH - přesun hmot vnitrostaveništní</v>
      </c>
    </row>
    <row r="113" spans="2:52" x14ac:dyDescent="0.2">
      <c r="B113" s="181" t="s">
        <v>117</v>
      </c>
      <c r="C113" s="181"/>
      <c r="D113" s="181"/>
      <c r="E113" s="181"/>
      <c r="F113" s="181"/>
      <c r="G113" s="181"/>
      <c r="H113" s="181"/>
      <c r="I113" s="181"/>
      <c r="J113" s="181"/>
      <c r="AZ113" s="117" t="str">
        <f t="shared" si="6"/>
        <v>IND, INS za číselnou nomenklaturou položky - položky pro práce a dodávky</v>
      </c>
    </row>
    <row r="114" spans="2:52" x14ac:dyDescent="0.2">
      <c r="B114" s="181" t="s">
        <v>118</v>
      </c>
      <c r="C114" s="181"/>
      <c r="D114" s="181"/>
      <c r="E114" s="181"/>
      <c r="F114" s="181"/>
      <c r="G114" s="181"/>
      <c r="H114" s="181"/>
      <c r="I114" s="181"/>
      <c r="J114" s="181"/>
      <c r="AZ114" s="117" t="str">
        <f t="shared" si="6"/>
        <v>obsahově srovnatelné s položkami databáze RTS, ale s upřesněným popisem;</v>
      </c>
    </row>
    <row r="115" spans="2:52" x14ac:dyDescent="0.2">
      <c r="B115" s="181" t="s">
        <v>119</v>
      </c>
      <c r="C115" s="181"/>
      <c r="D115" s="181"/>
      <c r="E115" s="181"/>
      <c r="F115" s="181"/>
      <c r="G115" s="181"/>
      <c r="H115" s="181"/>
      <c r="I115" s="181"/>
      <c r="J115" s="181"/>
      <c r="AZ115" s="117" t="str">
        <f t="shared" si="6"/>
        <v>jejich ocenění je upraveno vzhledem k tomu, že se jedná o práce na památkovém objektu,</v>
      </c>
    </row>
    <row r="116" spans="2:52" x14ac:dyDescent="0.2">
      <c r="B116" s="181" t="s">
        <v>120</v>
      </c>
      <c r="C116" s="181"/>
      <c r="D116" s="181"/>
      <c r="E116" s="181"/>
      <c r="F116" s="181"/>
      <c r="G116" s="181"/>
      <c r="H116" s="181"/>
      <c r="I116" s="181"/>
      <c r="J116" s="181"/>
      <c r="AZ116" s="117" t="str">
        <f t="shared" si="6"/>
        <v>práce je tedy atypická, náročnější nebo jsou použity dražší materiály</v>
      </c>
    </row>
    <row r="117" spans="2:52" x14ac:dyDescent="0.2">
      <c r="B117" s="181" t="s">
        <v>121</v>
      </c>
      <c r="C117" s="181"/>
      <c r="D117" s="181"/>
      <c r="E117" s="181"/>
      <c r="F117" s="181"/>
      <c r="G117" s="181"/>
      <c r="H117" s="181"/>
      <c r="I117" s="181"/>
      <c r="J117" s="181"/>
      <c r="AZ117" s="117" t="str">
        <f t="shared" si="6"/>
        <v>A.IND-Z.IND, A.INS-Z.INS za číselnou nomenklaturou položky - individuální položky</v>
      </c>
    </row>
    <row r="118" spans="2:52" x14ac:dyDescent="0.2">
      <c r="B118" s="181" t="s">
        <v>122</v>
      </c>
      <c r="C118" s="181"/>
      <c r="D118" s="181"/>
      <c r="E118" s="181"/>
      <c r="F118" s="181"/>
      <c r="G118" s="181"/>
      <c r="H118" s="181"/>
      <c r="I118" s="181"/>
      <c r="J118" s="181"/>
      <c r="AZ118" s="117" t="str">
        <f t="shared" si="6"/>
        <v>pro atypické práce a dodávky neobsažené v databázi RTS</v>
      </c>
    </row>
    <row r="119" spans="2:52" x14ac:dyDescent="0.2">
      <c r="B119" s="181" t="s">
        <v>123</v>
      </c>
      <c r="C119" s="181"/>
      <c r="D119" s="181"/>
      <c r="E119" s="181"/>
      <c r="F119" s="181"/>
      <c r="G119" s="181"/>
      <c r="H119" s="181"/>
      <c r="I119" s="181"/>
      <c r="J119" s="181"/>
      <c r="AZ119" s="117" t="str">
        <f t="shared" si="6"/>
        <v>RES za číselnou nomenklaturou položky - individuální položky</v>
      </c>
    </row>
    <row r="120" spans="2:52" x14ac:dyDescent="0.2">
      <c r="B120" s="181" t="s">
        <v>124</v>
      </c>
      <c r="C120" s="181"/>
      <c r="D120" s="181"/>
      <c r="E120" s="181"/>
      <c r="F120" s="181"/>
      <c r="G120" s="181"/>
      <c r="H120" s="181"/>
      <c r="I120" s="181"/>
      <c r="J120" s="181"/>
      <c r="AZ120" s="117" t="str">
        <f t="shared" si="6"/>
        <v>pro atypické práce a dodávky neobsažené v databázi RTS, prováděné restaurátory</v>
      </c>
    </row>
    <row r="123" spans="2:52" ht="15.75" x14ac:dyDescent="0.25">
      <c r="B123" s="118" t="s">
        <v>125</v>
      </c>
    </row>
    <row r="125" spans="2:52" x14ac:dyDescent="0.2">
      <c r="F125" s="92"/>
      <c r="G125" s="93"/>
      <c r="H125" s="92"/>
      <c r="I125" s="93"/>
      <c r="J125" s="93"/>
    </row>
    <row r="126" spans="2:52" x14ac:dyDescent="0.2">
      <c r="F126" s="92"/>
      <c r="G126" s="93"/>
      <c r="H126" s="92"/>
      <c r="I126" s="93"/>
      <c r="J126" s="93"/>
    </row>
    <row r="127" spans="2:52" x14ac:dyDescent="0.2">
      <c r="F127" s="92"/>
      <c r="G127" s="93"/>
      <c r="H127" s="92"/>
      <c r="I127" s="93"/>
      <c r="J127" s="93"/>
    </row>
  </sheetData>
  <sheetProtection algorithmName="SHA-512" hashValue="4LNqQCSdpI5yWU0vLe5OwDh27E7tCNgko3JDcSDVNMEEhmOSm/R4ph8clbP3RqxTGM34uLmd7euGPYjbEHLNqA==" saltValue="iVkGDVTzdB7iN/JiXEUBLw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6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B48:J48"/>
    <mergeCell ref="B49:J49"/>
    <mergeCell ref="B50:J50"/>
    <mergeCell ref="B51:J51"/>
    <mergeCell ref="B52:J52"/>
    <mergeCell ref="B53:J53"/>
    <mergeCell ref="C39:E39"/>
    <mergeCell ref="B40:E40"/>
    <mergeCell ref="B43:J43"/>
    <mergeCell ref="B44:J44"/>
    <mergeCell ref="B45:J45"/>
    <mergeCell ref="B47:J4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61:J61"/>
    <mergeCell ref="B62:J62"/>
    <mergeCell ref="B64:J64"/>
    <mergeCell ref="B65:J65"/>
    <mergeCell ref="B66:J66"/>
    <mergeCell ref="B67:J67"/>
    <mergeCell ref="B55:J55"/>
    <mergeCell ref="B56:J56"/>
    <mergeCell ref="B57:J57"/>
    <mergeCell ref="B58:J58"/>
    <mergeCell ref="B59:J59"/>
    <mergeCell ref="B60:J60"/>
    <mergeCell ref="B76:J76"/>
    <mergeCell ref="B77:J77"/>
    <mergeCell ref="B78:J78"/>
    <mergeCell ref="B79:J79"/>
    <mergeCell ref="B80:J80"/>
    <mergeCell ref="B81:J81"/>
    <mergeCell ref="B68:J68"/>
    <mergeCell ref="B70:J70"/>
    <mergeCell ref="B71:J71"/>
    <mergeCell ref="B72:J72"/>
    <mergeCell ref="B73:J73"/>
    <mergeCell ref="B75:J75"/>
    <mergeCell ref="B89:J89"/>
    <mergeCell ref="B91:J91"/>
    <mergeCell ref="B92:J92"/>
    <mergeCell ref="B93:J93"/>
    <mergeCell ref="B94:J94"/>
    <mergeCell ref="B95:J95"/>
    <mergeCell ref="B82:J82"/>
    <mergeCell ref="B83:J83"/>
    <mergeCell ref="B84:J84"/>
    <mergeCell ref="B85:J85"/>
    <mergeCell ref="B87:J87"/>
    <mergeCell ref="B88:J88"/>
    <mergeCell ref="B103:J103"/>
    <mergeCell ref="B104:J104"/>
    <mergeCell ref="B105:J105"/>
    <mergeCell ref="B107:J107"/>
    <mergeCell ref="B108:J108"/>
    <mergeCell ref="B109:J109"/>
    <mergeCell ref="B96:J96"/>
    <mergeCell ref="B97:J97"/>
    <mergeCell ref="B98:J98"/>
    <mergeCell ref="B100:J100"/>
    <mergeCell ref="B101:J101"/>
    <mergeCell ref="B102:J102"/>
    <mergeCell ref="B116:J116"/>
    <mergeCell ref="B117:J117"/>
    <mergeCell ref="B118:J118"/>
    <mergeCell ref="B119:J119"/>
    <mergeCell ref="B120:J120"/>
    <mergeCell ref="B110:J110"/>
    <mergeCell ref="B111:J111"/>
    <mergeCell ref="B112:J112"/>
    <mergeCell ref="B113:J113"/>
    <mergeCell ref="B114:J114"/>
    <mergeCell ref="B115:J1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102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42578125" style="6" customWidth="1"/>
    <col min="2" max="2" width="14.42578125" style="6" customWidth="1"/>
    <col min="3" max="3" width="38.425781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5703125" style="6" customWidth="1"/>
    <col min="8" max="16384" width="9.140625" style="6"/>
  </cols>
  <sheetData>
    <row r="1" spans="1:7" ht="15.75" x14ac:dyDescent="0.2">
      <c r="A1" s="215" t="s">
        <v>6</v>
      </c>
      <c r="B1" s="215"/>
      <c r="C1" s="216"/>
      <c r="D1" s="215"/>
      <c r="E1" s="215"/>
      <c r="F1" s="215"/>
      <c r="G1" s="215"/>
    </row>
    <row r="2" spans="1:7" ht="24.95" customHeight="1" x14ac:dyDescent="0.2">
      <c r="A2" s="79" t="s">
        <v>41</v>
      </c>
      <c r="B2" s="78"/>
      <c r="C2" s="217"/>
      <c r="D2" s="217"/>
      <c r="E2" s="217"/>
      <c r="F2" s="217"/>
      <c r="G2" s="218"/>
    </row>
    <row r="3" spans="1:7" ht="24.95" hidden="1" customHeight="1" x14ac:dyDescent="0.2">
      <c r="A3" s="79" t="s">
        <v>7</v>
      </c>
      <c r="B3" s="78"/>
      <c r="C3" s="217"/>
      <c r="D3" s="217"/>
      <c r="E3" s="217"/>
      <c r="F3" s="217"/>
      <c r="G3" s="218"/>
    </row>
    <row r="4" spans="1:7" ht="24.95" hidden="1" customHeight="1" x14ac:dyDescent="0.2">
      <c r="A4" s="79" t="s">
        <v>8</v>
      </c>
      <c r="B4" s="78"/>
      <c r="C4" s="217"/>
      <c r="D4" s="217"/>
      <c r="E4" s="217"/>
      <c r="F4" s="217"/>
      <c r="G4" s="21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59"/>
  <sheetViews>
    <sheetView zoomScaleNormal="100" zoomScaleSheetLayoutView="100" workbookViewId="0">
      <selection activeCell="F9" sqref="F9"/>
    </sheetView>
  </sheetViews>
  <sheetFormatPr defaultRowHeight="12.75" outlineLevelRow="1" x14ac:dyDescent="0.2"/>
  <cols>
    <col min="1" max="1" width="4.42578125" customWidth="1"/>
    <col min="2" max="2" width="14.42578125" style="91" customWidth="1"/>
    <col min="3" max="3" width="38.42578125" style="91" customWidth="1"/>
    <col min="4" max="4" width="4.5703125" customWidth="1"/>
    <col min="5" max="5" width="10.5703125" customWidth="1"/>
    <col min="6" max="6" width="9.85546875" customWidth="1"/>
    <col min="7" max="7" width="12.855468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24" t="s">
        <v>6</v>
      </c>
      <c r="B1" s="224"/>
      <c r="C1" s="224"/>
      <c r="D1" s="224"/>
      <c r="E1" s="224"/>
      <c r="F1" s="224"/>
      <c r="G1" s="224"/>
      <c r="AE1" t="s">
        <v>171</v>
      </c>
    </row>
    <row r="2" spans="1:60" ht="24.95" customHeight="1" x14ac:dyDescent="0.2">
      <c r="A2" s="121" t="s">
        <v>170</v>
      </c>
      <c r="B2" s="178"/>
      <c r="C2" s="225" t="s">
        <v>46</v>
      </c>
      <c r="D2" s="226"/>
      <c r="E2" s="226"/>
      <c r="F2" s="226"/>
      <c r="G2" s="227"/>
      <c r="AE2" t="s">
        <v>172</v>
      </c>
    </row>
    <row r="3" spans="1:60" ht="24.95" hidden="1" customHeight="1" x14ac:dyDescent="0.2">
      <c r="A3" s="122" t="s">
        <v>7</v>
      </c>
      <c r="B3" s="179"/>
      <c r="C3" s="228"/>
      <c r="D3" s="229"/>
      <c r="E3" s="229"/>
      <c r="F3" s="229"/>
      <c r="G3" s="230"/>
      <c r="AE3" t="s">
        <v>173</v>
      </c>
    </row>
    <row r="4" spans="1:60" ht="24.95" hidden="1" customHeight="1" x14ac:dyDescent="0.2">
      <c r="A4" s="122" t="s">
        <v>8</v>
      </c>
      <c r="B4" s="179"/>
      <c r="C4" s="228"/>
      <c r="D4" s="229"/>
      <c r="E4" s="229"/>
      <c r="F4" s="229"/>
      <c r="G4" s="230"/>
      <c r="AE4" t="s">
        <v>174</v>
      </c>
    </row>
    <row r="5" spans="1:60" hidden="1" x14ac:dyDescent="0.2">
      <c r="A5" s="123" t="s">
        <v>175</v>
      </c>
      <c r="B5" s="124"/>
      <c r="C5" s="125"/>
      <c r="D5" s="126"/>
      <c r="E5" s="126"/>
      <c r="F5" s="126"/>
      <c r="G5" s="127"/>
      <c r="AE5" t="s">
        <v>176</v>
      </c>
    </row>
    <row r="7" spans="1:60" ht="38.25" x14ac:dyDescent="0.2">
      <c r="A7" s="133" t="s">
        <v>177</v>
      </c>
      <c r="B7" s="134" t="s">
        <v>178</v>
      </c>
      <c r="C7" s="134" t="s">
        <v>179</v>
      </c>
      <c r="D7" s="133" t="s">
        <v>180</v>
      </c>
      <c r="E7" s="133" t="s">
        <v>181</v>
      </c>
      <c r="F7" s="128" t="s">
        <v>182</v>
      </c>
      <c r="G7" s="154" t="s">
        <v>28</v>
      </c>
      <c r="H7" s="155" t="s">
        <v>29</v>
      </c>
      <c r="I7" s="155" t="s">
        <v>183</v>
      </c>
      <c r="J7" s="155" t="s">
        <v>30</v>
      </c>
      <c r="K7" s="155" t="s">
        <v>184</v>
      </c>
      <c r="L7" s="155" t="s">
        <v>185</v>
      </c>
      <c r="M7" s="155" t="s">
        <v>186</v>
      </c>
      <c r="N7" s="155" t="s">
        <v>187</v>
      </c>
      <c r="O7" s="155" t="s">
        <v>188</v>
      </c>
      <c r="P7" s="155" t="s">
        <v>189</v>
      </c>
      <c r="Q7" s="155" t="s">
        <v>190</v>
      </c>
      <c r="R7" s="155" t="s">
        <v>191</v>
      </c>
      <c r="S7" s="155" t="s">
        <v>192</v>
      </c>
      <c r="T7" s="155" t="s">
        <v>193</v>
      </c>
      <c r="U7" s="136" t="s">
        <v>194</v>
      </c>
    </row>
    <row r="8" spans="1:60" x14ac:dyDescent="0.2">
      <c r="A8" s="156" t="s">
        <v>195</v>
      </c>
      <c r="B8" s="157" t="s">
        <v>126</v>
      </c>
      <c r="C8" s="158" t="s">
        <v>127</v>
      </c>
      <c r="D8" s="135"/>
      <c r="E8" s="159"/>
      <c r="F8" s="160"/>
      <c r="G8" s="160">
        <f>SUMIF(AE9:AE31,"&lt;&gt;NOR",G9:G31)</f>
        <v>0</v>
      </c>
      <c r="H8" s="160"/>
      <c r="I8" s="160">
        <f>SUM(I9:I31)</f>
        <v>0</v>
      </c>
      <c r="J8" s="160"/>
      <c r="K8" s="160">
        <f>SUM(K9:K31)</f>
        <v>10184.4</v>
      </c>
      <c r="L8" s="160"/>
      <c r="M8" s="160">
        <f>SUM(M9:M31)</f>
        <v>0</v>
      </c>
      <c r="N8" s="135"/>
      <c r="O8" s="135">
        <f>SUM(O9:O31)</f>
        <v>0</v>
      </c>
      <c r="P8" s="135"/>
      <c r="Q8" s="135">
        <f>SUM(Q9:Q31)</f>
        <v>2.54</v>
      </c>
      <c r="R8" s="135"/>
      <c r="S8" s="135"/>
      <c r="T8" s="156"/>
      <c r="U8" s="135">
        <f>SUM(U9:U31)</f>
        <v>21.630000000000006</v>
      </c>
      <c r="AE8" t="s">
        <v>196</v>
      </c>
    </row>
    <row r="9" spans="1:60" ht="22.5" outlineLevel="1" x14ac:dyDescent="0.2">
      <c r="A9" s="130">
        <v>1</v>
      </c>
      <c r="B9" s="137" t="s">
        <v>197</v>
      </c>
      <c r="C9" s="167" t="s">
        <v>198</v>
      </c>
      <c r="D9" s="139" t="s">
        <v>199</v>
      </c>
      <c r="E9" s="146">
        <v>4.0999999999999988</v>
      </c>
      <c r="F9" s="237"/>
      <c r="G9" s="151">
        <f>F9*E9</f>
        <v>0</v>
      </c>
      <c r="H9" s="151">
        <v>0</v>
      </c>
      <c r="I9" s="151">
        <f>ROUND(E9*H9,2)</f>
        <v>0</v>
      </c>
      <c r="J9" s="151">
        <v>1465</v>
      </c>
      <c r="K9" s="151">
        <f>ROUND(E9*J9,2)</f>
        <v>6006.5</v>
      </c>
      <c r="L9" s="151">
        <v>21</v>
      </c>
      <c r="M9" s="151">
        <f>G9*(1+L9/100)</f>
        <v>0</v>
      </c>
      <c r="N9" s="139">
        <v>0</v>
      </c>
      <c r="O9" s="139">
        <f>ROUND(E9*N9,5)</f>
        <v>0</v>
      </c>
      <c r="P9" s="139">
        <v>0</v>
      </c>
      <c r="Q9" s="139">
        <f>ROUND(E9*P9,5)</f>
        <v>0</v>
      </c>
      <c r="R9" s="139"/>
      <c r="S9" s="139"/>
      <c r="T9" s="140">
        <v>3.5329999999999999</v>
      </c>
      <c r="U9" s="139">
        <f>ROUND(E9*T9,2)</f>
        <v>14.49</v>
      </c>
      <c r="V9" s="129"/>
      <c r="W9" s="129"/>
      <c r="X9" s="129"/>
      <c r="Y9" s="129"/>
      <c r="Z9" s="129"/>
      <c r="AA9" s="129"/>
      <c r="AB9" s="129"/>
      <c r="AC9" s="129"/>
      <c r="AD9" s="129"/>
      <c r="AE9" s="129" t="s">
        <v>200</v>
      </c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</row>
    <row r="10" spans="1:60" ht="22.5" outlineLevel="1" x14ac:dyDescent="0.2">
      <c r="A10" s="130"/>
      <c r="B10" s="137"/>
      <c r="C10" s="168" t="s">
        <v>201</v>
      </c>
      <c r="D10" s="141"/>
      <c r="E10" s="147"/>
      <c r="F10" s="151"/>
      <c r="G10" s="151"/>
      <c r="H10" s="151"/>
      <c r="I10" s="151"/>
      <c r="J10" s="151"/>
      <c r="K10" s="151"/>
      <c r="L10" s="151"/>
      <c r="M10" s="151"/>
      <c r="N10" s="139"/>
      <c r="O10" s="139"/>
      <c r="P10" s="139"/>
      <c r="Q10" s="139"/>
      <c r="R10" s="139"/>
      <c r="S10" s="139"/>
      <c r="T10" s="140"/>
      <c r="U10" s="139"/>
      <c r="V10" s="129"/>
      <c r="W10" s="129"/>
      <c r="X10" s="129"/>
      <c r="Y10" s="129"/>
      <c r="Z10" s="129"/>
      <c r="AA10" s="129"/>
      <c r="AB10" s="129"/>
      <c r="AC10" s="129"/>
      <c r="AD10" s="129"/>
      <c r="AE10" s="129" t="s">
        <v>202</v>
      </c>
      <c r="AF10" s="129">
        <v>0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</row>
    <row r="11" spans="1:60" outlineLevel="1" x14ac:dyDescent="0.2">
      <c r="A11" s="130"/>
      <c r="B11" s="137"/>
      <c r="C11" s="168" t="s">
        <v>203</v>
      </c>
      <c r="D11" s="141"/>
      <c r="E11" s="147">
        <v>0.45</v>
      </c>
      <c r="F11" s="151"/>
      <c r="G11" s="151"/>
      <c r="H11" s="151"/>
      <c r="I11" s="151"/>
      <c r="J11" s="151"/>
      <c r="K11" s="151"/>
      <c r="L11" s="151"/>
      <c r="M11" s="151"/>
      <c r="N11" s="139"/>
      <c r="O11" s="139"/>
      <c r="P11" s="139"/>
      <c r="Q11" s="139"/>
      <c r="R11" s="139"/>
      <c r="S11" s="139"/>
      <c r="T11" s="140"/>
      <c r="U11" s="139"/>
      <c r="V11" s="129"/>
      <c r="W11" s="129"/>
      <c r="X11" s="129"/>
      <c r="Y11" s="129"/>
      <c r="Z11" s="129"/>
      <c r="AA11" s="129"/>
      <c r="AB11" s="129"/>
      <c r="AC11" s="129"/>
      <c r="AD11" s="129"/>
      <c r="AE11" s="129" t="s">
        <v>202</v>
      </c>
      <c r="AF11" s="129">
        <v>0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</row>
    <row r="12" spans="1:60" outlineLevel="1" x14ac:dyDescent="0.2">
      <c r="A12" s="130"/>
      <c r="B12" s="137"/>
      <c r="C12" s="168" t="s">
        <v>204</v>
      </c>
      <c r="D12" s="141"/>
      <c r="E12" s="147">
        <v>0.19</v>
      </c>
      <c r="F12" s="151"/>
      <c r="G12" s="151"/>
      <c r="H12" s="151"/>
      <c r="I12" s="151"/>
      <c r="J12" s="151"/>
      <c r="K12" s="151"/>
      <c r="L12" s="151"/>
      <c r="M12" s="151"/>
      <c r="N12" s="139"/>
      <c r="O12" s="139"/>
      <c r="P12" s="139"/>
      <c r="Q12" s="139"/>
      <c r="R12" s="139"/>
      <c r="S12" s="139"/>
      <c r="T12" s="140"/>
      <c r="U12" s="139"/>
      <c r="V12" s="129"/>
      <c r="W12" s="129"/>
      <c r="X12" s="129"/>
      <c r="Y12" s="129"/>
      <c r="Z12" s="129"/>
      <c r="AA12" s="129"/>
      <c r="AB12" s="129"/>
      <c r="AC12" s="129"/>
      <c r="AD12" s="129"/>
      <c r="AE12" s="129" t="s">
        <v>202</v>
      </c>
      <c r="AF12" s="129">
        <v>0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</row>
    <row r="13" spans="1:60" ht="22.5" outlineLevel="1" x14ac:dyDescent="0.2">
      <c r="A13" s="130"/>
      <c r="B13" s="137"/>
      <c r="C13" s="168" t="s">
        <v>205</v>
      </c>
      <c r="D13" s="141"/>
      <c r="E13" s="147"/>
      <c r="F13" s="151"/>
      <c r="G13" s="151"/>
      <c r="H13" s="151"/>
      <c r="I13" s="151"/>
      <c r="J13" s="151"/>
      <c r="K13" s="151"/>
      <c r="L13" s="151"/>
      <c r="M13" s="151"/>
      <c r="N13" s="139"/>
      <c r="O13" s="139"/>
      <c r="P13" s="139"/>
      <c r="Q13" s="139"/>
      <c r="R13" s="139"/>
      <c r="S13" s="139"/>
      <c r="T13" s="140"/>
      <c r="U13" s="139"/>
      <c r="V13" s="129"/>
      <c r="W13" s="129"/>
      <c r="X13" s="129"/>
      <c r="Y13" s="129"/>
      <c r="Z13" s="129"/>
      <c r="AA13" s="129"/>
      <c r="AB13" s="129"/>
      <c r="AC13" s="129"/>
      <c r="AD13" s="129"/>
      <c r="AE13" s="129" t="s">
        <v>202</v>
      </c>
      <c r="AF13" s="129">
        <v>0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</row>
    <row r="14" spans="1:60" outlineLevel="1" x14ac:dyDescent="0.2">
      <c r="A14" s="130"/>
      <c r="B14" s="137"/>
      <c r="C14" s="168" t="s">
        <v>206</v>
      </c>
      <c r="D14" s="141"/>
      <c r="E14" s="147">
        <v>1.35</v>
      </c>
      <c r="F14" s="151"/>
      <c r="G14" s="151"/>
      <c r="H14" s="151"/>
      <c r="I14" s="151"/>
      <c r="J14" s="151"/>
      <c r="K14" s="151"/>
      <c r="L14" s="151"/>
      <c r="M14" s="151"/>
      <c r="N14" s="139"/>
      <c r="O14" s="139"/>
      <c r="P14" s="139"/>
      <c r="Q14" s="139"/>
      <c r="R14" s="139"/>
      <c r="S14" s="139"/>
      <c r="T14" s="140"/>
      <c r="U14" s="139"/>
      <c r="V14" s="129"/>
      <c r="W14" s="129"/>
      <c r="X14" s="129"/>
      <c r="Y14" s="129"/>
      <c r="Z14" s="129"/>
      <c r="AA14" s="129"/>
      <c r="AB14" s="129"/>
      <c r="AC14" s="129"/>
      <c r="AD14" s="129"/>
      <c r="AE14" s="129" t="s">
        <v>202</v>
      </c>
      <c r="AF14" s="129">
        <v>0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</row>
    <row r="15" spans="1:60" outlineLevel="1" x14ac:dyDescent="0.2">
      <c r="A15" s="130"/>
      <c r="B15" s="137"/>
      <c r="C15" s="168" t="s">
        <v>207</v>
      </c>
      <c r="D15" s="141"/>
      <c r="E15" s="147"/>
      <c r="F15" s="151"/>
      <c r="G15" s="151"/>
      <c r="H15" s="151"/>
      <c r="I15" s="151"/>
      <c r="J15" s="151"/>
      <c r="K15" s="151"/>
      <c r="L15" s="151"/>
      <c r="M15" s="151"/>
      <c r="N15" s="139"/>
      <c r="O15" s="139"/>
      <c r="P15" s="139"/>
      <c r="Q15" s="139"/>
      <c r="R15" s="139"/>
      <c r="S15" s="139"/>
      <c r="T15" s="140"/>
      <c r="U15" s="139"/>
      <c r="V15" s="129"/>
      <c r="W15" s="129"/>
      <c r="X15" s="129"/>
      <c r="Y15" s="129"/>
      <c r="Z15" s="129"/>
      <c r="AA15" s="129"/>
      <c r="AB15" s="129"/>
      <c r="AC15" s="129"/>
      <c r="AD15" s="129"/>
      <c r="AE15" s="129" t="s">
        <v>202</v>
      </c>
      <c r="AF15" s="129">
        <v>0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</row>
    <row r="16" spans="1:60" outlineLevel="1" x14ac:dyDescent="0.2">
      <c r="A16" s="130"/>
      <c r="B16" s="137"/>
      <c r="C16" s="168" t="s">
        <v>208</v>
      </c>
      <c r="D16" s="141"/>
      <c r="E16" s="147">
        <v>0.9</v>
      </c>
      <c r="F16" s="151"/>
      <c r="G16" s="151"/>
      <c r="H16" s="151"/>
      <c r="I16" s="151"/>
      <c r="J16" s="151"/>
      <c r="K16" s="151"/>
      <c r="L16" s="151"/>
      <c r="M16" s="151"/>
      <c r="N16" s="139"/>
      <c r="O16" s="139"/>
      <c r="P16" s="139"/>
      <c r="Q16" s="139"/>
      <c r="R16" s="139"/>
      <c r="S16" s="139"/>
      <c r="T16" s="140"/>
      <c r="U16" s="139"/>
      <c r="V16" s="129"/>
      <c r="W16" s="129"/>
      <c r="X16" s="129"/>
      <c r="Y16" s="129"/>
      <c r="Z16" s="129"/>
      <c r="AA16" s="129"/>
      <c r="AB16" s="129"/>
      <c r="AC16" s="129"/>
      <c r="AD16" s="129"/>
      <c r="AE16" s="129" t="s">
        <v>202</v>
      </c>
      <c r="AF16" s="129">
        <v>0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</row>
    <row r="17" spans="1:60" outlineLevel="1" x14ac:dyDescent="0.2">
      <c r="A17" s="130"/>
      <c r="B17" s="137"/>
      <c r="C17" s="168" t="s">
        <v>209</v>
      </c>
      <c r="D17" s="141"/>
      <c r="E17" s="147">
        <v>0.36099999999999999</v>
      </c>
      <c r="F17" s="151"/>
      <c r="G17" s="151"/>
      <c r="H17" s="151"/>
      <c r="I17" s="151"/>
      <c r="J17" s="151"/>
      <c r="K17" s="151"/>
      <c r="L17" s="151"/>
      <c r="M17" s="151"/>
      <c r="N17" s="139"/>
      <c r="O17" s="139"/>
      <c r="P17" s="139"/>
      <c r="Q17" s="139"/>
      <c r="R17" s="139"/>
      <c r="S17" s="139"/>
      <c r="T17" s="140"/>
      <c r="U17" s="139"/>
      <c r="V17" s="129"/>
      <c r="W17" s="129"/>
      <c r="X17" s="129"/>
      <c r="Y17" s="129"/>
      <c r="Z17" s="129"/>
      <c r="AA17" s="129"/>
      <c r="AB17" s="129"/>
      <c r="AC17" s="129"/>
      <c r="AD17" s="129"/>
      <c r="AE17" s="129" t="s">
        <v>202</v>
      </c>
      <c r="AF17" s="129">
        <v>0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</row>
    <row r="18" spans="1:60" outlineLevel="1" x14ac:dyDescent="0.2">
      <c r="A18" s="130"/>
      <c r="B18" s="137"/>
      <c r="C18" s="168" t="s">
        <v>210</v>
      </c>
      <c r="D18" s="141"/>
      <c r="E18" s="147">
        <v>0.17499999999999999</v>
      </c>
      <c r="F18" s="151"/>
      <c r="G18" s="151"/>
      <c r="H18" s="151"/>
      <c r="I18" s="151"/>
      <c r="J18" s="151"/>
      <c r="K18" s="151"/>
      <c r="L18" s="151"/>
      <c r="M18" s="151"/>
      <c r="N18" s="139"/>
      <c r="O18" s="139"/>
      <c r="P18" s="139"/>
      <c r="Q18" s="139"/>
      <c r="R18" s="139"/>
      <c r="S18" s="139"/>
      <c r="T18" s="140"/>
      <c r="U18" s="139"/>
      <c r="V18" s="129"/>
      <c r="W18" s="129"/>
      <c r="X18" s="129"/>
      <c r="Y18" s="129"/>
      <c r="Z18" s="129"/>
      <c r="AA18" s="129"/>
      <c r="AB18" s="129"/>
      <c r="AC18" s="129"/>
      <c r="AD18" s="129"/>
      <c r="AE18" s="129" t="s">
        <v>202</v>
      </c>
      <c r="AF18" s="129">
        <v>0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</row>
    <row r="19" spans="1:60" outlineLevel="1" x14ac:dyDescent="0.2">
      <c r="A19" s="130"/>
      <c r="B19" s="137"/>
      <c r="C19" s="168" t="s">
        <v>211</v>
      </c>
      <c r="D19" s="141"/>
      <c r="E19" s="147">
        <v>0.22500000000000001</v>
      </c>
      <c r="F19" s="151"/>
      <c r="G19" s="151"/>
      <c r="H19" s="151"/>
      <c r="I19" s="151"/>
      <c r="J19" s="151"/>
      <c r="K19" s="151"/>
      <c r="L19" s="151"/>
      <c r="M19" s="151"/>
      <c r="N19" s="139"/>
      <c r="O19" s="139"/>
      <c r="P19" s="139"/>
      <c r="Q19" s="139"/>
      <c r="R19" s="139"/>
      <c r="S19" s="139"/>
      <c r="T19" s="140"/>
      <c r="U19" s="139"/>
      <c r="V19" s="129"/>
      <c r="W19" s="129"/>
      <c r="X19" s="129"/>
      <c r="Y19" s="129"/>
      <c r="Z19" s="129"/>
      <c r="AA19" s="129"/>
      <c r="AB19" s="129"/>
      <c r="AC19" s="129"/>
      <c r="AD19" s="129"/>
      <c r="AE19" s="129" t="s">
        <v>202</v>
      </c>
      <c r="AF19" s="129">
        <v>0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</row>
    <row r="20" spans="1:60" outlineLevel="1" x14ac:dyDescent="0.2">
      <c r="A20" s="130"/>
      <c r="B20" s="137"/>
      <c r="C20" s="168" t="s">
        <v>212</v>
      </c>
      <c r="D20" s="141"/>
      <c r="E20" s="147"/>
      <c r="F20" s="151"/>
      <c r="G20" s="151"/>
      <c r="H20" s="151"/>
      <c r="I20" s="151"/>
      <c r="J20" s="151"/>
      <c r="K20" s="151"/>
      <c r="L20" s="151"/>
      <c r="M20" s="151"/>
      <c r="N20" s="139"/>
      <c r="O20" s="139"/>
      <c r="P20" s="139"/>
      <c r="Q20" s="139"/>
      <c r="R20" s="139"/>
      <c r="S20" s="139"/>
      <c r="T20" s="140"/>
      <c r="U20" s="139"/>
      <c r="V20" s="129"/>
      <c r="W20" s="129"/>
      <c r="X20" s="129"/>
      <c r="Y20" s="129"/>
      <c r="Z20" s="129"/>
      <c r="AA20" s="129"/>
      <c r="AB20" s="129"/>
      <c r="AC20" s="129"/>
      <c r="AD20" s="129"/>
      <c r="AE20" s="129" t="s">
        <v>202</v>
      </c>
      <c r="AF20" s="129">
        <v>0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</row>
    <row r="21" spans="1:60" outlineLevel="1" x14ac:dyDescent="0.2">
      <c r="A21" s="130"/>
      <c r="B21" s="137"/>
      <c r="C21" s="168" t="s">
        <v>213</v>
      </c>
      <c r="D21" s="141"/>
      <c r="E21" s="147">
        <v>0.40192</v>
      </c>
      <c r="F21" s="151"/>
      <c r="G21" s="151"/>
      <c r="H21" s="151"/>
      <c r="I21" s="151"/>
      <c r="J21" s="151"/>
      <c r="K21" s="151"/>
      <c r="L21" s="151"/>
      <c r="M21" s="151"/>
      <c r="N21" s="139"/>
      <c r="O21" s="139"/>
      <c r="P21" s="139"/>
      <c r="Q21" s="139"/>
      <c r="R21" s="139"/>
      <c r="S21" s="139"/>
      <c r="T21" s="140"/>
      <c r="U21" s="139"/>
      <c r="V21" s="129"/>
      <c r="W21" s="129"/>
      <c r="X21" s="129"/>
      <c r="Y21" s="129"/>
      <c r="Z21" s="129"/>
      <c r="AA21" s="129"/>
      <c r="AB21" s="129"/>
      <c r="AC21" s="129"/>
      <c r="AD21" s="129"/>
      <c r="AE21" s="129" t="s">
        <v>202</v>
      </c>
      <c r="AF21" s="129">
        <v>0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</row>
    <row r="22" spans="1:60" outlineLevel="1" x14ac:dyDescent="0.2">
      <c r="A22" s="130"/>
      <c r="B22" s="137"/>
      <c r="C22" s="169" t="s">
        <v>214</v>
      </c>
      <c r="D22" s="142"/>
      <c r="E22" s="148">
        <v>4.0529200000000003</v>
      </c>
      <c r="F22" s="151"/>
      <c r="G22" s="151"/>
      <c r="H22" s="151"/>
      <c r="I22" s="151"/>
      <c r="J22" s="151"/>
      <c r="K22" s="151"/>
      <c r="L22" s="151"/>
      <c r="M22" s="151"/>
      <c r="N22" s="139"/>
      <c r="O22" s="139"/>
      <c r="P22" s="139"/>
      <c r="Q22" s="139"/>
      <c r="R22" s="139"/>
      <c r="S22" s="139"/>
      <c r="T22" s="140"/>
      <c r="U22" s="139"/>
      <c r="V22" s="129"/>
      <c r="W22" s="129"/>
      <c r="X22" s="129"/>
      <c r="Y22" s="129"/>
      <c r="Z22" s="129"/>
      <c r="AA22" s="129"/>
      <c r="AB22" s="129"/>
      <c r="AC22" s="129"/>
      <c r="AD22" s="129"/>
      <c r="AE22" s="129" t="s">
        <v>202</v>
      </c>
      <c r="AF22" s="129">
        <v>1</v>
      </c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</row>
    <row r="23" spans="1:60" outlineLevel="1" x14ac:dyDescent="0.2">
      <c r="A23" s="130"/>
      <c r="B23" s="137"/>
      <c r="C23" s="168" t="s">
        <v>215</v>
      </c>
      <c r="D23" s="141"/>
      <c r="E23" s="147">
        <v>4.7079999999999303E-2</v>
      </c>
      <c r="F23" s="151"/>
      <c r="G23" s="151"/>
      <c r="H23" s="151"/>
      <c r="I23" s="151"/>
      <c r="J23" s="151"/>
      <c r="K23" s="151"/>
      <c r="L23" s="151"/>
      <c r="M23" s="151"/>
      <c r="N23" s="139"/>
      <c r="O23" s="139"/>
      <c r="P23" s="139"/>
      <c r="Q23" s="139"/>
      <c r="R23" s="139"/>
      <c r="S23" s="139"/>
      <c r="T23" s="140"/>
      <c r="U23" s="139"/>
      <c r="V23" s="129"/>
      <c r="W23" s="129"/>
      <c r="X23" s="129"/>
      <c r="Y23" s="129"/>
      <c r="Z23" s="129"/>
      <c r="AA23" s="129"/>
      <c r="AB23" s="129"/>
      <c r="AC23" s="129"/>
      <c r="AD23" s="129"/>
      <c r="AE23" s="129" t="s">
        <v>202</v>
      </c>
      <c r="AF23" s="129">
        <v>0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</row>
    <row r="24" spans="1:60" outlineLevel="1" x14ac:dyDescent="0.2">
      <c r="A24" s="130">
        <v>2</v>
      </c>
      <c r="B24" s="137" t="s">
        <v>216</v>
      </c>
      <c r="C24" s="167" t="s">
        <v>217</v>
      </c>
      <c r="D24" s="139" t="s">
        <v>218</v>
      </c>
      <c r="E24" s="146">
        <v>4.5</v>
      </c>
      <c r="F24" s="237"/>
      <c r="G24" s="151">
        <f t="shared" ref="G24:G31" si="0">F24*E24</f>
        <v>0</v>
      </c>
      <c r="H24" s="151">
        <v>0</v>
      </c>
      <c r="I24" s="151">
        <f>ROUND(E24*H24,2)</f>
        <v>0</v>
      </c>
      <c r="J24" s="151">
        <v>160</v>
      </c>
      <c r="K24" s="151">
        <f>ROUND(E24*J24,2)</f>
        <v>720</v>
      </c>
      <c r="L24" s="151">
        <v>21</v>
      </c>
      <c r="M24" s="151">
        <f>G24*(1+L24/100)</f>
        <v>0</v>
      </c>
      <c r="N24" s="139">
        <v>0</v>
      </c>
      <c r="O24" s="139">
        <f>ROUND(E24*N24,5)</f>
        <v>0</v>
      </c>
      <c r="P24" s="139">
        <v>0.48</v>
      </c>
      <c r="Q24" s="139">
        <f>ROUND(E24*P24,5)</f>
        <v>2.16</v>
      </c>
      <c r="R24" s="139"/>
      <c r="S24" s="139"/>
      <c r="T24" s="140">
        <v>0.30599999999999999</v>
      </c>
      <c r="U24" s="139">
        <f>ROUND(E24*T24,2)</f>
        <v>1.38</v>
      </c>
      <c r="V24" s="129"/>
      <c r="W24" s="129"/>
      <c r="X24" s="129"/>
      <c r="Y24" s="129"/>
      <c r="Z24" s="129"/>
      <c r="AA24" s="129"/>
      <c r="AB24" s="129"/>
      <c r="AC24" s="129"/>
      <c r="AD24" s="129"/>
      <c r="AE24" s="129" t="s">
        <v>200</v>
      </c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</row>
    <row r="25" spans="1:60" outlineLevel="1" x14ac:dyDescent="0.2">
      <c r="A25" s="130"/>
      <c r="B25" s="137"/>
      <c r="C25" s="168" t="s">
        <v>219</v>
      </c>
      <c r="D25" s="141"/>
      <c r="E25" s="147">
        <v>4.5</v>
      </c>
      <c r="F25" s="151"/>
      <c r="G25" s="151"/>
      <c r="H25" s="151"/>
      <c r="I25" s="151"/>
      <c r="J25" s="151"/>
      <c r="K25" s="151"/>
      <c r="L25" s="151"/>
      <c r="M25" s="151"/>
      <c r="N25" s="139"/>
      <c r="O25" s="139"/>
      <c r="P25" s="139"/>
      <c r="Q25" s="139"/>
      <c r="R25" s="139"/>
      <c r="S25" s="139"/>
      <c r="T25" s="140"/>
      <c r="U25" s="139"/>
      <c r="V25" s="129"/>
      <c r="W25" s="129"/>
      <c r="X25" s="129"/>
      <c r="Y25" s="129"/>
      <c r="Z25" s="129"/>
      <c r="AA25" s="129"/>
      <c r="AB25" s="129"/>
      <c r="AC25" s="129"/>
      <c r="AD25" s="129"/>
      <c r="AE25" s="129" t="s">
        <v>202</v>
      </c>
      <c r="AF25" s="129">
        <v>0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</row>
    <row r="26" spans="1:60" outlineLevel="1" x14ac:dyDescent="0.2">
      <c r="A26" s="130">
        <v>3</v>
      </c>
      <c r="B26" s="137" t="s">
        <v>220</v>
      </c>
      <c r="C26" s="167" t="s">
        <v>221</v>
      </c>
      <c r="D26" s="139" t="s">
        <v>218</v>
      </c>
      <c r="E26" s="146">
        <v>1.9</v>
      </c>
      <c r="F26" s="237"/>
      <c r="G26" s="151">
        <f t="shared" si="0"/>
        <v>0</v>
      </c>
      <c r="H26" s="151">
        <v>0</v>
      </c>
      <c r="I26" s="151">
        <f>ROUND(E26*H26,2)</f>
        <v>0</v>
      </c>
      <c r="J26" s="151">
        <v>44</v>
      </c>
      <c r="K26" s="151">
        <f>ROUND(E26*J26,2)</f>
        <v>83.6</v>
      </c>
      <c r="L26" s="151">
        <v>21</v>
      </c>
      <c r="M26" s="151">
        <f>G26*(1+L26/100)</f>
        <v>0</v>
      </c>
      <c r="N26" s="139">
        <v>0</v>
      </c>
      <c r="O26" s="139">
        <f>ROUND(E26*N26,5)</f>
        <v>0</v>
      </c>
      <c r="P26" s="139">
        <v>0.2</v>
      </c>
      <c r="Q26" s="139">
        <f>ROUND(E26*P26,5)</f>
        <v>0.38</v>
      </c>
      <c r="R26" s="139"/>
      <c r="S26" s="139"/>
      <c r="T26" s="140">
        <v>0.1</v>
      </c>
      <c r="U26" s="139">
        <f>ROUND(E26*T26,2)</f>
        <v>0.19</v>
      </c>
      <c r="V26" s="129"/>
      <c r="W26" s="129"/>
      <c r="X26" s="129"/>
      <c r="Y26" s="129"/>
      <c r="Z26" s="129"/>
      <c r="AA26" s="129"/>
      <c r="AB26" s="129"/>
      <c r="AC26" s="129"/>
      <c r="AD26" s="129"/>
      <c r="AE26" s="129" t="s">
        <v>200</v>
      </c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</row>
    <row r="27" spans="1:60" outlineLevel="1" x14ac:dyDescent="0.2">
      <c r="A27" s="130"/>
      <c r="B27" s="137"/>
      <c r="C27" s="168" t="s">
        <v>222</v>
      </c>
      <c r="D27" s="141"/>
      <c r="E27" s="147">
        <v>1.9</v>
      </c>
      <c r="F27" s="151"/>
      <c r="G27" s="151"/>
      <c r="H27" s="151"/>
      <c r="I27" s="151"/>
      <c r="J27" s="151"/>
      <c r="K27" s="151"/>
      <c r="L27" s="151"/>
      <c r="M27" s="151"/>
      <c r="N27" s="139"/>
      <c r="O27" s="139"/>
      <c r="P27" s="139"/>
      <c r="Q27" s="139"/>
      <c r="R27" s="139"/>
      <c r="S27" s="139"/>
      <c r="T27" s="140"/>
      <c r="U27" s="139"/>
      <c r="V27" s="129"/>
      <c r="W27" s="129"/>
      <c r="X27" s="129"/>
      <c r="Y27" s="129"/>
      <c r="Z27" s="129"/>
      <c r="AA27" s="129"/>
      <c r="AB27" s="129"/>
      <c r="AC27" s="129"/>
      <c r="AD27" s="129"/>
      <c r="AE27" s="129" t="s">
        <v>202</v>
      </c>
      <c r="AF27" s="129">
        <v>0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</row>
    <row r="28" spans="1:60" ht="22.5" outlineLevel="1" x14ac:dyDescent="0.2">
      <c r="A28" s="130">
        <v>4</v>
      </c>
      <c r="B28" s="137" t="s">
        <v>223</v>
      </c>
      <c r="C28" s="167" t="s">
        <v>224</v>
      </c>
      <c r="D28" s="139" t="s">
        <v>199</v>
      </c>
      <c r="E28" s="146">
        <v>4.0999999999999996</v>
      </c>
      <c r="F28" s="237"/>
      <c r="G28" s="151">
        <f t="shared" si="0"/>
        <v>0</v>
      </c>
      <c r="H28" s="151">
        <v>0</v>
      </c>
      <c r="I28" s="151">
        <f>ROUND(E28*H28,2)</f>
        <v>0</v>
      </c>
      <c r="J28" s="151">
        <v>285</v>
      </c>
      <c r="K28" s="151">
        <f>ROUND(E28*J28,2)</f>
        <v>1168.5</v>
      </c>
      <c r="L28" s="151">
        <v>21</v>
      </c>
      <c r="M28" s="151">
        <f>G28*(1+L28/100)</f>
        <v>0</v>
      </c>
      <c r="N28" s="139">
        <v>0</v>
      </c>
      <c r="O28" s="139">
        <f>ROUND(E28*N28,5)</f>
        <v>0</v>
      </c>
      <c r="P28" s="139">
        <v>0</v>
      </c>
      <c r="Q28" s="139">
        <f>ROUND(E28*P28,5)</f>
        <v>0</v>
      </c>
      <c r="R28" s="139"/>
      <c r="S28" s="139"/>
      <c r="T28" s="140">
        <v>0.66800000000000004</v>
      </c>
      <c r="U28" s="139">
        <f>ROUND(E28*T28,2)</f>
        <v>2.74</v>
      </c>
      <c r="V28" s="129"/>
      <c r="W28" s="129"/>
      <c r="X28" s="129"/>
      <c r="Y28" s="129"/>
      <c r="Z28" s="129"/>
      <c r="AA28" s="129"/>
      <c r="AB28" s="129"/>
      <c r="AC28" s="129"/>
      <c r="AD28" s="129"/>
      <c r="AE28" s="129" t="s">
        <v>200</v>
      </c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</row>
    <row r="29" spans="1:60" outlineLevel="1" x14ac:dyDescent="0.2">
      <c r="A29" s="130">
        <v>5</v>
      </c>
      <c r="B29" s="137" t="s">
        <v>225</v>
      </c>
      <c r="C29" s="167" t="s">
        <v>226</v>
      </c>
      <c r="D29" s="139" t="s">
        <v>199</v>
      </c>
      <c r="E29" s="146">
        <v>4.0999999999999996</v>
      </c>
      <c r="F29" s="237"/>
      <c r="G29" s="151">
        <f t="shared" si="0"/>
        <v>0</v>
      </c>
      <c r="H29" s="151">
        <v>0</v>
      </c>
      <c r="I29" s="151">
        <f>ROUND(E29*H29,2)</f>
        <v>0</v>
      </c>
      <c r="J29" s="151">
        <v>304</v>
      </c>
      <c r="K29" s="151">
        <f>ROUND(E29*J29,2)</f>
        <v>1246.4000000000001</v>
      </c>
      <c r="L29" s="151">
        <v>21</v>
      </c>
      <c r="M29" s="151">
        <f>G29*(1+L29/100)</f>
        <v>0</v>
      </c>
      <c r="N29" s="139">
        <v>0</v>
      </c>
      <c r="O29" s="139">
        <f>ROUND(E29*N29,5)</f>
        <v>0</v>
      </c>
      <c r="P29" s="139">
        <v>0</v>
      </c>
      <c r="Q29" s="139">
        <f>ROUND(E29*P29,5)</f>
        <v>0</v>
      </c>
      <c r="R29" s="139"/>
      <c r="S29" s="139"/>
      <c r="T29" s="140">
        <v>0.65200000000000002</v>
      </c>
      <c r="U29" s="139">
        <f>ROUND(E29*T29,2)</f>
        <v>2.67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 t="s">
        <v>200</v>
      </c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</row>
    <row r="30" spans="1:60" outlineLevel="1" x14ac:dyDescent="0.2">
      <c r="A30" s="130">
        <v>6</v>
      </c>
      <c r="B30" s="137" t="s">
        <v>227</v>
      </c>
      <c r="C30" s="167" t="s">
        <v>228</v>
      </c>
      <c r="D30" s="139" t="s">
        <v>199</v>
      </c>
      <c r="E30" s="146">
        <v>4.0999999999999996</v>
      </c>
      <c r="F30" s="237"/>
      <c r="G30" s="151">
        <f t="shared" si="0"/>
        <v>0</v>
      </c>
      <c r="H30" s="151">
        <v>0</v>
      </c>
      <c r="I30" s="151">
        <f>ROUND(E30*H30,2)</f>
        <v>0</v>
      </c>
      <c r="J30" s="151">
        <v>140</v>
      </c>
      <c r="K30" s="151">
        <f>ROUND(E30*J30,2)</f>
        <v>574</v>
      </c>
      <c r="L30" s="151">
        <v>21</v>
      </c>
      <c r="M30" s="151">
        <f>G30*(1+L30/100)</f>
        <v>0</v>
      </c>
      <c r="N30" s="139">
        <v>0</v>
      </c>
      <c r="O30" s="139">
        <f>ROUND(E30*N30,5)</f>
        <v>0</v>
      </c>
      <c r="P30" s="139">
        <v>0</v>
      </c>
      <c r="Q30" s="139">
        <f>ROUND(E30*P30,5)</f>
        <v>0</v>
      </c>
      <c r="R30" s="139"/>
      <c r="S30" s="139"/>
      <c r="T30" s="140">
        <v>1.0999999999999999E-2</v>
      </c>
      <c r="U30" s="139">
        <f>ROUND(E30*T30,2)</f>
        <v>0.05</v>
      </c>
      <c r="V30" s="129"/>
      <c r="W30" s="129"/>
      <c r="X30" s="129"/>
      <c r="Y30" s="129"/>
      <c r="Z30" s="129"/>
      <c r="AA30" s="129"/>
      <c r="AB30" s="129"/>
      <c r="AC30" s="129"/>
      <c r="AD30" s="129"/>
      <c r="AE30" s="129" t="s">
        <v>200</v>
      </c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</row>
    <row r="31" spans="1:60" ht="33.75" outlineLevel="1" x14ac:dyDescent="0.2">
      <c r="A31" s="130">
        <v>7</v>
      </c>
      <c r="B31" s="137" t="s">
        <v>229</v>
      </c>
      <c r="C31" s="167" t="s">
        <v>230</v>
      </c>
      <c r="D31" s="139" t="s">
        <v>199</v>
      </c>
      <c r="E31" s="146">
        <v>4.0999999999999996</v>
      </c>
      <c r="F31" s="237"/>
      <c r="G31" s="151">
        <f t="shared" si="0"/>
        <v>0</v>
      </c>
      <c r="H31" s="151">
        <v>0</v>
      </c>
      <c r="I31" s="151">
        <f>ROUND(E31*H31,2)</f>
        <v>0</v>
      </c>
      <c r="J31" s="151">
        <v>94</v>
      </c>
      <c r="K31" s="151">
        <f>ROUND(E31*J31,2)</f>
        <v>385.4</v>
      </c>
      <c r="L31" s="151">
        <v>21</v>
      </c>
      <c r="M31" s="151">
        <f>G31*(1+L31/100)</f>
        <v>0</v>
      </c>
      <c r="N31" s="139">
        <v>0</v>
      </c>
      <c r="O31" s="139">
        <f>ROUND(E31*N31,5)</f>
        <v>0</v>
      </c>
      <c r="P31" s="139">
        <v>0</v>
      </c>
      <c r="Q31" s="139">
        <f>ROUND(E31*P31,5)</f>
        <v>0</v>
      </c>
      <c r="R31" s="139"/>
      <c r="S31" s="139"/>
      <c r="T31" s="140">
        <v>2.5999999999999999E-2</v>
      </c>
      <c r="U31" s="139">
        <f>ROUND(E31*T31,2)</f>
        <v>0.11</v>
      </c>
      <c r="V31" s="129"/>
      <c r="W31" s="129"/>
      <c r="X31" s="129"/>
      <c r="Y31" s="129"/>
      <c r="Z31" s="129"/>
      <c r="AA31" s="129"/>
      <c r="AB31" s="129"/>
      <c r="AC31" s="129"/>
      <c r="AD31" s="129"/>
      <c r="AE31" s="129" t="s">
        <v>200</v>
      </c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</row>
    <row r="32" spans="1:60" x14ac:dyDescent="0.2">
      <c r="A32" s="131" t="s">
        <v>195</v>
      </c>
      <c r="B32" s="138" t="s">
        <v>128</v>
      </c>
      <c r="C32" s="170" t="s">
        <v>129</v>
      </c>
      <c r="D32" s="143"/>
      <c r="E32" s="149"/>
      <c r="F32" s="152"/>
      <c r="G32" s="152">
        <f>SUMIF(AE33:AE71,"&lt;&gt;NOR",G33:G71)</f>
        <v>0</v>
      </c>
      <c r="H32" s="152"/>
      <c r="I32" s="152">
        <f>SUM(I33:I71)</f>
        <v>16.420000000000002</v>
      </c>
      <c r="J32" s="152"/>
      <c r="K32" s="152">
        <f>SUM(K33:K71)</f>
        <v>3203.66</v>
      </c>
      <c r="L32" s="152"/>
      <c r="M32" s="152">
        <f>SUM(M33:M71)</f>
        <v>0</v>
      </c>
      <c r="N32" s="143"/>
      <c r="O32" s="143">
        <f>SUM(O33:O71)</f>
        <v>0.55959000000000003</v>
      </c>
      <c r="P32" s="143"/>
      <c r="Q32" s="143">
        <f>SUM(Q33:Q71)</f>
        <v>0</v>
      </c>
      <c r="R32" s="143"/>
      <c r="S32" s="143"/>
      <c r="T32" s="144"/>
      <c r="U32" s="143">
        <f>SUM(U33:U71)</f>
        <v>4.79</v>
      </c>
      <c r="AE32" t="s">
        <v>196</v>
      </c>
    </row>
    <row r="33" spans="1:60" ht="22.5" outlineLevel="1" x14ac:dyDescent="0.2">
      <c r="A33" s="130">
        <v>8</v>
      </c>
      <c r="B33" s="137" t="s">
        <v>231</v>
      </c>
      <c r="C33" s="167" t="s">
        <v>232</v>
      </c>
      <c r="D33" s="139" t="s">
        <v>218</v>
      </c>
      <c r="E33" s="146">
        <v>8</v>
      </c>
      <c r="F33" s="237"/>
      <c r="G33" s="151">
        <f>F33*E33</f>
        <v>0</v>
      </c>
      <c r="H33" s="151">
        <v>0</v>
      </c>
      <c r="I33" s="151">
        <f>ROUND(E33*H33,2)</f>
        <v>0</v>
      </c>
      <c r="J33" s="151">
        <v>105</v>
      </c>
      <c r="K33" s="151">
        <f>ROUND(E33*J33,2)</f>
        <v>840</v>
      </c>
      <c r="L33" s="151">
        <v>21</v>
      </c>
      <c r="M33" s="151">
        <f>G33*(1+L33/100)</f>
        <v>0</v>
      </c>
      <c r="N33" s="139">
        <v>0</v>
      </c>
      <c r="O33" s="139">
        <f>ROUND(E33*N33,5)</f>
        <v>0</v>
      </c>
      <c r="P33" s="139">
        <v>0</v>
      </c>
      <c r="Q33" s="139">
        <f>ROUND(E33*P33,5)</f>
        <v>0</v>
      </c>
      <c r="R33" s="139"/>
      <c r="S33" s="139"/>
      <c r="T33" s="140">
        <v>0.15</v>
      </c>
      <c r="U33" s="139">
        <f>ROUND(E33*T33,2)</f>
        <v>1.2</v>
      </c>
      <c r="V33" s="129"/>
      <c r="W33" s="129"/>
      <c r="X33" s="129"/>
      <c r="Y33" s="129"/>
      <c r="Z33" s="129"/>
      <c r="AA33" s="129"/>
      <c r="AB33" s="129"/>
      <c r="AC33" s="129"/>
      <c r="AD33" s="129"/>
      <c r="AE33" s="129" t="s">
        <v>200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</row>
    <row r="34" spans="1:60" outlineLevel="1" x14ac:dyDescent="0.2">
      <c r="A34" s="130"/>
      <c r="B34" s="137"/>
      <c r="C34" s="168" t="s">
        <v>219</v>
      </c>
      <c r="D34" s="141"/>
      <c r="E34" s="147">
        <v>4.5</v>
      </c>
      <c r="F34" s="151"/>
      <c r="G34" s="151"/>
      <c r="H34" s="151"/>
      <c r="I34" s="151"/>
      <c r="J34" s="151"/>
      <c r="K34" s="151"/>
      <c r="L34" s="151"/>
      <c r="M34" s="151"/>
      <c r="N34" s="139"/>
      <c r="O34" s="139"/>
      <c r="P34" s="139"/>
      <c r="Q34" s="139"/>
      <c r="R34" s="139"/>
      <c r="S34" s="139"/>
      <c r="T34" s="140"/>
      <c r="U34" s="139"/>
      <c r="V34" s="129"/>
      <c r="W34" s="129"/>
      <c r="X34" s="129"/>
      <c r="Y34" s="129"/>
      <c r="Z34" s="129"/>
      <c r="AA34" s="129"/>
      <c r="AB34" s="129"/>
      <c r="AC34" s="129"/>
      <c r="AD34" s="129"/>
      <c r="AE34" s="129" t="s">
        <v>202</v>
      </c>
      <c r="AF34" s="129">
        <v>0</v>
      </c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</row>
    <row r="35" spans="1:60" outlineLevel="1" x14ac:dyDescent="0.2">
      <c r="A35" s="130"/>
      <c r="B35" s="137"/>
      <c r="C35" s="168" t="s">
        <v>222</v>
      </c>
      <c r="D35" s="141"/>
      <c r="E35" s="147">
        <v>1.9</v>
      </c>
      <c r="F35" s="151"/>
      <c r="G35" s="151"/>
      <c r="H35" s="151"/>
      <c r="I35" s="151"/>
      <c r="J35" s="151"/>
      <c r="K35" s="151"/>
      <c r="L35" s="151"/>
      <c r="M35" s="151"/>
      <c r="N35" s="139"/>
      <c r="O35" s="139"/>
      <c r="P35" s="139"/>
      <c r="Q35" s="139"/>
      <c r="R35" s="139"/>
      <c r="S35" s="139"/>
      <c r="T35" s="140"/>
      <c r="U35" s="139"/>
      <c r="V35" s="129"/>
      <c r="W35" s="129"/>
      <c r="X35" s="129"/>
      <c r="Y35" s="129"/>
      <c r="Z35" s="129"/>
      <c r="AA35" s="129"/>
      <c r="AB35" s="129"/>
      <c r="AC35" s="129"/>
      <c r="AD35" s="129"/>
      <c r="AE35" s="129" t="s">
        <v>202</v>
      </c>
      <c r="AF35" s="129">
        <v>0</v>
      </c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</row>
    <row r="36" spans="1:60" outlineLevel="1" x14ac:dyDescent="0.2">
      <c r="A36" s="130"/>
      <c r="B36" s="137"/>
      <c r="C36" s="168" t="s">
        <v>233</v>
      </c>
      <c r="D36" s="141"/>
      <c r="E36" s="147">
        <v>0.7</v>
      </c>
      <c r="F36" s="151"/>
      <c r="G36" s="151"/>
      <c r="H36" s="151"/>
      <c r="I36" s="151"/>
      <c r="J36" s="151"/>
      <c r="K36" s="151"/>
      <c r="L36" s="151"/>
      <c r="M36" s="151"/>
      <c r="N36" s="139"/>
      <c r="O36" s="139"/>
      <c r="P36" s="139"/>
      <c r="Q36" s="139"/>
      <c r="R36" s="139"/>
      <c r="S36" s="139"/>
      <c r="T36" s="140"/>
      <c r="U36" s="139"/>
      <c r="V36" s="129"/>
      <c r="W36" s="129"/>
      <c r="X36" s="129"/>
      <c r="Y36" s="129"/>
      <c r="Z36" s="129"/>
      <c r="AA36" s="129"/>
      <c r="AB36" s="129"/>
      <c r="AC36" s="129"/>
      <c r="AD36" s="129"/>
      <c r="AE36" s="129" t="s">
        <v>202</v>
      </c>
      <c r="AF36" s="129">
        <v>0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</row>
    <row r="37" spans="1:60" outlineLevel="1" x14ac:dyDescent="0.2">
      <c r="A37" s="130"/>
      <c r="B37" s="137"/>
      <c r="C37" s="168" t="s">
        <v>234</v>
      </c>
      <c r="D37" s="141"/>
      <c r="E37" s="147">
        <v>0.9</v>
      </c>
      <c r="F37" s="151"/>
      <c r="G37" s="151"/>
      <c r="H37" s="151"/>
      <c r="I37" s="151"/>
      <c r="J37" s="151"/>
      <c r="K37" s="151"/>
      <c r="L37" s="151"/>
      <c r="M37" s="151"/>
      <c r="N37" s="139"/>
      <c r="O37" s="139"/>
      <c r="P37" s="139"/>
      <c r="Q37" s="139"/>
      <c r="R37" s="139"/>
      <c r="S37" s="139"/>
      <c r="T37" s="140"/>
      <c r="U37" s="139"/>
      <c r="V37" s="129"/>
      <c r="W37" s="129"/>
      <c r="X37" s="129"/>
      <c r="Y37" s="129"/>
      <c r="Z37" s="129"/>
      <c r="AA37" s="129"/>
      <c r="AB37" s="129"/>
      <c r="AC37" s="129"/>
      <c r="AD37" s="129"/>
      <c r="AE37" s="129" t="s">
        <v>202</v>
      </c>
      <c r="AF37" s="129">
        <v>0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</row>
    <row r="38" spans="1:60" ht="22.5" outlineLevel="1" x14ac:dyDescent="0.2">
      <c r="A38" s="130">
        <v>9</v>
      </c>
      <c r="B38" s="137" t="s">
        <v>235</v>
      </c>
      <c r="C38" s="167" t="s">
        <v>236</v>
      </c>
      <c r="D38" s="139" t="s">
        <v>199</v>
      </c>
      <c r="E38" s="146">
        <v>0.32656000000000002</v>
      </c>
      <c r="F38" s="237"/>
      <c r="G38" s="151">
        <f>F38*E38</f>
        <v>0</v>
      </c>
      <c r="H38" s="151">
        <v>0</v>
      </c>
      <c r="I38" s="151">
        <f>ROUND(E38*H38,2)</f>
        <v>0</v>
      </c>
      <c r="J38" s="151">
        <v>1317</v>
      </c>
      <c r="K38" s="151">
        <f>ROUND(E38*J38,2)</f>
        <v>430.08</v>
      </c>
      <c r="L38" s="151">
        <v>21</v>
      </c>
      <c r="M38" s="151">
        <f>G38*(1+L38/100)</f>
        <v>0</v>
      </c>
      <c r="N38" s="139">
        <v>1.665</v>
      </c>
      <c r="O38" s="139">
        <f>ROUND(E38*N38,5)</f>
        <v>0.54371999999999998</v>
      </c>
      <c r="P38" s="139">
        <v>0</v>
      </c>
      <c r="Q38" s="139">
        <f>ROUND(E38*P38,5)</f>
        <v>0</v>
      </c>
      <c r="R38" s="139"/>
      <c r="S38" s="139"/>
      <c r="T38" s="140">
        <v>0.92</v>
      </c>
      <c r="U38" s="139">
        <f>ROUND(E38*T38,2)</f>
        <v>0.3</v>
      </c>
      <c r="V38" s="129"/>
      <c r="W38" s="129"/>
      <c r="X38" s="129"/>
      <c r="Y38" s="129"/>
      <c r="Z38" s="129"/>
      <c r="AA38" s="129"/>
      <c r="AB38" s="129"/>
      <c r="AC38" s="129"/>
      <c r="AD38" s="129"/>
      <c r="AE38" s="129" t="s">
        <v>200</v>
      </c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</row>
    <row r="39" spans="1:60" ht="22.5" outlineLevel="1" x14ac:dyDescent="0.2">
      <c r="A39" s="130"/>
      <c r="B39" s="137"/>
      <c r="C39" s="168" t="s">
        <v>237</v>
      </c>
      <c r="D39" s="141"/>
      <c r="E39" s="147">
        <v>0.32656000000000002</v>
      </c>
      <c r="F39" s="151"/>
      <c r="G39" s="151"/>
      <c r="H39" s="151"/>
      <c r="I39" s="151"/>
      <c r="J39" s="151"/>
      <c r="K39" s="151"/>
      <c r="L39" s="151"/>
      <c r="M39" s="151"/>
      <c r="N39" s="139"/>
      <c r="O39" s="139"/>
      <c r="P39" s="139"/>
      <c r="Q39" s="139"/>
      <c r="R39" s="139"/>
      <c r="S39" s="139"/>
      <c r="T39" s="140"/>
      <c r="U39" s="139"/>
      <c r="V39" s="129"/>
      <c r="W39" s="129"/>
      <c r="X39" s="129"/>
      <c r="Y39" s="129"/>
      <c r="Z39" s="129"/>
      <c r="AA39" s="129"/>
      <c r="AB39" s="129"/>
      <c r="AC39" s="129"/>
      <c r="AD39" s="129"/>
      <c r="AE39" s="129" t="s">
        <v>202</v>
      </c>
      <c r="AF39" s="129">
        <v>0</v>
      </c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</row>
    <row r="40" spans="1:60" outlineLevel="1" x14ac:dyDescent="0.2">
      <c r="A40" s="130">
        <v>10</v>
      </c>
      <c r="B40" s="137" t="s">
        <v>238</v>
      </c>
      <c r="C40" s="167" t="s">
        <v>239</v>
      </c>
      <c r="D40" s="139" t="s">
        <v>218</v>
      </c>
      <c r="E40" s="146">
        <v>3.0000000000000004</v>
      </c>
      <c r="F40" s="237"/>
      <c r="G40" s="151">
        <f>F40*E40</f>
        <v>0</v>
      </c>
      <c r="H40" s="151">
        <v>0</v>
      </c>
      <c r="I40" s="151">
        <f>ROUND(E40*H40,2)</f>
        <v>0</v>
      </c>
      <c r="J40" s="151">
        <v>120</v>
      </c>
      <c r="K40" s="151">
        <f>ROUND(E40*J40,2)</f>
        <v>360</v>
      </c>
      <c r="L40" s="151">
        <v>21</v>
      </c>
      <c r="M40" s="151">
        <f>G40*(1+L40/100)</f>
        <v>0</v>
      </c>
      <c r="N40" s="139">
        <v>3.5E-4</v>
      </c>
      <c r="O40" s="139">
        <f>ROUND(E40*N40,5)</f>
        <v>1.0499999999999999E-3</v>
      </c>
      <c r="P40" s="139">
        <v>0</v>
      </c>
      <c r="Q40" s="139">
        <f>ROUND(E40*P40,5)</f>
        <v>0</v>
      </c>
      <c r="R40" s="139"/>
      <c r="S40" s="139"/>
      <c r="T40" s="140">
        <v>8.8999999999999996E-2</v>
      </c>
      <c r="U40" s="139">
        <f>ROUND(E40*T40,2)</f>
        <v>0.27</v>
      </c>
      <c r="V40" s="129"/>
      <c r="W40" s="129"/>
      <c r="X40" s="129"/>
      <c r="Y40" s="129"/>
      <c r="Z40" s="129"/>
      <c r="AA40" s="129"/>
      <c r="AB40" s="129"/>
      <c r="AC40" s="129"/>
      <c r="AD40" s="129"/>
      <c r="AE40" s="129" t="s">
        <v>200</v>
      </c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</row>
    <row r="41" spans="1:60" outlineLevel="1" x14ac:dyDescent="0.2">
      <c r="A41" s="130"/>
      <c r="B41" s="137"/>
      <c r="C41" s="168" t="s">
        <v>240</v>
      </c>
      <c r="D41" s="141"/>
      <c r="E41" s="147"/>
      <c r="F41" s="151"/>
      <c r="G41" s="151"/>
      <c r="H41" s="151"/>
      <c r="I41" s="151"/>
      <c r="J41" s="151"/>
      <c r="K41" s="151"/>
      <c r="L41" s="151"/>
      <c r="M41" s="151"/>
      <c r="N41" s="139"/>
      <c r="O41" s="139"/>
      <c r="P41" s="139"/>
      <c r="Q41" s="139"/>
      <c r="R41" s="139"/>
      <c r="S41" s="139"/>
      <c r="T41" s="140"/>
      <c r="U41" s="139"/>
      <c r="V41" s="129"/>
      <c r="W41" s="129"/>
      <c r="X41" s="129"/>
      <c r="Y41" s="129"/>
      <c r="Z41" s="129"/>
      <c r="AA41" s="129"/>
      <c r="AB41" s="129"/>
      <c r="AC41" s="129"/>
      <c r="AD41" s="129"/>
      <c r="AE41" s="129" t="s">
        <v>202</v>
      </c>
      <c r="AF41" s="129">
        <v>0</v>
      </c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</row>
    <row r="42" spans="1:60" outlineLevel="1" x14ac:dyDescent="0.2">
      <c r="A42" s="130"/>
      <c r="B42" s="137"/>
      <c r="C42" s="168" t="s">
        <v>241</v>
      </c>
      <c r="D42" s="141"/>
      <c r="E42" s="147">
        <v>2.512</v>
      </c>
      <c r="F42" s="151"/>
      <c r="G42" s="151"/>
      <c r="H42" s="151"/>
      <c r="I42" s="151"/>
      <c r="J42" s="151"/>
      <c r="K42" s="151"/>
      <c r="L42" s="151"/>
      <c r="M42" s="151"/>
      <c r="N42" s="139"/>
      <c r="O42" s="139"/>
      <c r="P42" s="139"/>
      <c r="Q42" s="139"/>
      <c r="R42" s="139"/>
      <c r="S42" s="139"/>
      <c r="T42" s="140"/>
      <c r="U42" s="139"/>
      <c r="V42" s="129"/>
      <c r="W42" s="129"/>
      <c r="X42" s="129"/>
      <c r="Y42" s="129"/>
      <c r="Z42" s="129"/>
      <c r="AA42" s="129"/>
      <c r="AB42" s="129"/>
      <c r="AC42" s="129"/>
      <c r="AD42" s="129"/>
      <c r="AE42" s="129" t="s">
        <v>202</v>
      </c>
      <c r="AF42" s="129">
        <v>0</v>
      </c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</row>
    <row r="43" spans="1:60" outlineLevel="1" x14ac:dyDescent="0.2">
      <c r="A43" s="130"/>
      <c r="B43" s="137"/>
      <c r="C43" s="168" t="s">
        <v>242</v>
      </c>
      <c r="D43" s="141"/>
      <c r="E43" s="147">
        <v>0.37680000000000002</v>
      </c>
      <c r="F43" s="151"/>
      <c r="G43" s="151"/>
      <c r="H43" s="151"/>
      <c r="I43" s="151"/>
      <c r="J43" s="151"/>
      <c r="K43" s="151"/>
      <c r="L43" s="151"/>
      <c r="M43" s="151"/>
      <c r="N43" s="139"/>
      <c r="O43" s="139"/>
      <c r="P43" s="139"/>
      <c r="Q43" s="139"/>
      <c r="R43" s="139"/>
      <c r="S43" s="139"/>
      <c r="T43" s="140"/>
      <c r="U43" s="139"/>
      <c r="V43" s="129"/>
      <c r="W43" s="129"/>
      <c r="X43" s="129"/>
      <c r="Y43" s="129"/>
      <c r="Z43" s="129"/>
      <c r="AA43" s="129"/>
      <c r="AB43" s="129"/>
      <c r="AC43" s="129"/>
      <c r="AD43" s="129"/>
      <c r="AE43" s="129" t="s">
        <v>202</v>
      </c>
      <c r="AF43" s="129">
        <v>0</v>
      </c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</row>
    <row r="44" spans="1:60" outlineLevel="1" x14ac:dyDescent="0.2">
      <c r="A44" s="130"/>
      <c r="B44" s="137"/>
      <c r="C44" s="169" t="s">
        <v>214</v>
      </c>
      <c r="D44" s="142"/>
      <c r="E44" s="148">
        <v>2.8887999999999998</v>
      </c>
      <c r="F44" s="151"/>
      <c r="G44" s="151"/>
      <c r="H44" s="151"/>
      <c r="I44" s="151"/>
      <c r="J44" s="151"/>
      <c r="K44" s="151"/>
      <c r="L44" s="151"/>
      <c r="M44" s="151"/>
      <c r="N44" s="139"/>
      <c r="O44" s="139"/>
      <c r="P44" s="139"/>
      <c r="Q44" s="139"/>
      <c r="R44" s="139"/>
      <c r="S44" s="139"/>
      <c r="T44" s="140"/>
      <c r="U44" s="139"/>
      <c r="V44" s="129"/>
      <c r="W44" s="129"/>
      <c r="X44" s="129"/>
      <c r="Y44" s="129"/>
      <c r="Z44" s="129"/>
      <c r="AA44" s="129"/>
      <c r="AB44" s="129"/>
      <c r="AC44" s="129"/>
      <c r="AD44" s="129"/>
      <c r="AE44" s="129" t="s">
        <v>202</v>
      </c>
      <c r="AF44" s="129">
        <v>1</v>
      </c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</row>
    <row r="45" spans="1:60" outlineLevel="1" x14ac:dyDescent="0.2">
      <c r="A45" s="130"/>
      <c r="B45" s="137"/>
      <c r="C45" s="168" t="s">
        <v>243</v>
      </c>
      <c r="D45" s="141"/>
      <c r="E45" s="147">
        <v>0.11119999999999999</v>
      </c>
      <c r="F45" s="151"/>
      <c r="G45" s="151"/>
      <c r="H45" s="151"/>
      <c r="I45" s="151"/>
      <c r="J45" s="151"/>
      <c r="K45" s="151"/>
      <c r="L45" s="151"/>
      <c r="M45" s="151"/>
      <c r="N45" s="139"/>
      <c r="O45" s="139"/>
      <c r="P45" s="139"/>
      <c r="Q45" s="139"/>
      <c r="R45" s="139"/>
      <c r="S45" s="139"/>
      <c r="T45" s="140"/>
      <c r="U45" s="139"/>
      <c r="V45" s="129"/>
      <c r="W45" s="129"/>
      <c r="X45" s="129"/>
      <c r="Y45" s="129"/>
      <c r="Z45" s="129"/>
      <c r="AA45" s="129"/>
      <c r="AB45" s="129"/>
      <c r="AC45" s="129"/>
      <c r="AD45" s="129"/>
      <c r="AE45" s="129" t="s">
        <v>202</v>
      </c>
      <c r="AF45" s="129">
        <v>0</v>
      </c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</row>
    <row r="46" spans="1:60" outlineLevel="1" x14ac:dyDescent="0.2">
      <c r="A46" s="130">
        <v>11</v>
      </c>
      <c r="B46" s="137" t="s">
        <v>244</v>
      </c>
      <c r="C46" s="167" t="s">
        <v>245</v>
      </c>
      <c r="D46" s="139" t="s">
        <v>246</v>
      </c>
      <c r="E46" s="146">
        <v>2</v>
      </c>
      <c r="F46" s="237"/>
      <c r="G46" s="151">
        <f>F46*E46</f>
        <v>0</v>
      </c>
      <c r="H46" s="151">
        <v>0</v>
      </c>
      <c r="I46" s="151">
        <f>ROUND(E46*H46,2)</f>
        <v>0</v>
      </c>
      <c r="J46" s="151">
        <v>123</v>
      </c>
      <c r="K46" s="151">
        <f>ROUND(E46*J46,2)</f>
        <v>246</v>
      </c>
      <c r="L46" s="151">
        <v>21</v>
      </c>
      <c r="M46" s="151">
        <f>G46*(1+L46/100)</f>
        <v>0</v>
      </c>
      <c r="N46" s="139">
        <v>7.3899999999999999E-3</v>
      </c>
      <c r="O46" s="139">
        <f>ROUND(E46*N46,5)</f>
        <v>1.478E-2</v>
      </c>
      <c r="P46" s="139">
        <v>0</v>
      </c>
      <c r="Q46" s="139">
        <f>ROUND(E46*P46,5)</f>
        <v>0</v>
      </c>
      <c r="R46" s="139"/>
      <c r="S46" s="139"/>
      <c r="T46" s="140">
        <v>0.156</v>
      </c>
      <c r="U46" s="139">
        <f>ROUND(E46*T46,2)</f>
        <v>0.31</v>
      </c>
      <c r="V46" s="129"/>
      <c r="W46" s="129"/>
      <c r="X46" s="129"/>
      <c r="Y46" s="129"/>
      <c r="Z46" s="129"/>
      <c r="AA46" s="129"/>
      <c r="AB46" s="129"/>
      <c r="AC46" s="129"/>
      <c r="AD46" s="129"/>
      <c r="AE46" s="129" t="s">
        <v>200</v>
      </c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</row>
    <row r="47" spans="1:60" outlineLevel="1" x14ac:dyDescent="0.2">
      <c r="A47" s="130"/>
      <c r="B47" s="137"/>
      <c r="C47" s="219" t="s">
        <v>247</v>
      </c>
      <c r="D47" s="220"/>
      <c r="E47" s="221"/>
      <c r="F47" s="222"/>
      <c r="G47" s="223"/>
      <c r="H47" s="151"/>
      <c r="I47" s="151"/>
      <c r="J47" s="151"/>
      <c r="K47" s="151"/>
      <c r="L47" s="151"/>
      <c r="M47" s="151"/>
      <c r="N47" s="139"/>
      <c r="O47" s="139"/>
      <c r="P47" s="139"/>
      <c r="Q47" s="139"/>
      <c r="R47" s="139"/>
      <c r="S47" s="139"/>
      <c r="T47" s="140"/>
      <c r="U47" s="139"/>
      <c r="V47" s="129"/>
      <c r="W47" s="129"/>
      <c r="X47" s="129"/>
      <c r="Y47" s="129"/>
      <c r="Z47" s="129"/>
      <c r="AA47" s="129"/>
      <c r="AB47" s="129"/>
      <c r="AC47" s="129"/>
      <c r="AD47" s="129"/>
      <c r="AE47" s="129" t="s">
        <v>248</v>
      </c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32" t="str">
        <f>C47</f>
        <v>včetně:</v>
      </c>
      <c r="BB47" s="129"/>
      <c r="BC47" s="129"/>
      <c r="BD47" s="129"/>
      <c r="BE47" s="129"/>
      <c r="BF47" s="129"/>
      <c r="BG47" s="129"/>
      <c r="BH47" s="129"/>
    </row>
    <row r="48" spans="1:60" outlineLevel="1" x14ac:dyDescent="0.2">
      <c r="A48" s="130"/>
      <c r="B48" s="137"/>
      <c r="C48" s="219" t="s">
        <v>669</v>
      </c>
      <c r="D48" s="220"/>
      <c r="E48" s="221"/>
      <c r="F48" s="222"/>
      <c r="G48" s="223"/>
      <c r="H48" s="151"/>
      <c r="I48" s="151"/>
      <c r="J48" s="151"/>
      <c r="K48" s="151"/>
      <c r="L48" s="151"/>
      <c r="M48" s="151"/>
      <c r="N48" s="139"/>
      <c r="O48" s="139"/>
      <c r="P48" s="139"/>
      <c r="Q48" s="139"/>
      <c r="R48" s="139"/>
      <c r="S48" s="139"/>
      <c r="T48" s="140"/>
      <c r="U48" s="139"/>
      <c r="V48" s="129"/>
      <c r="W48" s="129"/>
      <c r="X48" s="129"/>
      <c r="Y48" s="129"/>
      <c r="Z48" s="129"/>
      <c r="AA48" s="129"/>
      <c r="AB48" s="129"/>
      <c r="AC48" s="129"/>
      <c r="AD48" s="129"/>
      <c r="AE48" s="129" t="s">
        <v>248</v>
      </c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32" t="str">
        <f>C48</f>
        <v>- zvlhčení trhliny</v>
      </c>
      <c r="BB48" s="129"/>
      <c r="BC48" s="129"/>
      <c r="BD48" s="129"/>
      <c r="BE48" s="129"/>
      <c r="BF48" s="129"/>
      <c r="BG48" s="129"/>
      <c r="BH48" s="129"/>
    </row>
    <row r="49" spans="1:60" outlineLevel="1" x14ac:dyDescent="0.2">
      <c r="A49" s="130"/>
      <c r="B49" s="137"/>
      <c r="C49" s="219" t="s">
        <v>249</v>
      </c>
      <c r="D49" s="220"/>
      <c r="E49" s="221"/>
      <c r="F49" s="222"/>
      <c r="G49" s="223"/>
      <c r="H49" s="151"/>
      <c r="I49" s="151"/>
      <c r="J49" s="151"/>
      <c r="K49" s="151"/>
      <c r="L49" s="151"/>
      <c r="M49" s="151"/>
      <c r="N49" s="139"/>
      <c r="O49" s="139"/>
      <c r="P49" s="139"/>
      <c r="Q49" s="139"/>
      <c r="R49" s="139"/>
      <c r="S49" s="139"/>
      <c r="T49" s="140"/>
      <c r="U49" s="139"/>
      <c r="V49" s="129"/>
      <c r="W49" s="129"/>
      <c r="X49" s="129"/>
      <c r="Y49" s="129"/>
      <c r="Z49" s="129"/>
      <c r="AA49" s="129"/>
      <c r="AB49" s="129"/>
      <c r="AC49" s="129"/>
      <c r="AD49" s="129"/>
      <c r="AE49" s="129" t="s">
        <v>248</v>
      </c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32" t="str">
        <f>C49</f>
        <v>- vtlačení aktivované malty vhodným nástrojem</v>
      </c>
      <c r="BB49" s="129"/>
      <c r="BC49" s="129"/>
      <c r="BD49" s="129"/>
      <c r="BE49" s="129"/>
      <c r="BF49" s="129"/>
      <c r="BG49" s="129"/>
      <c r="BH49" s="129"/>
    </row>
    <row r="50" spans="1:60" outlineLevel="1" x14ac:dyDescent="0.2">
      <c r="A50" s="130"/>
      <c r="B50" s="137"/>
      <c r="C50" s="219" t="s">
        <v>250</v>
      </c>
      <c r="D50" s="220"/>
      <c r="E50" s="221"/>
      <c r="F50" s="222"/>
      <c r="G50" s="223"/>
      <c r="H50" s="151"/>
      <c r="I50" s="151"/>
      <c r="J50" s="151"/>
      <c r="K50" s="151"/>
      <c r="L50" s="151"/>
      <c r="M50" s="151"/>
      <c r="N50" s="139"/>
      <c r="O50" s="139"/>
      <c r="P50" s="139"/>
      <c r="Q50" s="139"/>
      <c r="R50" s="139"/>
      <c r="S50" s="139"/>
      <c r="T50" s="140"/>
      <c r="U50" s="139"/>
      <c r="V50" s="129"/>
      <c r="W50" s="129"/>
      <c r="X50" s="129"/>
      <c r="Y50" s="129"/>
      <c r="Z50" s="129"/>
      <c r="AA50" s="129"/>
      <c r="AB50" s="129"/>
      <c r="AC50" s="129"/>
      <c r="AD50" s="129"/>
      <c r="AE50" s="129" t="s">
        <v>248</v>
      </c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32" t="str">
        <f>C50</f>
        <v>- zhutnění vtlačené malty</v>
      </c>
      <c r="BB50" s="129"/>
      <c r="BC50" s="129"/>
      <c r="BD50" s="129"/>
      <c r="BE50" s="129"/>
      <c r="BF50" s="129"/>
      <c r="BG50" s="129"/>
      <c r="BH50" s="129"/>
    </row>
    <row r="51" spans="1:60" outlineLevel="1" x14ac:dyDescent="0.2">
      <c r="A51" s="130"/>
      <c r="B51" s="137"/>
      <c r="C51" s="171" t="s">
        <v>251</v>
      </c>
      <c r="D51" s="145"/>
      <c r="E51" s="150"/>
      <c r="F51" s="153"/>
      <c r="G51" s="153"/>
      <c r="H51" s="151"/>
      <c r="I51" s="151"/>
      <c r="J51" s="151"/>
      <c r="K51" s="151"/>
      <c r="L51" s="151"/>
      <c r="M51" s="151"/>
      <c r="N51" s="139"/>
      <c r="O51" s="139"/>
      <c r="P51" s="139"/>
      <c r="Q51" s="139"/>
      <c r="R51" s="139"/>
      <c r="S51" s="139"/>
      <c r="T51" s="140"/>
      <c r="U51" s="139"/>
      <c r="V51" s="129"/>
      <c r="W51" s="129"/>
      <c r="X51" s="129"/>
      <c r="Y51" s="129"/>
      <c r="Z51" s="129"/>
      <c r="AA51" s="129"/>
      <c r="AB51" s="129"/>
      <c r="AC51" s="129"/>
      <c r="AD51" s="129"/>
      <c r="AE51" s="129" t="s">
        <v>248</v>
      </c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</row>
    <row r="52" spans="1:60" outlineLevel="1" x14ac:dyDescent="0.2">
      <c r="A52" s="130"/>
      <c r="B52" s="137"/>
      <c r="C52" s="219" t="s">
        <v>252</v>
      </c>
      <c r="D52" s="220"/>
      <c r="E52" s="221"/>
      <c r="F52" s="222"/>
      <c r="G52" s="223"/>
      <c r="H52" s="151"/>
      <c r="I52" s="151"/>
      <c r="J52" s="151"/>
      <c r="K52" s="151"/>
      <c r="L52" s="151"/>
      <c r="M52" s="151"/>
      <c r="N52" s="139"/>
      <c r="O52" s="139"/>
      <c r="P52" s="139"/>
      <c r="Q52" s="139"/>
      <c r="R52" s="139"/>
      <c r="S52" s="139"/>
      <c r="T52" s="140"/>
      <c r="U52" s="139"/>
      <c r="V52" s="129"/>
      <c r="W52" s="129"/>
      <c r="X52" s="129"/>
      <c r="Y52" s="129"/>
      <c r="Z52" s="129"/>
      <c r="AA52" s="129"/>
      <c r="AB52" s="129"/>
      <c r="AC52" s="129"/>
      <c r="AD52" s="129"/>
      <c r="AE52" s="129" t="s">
        <v>248</v>
      </c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32" t="str">
        <f>C52</f>
        <v>složení aktivované malty:</v>
      </c>
      <c r="BB52" s="129"/>
      <c r="BC52" s="129"/>
      <c r="BD52" s="129"/>
      <c r="BE52" s="129"/>
      <c r="BF52" s="129"/>
      <c r="BG52" s="129"/>
      <c r="BH52" s="129"/>
    </row>
    <row r="53" spans="1:60" outlineLevel="1" x14ac:dyDescent="0.2">
      <c r="A53" s="130"/>
      <c r="B53" s="137"/>
      <c r="C53" s="219" t="s">
        <v>253</v>
      </c>
      <c r="D53" s="220"/>
      <c r="E53" s="221"/>
      <c r="F53" s="222"/>
      <c r="G53" s="223"/>
      <c r="H53" s="151"/>
      <c r="I53" s="151"/>
      <c r="J53" s="151"/>
      <c r="K53" s="151"/>
      <c r="L53" s="151"/>
      <c r="M53" s="151"/>
      <c r="N53" s="139"/>
      <c r="O53" s="139"/>
      <c r="P53" s="139"/>
      <c r="Q53" s="139"/>
      <c r="R53" s="139"/>
      <c r="S53" s="139"/>
      <c r="T53" s="140"/>
      <c r="U53" s="139"/>
      <c r="V53" s="129"/>
      <c r="W53" s="129"/>
      <c r="X53" s="129"/>
      <c r="Y53" s="129"/>
      <c r="Z53" s="129"/>
      <c r="AA53" s="129"/>
      <c r="AB53" s="129"/>
      <c r="AC53" s="129"/>
      <c r="AD53" s="129"/>
      <c r="AE53" s="129" t="s">
        <v>248</v>
      </c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32" t="str">
        <f>C53</f>
        <v>- 1 objemový díl portlandského cementu</v>
      </c>
      <c r="BB53" s="129"/>
      <c r="BC53" s="129"/>
      <c r="BD53" s="129"/>
      <c r="BE53" s="129"/>
      <c r="BF53" s="129"/>
      <c r="BG53" s="129"/>
      <c r="BH53" s="129"/>
    </row>
    <row r="54" spans="1:60" outlineLevel="1" x14ac:dyDescent="0.2">
      <c r="A54" s="130"/>
      <c r="B54" s="137"/>
      <c r="C54" s="219" t="s">
        <v>254</v>
      </c>
      <c r="D54" s="220"/>
      <c r="E54" s="221"/>
      <c r="F54" s="222"/>
      <c r="G54" s="223"/>
      <c r="H54" s="151"/>
      <c r="I54" s="151"/>
      <c r="J54" s="151"/>
      <c r="K54" s="151"/>
      <c r="L54" s="151"/>
      <c r="M54" s="151"/>
      <c r="N54" s="139"/>
      <c r="O54" s="139"/>
      <c r="P54" s="139"/>
      <c r="Q54" s="139"/>
      <c r="R54" s="139"/>
      <c r="S54" s="139"/>
      <c r="T54" s="140"/>
      <c r="U54" s="139"/>
      <c r="V54" s="129"/>
      <c r="W54" s="129"/>
      <c r="X54" s="129"/>
      <c r="Y54" s="129"/>
      <c r="Z54" s="129"/>
      <c r="AA54" s="129"/>
      <c r="AB54" s="129"/>
      <c r="AC54" s="129"/>
      <c r="AD54" s="129"/>
      <c r="AE54" s="129" t="s">
        <v>248</v>
      </c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32" t="str">
        <f>C54</f>
        <v>- 1 objemový díl hašeného vápna</v>
      </c>
      <c r="BB54" s="129"/>
      <c r="BC54" s="129"/>
      <c r="BD54" s="129"/>
      <c r="BE54" s="129"/>
      <c r="BF54" s="129"/>
      <c r="BG54" s="129"/>
      <c r="BH54" s="129"/>
    </row>
    <row r="55" spans="1:60" outlineLevel="1" x14ac:dyDescent="0.2">
      <c r="A55" s="130"/>
      <c r="B55" s="137"/>
      <c r="C55" s="219" t="s">
        <v>255</v>
      </c>
      <c r="D55" s="220"/>
      <c r="E55" s="221"/>
      <c r="F55" s="222"/>
      <c r="G55" s="223"/>
      <c r="H55" s="151"/>
      <c r="I55" s="151"/>
      <c r="J55" s="151"/>
      <c r="K55" s="151"/>
      <c r="L55" s="151"/>
      <c r="M55" s="151"/>
      <c r="N55" s="139"/>
      <c r="O55" s="139"/>
      <c r="P55" s="139"/>
      <c r="Q55" s="139"/>
      <c r="R55" s="139"/>
      <c r="S55" s="139"/>
      <c r="T55" s="140"/>
      <c r="U55" s="139"/>
      <c r="V55" s="129"/>
      <c r="W55" s="129"/>
      <c r="X55" s="129"/>
      <c r="Y55" s="129"/>
      <c r="Z55" s="129"/>
      <c r="AA55" s="129"/>
      <c r="AB55" s="129"/>
      <c r="AC55" s="129"/>
      <c r="AD55" s="129"/>
      <c r="AE55" s="129" t="s">
        <v>248</v>
      </c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32" t="str">
        <f>C55</f>
        <v>- 6 objemových dílů písku plynulé zrnitosti</v>
      </c>
      <c r="BB55" s="129"/>
      <c r="BC55" s="129"/>
      <c r="BD55" s="129"/>
      <c r="BE55" s="129"/>
      <c r="BF55" s="129"/>
      <c r="BG55" s="129"/>
      <c r="BH55" s="129"/>
    </row>
    <row r="56" spans="1:60" outlineLevel="1" x14ac:dyDescent="0.2">
      <c r="A56" s="130"/>
      <c r="B56" s="137"/>
      <c r="C56" s="168" t="s">
        <v>256</v>
      </c>
      <c r="D56" s="141"/>
      <c r="E56" s="147"/>
      <c r="F56" s="151"/>
      <c r="G56" s="151"/>
      <c r="H56" s="151"/>
      <c r="I56" s="151"/>
      <c r="J56" s="151"/>
      <c r="K56" s="151"/>
      <c r="L56" s="151"/>
      <c r="M56" s="151"/>
      <c r="N56" s="139"/>
      <c r="O56" s="139"/>
      <c r="P56" s="139"/>
      <c r="Q56" s="139"/>
      <c r="R56" s="139"/>
      <c r="S56" s="139"/>
      <c r="T56" s="140"/>
      <c r="U56" s="139"/>
      <c r="V56" s="129"/>
      <c r="W56" s="129"/>
      <c r="X56" s="129"/>
      <c r="Y56" s="129"/>
      <c r="Z56" s="129"/>
      <c r="AA56" s="129"/>
      <c r="AB56" s="129"/>
      <c r="AC56" s="129"/>
      <c r="AD56" s="129"/>
      <c r="AE56" s="129" t="s">
        <v>202</v>
      </c>
      <c r="AF56" s="129">
        <v>0</v>
      </c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</row>
    <row r="57" spans="1:60" outlineLevel="1" x14ac:dyDescent="0.2">
      <c r="A57" s="130"/>
      <c r="B57" s="137"/>
      <c r="C57" s="168" t="s">
        <v>257</v>
      </c>
      <c r="D57" s="141"/>
      <c r="E57" s="147">
        <v>2</v>
      </c>
      <c r="F57" s="151"/>
      <c r="G57" s="151"/>
      <c r="H57" s="151"/>
      <c r="I57" s="151"/>
      <c r="J57" s="151"/>
      <c r="K57" s="151"/>
      <c r="L57" s="151"/>
      <c r="M57" s="151"/>
      <c r="N57" s="139"/>
      <c r="O57" s="139"/>
      <c r="P57" s="139"/>
      <c r="Q57" s="139"/>
      <c r="R57" s="139"/>
      <c r="S57" s="139"/>
      <c r="T57" s="140"/>
      <c r="U57" s="139"/>
      <c r="V57" s="129"/>
      <c r="W57" s="129"/>
      <c r="X57" s="129"/>
      <c r="Y57" s="129"/>
      <c r="Z57" s="129"/>
      <c r="AA57" s="129"/>
      <c r="AB57" s="129"/>
      <c r="AC57" s="129"/>
      <c r="AD57" s="129"/>
      <c r="AE57" s="129" t="s">
        <v>202</v>
      </c>
      <c r="AF57" s="129">
        <v>0</v>
      </c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</row>
    <row r="58" spans="1:60" outlineLevel="1" x14ac:dyDescent="0.2">
      <c r="A58" s="130">
        <v>12</v>
      </c>
      <c r="B58" s="137" t="s">
        <v>258</v>
      </c>
      <c r="C58" s="167" t="s">
        <v>259</v>
      </c>
      <c r="D58" s="139" t="s">
        <v>246</v>
      </c>
      <c r="E58" s="146">
        <v>2</v>
      </c>
      <c r="F58" s="237"/>
      <c r="G58" s="151">
        <f>F58*E58</f>
        <v>0</v>
      </c>
      <c r="H58" s="151">
        <v>0</v>
      </c>
      <c r="I58" s="151">
        <f>ROUND(E58*H58,2)</f>
        <v>0</v>
      </c>
      <c r="J58" s="151">
        <v>121</v>
      </c>
      <c r="K58" s="151">
        <f>ROUND(E58*J58,2)</f>
        <v>242</v>
      </c>
      <c r="L58" s="151">
        <v>21</v>
      </c>
      <c r="M58" s="151">
        <f>G58*(1+L58/100)</f>
        <v>0</v>
      </c>
      <c r="N58" s="139">
        <v>0</v>
      </c>
      <c r="O58" s="139">
        <f>ROUND(E58*N58,5)</f>
        <v>0</v>
      </c>
      <c r="P58" s="139">
        <v>0</v>
      </c>
      <c r="Q58" s="139">
        <f>ROUND(E58*P58,5)</f>
        <v>0</v>
      </c>
      <c r="R58" s="139"/>
      <c r="S58" s="139"/>
      <c r="T58" s="140">
        <v>0.16</v>
      </c>
      <c r="U58" s="139">
        <f>ROUND(E58*T58,2)</f>
        <v>0.32</v>
      </c>
      <c r="V58" s="129"/>
      <c r="W58" s="129"/>
      <c r="X58" s="129"/>
      <c r="Y58" s="129"/>
      <c r="Z58" s="129"/>
      <c r="AA58" s="129"/>
      <c r="AB58" s="129"/>
      <c r="AC58" s="129"/>
      <c r="AD58" s="129"/>
      <c r="AE58" s="129" t="s">
        <v>200</v>
      </c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</row>
    <row r="59" spans="1:60" outlineLevel="1" x14ac:dyDescent="0.2">
      <c r="A59" s="130"/>
      <c r="B59" s="137"/>
      <c r="C59" s="219" t="s">
        <v>247</v>
      </c>
      <c r="D59" s="220"/>
      <c r="E59" s="221"/>
      <c r="F59" s="222"/>
      <c r="G59" s="223"/>
      <c r="H59" s="151"/>
      <c r="I59" s="151"/>
      <c r="J59" s="151"/>
      <c r="K59" s="151"/>
      <c r="L59" s="151"/>
      <c r="M59" s="151"/>
      <c r="N59" s="139"/>
      <c r="O59" s="139"/>
      <c r="P59" s="139"/>
      <c r="Q59" s="139"/>
      <c r="R59" s="139"/>
      <c r="S59" s="139"/>
      <c r="T59" s="140"/>
      <c r="U59" s="139"/>
      <c r="V59" s="129"/>
      <c r="W59" s="129"/>
      <c r="X59" s="129"/>
      <c r="Y59" s="129"/>
      <c r="Z59" s="129"/>
      <c r="AA59" s="129"/>
      <c r="AB59" s="129"/>
      <c r="AC59" s="129"/>
      <c r="AD59" s="129"/>
      <c r="AE59" s="129" t="s">
        <v>248</v>
      </c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32" t="str">
        <f>C59</f>
        <v>včetně:</v>
      </c>
      <c r="BB59" s="129"/>
      <c r="BC59" s="129"/>
      <c r="BD59" s="129"/>
      <c r="BE59" s="129"/>
      <c r="BF59" s="129"/>
      <c r="BG59" s="129"/>
      <c r="BH59" s="129"/>
    </row>
    <row r="60" spans="1:60" outlineLevel="1" x14ac:dyDescent="0.2">
      <c r="A60" s="130"/>
      <c r="B60" s="137"/>
      <c r="C60" s="219" t="s">
        <v>260</v>
      </c>
      <c r="D60" s="220"/>
      <c r="E60" s="221"/>
      <c r="F60" s="222"/>
      <c r="G60" s="223"/>
      <c r="H60" s="151"/>
      <c r="I60" s="151"/>
      <c r="J60" s="151"/>
      <c r="K60" s="151"/>
      <c r="L60" s="151"/>
      <c r="M60" s="151"/>
      <c r="N60" s="139"/>
      <c r="O60" s="139"/>
      <c r="P60" s="139"/>
      <c r="Q60" s="139"/>
      <c r="R60" s="139"/>
      <c r="S60" s="139"/>
      <c r="T60" s="140"/>
      <c r="U60" s="139"/>
      <c r="V60" s="129"/>
      <c r="W60" s="129"/>
      <c r="X60" s="129"/>
      <c r="Y60" s="129"/>
      <c r="Z60" s="129"/>
      <c r="AA60" s="129"/>
      <c r="AB60" s="129"/>
      <c r="AC60" s="129"/>
      <c r="AD60" s="129"/>
      <c r="AE60" s="129" t="s">
        <v>248</v>
      </c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32" t="str">
        <f>C60</f>
        <v>- vyfoukání stlačeným vzduchem</v>
      </c>
      <c r="BB60" s="129"/>
      <c r="BC60" s="129"/>
      <c r="BD60" s="129"/>
      <c r="BE60" s="129"/>
      <c r="BF60" s="129"/>
      <c r="BG60" s="129"/>
      <c r="BH60" s="129"/>
    </row>
    <row r="61" spans="1:60" outlineLevel="1" x14ac:dyDescent="0.2">
      <c r="A61" s="130">
        <v>13</v>
      </c>
      <c r="B61" s="137" t="s">
        <v>261</v>
      </c>
      <c r="C61" s="167" t="s">
        <v>262</v>
      </c>
      <c r="D61" s="139" t="s">
        <v>218</v>
      </c>
      <c r="E61" s="146">
        <v>2</v>
      </c>
      <c r="F61" s="237"/>
      <c r="G61" s="151">
        <f>F61*E61</f>
        <v>0</v>
      </c>
      <c r="H61" s="151">
        <v>8.2100000000000009</v>
      </c>
      <c r="I61" s="151">
        <f>ROUND(E61*H61,2)</f>
        <v>16.420000000000002</v>
      </c>
      <c r="J61" s="151">
        <v>156.79</v>
      </c>
      <c r="K61" s="151">
        <f>ROUND(E61*J61,2)</f>
        <v>313.58</v>
      </c>
      <c r="L61" s="151">
        <v>21</v>
      </c>
      <c r="M61" s="151">
        <f>G61*(1+L61/100)</f>
        <v>0</v>
      </c>
      <c r="N61" s="139">
        <v>2.0000000000000002E-5</v>
      </c>
      <c r="O61" s="139">
        <f>ROUND(E61*N61,5)</f>
        <v>4.0000000000000003E-5</v>
      </c>
      <c r="P61" s="139">
        <v>0</v>
      </c>
      <c r="Q61" s="139">
        <f>ROUND(E61*P61,5)</f>
        <v>0</v>
      </c>
      <c r="R61" s="139"/>
      <c r="S61" s="139"/>
      <c r="T61" s="140">
        <v>0.32</v>
      </c>
      <c r="U61" s="139">
        <f>ROUND(E61*T61,2)</f>
        <v>0.64</v>
      </c>
      <c r="V61" s="129"/>
      <c r="W61" s="129"/>
      <c r="X61" s="129"/>
      <c r="Y61" s="129"/>
      <c r="Z61" s="129"/>
      <c r="AA61" s="129"/>
      <c r="AB61" s="129"/>
      <c r="AC61" s="129"/>
      <c r="AD61" s="129"/>
      <c r="AE61" s="129" t="s">
        <v>200</v>
      </c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</row>
    <row r="62" spans="1:60" outlineLevel="1" x14ac:dyDescent="0.2">
      <c r="A62" s="130"/>
      <c r="B62" s="137"/>
      <c r="C62" s="168" t="s">
        <v>263</v>
      </c>
      <c r="D62" s="141"/>
      <c r="E62" s="147"/>
      <c r="F62" s="151"/>
      <c r="G62" s="151"/>
      <c r="H62" s="151"/>
      <c r="I62" s="151"/>
      <c r="J62" s="151"/>
      <c r="K62" s="151"/>
      <c r="L62" s="151"/>
      <c r="M62" s="151"/>
      <c r="N62" s="139"/>
      <c r="O62" s="139"/>
      <c r="P62" s="139"/>
      <c r="Q62" s="139"/>
      <c r="R62" s="139"/>
      <c r="S62" s="139"/>
      <c r="T62" s="140"/>
      <c r="U62" s="139"/>
      <c r="V62" s="129"/>
      <c r="W62" s="129"/>
      <c r="X62" s="129"/>
      <c r="Y62" s="129"/>
      <c r="Z62" s="129"/>
      <c r="AA62" s="129"/>
      <c r="AB62" s="129"/>
      <c r="AC62" s="129"/>
      <c r="AD62" s="129"/>
      <c r="AE62" s="129" t="s">
        <v>202</v>
      </c>
      <c r="AF62" s="129">
        <v>0</v>
      </c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</row>
    <row r="63" spans="1:60" outlineLevel="1" x14ac:dyDescent="0.2">
      <c r="A63" s="130"/>
      <c r="B63" s="137"/>
      <c r="C63" s="168" t="s">
        <v>264</v>
      </c>
      <c r="D63" s="141"/>
      <c r="E63" s="147">
        <v>1.875</v>
      </c>
      <c r="F63" s="151"/>
      <c r="G63" s="151"/>
      <c r="H63" s="151"/>
      <c r="I63" s="151"/>
      <c r="J63" s="151"/>
      <c r="K63" s="151"/>
      <c r="L63" s="151"/>
      <c r="M63" s="151"/>
      <c r="N63" s="139"/>
      <c r="O63" s="139"/>
      <c r="P63" s="139"/>
      <c r="Q63" s="139"/>
      <c r="R63" s="139"/>
      <c r="S63" s="139"/>
      <c r="T63" s="140"/>
      <c r="U63" s="139"/>
      <c r="V63" s="129"/>
      <c r="W63" s="129"/>
      <c r="X63" s="129"/>
      <c r="Y63" s="129"/>
      <c r="Z63" s="129"/>
      <c r="AA63" s="129"/>
      <c r="AB63" s="129"/>
      <c r="AC63" s="129"/>
      <c r="AD63" s="129"/>
      <c r="AE63" s="129" t="s">
        <v>202</v>
      </c>
      <c r="AF63" s="129">
        <v>0</v>
      </c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</row>
    <row r="64" spans="1:60" outlineLevel="1" x14ac:dyDescent="0.2">
      <c r="A64" s="130"/>
      <c r="B64" s="137"/>
      <c r="C64" s="168" t="s">
        <v>265</v>
      </c>
      <c r="D64" s="141"/>
      <c r="E64" s="147">
        <v>0.125</v>
      </c>
      <c r="F64" s="151"/>
      <c r="G64" s="151"/>
      <c r="H64" s="151"/>
      <c r="I64" s="151"/>
      <c r="J64" s="151"/>
      <c r="K64" s="151"/>
      <c r="L64" s="151"/>
      <c r="M64" s="151"/>
      <c r="N64" s="139"/>
      <c r="O64" s="139"/>
      <c r="P64" s="139"/>
      <c r="Q64" s="139"/>
      <c r="R64" s="139"/>
      <c r="S64" s="139"/>
      <c r="T64" s="140"/>
      <c r="U64" s="139"/>
      <c r="V64" s="129"/>
      <c r="W64" s="129"/>
      <c r="X64" s="129"/>
      <c r="Y64" s="129"/>
      <c r="Z64" s="129"/>
      <c r="AA64" s="129"/>
      <c r="AB64" s="129"/>
      <c r="AC64" s="129"/>
      <c r="AD64" s="129"/>
      <c r="AE64" s="129" t="s">
        <v>202</v>
      </c>
      <c r="AF64" s="129">
        <v>0</v>
      </c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</row>
    <row r="65" spans="1:60" outlineLevel="1" x14ac:dyDescent="0.2">
      <c r="A65" s="130"/>
      <c r="B65" s="137"/>
      <c r="C65" s="169" t="s">
        <v>214</v>
      </c>
      <c r="D65" s="142"/>
      <c r="E65" s="148">
        <v>2</v>
      </c>
      <c r="F65" s="151"/>
      <c r="G65" s="151"/>
      <c r="H65" s="151"/>
      <c r="I65" s="151"/>
      <c r="J65" s="151"/>
      <c r="K65" s="151"/>
      <c r="L65" s="151"/>
      <c r="M65" s="151"/>
      <c r="N65" s="139"/>
      <c r="O65" s="139"/>
      <c r="P65" s="139"/>
      <c r="Q65" s="139"/>
      <c r="R65" s="139"/>
      <c r="S65" s="139"/>
      <c r="T65" s="140"/>
      <c r="U65" s="139"/>
      <c r="V65" s="129"/>
      <c r="W65" s="129"/>
      <c r="X65" s="129"/>
      <c r="Y65" s="129"/>
      <c r="Z65" s="129"/>
      <c r="AA65" s="129"/>
      <c r="AB65" s="129"/>
      <c r="AC65" s="129"/>
      <c r="AD65" s="129"/>
      <c r="AE65" s="129" t="s">
        <v>202</v>
      </c>
      <c r="AF65" s="129">
        <v>1</v>
      </c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</row>
    <row r="66" spans="1:60" outlineLevel="1" x14ac:dyDescent="0.2">
      <c r="A66" s="130">
        <v>14</v>
      </c>
      <c r="B66" s="137" t="s">
        <v>266</v>
      </c>
      <c r="C66" s="167" t="s">
        <v>267</v>
      </c>
      <c r="D66" s="139" t="s">
        <v>218</v>
      </c>
      <c r="E66" s="146">
        <v>2</v>
      </c>
      <c r="F66" s="237"/>
      <c r="G66" s="151">
        <f>F66*E66</f>
        <v>0</v>
      </c>
      <c r="H66" s="151">
        <v>0</v>
      </c>
      <c r="I66" s="151">
        <f>ROUND(E66*H66,2)</f>
        <v>0</v>
      </c>
      <c r="J66" s="151">
        <v>163.5</v>
      </c>
      <c r="K66" s="151">
        <f>ROUND(E66*J66,2)</f>
        <v>327</v>
      </c>
      <c r="L66" s="151">
        <v>21</v>
      </c>
      <c r="M66" s="151">
        <f>G66*(1+L66/100)</f>
        <v>0</v>
      </c>
      <c r="N66" s="139">
        <v>0</v>
      </c>
      <c r="O66" s="139">
        <f>ROUND(E66*N66,5)</f>
        <v>0</v>
      </c>
      <c r="P66" s="139">
        <v>0</v>
      </c>
      <c r="Q66" s="139">
        <f>ROUND(E66*P66,5)</f>
        <v>0</v>
      </c>
      <c r="R66" s="139"/>
      <c r="S66" s="139"/>
      <c r="T66" s="140">
        <v>0.34899999999999998</v>
      </c>
      <c r="U66" s="139">
        <f>ROUND(E66*T66,2)</f>
        <v>0.7</v>
      </c>
      <c r="V66" s="129"/>
      <c r="W66" s="129"/>
      <c r="X66" s="129"/>
      <c r="Y66" s="129"/>
      <c r="Z66" s="129"/>
      <c r="AA66" s="129"/>
      <c r="AB66" s="129"/>
      <c r="AC66" s="129"/>
      <c r="AD66" s="129"/>
      <c r="AE66" s="129" t="s">
        <v>200</v>
      </c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</row>
    <row r="67" spans="1:60" outlineLevel="1" x14ac:dyDescent="0.2">
      <c r="A67" s="130"/>
      <c r="B67" s="137"/>
      <c r="C67" s="168" t="s">
        <v>263</v>
      </c>
      <c r="D67" s="141"/>
      <c r="E67" s="147"/>
      <c r="F67" s="151"/>
      <c r="G67" s="151"/>
      <c r="H67" s="151"/>
      <c r="I67" s="151"/>
      <c r="J67" s="151"/>
      <c r="K67" s="151"/>
      <c r="L67" s="151"/>
      <c r="M67" s="151"/>
      <c r="N67" s="139"/>
      <c r="O67" s="139"/>
      <c r="P67" s="139"/>
      <c r="Q67" s="139"/>
      <c r="R67" s="139"/>
      <c r="S67" s="139"/>
      <c r="T67" s="140"/>
      <c r="U67" s="139"/>
      <c r="V67" s="129"/>
      <c r="W67" s="129"/>
      <c r="X67" s="129"/>
      <c r="Y67" s="129"/>
      <c r="Z67" s="129"/>
      <c r="AA67" s="129"/>
      <c r="AB67" s="129"/>
      <c r="AC67" s="129"/>
      <c r="AD67" s="129"/>
      <c r="AE67" s="129" t="s">
        <v>202</v>
      </c>
      <c r="AF67" s="129">
        <v>0</v>
      </c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</row>
    <row r="68" spans="1:60" outlineLevel="1" x14ac:dyDescent="0.2">
      <c r="A68" s="130"/>
      <c r="B68" s="137"/>
      <c r="C68" s="168" t="s">
        <v>268</v>
      </c>
      <c r="D68" s="141"/>
      <c r="E68" s="147">
        <v>2</v>
      </c>
      <c r="F68" s="151"/>
      <c r="G68" s="151"/>
      <c r="H68" s="151"/>
      <c r="I68" s="151"/>
      <c r="J68" s="151"/>
      <c r="K68" s="151"/>
      <c r="L68" s="151"/>
      <c r="M68" s="151"/>
      <c r="N68" s="139"/>
      <c r="O68" s="139"/>
      <c r="P68" s="139"/>
      <c r="Q68" s="139"/>
      <c r="R68" s="139"/>
      <c r="S68" s="139"/>
      <c r="T68" s="140"/>
      <c r="U68" s="139"/>
      <c r="V68" s="129"/>
      <c r="W68" s="129"/>
      <c r="X68" s="129"/>
      <c r="Y68" s="129"/>
      <c r="Z68" s="129"/>
      <c r="AA68" s="129"/>
      <c r="AB68" s="129"/>
      <c r="AC68" s="129"/>
      <c r="AD68" s="129"/>
      <c r="AE68" s="129" t="s">
        <v>202</v>
      </c>
      <c r="AF68" s="129">
        <v>0</v>
      </c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</row>
    <row r="69" spans="1:60" outlineLevel="1" x14ac:dyDescent="0.2">
      <c r="A69" s="130">
        <v>15</v>
      </c>
      <c r="B69" s="137" t="s">
        <v>269</v>
      </c>
      <c r="C69" s="167" t="s">
        <v>270</v>
      </c>
      <c r="D69" s="139" t="s">
        <v>218</v>
      </c>
      <c r="E69" s="146">
        <v>2</v>
      </c>
      <c r="F69" s="237"/>
      <c r="G69" s="151">
        <f>F69*E69</f>
        <v>0</v>
      </c>
      <c r="H69" s="151">
        <v>0</v>
      </c>
      <c r="I69" s="151">
        <f>ROUND(E69*H69,2)</f>
        <v>0</v>
      </c>
      <c r="J69" s="151">
        <v>222.5</v>
      </c>
      <c r="K69" s="151">
        <f>ROUND(E69*J69,2)</f>
        <v>445</v>
      </c>
      <c r="L69" s="151">
        <v>21</v>
      </c>
      <c r="M69" s="151">
        <f>G69*(1+L69/100)</f>
        <v>0</v>
      </c>
      <c r="N69" s="139">
        <v>0</v>
      </c>
      <c r="O69" s="139">
        <f>ROUND(E69*N69,5)</f>
        <v>0</v>
      </c>
      <c r="P69" s="139">
        <v>0</v>
      </c>
      <c r="Q69" s="139">
        <f>ROUND(E69*P69,5)</f>
        <v>0</v>
      </c>
      <c r="R69" s="139"/>
      <c r="S69" s="139"/>
      <c r="T69" s="140">
        <v>0.52600000000000002</v>
      </c>
      <c r="U69" s="139">
        <f>ROUND(E69*T69,2)</f>
        <v>1.05</v>
      </c>
      <c r="V69" s="129"/>
      <c r="W69" s="129"/>
      <c r="X69" s="129"/>
      <c r="Y69" s="129"/>
      <c r="Z69" s="129"/>
      <c r="AA69" s="129"/>
      <c r="AB69" s="129"/>
      <c r="AC69" s="129"/>
      <c r="AD69" s="129"/>
      <c r="AE69" s="129" t="s">
        <v>200</v>
      </c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</row>
    <row r="70" spans="1:60" outlineLevel="1" x14ac:dyDescent="0.2">
      <c r="A70" s="130"/>
      <c r="B70" s="137"/>
      <c r="C70" s="168" t="s">
        <v>263</v>
      </c>
      <c r="D70" s="141"/>
      <c r="E70" s="147"/>
      <c r="F70" s="151"/>
      <c r="G70" s="151"/>
      <c r="H70" s="151"/>
      <c r="I70" s="151"/>
      <c r="J70" s="151"/>
      <c r="K70" s="151"/>
      <c r="L70" s="151"/>
      <c r="M70" s="151"/>
      <c r="N70" s="139"/>
      <c r="O70" s="139"/>
      <c r="P70" s="139"/>
      <c r="Q70" s="139"/>
      <c r="R70" s="139"/>
      <c r="S70" s="139"/>
      <c r="T70" s="140"/>
      <c r="U70" s="139"/>
      <c r="V70" s="129"/>
      <c r="W70" s="129"/>
      <c r="X70" s="129"/>
      <c r="Y70" s="129"/>
      <c r="Z70" s="129"/>
      <c r="AA70" s="129"/>
      <c r="AB70" s="129"/>
      <c r="AC70" s="129"/>
      <c r="AD70" s="129"/>
      <c r="AE70" s="129" t="s">
        <v>202</v>
      </c>
      <c r="AF70" s="129">
        <v>0</v>
      </c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</row>
    <row r="71" spans="1:60" outlineLevel="1" x14ac:dyDescent="0.2">
      <c r="A71" s="130"/>
      <c r="B71" s="137"/>
      <c r="C71" s="168" t="s">
        <v>268</v>
      </c>
      <c r="D71" s="141"/>
      <c r="E71" s="147">
        <v>2</v>
      </c>
      <c r="F71" s="151"/>
      <c r="G71" s="151"/>
      <c r="H71" s="151"/>
      <c r="I71" s="151"/>
      <c r="J71" s="151"/>
      <c r="K71" s="151"/>
      <c r="L71" s="151"/>
      <c r="M71" s="151"/>
      <c r="N71" s="139"/>
      <c r="O71" s="139"/>
      <c r="P71" s="139"/>
      <c r="Q71" s="139"/>
      <c r="R71" s="139"/>
      <c r="S71" s="139"/>
      <c r="T71" s="140"/>
      <c r="U71" s="139"/>
      <c r="V71" s="129"/>
      <c r="W71" s="129"/>
      <c r="X71" s="129"/>
      <c r="Y71" s="129"/>
      <c r="Z71" s="129"/>
      <c r="AA71" s="129"/>
      <c r="AB71" s="129"/>
      <c r="AC71" s="129"/>
      <c r="AD71" s="129"/>
      <c r="AE71" s="129" t="s">
        <v>202</v>
      </c>
      <c r="AF71" s="129">
        <v>0</v>
      </c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</row>
    <row r="72" spans="1:60" x14ac:dyDescent="0.2">
      <c r="A72" s="131" t="s">
        <v>195</v>
      </c>
      <c r="B72" s="138" t="s">
        <v>130</v>
      </c>
      <c r="C72" s="170" t="s">
        <v>131</v>
      </c>
      <c r="D72" s="143"/>
      <c r="E72" s="149"/>
      <c r="F72" s="152"/>
      <c r="G72" s="152">
        <f>SUMIF(AE73:AE79,"&lt;&gt;NOR",G73:G79)</f>
        <v>0</v>
      </c>
      <c r="H72" s="152"/>
      <c r="I72" s="152">
        <f>SUM(I73:I79)</f>
        <v>0</v>
      </c>
      <c r="J72" s="152"/>
      <c r="K72" s="152">
        <f>SUM(K73:K79)</f>
        <v>1331.8</v>
      </c>
      <c r="L72" s="152"/>
      <c r="M72" s="152">
        <f>SUM(M73:M79)</f>
        <v>0</v>
      </c>
      <c r="N72" s="143"/>
      <c r="O72" s="143">
        <f>SUM(O73:O79)</f>
        <v>1.9512400000000001</v>
      </c>
      <c r="P72" s="143"/>
      <c r="Q72" s="143">
        <f>SUM(Q73:Q79)</f>
        <v>0</v>
      </c>
      <c r="R72" s="143"/>
      <c r="S72" s="143"/>
      <c r="T72" s="144"/>
      <c r="U72" s="143">
        <f>SUM(U73:U79)</f>
        <v>0.83000000000000007</v>
      </c>
      <c r="AE72" t="s">
        <v>196</v>
      </c>
    </row>
    <row r="73" spans="1:60" outlineLevel="1" x14ac:dyDescent="0.2">
      <c r="A73" s="130">
        <v>16</v>
      </c>
      <c r="B73" s="137" t="s">
        <v>271</v>
      </c>
      <c r="C73" s="167" t="s">
        <v>272</v>
      </c>
      <c r="D73" s="139" t="s">
        <v>218</v>
      </c>
      <c r="E73" s="146">
        <v>7.1000000000000005</v>
      </c>
      <c r="F73" s="237"/>
      <c r="G73" s="151">
        <f>F73*E73</f>
        <v>0</v>
      </c>
      <c r="H73" s="151">
        <v>0</v>
      </c>
      <c r="I73" s="151">
        <f>ROUND(E73*H73,2)</f>
        <v>0</v>
      </c>
      <c r="J73" s="151">
        <v>138</v>
      </c>
      <c r="K73" s="151">
        <f>ROUND(E73*J73,2)</f>
        <v>979.8</v>
      </c>
      <c r="L73" s="151">
        <v>21</v>
      </c>
      <c r="M73" s="151">
        <f>G73*(1+L73/100)</f>
        <v>0</v>
      </c>
      <c r="N73" s="139">
        <v>0.18360000000000001</v>
      </c>
      <c r="O73" s="139">
        <f>ROUND(E73*N73,5)</f>
        <v>1.3035600000000001</v>
      </c>
      <c r="P73" s="139">
        <v>0</v>
      </c>
      <c r="Q73" s="139">
        <f>ROUND(E73*P73,5)</f>
        <v>0</v>
      </c>
      <c r="R73" s="139"/>
      <c r="S73" s="139"/>
      <c r="T73" s="140">
        <v>0.09</v>
      </c>
      <c r="U73" s="139">
        <f>ROUND(E73*T73,2)</f>
        <v>0.64</v>
      </c>
      <c r="V73" s="129"/>
      <c r="W73" s="129"/>
      <c r="X73" s="129"/>
      <c r="Y73" s="129"/>
      <c r="Z73" s="129"/>
      <c r="AA73" s="129"/>
      <c r="AB73" s="129"/>
      <c r="AC73" s="129"/>
      <c r="AD73" s="129"/>
      <c r="AE73" s="129" t="s">
        <v>200</v>
      </c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</row>
    <row r="74" spans="1:60" outlineLevel="1" x14ac:dyDescent="0.2">
      <c r="A74" s="130"/>
      <c r="B74" s="137"/>
      <c r="C74" s="168" t="s">
        <v>219</v>
      </c>
      <c r="D74" s="141"/>
      <c r="E74" s="147">
        <v>4.5</v>
      </c>
      <c r="F74" s="151"/>
      <c r="G74" s="151"/>
      <c r="H74" s="151"/>
      <c r="I74" s="151"/>
      <c r="J74" s="151"/>
      <c r="K74" s="151"/>
      <c r="L74" s="151"/>
      <c r="M74" s="151"/>
      <c r="N74" s="139"/>
      <c r="O74" s="139"/>
      <c r="P74" s="139"/>
      <c r="Q74" s="139"/>
      <c r="R74" s="139"/>
      <c r="S74" s="139"/>
      <c r="T74" s="140"/>
      <c r="U74" s="139"/>
      <c r="V74" s="129"/>
      <c r="W74" s="129"/>
      <c r="X74" s="129"/>
      <c r="Y74" s="129"/>
      <c r="Z74" s="129"/>
      <c r="AA74" s="129"/>
      <c r="AB74" s="129"/>
      <c r="AC74" s="129"/>
      <c r="AD74" s="129"/>
      <c r="AE74" s="129" t="s">
        <v>202</v>
      </c>
      <c r="AF74" s="129">
        <v>0</v>
      </c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</row>
    <row r="75" spans="1:60" outlineLevel="1" x14ac:dyDescent="0.2">
      <c r="A75" s="130"/>
      <c r="B75" s="137"/>
      <c r="C75" s="168" t="s">
        <v>222</v>
      </c>
      <c r="D75" s="141"/>
      <c r="E75" s="147">
        <v>1.9</v>
      </c>
      <c r="F75" s="151"/>
      <c r="G75" s="151"/>
      <c r="H75" s="151"/>
      <c r="I75" s="151"/>
      <c r="J75" s="151"/>
      <c r="K75" s="151"/>
      <c r="L75" s="151"/>
      <c r="M75" s="151"/>
      <c r="N75" s="139"/>
      <c r="O75" s="139"/>
      <c r="P75" s="139"/>
      <c r="Q75" s="139"/>
      <c r="R75" s="139"/>
      <c r="S75" s="139"/>
      <c r="T75" s="140"/>
      <c r="U75" s="139"/>
      <c r="V75" s="129"/>
      <c r="W75" s="129"/>
      <c r="X75" s="129"/>
      <c r="Y75" s="129"/>
      <c r="Z75" s="129"/>
      <c r="AA75" s="129"/>
      <c r="AB75" s="129"/>
      <c r="AC75" s="129"/>
      <c r="AD75" s="129"/>
      <c r="AE75" s="129" t="s">
        <v>202</v>
      </c>
      <c r="AF75" s="129">
        <v>0</v>
      </c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</row>
    <row r="76" spans="1:60" outlineLevel="1" x14ac:dyDescent="0.2">
      <c r="A76" s="130"/>
      <c r="B76" s="137"/>
      <c r="C76" s="168" t="s">
        <v>273</v>
      </c>
      <c r="D76" s="141"/>
      <c r="E76" s="147">
        <v>0.7</v>
      </c>
      <c r="F76" s="151"/>
      <c r="G76" s="151"/>
      <c r="H76" s="151"/>
      <c r="I76" s="151"/>
      <c r="J76" s="151"/>
      <c r="K76" s="151"/>
      <c r="L76" s="151"/>
      <c r="M76" s="151"/>
      <c r="N76" s="139"/>
      <c r="O76" s="139"/>
      <c r="P76" s="139"/>
      <c r="Q76" s="139"/>
      <c r="R76" s="139"/>
      <c r="S76" s="139"/>
      <c r="T76" s="140"/>
      <c r="U76" s="139"/>
      <c r="V76" s="129"/>
      <c r="W76" s="129"/>
      <c r="X76" s="129"/>
      <c r="Y76" s="129"/>
      <c r="Z76" s="129"/>
      <c r="AA76" s="129"/>
      <c r="AB76" s="129"/>
      <c r="AC76" s="129"/>
      <c r="AD76" s="129"/>
      <c r="AE76" s="129" t="s">
        <v>202</v>
      </c>
      <c r="AF76" s="129">
        <v>0</v>
      </c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</row>
    <row r="77" spans="1:60" outlineLevel="1" x14ac:dyDescent="0.2">
      <c r="A77" s="130">
        <v>17</v>
      </c>
      <c r="B77" s="137" t="s">
        <v>274</v>
      </c>
      <c r="C77" s="167" t="s">
        <v>275</v>
      </c>
      <c r="D77" s="139" t="s">
        <v>218</v>
      </c>
      <c r="E77" s="146">
        <v>32</v>
      </c>
      <c r="F77" s="237"/>
      <c r="G77" s="151">
        <f>F77*E77</f>
        <v>0</v>
      </c>
      <c r="H77" s="151">
        <v>0</v>
      </c>
      <c r="I77" s="151">
        <f>ROUND(E77*H77,2)</f>
        <v>0</v>
      </c>
      <c r="J77" s="151">
        <v>11</v>
      </c>
      <c r="K77" s="151">
        <f>ROUND(E77*J77,2)</f>
        <v>352</v>
      </c>
      <c r="L77" s="151">
        <v>21</v>
      </c>
      <c r="M77" s="151">
        <f>G77*(1+L77/100)</f>
        <v>0</v>
      </c>
      <c r="N77" s="139">
        <v>2.0240000000000001E-2</v>
      </c>
      <c r="O77" s="139">
        <f>ROUND(E77*N77,5)</f>
        <v>0.64768000000000003</v>
      </c>
      <c r="P77" s="139">
        <v>0</v>
      </c>
      <c r="Q77" s="139">
        <f>ROUND(E77*P77,5)</f>
        <v>0</v>
      </c>
      <c r="R77" s="139"/>
      <c r="S77" s="139"/>
      <c r="T77" s="140">
        <v>6.0000000000000001E-3</v>
      </c>
      <c r="U77" s="139">
        <f>ROUND(E77*T77,2)</f>
        <v>0.19</v>
      </c>
      <c r="V77" s="129"/>
      <c r="W77" s="129"/>
      <c r="X77" s="129"/>
      <c r="Y77" s="129"/>
      <c r="Z77" s="129"/>
      <c r="AA77" s="129"/>
      <c r="AB77" s="129"/>
      <c r="AC77" s="129"/>
      <c r="AD77" s="129"/>
      <c r="AE77" s="129" t="s">
        <v>200</v>
      </c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</row>
    <row r="78" spans="1:60" outlineLevel="1" x14ac:dyDescent="0.2">
      <c r="A78" s="130"/>
      <c r="B78" s="137"/>
      <c r="C78" s="168" t="s">
        <v>276</v>
      </c>
      <c r="D78" s="141"/>
      <c r="E78" s="147">
        <v>22.5</v>
      </c>
      <c r="F78" s="151"/>
      <c r="G78" s="151"/>
      <c r="H78" s="151"/>
      <c r="I78" s="151"/>
      <c r="J78" s="151"/>
      <c r="K78" s="151"/>
      <c r="L78" s="151"/>
      <c r="M78" s="151"/>
      <c r="N78" s="139"/>
      <c r="O78" s="139"/>
      <c r="P78" s="139"/>
      <c r="Q78" s="139"/>
      <c r="R78" s="139"/>
      <c r="S78" s="139"/>
      <c r="T78" s="140"/>
      <c r="U78" s="139"/>
      <c r="V78" s="129"/>
      <c r="W78" s="129"/>
      <c r="X78" s="129"/>
      <c r="Y78" s="129"/>
      <c r="Z78" s="129"/>
      <c r="AA78" s="129"/>
      <c r="AB78" s="129"/>
      <c r="AC78" s="129"/>
      <c r="AD78" s="129"/>
      <c r="AE78" s="129" t="s">
        <v>202</v>
      </c>
      <c r="AF78" s="129">
        <v>0</v>
      </c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</row>
    <row r="79" spans="1:60" outlineLevel="1" x14ac:dyDescent="0.2">
      <c r="A79" s="130"/>
      <c r="B79" s="137"/>
      <c r="C79" s="168" t="s">
        <v>277</v>
      </c>
      <c r="D79" s="141"/>
      <c r="E79" s="147">
        <v>9.5</v>
      </c>
      <c r="F79" s="151"/>
      <c r="G79" s="151"/>
      <c r="H79" s="151"/>
      <c r="I79" s="151"/>
      <c r="J79" s="151"/>
      <c r="K79" s="151"/>
      <c r="L79" s="151"/>
      <c r="M79" s="151"/>
      <c r="N79" s="139"/>
      <c r="O79" s="139"/>
      <c r="P79" s="139"/>
      <c r="Q79" s="139"/>
      <c r="R79" s="139"/>
      <c r="S79" s="139"/>
      <c r="T79" s="140"/>
      <c r="U79" s="139"/>
      <c r="V79" s="129"/>
      <c r="W79" s="129"/>
      <c r="X79" s="129"/>
      <c r="Y79" s="129"/>
      <c r="Z79" s="129"/>
      <c r="AA79" s="129"/>
      <c r="AB79" s="129"/>
      <c r="AC79" s="129"/>
      <c r="AD79" s="129"/>
      <c r="AE79" s="129" t="s">
        <v>202</v>
      </c>
      <c r="AF79" s="129">
        <v>0</v>
      </c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</row>
    <row r="80" spans="1:60" x14ac:dyDescent="0.2">
      <c r="A80" s="131" t="s">
        <v>195</v>
      </c>
      <c r="B80" s="138" t="s">
        <v>132</v>
      </c>
      <c r="C80" s="170" t="s">
        <v>133</v>
      </c>
      <c r="D80" s="143"/>
      <c r="E80" s="149"/>
      <c r="F80" s="152"/>
      <c r="G80" s="152">
        <f>SUMIF(AE81:AE104,"&lt;&gt;NOR",G81:G104)</f>
        <v>0</v>
      </c>
      <c r="H80" s="152"/>
      <c r="I80" s="152">
        <f>SUM(I81:I104)</f>
        <v>1175.42</v>
      </c>
      <c r="J80" s="152"/>
      <c r="K80" s="152">
        <f>SUM(K81:K104)</f>
        <v>4317.5999999999995</v>
      </c>
      <c r="L80" s="152"/>
      <c r="M80" s="152">
        <f>SUM(M81:M104)</f>
        <v>0</v>
      </c>
      <c r="N80" s="143"/>
      <c r="O80" s="143">
        <f>SUM(O81:O104)</f>
        <v>1.6934200000000001</v>
      </c>
      <c r="P80" s="143"/>
      <c r="Q80" s="143">
        <f>SUM(Q81:Q104)</f>
        <v>0</v>
      </c>
      <c r="R80" s="143"/>
      <c r="S80" s="143"/>
      <c r="T80" s="144"/>
      <c r="U80" s="143">
        <f>SUM(U81:U104)</f>
        <v>6.3999999999999995</v>
      </c>
      <c r="AE80" t="s">
        <v>196</v>
      </c>
    </row>
    <row r="81" spans="1:60" ht="22.5" outlineLevel="1" x14ac:dyDescent="0.2">
      <c r="A81" s="130">
        <v>18</v>
      </c>
      <c r="B81" s="137" t="s">
        <v>278</v>
      </c>
      <c r="C81" s="167" t="s">
        <v>279</v>
      </c>
      <c r="D81" s="139" t="s">
        <v>218</v>
      </c>
      <c r="E81" s="146">
        <v>5.2</v>
      </c>
      <c r="F81" s="237"/>
      <c r="G81" s="151">
        <f>F81*E81</f>
        <v>0</v>
      </c>
      <c r="H81" s="151">
        <v>0</v>
      </c>
      <c r="I81" s="151">
        <f>ROUND(E81*H81,2)</f>
        <v>0</v>
      </c>
      <c r="J81" s="151">
        <v>491</v>
      </c>
      <c r="K81" s="151">
        <f>ROUND(E81*J81,2)</f>
        <v>2553.1999999999998</v>
      </c>
      <c r="L81" s="151">
        <v>21</v>
      </c>
      <c r="M81" s="151">
        <f>G81*(1+L81/100)</f>
        <v>0</v>
      </c>
      <c r="N81" s="139">
        <v>0.09</v>
      </c>
      <c r="O81" s="139">
        <f>ROUND(E81*N81,5)</f>
        <v>0.46800000000000003</v>
      </c>
      <c r="P81" s="139">
        <v>0</v>
      </c>
      <c r="Q81" s="139">
        <f>ROUND(E81*P81,5)</f>
        <v>0</v>
      </c>
      <c r="R81" s="139"/>
      <c r="S81" s="139"/>
      <c r="T81" s="140">
        <v>0.67200000000000004</v>
      </c>
      <c r="U81" s="139">
        <f>ROUND(E81*T81,2)</f>
        <v>3.49</v>
      </c>
      <c r="V81" s="129"/>
      <c r="W81" s="129"/>
      <c r="X81" s="129"/>
      <c r="Y81" s="129"/>
      <c r="Z81" s="129"/>
      <c r="AA81" s="129"/>
      <c r="AB81" s="129"/>
      <c r="AC81" s="129"/>
      <c r="AD81" s="129"/>
      <c r="AE81" s="129" t="s">
        <v>200</v>
      </c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</row>
    <row r="82" spans="1:60" outlineLevel="1" x14ac:dyDescent="0.2">
      <c r="A82" s="130"/>
      <c r="B82" s="137"/>
      <c r="C82" s="219" t="s">
        <v>280</v>
      </c>
      <c r="D82" s="220"/>
      <c r="E82" s="221"/>
      <c r="F82" s="222"/>
      <c r="G82" s="223"/>
      <c r="H82" s="151"/>
      <c r="I82" s="151"/>
      <c r="J82" s="151"/>
      <c r="K82" s="151"/>
      <c r="L82" s="151"/>
      <c r="M82" s="151"/>
      <c r="N82" s="139"/>
      <c r="O82" s="139"/>
      <c r="P82" s="139"/>
      <c r="Q82" s="139"/>
      <c r="R82" s="139"/>
      <c r="S82" s="139"/>
      <c r="T82" s="140"/>
      <c r="U82" s="139"/>
      <c r="V82" s="129"/>
      <c r="W82" s="129"/>
      <c r="X82" s="129"/>
      <c r="Y82" s="129"/>
      <c r="Z82" s="129"/>
      <c r="AA82" s="129"/>
      <c r="AB82" s="129"/>
      <c r="AC82" s="129"/>
      <c r="AD82" s="129"/>
      <c r="AE82" s="129" t="s">
        <v>248</v>
      </c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32" t="str">
        <f>C82</f>
        <v>- včetně dodávky štěrkopísku pro kladecí vrstvu</v>
      </c>
      <c r="BB82" s="129"/>
      <c r="BC82" s="129"/>
      <c r="BD82" s="129"/>
      <c r="BE82" s="129"/>
      <c r="BF82" s="129"/>
      <c r="BG82" s="129"/>
      <c r="BH82" s="129"/>
    </row>
    <row r="83" spans="1:60" outlineLevel="1" x14ac:dyDescent="0.2">
      <c r="A83" s="130"/>
      <c r="B83" s="137"/>
      <c r="C83" s="219" t="s">
        <v>281</v>
      </c>
      <c r="D83" s="220"/>
      <c r="E83" s="221"/>
      <c r="F83" s="222"/>
      <c r="G83" s="223"/>
      <c r="H83" s="151"/>
      <c r="I83" s="151"/>
      <c r="J83" s="151"/>
      <c r="K83" s="151"/>
      <c r="L83" s="151"/>
      <c r="M83" s="151"/>
      <c r="N83" s="139"/>
      <c r="O83" s="139"/>
      <c r="P83" s="139"/>
      <c r="Q83" s="139"/>
      <c r="R83" s="139"/>
      <c r="S83" s="139"/>
      <c r="T83" s="140"/>
      <c r="U83" s="139"/>
      <c r="V83" s="129"/>
      <c r="W83" s="129"/>
      <c r="X83" s="129"/>
      <c r="Y83" s="129"/>
      <c r="Z83" s="129"/>
      <c r="AA83" s="129"/>
      <c r="AB83" s="129"/>
      <c r="AC83" s="129"/>
      <c r="AD83" s="129"/>
      <c r="AE83" s="129" t="s">
        <v>248</v>
      </c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32" t="str">
        <f>C83</f>
        <v>- bez dodávky dlažby z lomového kamene</v>
      </c>
      <c r="BB83" s="129"/>
      <c r="BC83" s="129"/>
      <c r="BD83" s="129"/>
      <c r="BE83" s="129"/>
      <c r="BF83" s="129"/>
      <c r="BG83" s="129"/>
      <c r="BH83" s="129"/>
    </row>
    <row r="84" spans="1:60" outlineLevel="1" x14ac:dyDescent="0.2">
      <c r="A84" s="130"/>
      <c r="B84" s="137"/>
      <c r="C84" s="219" t="s">
        <v>282</v>
      </c>
      <c r="D84" s="220"/>
      <c r="E84" s="221"/>
      <c r="F84" s="222"/>
      <c r="G84" s="223"/>
      <c r="H84" s="151"/>
      <c r="I84" s="151"/>
      <c r="J84" s="151"/>
      <c r="K84" s="151"/>
      <c r="L84" s="151"/>
      <c r="M84" s="151"/>
      <c r="N84" s="139"/>
      <c r="O84" s="139"/>
      <c r="P84" s="139"/>
      <c r="Q84" s="139"/>
      <c r="R84" s="139"/>
      <c r="S84" s="139"/>
      <c r="T84" s="140"/>
      <c r="U84" s="139"/>
      <c r="V84" s="129"/>
      <c r="W84" s="129"/>
      <c r="X84" s="129"/>
      <c r="Y84" s="129"/>
      <c r="Z84" s="129"/>
      <c r="AA84" s="129"/>
      <c r="AB84" s="129"/>
      <c r="AC84" s="129"/>
      <c r="AD84" s="129"/>
      <c r="AE84" s="129" t="s">
        <v>248</v>
      </c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32" t="str">
        <f>C84</f>
        <v xml:space="preserve">  (ze 70% se použije stávající)</v>
      </c>
      <c r="BB84" s="129"/>
      <c r="BC84" s="129"/>
      <c r="BD84" s="129"/>
      <c r="BE84" s="129"/>
      <c r="BF84" s="129"/>
      <c r="BG84" s="129"/>
      <c r="BH84" s="129"/>
    </row>
    <row r="85" spans="1:60" outlineLevel="1" x14ac:dyDescent="0.2">
      <c r="A85" s="130"/>
      <c r="B85" s="137"/>
      <c r="C85" s="168" t="s">
        <v>219</v>
      </c>
      <c r="D85" s="141"/>
      <c r="E85" s="147">
        <v>4.5</v>
      </c>
      <c r="F85" s="151"/>
      <c r="G85" s="151"/>
      <c r="H85" s="151"/>
      <c r="I85" s="151"/>
      <c r="J85" s="151"/>
      <c r="K85" s="151"/>
      <c r="L85" s="151"/>
      <c r="M85" s="151"/>
      <c r="N85" s="139"/>
      <c r="O85" s="139"/>
      <c r="P85" s="139"/>
      <c r="Q85" s="139"/>
      <c r="R85" s="139"/>
      <c r="S85" s="139"/>
      <c r="T85" s="140"/>
      <c r="U85" s="139"/>
      <c r="V85" s="129"/>
      <c r="W85" s="129"/>
      <c r="X85" s="129"/>
      <c r="Y85" s="129"/>
      <c r="Z85" s="129"/>
      <c r="AA85" s="129"/>
      <c r="AB85" s="129"/>
      <c r="AC85" s="129"/>
      <c r="AD85" s="129"/>
      <c r="AE85" s="129" t="s">
        <v>202</v>
      </c>
      <c r="AF85" s="129">
        <v>0</v>
      </c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</row>
    <row r="86" spans="1:60" outlineLevel="1" x14ac:dyDescent="0.2">
      <c r="A86" s="130"/>
      <c r="B86" s="137"/>
      <c r="C86" s="168" t="s">
        <v>233</v>
      </c>
      <c r="D86" s="141"/>
      <c r="E86" s="147">
        <v>0.7</v>
      </c>
      <c r="F86" s="151"/>
      <c r="G86" s="151"/>
      <c r="H86" s="151"/>
      <c r="I86" s="151"/>
      <c r="J86" s="151"/>
      <c r="K86" s="151"/>
      <c r="L86" s="151"/>
      <c r="M86" s="151"/>
      <c r="N86" s="139"/>
      <c r="O86" s="139"/>
      <c r="P86" s="139"/>
      <c r="Q86" s="139"/>
      <c r="R86" s="139"/>
      <c r="S86" s="139"/>
      <c r="T86" s="140"/>
      <c r="U86" s="139"/>
      <c r="V86" s="129"/>
      <c r="W86" s="129"/>
      <c r="X86" s="129"/>
      <c r="Y86" s="129"/>
      <c r="Z86" s="129"/>
      <c r="AA86" s="129"/>
      <c r="AB86" s="129"/>
      <c r="AC86" s="129"/>
      <c r="AD86" s="129"/>
      <c r="AE86" s="129" t="s">
        <v>202</v>
      </c>
      <c r="AF86" s="129">
        <v>0</v>
      </c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</row>
    <row r="87" spans="1:60" ht="22.5" outlineLevel="1" x14ac:dyDescent="0.2">
      <c r="A87" s="130">
        <v>19</v>
      </c>
      <c r="B87" s="137" t="s">
        <v>283</v>
      </c>
      <c r="C87" s="167" t="s">
        <v>284</v>
      </c>
      <c r="D87" s="139" t="s">
        <v>285</v>
      </c>
      <c r="E87" s="146">
        <v>0.32800000000000007</v>
      </c>
      <c r="F87" s="237"/>
      <c r="G87" s="151">
        <f>F87*E87</f>
        <v>0</v>
      </c>
      <c r="H87" s="151">
        <v>1800</v>
      </c>
      <c r="I87" s="151">
        <f>ROUND(E87*H87,2)</f>
        <v>590.4</v>
      </c>
      <c r="J87" s="151">
        <v>0</v>
      </c>
      <c r="K87" s="151">
        <f>ROUND(E87*J87,2)</f>
        <v>0</v>
      </c>
      <c r="L87" s="151">
        <v>21</v>
      </c>
      <c r="M87" s="151">
        <f>G87*(1+L87/100)</f>
        <v>0</v>
      </c>
      <c r="N87" s="139">
        <v>1</v>
      </c>
      <c r="O87" s="139">
        <f>ROUND(E87*N87,5)</f>
        <v>0.32800000000000001</v>
      </c>
      <c r="P87" s="139">
        <v>0</v>
      </c>
      <c r="Q87" s="139">
        <f>ROUND(E87*P87,5)</f>
        <v>0</v>
      </c>
      <c r="R87" s="139"/>
      <c r="S87" s="139"/>
      <c r="T87" s="140">
        <v>0</v>
      </c>
      <c r="U87" s="139">
        <f>ROUND(E87*T87,2)</f>
        <v>0</v>
      </c>
      <c r="V87" s="129"/>
      <c r="W87" s="129"/>
      <c r="X87" s="129"/>
      <c r="Y87" s="129"/>
      <c r="Z87" s="129"/>
      <c r="AA87" s="129"/>
      <c r="AB87" s="129"/>
      <c r="AC87" s="129"/>
      <c r="AD87" s="129"/>
      <c r="AE87" s="129" t="s">
        <v>286</v>
      </c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</row>
    <row r="88" spans="1:60" outlineLevel="1" x14ac:dyDescent="0.2">
      <c r="A88" s="130"/>
      <c r="B88" s="137"/>
      <c r="C88" s="219" t="s">
        <v>287</v>
      </c>
      <c r="D88" s="220"/>
      <c r="E88" s="221"/>
      <c r="F88" s="222"/>
      <c r="G88" s="223"/>
      <c r="H88" s="151"/>
      <c r="I88" s="151"/>
      <c r="J88" s="151"/>
      <c r="K88" s="151"/>
      <c r="L88" s="151"/>
      <c r="M88" s="151"/>
      <c r="N88" s="139"/>
      <c r="O88" s="139"/>
      <c r="P88" s="139"/>
      <c r="Q88" s="139"/>
      <c r="R88" s="139"/>
      <c r="S88" s="139"/>
      <c r="T88" s="140"/>
      <c r="U88" s="139"/>
      <c r="V88" s="129"/>
      <c r="W88" s="129"/>
      <c r="X88" s="129"/>
      <c r="Y88" s="129"/>
      <c r="Z88" s="129"/>
      <c r="AA88" s="129"/>
      <c r="AB88" s="129"/>
      <c r="AC88" s="129"/>
      <c r="AD88" s="129"/>
      <c r="AE88" s="129" t="s">
        <v>248</v>
      </c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32" t="str">
        <f>C88</f>
        <v>- dodávka kamene včetně dopravy</v>
      </c>
      <c r="BB88" s="129"/>
      <c r="BC88" s="129"/>
      <c r="BD88" s="129"/>
      <c r="BE88" s="129"/>
      <c r="BF88" s="129"/>
      <c r="BG88" s="129"/>
      <c r="BH88" s="129"/>
    </row>
    <row r="89" spans="1:60" outlineLevel="1" x14ac:dyDescent="0.2">
      <c r="A89" s="130"/>
      <c r="B89" s="137"/>
      <c r="C89" s="168" t="s">
        <v>288</v>
      </c>
      <c r="D89" s="141"/>
      <c r="E89" s="147"/>
      <c r="F89" s="151"/>
      <c r="G89" s="151"/>
      <c r="H89" s="151"/>
      <c r="I89" s="151"/>
      <c r="J89" s="151"/>
      <c r="K89" s="151"/>
      <c r="L89" s="151"/>
      <c r="M89" s="151"/>
      <c r="N89" s="139"/>
      <c r="O89" s="139"/>
      <c r="P89" s="139"/>
      <c r="Q89" s="139"/>
      <c r="R89" s="139"/>
      <c r="S89" s="139"/>
      <c r="T89" s="140"/>
      <c r="U89" s="139"/>
      <c r="V89" s="129"/>
      <c r="W89" s="129"/>
      <c r="X89" s="129"/>
      <c r="Y89" s="129"/>
      <c r="Z89" s="129"/>
      <c r="AA89" s="129"/>
      <c r="AB89" s="129"/>
      <c r="AC89" s="129"/>
      <c r="AD89" s="129"/>
      <c r="AE89" s="129" t="s">
        <v>202</v>
      </c>
      <c r="AF89" s="129">
        <v>0</v>
      </c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</row>
    <row r="90" spans="1:60" ht="22.5" outlineLevel="1" x14ac:dyDescent="0.2">
      <c r="A90" s="130"/>
      <c r="B90" s="137"/>
      <c r="C90" s="168" t="s">
        <v>289</v>
      </c>
      <c r="D90" s="141"/>
      <c r="E90" s="147">
        <v>0.216</v>
      </c>
      <c r="F90" s="151"/>
      <c r="G90" s="151"/>
      <c r="H90" s="151"/>
      <c r="I90" s="151"/>
      <c r="J90" s="151"/>
      <c r="K90" s="151"/>
      <c r="L90" s="151"/>
      <c r="M90" s="151"/>
      <c r="N90" s="139"/>
      <c r="O90" s="139"/>
      <c r="P90" s="139"/>
      <c r="Q90" s="139"/>
      <c r="R90" s="139"/>
      <c r="S90" s="139"/>
      <c r="T90" s="140"/>
      <c r="U90" s="139"/>
      <c r="V90" s="129"/>
      <c r="W90" s="129"/>
      <c r="X90" s="129"/>
      <c r="Y90" s="129"/>
      <c r="Z90" s="129"/>
      <c r="AA90" s="129"/>
      <c r="AB90" s="129"/>
      <c r="AC90" s="129"/>
      <c r="AD90" s="129"/>
      <c r="AE90" s="129" t="s">
        <v>202</v>
      </c>
      <c r="AF90" s="129">
        <v>0</v>
      </c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</row>
    <row r="91" spans="1:60" outlineLevel="1" x14ac:dyDescent="0.2">
      <c r="A91" s="130"/>
      <c r="B91" s="137"/>
      <c r="C91" s="168" t="s">
        <v>290</v>
      </c>
      <c r="D91" s="141"/>
      <c r="E91" s="147">
        <v>0.112</v>
      </c>
      <c r="F91" s="151"/>
      <c r="G91" s="151"/>
      <c r="H91" s="151"/>
      <c r="I91" s="151"/>
      <c r="J91" s="151"/>
      <c r="K91" s="151"/>
      <c r="L91" s="151"/>
      <c r="M91" s="151"/>
      <c r="N91" s="139"/>
      <c r="O91" s="139"/>
      <c r="P91" s="139"/>
      <c r="Q91" s="139"/>
      <c r="R91" s="139"/>
      <c r="S91" s="139"/>
      <c r="T91" s="140"/>
      <c r="U91" s="139"/>
      <c r="V91" s="129"/>
      <c r="W91" s="129"/>
      <c r="X91" s="129"/>
      <c r="Y91" s="129"/>
      <c r="Z91" s="129"/>
      <c r="AA91" s="129"/>
      <c r="AB91" s="129"/>
      <c r="AC91" s="129"/>
      <c r="AD91" s="129"/>
      <c r="AE91" s="129" t="s">
        <v>202</v>
      </c>
      <c r="AF91" s="129">
        <v>0</v>
      </c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</row>
    <row r="92" spans="1:60" ht="22.5" outlineLevel="1" x14ac:dyDescent="0.2">
      <c r="A92" s="130">
        <v>20</v>
      </c>
      <c r="B92" s="137" t="s">
        <v>291</v>
      </c>
      <c r="C92" s="167" t="s">
        <v>292</v>
      </c>
      <c r="D92" s="139" t="s">
        <v>218</v>
      </c>
      <c r="E92" s="146">
        <v>1.9</v>
      </c>
      <c r="F92" s="237"/>
      <c r="G92" s="151">
        <f>F92*E92</f>
        <v>0</v>
      </c>
      <c r="H92" s="151">
        <v>0</v>
      </c>
      <c r="I92" s="151">
        <f>ROUND(E92*H92,2)</f>
        <v>0</v>
      </c>
      <c r="J92" s="151">
        <v>644</v>
      </c>
      <c r="K92" s="151">
        <f>ROUND(E92*J92,2)</f>
        <v>1223.5999999999999</v>
      </c>
      <c r="L92" s="151">
        <v>21</v>
      </c>
      <c r="M92" s="151">
        <f>G92*(1+L92/100)</f>
        <v>0</v>
      </c>
      <c r="N92" s="139">
        <v>0.11</v>
      </c>
      <c r="O92" s="139">
        <f>ROUND(E92*N92,5)</f>
        <v>0.20899999999999999</v>
      </c>
      <c r="P92" s="139">
        <v>0</v>
      </c>
      <c r="Q92" s="139">
        <f>ROUND(E92*P92,5)</f>
        <v>0</v>
      </c>
      <c r="R92" s="139"/>
      <c r="S92" s="139"/>
      <c r="T92" s="140">
        <v>1.1930000000000001</v>
      </c>
      <c r="U92" s="139">
        <f>ROUND(E92*T92,2)</f>
        <v>2.27</v>
      </c>
      <c r="V92" s="129"/>
      <c r="W92" s="129"/>
      <c r="X92" s="129"/>
      <c r="Y92" s="129"/>
      <c r="Z92" s="129"/>
      <c r="AA92" s="129"/>
      <c r="AB92" s="129"/>
      <c r="AC92" s="129"/>
      <c r="AD92" s="129"/>
      <c r="AE92" s="129" t="s">
        <v>200</v>
      </c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</row>
    <row r="93" spans="1:60" outlineLevel="1" x14ac:dyDescent="0.2">
      <c r="A93" s="130"/>
      <c r="B93" s="137"/>
      <c r="C93" s="219" t="s">
        <v>293</v>
      </c>
      <c r="D93" s="220"/>
      <c r="E93" s="221"/>
      <c r="F93" s="222"/>
      <c r="G93" s="223"/>
      <c r="H93" s="151"/>
      <c r="I93" s="151"/>
      <c r="J93" s="151"/>
      <c r="K93" s="151"/>
      <c r="L93" s="151"/>
      <c r="M93" s="151"/>
      <c r="N93" s="139"/>
      <c r="O93" s="139"/>
      <c r="P93" s="139"/>
      <c r="Q93" s="139"/>
      <c r="R93" s="139"/>
      <c r="S93" s="139"/>
      <c r="T93" s="140"/>
      <c r="U93" s="139"/>
      <c r="V93" s="129"/>
      <c r="W93" s="129"/>
      <c r="X93" s="129"/>
      <c r="Y93" s="129"/>
      <c r="Z93" s="129"/>
      <c r="AA93" s="129"/>
      <c r="AB93" s="129"/>
      <c r="AC93" s="129"/>
      <c r="AD93" s="129"/>
      <c r="AE93" s="129" t="s">
        <v>248</v>
      </c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32" t="str">
        <f>C93</f>
        <v>- včetně dodávky štěrkopísku pro kladecí vrstvu a vysypání spár</v>
      </c>
      <c r="BB93" s="129"/>
      <c r="BC93" s="129"/>
      <c r="BD93" s="129"/>
      <c r="BE93" s="129"/>
      <c r="BF93" s="129"/>
      <c r="BG93" s="129"/>
      <c r="BH93" s="129"/>
    </row>
    <row r="94" spans="1:60" outlineLevel="1" x14ac:dyDescent="0.2">
      <c r="A94" s="130"/>
      <c r="B94" s="137"/>
      <c r="C94" s="219" t="s">
        <v>294</v>
      </c>
      <c r="D94" s="220"/>
      <c r="E94" s="221"/>
      <c r="F94" s="222"/>
      <c r="G94" s="223"/>
      <c r="H94" s="151"/>
      <c r="I94" s="151"/>
      <c r="J94" s="151"/>
      <c r="K94" s="151"/>
      <c r="L94" s="151"/>
      <c r="M94" s="151"/>
      <c r="N94" s="139"/>
      <c r="O94" s="139"/>
      <c r="P94" s="139"/>
      <c r="Q94" s="139"/>
      <c r="R94" s="139"/>
      <c r="S94" s="139"/>
      <c r="T94" s="140"/>
      <c r="U94" s="139"/>
      <c r="V94" s="129"/>
      <c r="W94" s="129"/>
      <c r="X94" s="129"/>
      <c r="Y94" s="129"/>
      <c r="Z94" s="129"/>
      <c r="AA94" s="129"/>
      <c r="AB94" s="129"/>
      <c r="AC94" s="129"/>
      <c r="AD94" s="129"/>
      <c r="AE94" s="129" t="s">
        <v>248</v>
      </c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32" t="str">
        <f>C94</f>
        <v>- bez dodávky kostek</v>
      </c>
      <c r="BB94" s="129"/>
      <c r="BC94" s="129"/>
      <c r="BD94" s="129"/>
      <c r="BE94" s="129"/>
      <c r="BF94" s="129"/>
      <c r="BG94" s="129"/>
      <c r="BH94" s="129"/>
    </row>
    <row r="95" spans="1:60" outlineLevel="1" x14ac:dyDescent="0.2">
      <c r="A95" s="130"/>
      <c r="B95" s="137"/>
      <c r="C95" s="219" t="s">
        <v>295</v>
      </c>
      <c r="D95" s="220"/>
      <c r="E95" s="221"/>
      <c r="F95" s="222"/>
      <c r="G95" s="223"/>
      <c r="H95" s="151"/>
      <c r="I95" s="151"/>
      <c r="J95" s="151"/>
      <c r="K95" s="151"/>
      <c r="L95" s="151"/>
      <c r="M95" s="151"/>
      <c r="N95" s="139"/>
      <c r="O95" s="139"/>
      <c r="P95" s="139"/>
      <c r="Q95" s="139"/>
      <c r="R95" s="139"/>
      <c r="S95" s="139"/>
      <c r="T95" s="140"/>
      <c r="U95" s="139"/>
      <c r="V95" s="129"/>
      <c r="W95" s="129"/>
      <c r="X95" s="129"/>
      <c r="Y95" s="129"/>
      <c r="Z95" s="129"/>
      <c r="AA95" s="129"/>
      <c r="AB95" s="129"/>
      <c r="AC95" s="129"/>
      <c r="AD95" s="129"/>
      <c r="AE95" s="129" t="s">
        <v>248</v>
      </c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32" t="str">
        <f>C95</f>
        <v xml:space="preserve">  (ze 70% se použijí stávající)</v>
      </c>
      <c r="BB95" s="129"/>
      <c r="BC95" s="129"/>
      <c r="BD95" s="129"/>
      <c r="BE95" s="129"/>
      <c r="BF95" s="129"/>
      <c r="BG95" s="129"/>
      <c r="BH95" s="129"/>
    </row>
    <row r="96" spans="1:60" outlineLevel="1" x14ac:dyDescent="0.2">
      <c r="A96" s="130"/>
      <c r="B96" s="137"/>
      <c r="C96" s="168" t="s">
        <v>222</v>
      </c>
      <c r="D96" s="141"/>
      <c r="E96" s="147">
        <v>1.9</v>
      </c>
      <c r="F96" s="151"/>
      <c r="G96" s="151"/>
      <c r="H96" s="151"/>
      <c r="I96" s="151"/>
      <c r="J96" s="151"/>
      <c r="K96" s="151"/>
      <c r="L96" s="151"/>
      <c r="M96" s="151"/>
      <c r="N96" s="139"/>
      <c r="O96" s="139"/>
      <c r="P96" s="139"/>
      <c r="Q96" s="139"/>
      <c r="R96" s="139"/>
      <c r="S96" s="139"/>
      <c r="T96" s="140"/>
      <c r="U96" s="139"/>
      <c r="V96" s="129"/>
      <c r="W96" s="129"/>
      <c r="X96" s="129"/>
      <c r="Y96" s="129"/>
      <c r="Z96" s="129"/>
      <c r="AA96" s="129"/>
      <c r="AB96" s="129"/>
      <c r="AC96" s="129"/>
      <c r="AD96" s="129"/>
      <c r="AE96" s="129" t="s">
        <v>202</v>
      </c>
      <c r="AF96" s="129">
        <v>0</v>
      </c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</row>
    <row r="97" spans="1:60" outlineLevel="1" x14ac:dyDescent="0.2">
      <c r="A97" s="130">
        <v>21</v>
      </c>
      <c r="B97" s="137" t="s">
        <v>296</v>
      </c>
      <c r="C97" s="167" t="s">
        <v>297</v>
      </c>
      <c r="D97" s="139" t="s">
        <v>285</v>
      </c>
      <c r="E97" s="146">
        <v>0.15000499999999997</v>
      </c>
      <c r="F97" s="237"/>
      <c r="G97" s="151">
        <f>F97*E97</f>
        <v>0</v>
      </c>
      <c r="H97" s="151">
        <v>3900</v>
      </c>
      <c r="I97" s="151">
        <f>ROUND(E97*H97,2)</f>
        <v>585.02</v>
      </c>
      <c r="J97" s="151">
        <v>0</v>
      </c>
      <c r="K97" s="151">
        <f>ROUND(E97*J97,2)</f>
        <v>0</v>
      </c>
      <c r="L97" s="151">
        <v>21</v>
      </c>
      <c r="M97" s="151">
        <f>G97*(1+L97/100)</f>
        <v>0</v>
      </c>
      <c r="N97" s="139">
        <v>1</v>
      </c>
      <c r="O97" s="139">
        <f>ROUND(E97*N97,5)</f>
        <v>0.15001</v>
      </c>
      <c r="P97" s="139">
        <v>0</v>
      </c>
      <c r="Q97" s="139">
        <f>ROUND(E97*P97,5)</f>
        <v>0</v>
      </c>
      <c r="R97" s="139"/>
      <c r="S97" s="139"/>
      <c r="T97" s="140">
        <v>0</v>
      </c>
      <c r="U97" s="139">
        <f>ROUND(E97*T97,2)</f>
        <v>0</v>
      </c>
      <c r="V97" s="129"/>
      <c r="W97" s="129"/>
      <c r="X97" s="129"/>
      <c r="Y97" s="129"/>
      <c r="Z97" s="129"/>
      <c r="AA97" s="129"/>
      <c r="AB97" s="129"/>
      <c r="AC97" s="129"/>
      <c r="AD97" s="129"/>
      <c r="AE97" s="129" t="s">
        <v>286</v>
      </c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</row>
    <row r="98" spans="1:60" outlineLevel="1" x14ac:dyDescent="0.2">
      <c r="A98" s="130"/>
      <c r="B98" s="137"/>
      <c r="C98" s="168" t="s">
        <v>298</v>
      </c>
      <c r="D98" s="141"/>
      <c r="E98" s="147"/>
      <c r="F98" s="151"/>
      <c r="G98" s="151"/>
      <c r="H98" s="151"/>
      <c r="I98" s="151"/>
      <c r="J98" s="151"/>
      <c r="K98" s="151"/>
      <c r="L98" s="151"/>
      <c r="M98" s="151"/>
      <c r="N98" s="139"/>
      <c r="O98" s="139"/>
      <c r="P98" s="139"/>
      <c r="Q98" s="139"/>
      <c r="R98" s="139"/>
      <c r="S98" s="139"/>
      <c r="T98" s="140"/>
      <c r="U98" s="139"/>
      <c r="V98" s="129"/>
      <c r="W98" s="129"/>
      <c r="X98" s="129"/>
      <c r="Y98" s="129"/>
      <c r="Z98" s="129"/>
      <c r="AA98" s="129"/>
      <c r="AB98" s="129"/>
      <c r="AC98" s="129"/>
      <c r="AD98" s="129"/>
      <c r="AE98" s="129" t="s">
        <v>202</v>
      </c>
      <c r="AF98" s="129">
        <v>0</v>
      </c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</row>
    <row r="99" spans="1:60" ht="22.5" outlineLevel="1" x14ac:dyDescent="0.2">
      <c r="A99" s="130"/>
      <c r="B99" s="137"/>
      <c r="C99" s="168" t="s">
        <v>299</v>
      </c>
      <c r="D99" s="141"/>
      <c r="E99" s="147">
        <v>0.14249999999999999</v>
      </c>
      <c r="F99" s="151"/>
      <c r="G99" s="151"/>
      <c r="H99" s="151"/>
      <c r="I99" s="151"/>
      <c r="J99" s="151"/>
      <c r="K99" s="151"/>
      <c r="L99" s="151"/>
      <c r="M99" s="151"/>
      <c r="N99" s="139"/>
      <c r="O99" s="139"/>
      <c r="P99" s="139"/>
      <c r="Q99" s="139"/>
      <c r="R99" s="139"/>
      <c r="S99" s="139"/>
      <c r="T99" s="140"/>
      <c r="U99" s="139"/>
      <c r="V99" s="129"/>
      <c r="W99" s="129"/>
      <c r="X99" s="129"/>
      <c r="Y99" s="129"/>
      <c r="Z99" s="129"/>
      <c r="AA99" s="129"/>
      <c r="AB99" s="129"/>
      <c r="AC99" s="129"/>
      <c r="AD99" s="129"/>
      <c r="AE99" s="129" t="s">
        <v>202</v>
      </c>
      <c r="AF99" s="129">
        <v>0</v>
      </c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</row>
    <row r="100" spans="1:60" outlineLevel="1" x14ac:dyDescent="0.2">
      <c r="A100" s="130"/>
      <c r="B100" s="137"/>
      <c r="C100" s="168" t="s">
        <v>300</v>
      </c>
      <c r="D100" s="141"/>
      <c r="E100" s="147">
        <v>7.1250000000000003E-3</v>
      </c>
      <c r="F100" s="151"/>
      <c r="G100" s="151"/>
      <c r="H100" s="151"/>
      <c r="I100" s="151"/>
      <c r="J100" s="151"/>
      <c r="K100" s="151"/>
      <c r="L100" s="151"/>
      <c r="M100" s="151"/>
      <c r="N100" s="139"/>
      <c r="O100" s="139"/>
      <c r="P100" s="139"/>
      <c r="Q100" s="139"/>
      <c r="R100" s="139"/>
      <c r="S100" s="139"/>
      <c r="T100" s="140"/>
      <c r="U100" s="13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 t="s">
        <v>202</v>
      </c>
      <c r="AF100" s="129">
        <v>0</v>
      </c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</row>
    <row r="101" spans="1:60" outlineLevel="1" x14ac:dyDescent="0.2">
      <c r="A101" s="130"/>
      <c r="B101" s="137"/>
      <c r="C101" s="168" t="s">
        <v>301</v>
      </c>
      <c r="D101" s="141"/>
      <c r="E101" s="147">
        <v>3.7999999999999102E-4</v>
      </c>
      <c r="F101" s="151"/>
      <c r="G101" s="151"/>
      <c r="H101" s="151"/>
      <c r="I101" s="151"/>
      <c r="J101" s="151"/>
      <c r="K101" s="151"/>
      <c r="L101" s="151"/>
      <c r="M101" s="151"/>
      <c r="N101" s="139"/>
      <c r="O101" s="139"/>
      <c r="P101" s="139"/>
      <c r="Q101" s="139"/>
      <c r="R101" s="139"/>
      <c r="S101" s="139"/>
      <c r="T101" s="140"/>
      <c r="U101" s="13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 t="s">
        <v>202</v>
      </c>
      <c r="AF101" s="129">
        <v>0</v>
      </c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</row>
    <row r="102" spans="1:60" ht="22.5" outlineLevel="1" x14ac:dyDescent="0.2">
      <c r="A102" s="130">
        <v>22</v>
      </c>
      <c r="B102" s="137" t="s">
        <v>302</v>
      </c>
      <c r="C102" s="167" t="s">
        <v>303</v>
      </c>
      <c r="D102" s="139" t="s">
        <v>218</v>
      </c>
      <c r="E102" s="146">
        <v>5.2</v>
      </c>
      <c r="F102" s="237"/>
      <c r="G102" s="151">
        <f>F102*E102</f>
        <v>0</v>
      </c>
      <c r="H102" s="151">
        <v>0</v>
      </c>
      <c r="I102" s="151">
        <f>ROUND(E102*H102,2)</f>
        <v>0</v>
      </c>
      <c r="J102" s="151">
        <v>104</v>
      </c>
      <c r="K102" s="151">
        <f>ROUND(E102*J102,2)</f>
        <v>540.79999999999995</v>
      </c>
      <c r="L102" s="151">
        <v>21</v>
      </c>
      <c r="M102" s="151">
        <f>G102*(1+L102/100)</f>
        <v>0</v>
      </c>
      <c r="N102" s="139">
        <v>0.10353999999999999</v>
      </c>
      <c r="O102" s="139">
        <f>ROUND(E102*N102,5)</f>
        <v>0.53841000000000006</v>
      </c>
      <c r="P102" s="139">
        <v>0</v>
      </c>
      <c r="Q102" s="139">
        <f>ROUND(E102*P102,5)</f>
        <v>0</v>
      </c>
      <c r="R102" s="139"/>
      <c r="S102" s="139"/>
      <c r="T102" s="140">
        <v>0.124</v>
      </c>
      <c r="U102" s="139">
        <f>ROUND(E102*T102,2)</f>
        <v>0.64</v>
      </c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 t="s">
        <v>200</v>
      </c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</row>
    <row r="103" spans="1:60" outlineLevel="1" x14ac:dyDescent="0.2">
      <c r="A103" s="130"/>
      <c r="B103" s="137"/>
      <c r="C103" s="168" t="s">
        <v>219</v>
      </c>
      <c r="D103" s="141"/>
      <c r="E103" s="147">
        <v>4.5</v>
      </c>
      <c r="F103" s="151"/>
      <c r="G103" s="151"/>
      <c r="H103" s="151"/>
      <c r="I103" s="151"/>
      <c r="J103" s="151"/>
      <c r="K103" s="151"/>
      <c r="L103" s="151"/>
      <c r="M103" s="151"/>
      <c r="N103" s="139"/>
      <c r="O103" s="139"/>
      <c r="P103" s="139"/>
      <c r="Q103" s="139"/>
      <c r="R103" s="139"/>
      <c r="S103" s="139"/>
      <c r="T103" s="140"/>
      <c r="U103" s="13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 t="s">
        <v>202</v>
      </c>
      <c r="AF103" s="129">
        <v>0</v>
      </c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</row>
    <row r="104" spans="1:60" outlineLevel="1" x14ac:dyDescent="0.2">
      <c r="A104" s="130"/>
      <c r="B104" s="137"/>
      <c r="C104" s="168" t="s">
        <v>233</v>
      </c>
      <c r="D104" s="141"/>
      <c r="E104" s="147">
        <v>0.7</v>
      </c>
      <c r="F104" s="151"/>
      <c r="G104" s="151"/>
      <c r="H104" s="151"/>
      <c r="I104" s="151"/>
      <c r="J104" s="151"/>
      <c r="K104" s="151"/>
      <c r="L104" s="151"/>
      <c r="M104" s="151"/>
      <c r="N104" s="139"/>
      <c r="O104" s="139"/>
      <c r="P104" s="139"/>
      <c r="Q104" s="139"/>
      <c r="R104" s="139"/>
      <c r="S104" s="139"/>
      <c r="T104" s="140"/>
      <c r="U104" s="13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 t="s">
        <v>202</v>
      </c>
      <c r="AF104" s="129">
        <v>0</v>
      </c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</row>
    <row r="105" spans="1:60" x14ac:dyDescent="0.2">
      <c r="A105" s="131" t="s">
        <v>195</v>
      </c>
      <c r="B105" s="138" t="s">
        <v>134</v>
      </c>
      <c r="C105" s="170" t="s">
        <v>135</v>
      </c>
      <c r="D105" s="143"/>
      <c r="E105" s="149"/>
      <c r="F105" s="152"/>
      <c r="G105" s="152">
        <f>SUMIF(AE106:AE139,"&lt;&gt;NOR",G106:G139)</f>
        <v>0</v>
      </c>
      <c r="H105" s="152"/>
      <c r="I105" s="152">
        <f>SUM(I106:I139)</f>
        <v>242</v>
      </c>
      <c r="J105" s="152"/>
      <c r="K105" s="152">
        <f>SUM(K106:K139)</f>
        <v>15883.199999999999</v>
      </c>
      <c r="L105" s="152"/>
      <c r="M105" s="152">
        <f>SUM(M106:M139)</f>
        <v>0</v>
      </c>
      <c r="N105" s="143"/>
      <c r="O105" s="143">
        <f>SUM(O106:O139)</f>
        <v>0.78508999999999995</v>
      </c>
      <c r="P105" s="143"/>
      <c r="Q105" s="143">
        <f>SUM(Q106:Q139)</f>
        <v>0</v>
      </c>
      <c r="R105" s="143"/>
      <c r="S105" s="143"/>
      <c r="T105" s="144"/>
      <c r="U105" s="143">
        <f>SUM(U106:U139)</f>
        <v>22.32</v>
      </c>
      <c r="AE105" t="s">
        <v>196</v>
      </c>
    </row>
    <row r="106" spans="1:60" outlineLevel="1" x14ac:dyDescent="0.2">
      <c r="A106" s="130">
        <v>23</v>
      </c>
      <c r="B106" s="137" t="s">
        <v>304</v>
      </c>
      <c r="C106" s="167" t="s">
        <v>305</v>
      </c>
      <c r="D106" s="139" t="s">
        <v>218</v>
      </c>
      <c r="E106" s="146">
        <v>12.36</v>
      </c>
      <c r="F106" s="237"/>
      <c r="G106" s="151">
        <f>F106*E106</f>
        <v>0</v>
      </c>
      <c r="H106" s="151">
        <v>0</v>
      </c>
      <c r="I106" s="151">
        <f>ROUND(E106*H106,2)</f>
        <v>0</v>
      </c>
      <c r="J106" s="151">
        <v>60</v>
      </c>
      <c r="K106" s="151">
        <f>ROUND(E106*J106,2)</f>
        <v>741.6</v>
      </c>
      <c r="L106" s="151">
        <v>21</v>
      </c>
      <c r="M106" s="151">
        <f>G106*(1+L106/100)</f>
        <v>0</v>
      </c>
      <c r="N106" s="139">
        <v>4.0000000000000003E-5</v>
      </c>
      <c r="O106" s="139">
        <f>ROUND(E106*N106,5)</f>
        <v>4.8999999999999998E-4</v>
      </c>
      <c r="P106" s="139">
        <v>0</v>
      </c>
      <c r="Q106" s="139">
        <f>ROUND(E106*P106,5)</f>
        <v>0</v>
      </c>
      <c r="R106" s="139"/>
      <c r="S106" s="139"/>
      <c r="T106" s="140">
        <v>7.8E-2</v>
      </c>
      <c r="U106" s="139">
        <f>ROUND(E106*T106,2)</f>
        <v>0.96</v>
      </c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 t="s">
        <v>200</v>
      </c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</row>
    <row r="107" spans="1:60" outlineLevel="1" x14ac:dyDescent="0.2">
      <c r="A107" s="130"/>
      <c r="B107" s="137"/>
      <c r="C107" s="219" t="s">
        <v>306</v>
      </c>
      <c r="D107" s="220"/>
      <c r="E107" s="221"/>
      <c r="F107" s="222"/>
      <c r="G107" s="223"/>
      <c r="H107" s="151"/>
      <c r="I107" s="151"/>
      <c r="J107" s="151"/>
      <c r="K107" s="151"/>
      <c r="L107" s="151"/>
      <c r="M107" s="151"/>
      <c r="N107" s="139"/>
      <c r="O107" s="139"/>
      <c r="P107" s="139"/>
      <c r="Q107" s="139"/>
      <c r="R107" s="139"/>
      <c r="S107" s="139"/>
      <c r="T107" s="140"/>
      <c r="U107" s="13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 t="s">
        <v>248</v>
      </c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32" t="str">
        <f>C107</f>
        <v>- ochrana během provádění omítek, malování, natírání fasády</v>
      </c>
      <c r="BB107" s="129"/>
      <c r="BC107" s="129"/>
      <c r="BD107" s="129"/>
      <c r="BE107" s="129"/>
      <c r="BF107" s="129"/>
      <c r="BG107" s="129"/>
      <c r="BH107" s="129"/>
    </row>
    <row r="108" spans="1:60" outlineLevel="1" x14ac:dyDescent="0.2">
      <c r="A108" s="130"/>
      <c r="B108" s="137"/>
      <c r="C108" s="219" t="s">
        <v>307</v>
      </c>
      <c r="D108" s="220"/>
      <c r="E108" s="221"/>
      <c r="F108" s="222"/>
      <c r="G108" s="223"/>
      <c r="H108" s="151"/>
      <c r="I108" s="151"/>
      <c r="J108" s="151"/>
      <c r="K108" s="151"/>
      <c r="L108" s="151"/>
      <c r="M108" s="151"/>
      <c r="N108" s="139"/>
      <c r="O108" s="139"/>
      <c r="P108" s="139"/>
      <c r="Q108" s="139"/>
      <c r="R108" s="139"/>
      <c r="S108" s="139"/>
      <c r="T108" s="140"/>
      <c r="U108" s="13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 t="s">
        <v>248</v>
      </c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32" t="str">
        <f>C108</f>
        <v>- včetně dodávky folií či plachet a souvisejících prvků</v>
      </c>
      <c r="BB108" s="129"/>
      <c r="BC108" s="129"/>
      <c r="BD108" s="129"/>
      <c r="BE108" s="129"/>
      <c r="BF108" s="129"/>
      <c r="BG108" s="129"/>
      <c r="BH108" s="129"/>
    </row>
    <row r="109" spans="1:60" outlineLevel="1" x14ac:dyDescent="0.2">
      <c r="A109" s="130"/>
      <c r="B109" s="137"/>
      <c r="C109" s="168" t="s">
        <v>308</v>
      </c>
      <c r="D109" s="141"/>
      <c r="E109" s="147"/>
      <c r="F109" s="151"/>
      <c r="G109" s="151"/>
      <c r="H109" s="151"/>
      <c r="I109" s="151"/>
      <c r="J109" s="151"/>
      <c r="K109" s="151"/>
      <c r="L109" s="151"/>
      <c r="M109" s="151"/>
      <c r="N109" s="139"/>
      <c r="O109" s="139"/>
      <c r="P109" s="139"/>
      <c r="Q109" s="139"/>
      <c r="R109" s="139"/>
      <c r="S109" s="139"/>
      <c r="T109" s="140"/>
      <c r="U109" s="13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 t="s">
        <v>202</v>
      </c>
      <c r="AF109" s="129">
        <v>0</v>
      </c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</row>
    <row r="110" spans="1:60" outlineLevel="1" x14ac:dyDescent="0.2">
      <c r="A110" s="130"/>
      <c r="B110" s="137"/>
      <c r="C110" s="168" t="s">
        <v>309</v>
      </c>
      <c r="D110" s="141"/>
      <c r="E110" s="147">
        <v>4.84</v>
      </c>
      <c r="F110" s="151"/>
      <c r="G110" s="151"/>
      <c r="H110" s="151"/>
      <c r="I110" s="151"/>
      <c r="J110" s="151"/>
      <c r="K110" s="151"/>
      <c r="L110" s="151"/>
      <c r="M110" s="151"/>
      <c r="N110" s="139"/>
      <c r="O110" s="139"/>
      <c r="P110" s="139"/>
      <c r="Q110" s="139"/>
      <c r="R110" s="139"/>
      <c r="S110" s="139"/>
      <c r="T110" s="140"/>
      <c r="U110" s="13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 t="s">
        <v>202</v>
      </c>
      <c r="AF110" s="129">
        <v>0</v>
      </c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</row>
    <row r="111" spans="1:60" outlineLevel="1" x14ac:dyDescent="0.2">
      <c r="A111" s="130"/>
      <c r="B111" s="137"/>
      <c r="C111" s="168" t="s">
        <v>310</v>
      </c>
      <c r="D111" s="141"/>
      <c r="E111" s="147"/>
      <c r="F111" s="151"/>
      <c r="G111" s="151"/>
      <c r="H111" s="151"/>
      <c r="I111" s="151"/>
      <c r="J111" s="151"/>
      <c r="K111" s="151"/>
      <c r="L111" s="151"/>
      <c r="M111" s="151"/>
      <c r="N111" s="139"/>
      <c r="O111" s="139"/>
      <c r="P111" s="139"/>
      <c r="Q111" s="139"/>
      <c r="R111" s="139"/>
      <c r="S111" s="139"/>
      <c r="T111" s="140"/>
      <c r="U111" s="13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 t="s">
        <v>202</v>
      </c>
      <c r="AF111" s="129">
        <v>0</v>
      </c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</row>
    <row r="112" spans="1:60" outlineLevel="1" x14ac:dyDescent="0.2">
      <c r="A112" s="130"/>
      <c r="B112" s="137"/>
      <c r="C112" s="168" t="s">
        <v>311</v>
      </c>
      <c r="D112" s="141"/>
      <c r="E112" s="147">
        <v>2.2400000000000002</v>
      </c>
      <c r="F112" s="151"/>
      <c r="G112" s="151"/>
      <c r="H112" s="151"/>
      <c r="I112" s="151"/>
      <c r="J112" s="151"/>
      <c r="K112" s="151"/>
      <c r="L112" s="151"/>
      <c r="M112" s="151"/>
      <c r="N112" s="139"/>
      <c r="O112" s="139"/>
      <c r="P112" s="139"/>
      <c r="Q112" s="139"/>
      <c r="R112" s="139"/>
      <c r="S112" s="139"/>
      <c r="T112" s="140"/>
      <c r="U112" s="13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 t="s">
        <v>202</v>
      </c>
      <c r="AF112" s="129">
        <v>0</v>
      </c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</row>
    <row r="113" spans="1:60" outlineLevel="1" x14ac:dyDescent="0.2">
      <c r="A113" s="130"/>
      <c r="B113" s="137"/>
      <c r="C113" s="168" t="s">
        <v>312</v>
      </c>
      <c r="D113" s="141"/>
      <c r="E113" s="147">
        <v>1.28</v>
      </c>
      <c r="F113" s="151"/>
      <c r="G113" s="151"/>
      <c r="H113" s="151"/>
      <c r="I113" s="151"/>
      <c r="J113" s="151"/>
      <c r="K113" s="151"/>
      <c r="L113" s="151"/>
      <c r="M113" s="151"/>
      <c r="N113" s="139"/>
      <c r="O113" s="139"/>
      <c r="P113" s="139"/>
      <c r="Q113" s="139"/>
      <c r="R113" s="139"/>
      <c r="S113" s="139"/>
      <c r="T113" s="140"/>
      <c r="U113" s="13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 t="s">
        <v>202</v>
      </c>
      <c r="AF113" s="129">
        <v>0</v>
      </c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</row>
    <row r="114" spans="1:60" outlineLevel="1" x14ac:dyDescent="0.2">
      <c r="A114" s="130"/>
      <c r="B114" s="137"/>
      <c r="C114" s="168" t="s">
        <v>313</v>
      </c>
      <c r="D114" s="141"/>
      <c r="E114" s="147"/>
      <c r="F114" s="151"/>
      <c r="G114" s="151"/>
      <c r="H114" s="151"/>
      <c r="I114" s="151"/>
      <c r="J114" s="151"/>
      <c r="K114" s="151"/>
      <c r="L114" s="151"/>
      <c r="M114" s="151"/>
      <c r="N114" s="139"/>
      <c r="O114" s="139"/>
      <c r="P114" s="139"/>
      <c r="Q114" s="139"/>
      <c r="R114" s="139"/>
      <c r="S114" s="139"/>
      <c r="T114" s="140"/>
      <c r="U114" s="13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 t="s">
        <v>202</v>
      </c>
      <c r="AF114" s="129">
        <v>0</v>
      </c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</row>
    <row r="115" spans="1:60" outlineLevel="1" x14ac:dyDescent="0.2">
      <c r="A115" s="130"/>
      <c r="B115" s="137"/>
      <c r="C115" s="168" t="s">
        <v>314</v>
      </c>
      <c r="D115" s="141"/>
      <c r="E115" s="147">
        <v>4</v>
      </c>
      <c r="F115" s="151"/>
      <c r="G115" s="151"/>
      <c r="H115" s="151"/>
      <c r="I115" s="151"/>
      <c r="J115" s="151"/>
      <c r="K115" s="151"/>
      <c r="L115" s="151"/>
      <c r="M115" s="151"/>
      <c r="N115" s="139"/>
      <c r="O115" s="139"/>
      <c r="P115" s="139"/>
      <c r="Q115" s="139"/>
      <c r="R115" s="139"/>
      <c r="S115" s="139"/>
      <c r="T115" s="140"/>
      <c r="U115" s="13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 t="s">
        <v>202</v>
      </c>
      <c r="AF115" s="129">
        <v>0</v>
      </c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</row>
    <row r="116" spans="1:60" ht="22.5" outlineLevel="1" x14ac:dyDescent="0.2">
      <c r="A116" s="130">
        <v>24</v>
      </c>
      <c r="B116" s="137" t="s">
        <v>315</v>
      </c>
      <c r="C116" s="167" t="s">
        <v>316</v>
      </c>
      <c r="D116" s="139" t="s">
        <v>218</v>
      </c>
      <c r="E116" s="146">
        <v>4.8</v>
      </c>
      <c r="F116" s="237"/>
      <c r="G116" s="151">
        <f>F116*E116</f>
        <v>0</v>
      </c>
      <c r="H116" s="151">
        <v>0</v>
      </c>
      <c r="I116" s="151">
        <f>ROUND(E116*H116,2)</f>
        <v>0</v>
      </c>
      <c r="J116" s="151">
        <v>642</v>
      </c>
      <c r="K116" s="151">
        <f>ROUND(E116*J116,2)</f>
        <v>3081.6</v>
      </c>
      <c r="L116" s="151">
        <v>21</v>
      </c>
      <c r="M116" s="151">
        <f>G116*(1+L116/100)</f>
        <v>0</v>
      </c>
      <c r="N116" s="139">
        <v>5.1229999999999998E-2</v>
      </c>
      <c r="O116" s="139">
        <f>ROUND(E116*N116,5)</f>
        <v>0.24590000000000001</v>
      </c>
      <c r="P116" s="139">
        <v>0</v>
      </c>
      <c r="Q116" s="139">
        <f>ROUND(E116*P116,5)</f>
        <v>0</v>
      </c>
      <c r="R116" s="139"/>
      <c r="S116" s="139"/>
      <c r="T116" s="140">
        <v>0.90800000000000003</v>
      </c>
      <c r="U116" s="139">
        <f>ROUND(E116*T116,2)</f>
        <v>4.3600000000000003</v>
      </c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 t="s">
        <v>200</v>
      </c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</row>
    <row r="117" spans="1:60" outlineLevel="1" x14ac:dyDescent="0.2">
      <c r="A117" s="130"/>
      <c r="B117" s="137"/>
      <c r="C117" s="168" t="s">
        <v>317</v>
      </c>
      <c r="D117" s="141"/>
      <c r="E117" s="147">
        <v>4.7742000000000004</v>
      </c>
      <c r="F117" s="151"/>
      <c r="G117" s="151"/>
      <c r="H117" s="151"/>
      <c r="I117" s="151"/>
      <c r="J117" s="151"/>
      <c r="K117" s="151"/>
      <c r="L117" s="151"/>
      <c r="M117" s="151"/>
      <c r="N117" s="139"/>
      <c r="O117" s="139"/>
      <c r="P117" s="139"/>
      <c r="Q117" s="139"/>
      <c r="R117" s="139"/>
      <c r="S117" s="139"/>
      <c r="T117" s="140"/>
      <c r="U117" s="13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 t="s">
        <v>202</v>
      </c>
      <c r="AF117" s="129">
        <v>0</v>
      </c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</row>
    <row r="118" spans="1:60" outlineLevel="1" x14ac:dyDescent="0.2">
      <c r="A118" s="130"/>
      <c r="B118" s="137"/>
      <c r="C118" s="168" t="s">
        <v>318</v>
      </c>
      <c r="D118" s="141"/>
      <c r="E118" s="147">
        <v>2.57999999999994E-2</v>
      </c>
      <c r="F118" s="151"/>
      <c r="G118" s="151"/>
      <c r="H118" s="151"/>
      <c r="I118" s="151"/>
      <c r="J118" s="151"/>
      <c r="K118" s="151"/>
      <c r="L118" s="151"/>
      <c r="M118" s="151"/>
      <c r="N118" s="139"/>
      <c r="O118" s="139"/>
      <c r="P118" s="139"/>
      <c r="Q118" s="139"/>
      <c r="R118" s="139"/>
      <c r="S118" s="139"/>
      <c r="T118" s="140"/>
      <c r="U118" s="13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 t="s">
        <v>202</v>
      </c>
      <c r="AF118" s="129">
        <v>0</v>
      </c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</row>
    <row r="119" spans="1:60" outlineLevel="1" x14ac:dyDescent="0.2">
      <c r="A119" s="130">
        <v>25</v>
      </c>
      <c r="B119" s="137" t="s">
        <v>319</v>
      </c>
      <c r="C119" s="167" t="s">
        <v>320</v>
      </c>
      <c r="D119" s="139" t="s">
        <v>218</v>
      </c>
      <c r="E119" s="146">
        <v>4.8</v>
      </c>
      <c r="F119" s="237"/>
      <c r="G119" s="151">
        <f>F119*E119</f>
        <v>0</v>
      </c>
      <c r="H119" s="151">
        <v>0</v>
      </c>
      <c r="I119" s="151">
        <f>ROUND(E119*H119,2)</f>
        <v>0</v>
      </c>
      <c r="J119" s="151">
        <v>262</v>
      </c>
      <c r="K119" s="151">
        <f>ROUND(E119*J119,2)</f>
        <v>1257.5999999999999</v>
      </c>
      <c r="L119" s="151">
        <v>21</v>
      </c>
      <c r="M119" s="151">
        <f>G119*(1+L119/100)</f>
        <v>0</v>
      </c>
      <c r="N119" s="139">
        <v>7.2999999999999996E-4</v>
      </c>
      <c r="O119" s="139">
        <f>ROUND(E119*N119,5)</f>
        <v>3.5000000000000001E-3</v>
      </c>
      <c r="P119" s="139">
        <v>0</v>
      </c>
      <c r="Q119" s="139">
        <f>ROUND(E119*P119,5)</f>
        <v>0</v>
      </c>
      <c r="R119" s="139"/>
      <c r="S119" s="139"/>
      <c r="T119" s="140">
        <v>0.33</v>
      </c>
      <c r="U119" s="139">
        <f>ROUND(E119*T119,2)</f>
        <v>1.58</v>
      </c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 t="s">
        <v>200</v>
      </c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</row>
    <row r="120" spans="1:60" outlineLevel="1" x14ac:dyDescent="0.2">
      <c r="A120" s="130">
        <v>26</v>
      </c>
      <c r="B120" s="137" t="s">
        <v>321</v>
      </c>
      <c r="C120" s="167" t="s">
        <v>322</v>
      </c>
      <c r="D120" s="139" t="s">
        <v>218</v>
      </c>
      <c r="E120" s="146">
        <v>5.5</v>
      </c>
      <c r="F120" s="237"/>
      <c r="G120" s="151">
        <f>F120*E120</f>
        <v>0</v>
      </c>
      <c r="H120" s="151">
        <v>44</v>
      </c>
      <c r="I120" s="151">
        <f>ROUND(E120*H120,2)</f>
        <v>242</v>
      </c>
      <c r="J120" s="151">
        <v>0</v>
      </c>
      <c r="K120" s="151">
        <f>ROUND(E120*J120,2)</f>
        <v>0</v>
      </c>
      <c r="L120" s="151">
        <v>21</v>
      </c>
      <c r="M120" s="151">
        <f>G120*(1+L120/100)</f>
        <v>0</v>
      </c>
      <c r="N120" s="139">
        <v>4.6999999999999999E-4</v>
      </c>
      <c r="O120" s="139">
        <f>ROUND(E120*N120,5)</f>
        <v>2.5899999999999999E-3</v>
      </c>
      <c r="P120" s="139">
        <v>0</v>
      </c>
      <c r="Q120" s="139">
        <f>ROUND(E120*P120,5)</f>
        <v>0</v>
      </c>
      <c r="R120" s="139"/>
      <c r="S120" s="139"/>
      <c r="T120" s="140">
        <v>0</v>
      </c>
      <c r="U120" s="139">
        <f>ROUND(E120*T120,2)</f>
        <v>0</v>
      </c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 t="s">
        <v>286</v>
      </c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</row>
    <row r="121" spans="1:60" outlineLevel="1" x14ac:dyDescent="0.2">
      <c r="A121" s="130"/>
      <c r="B121" s="137"/>
      <c r="C121" s="168" t="s">
        <v>323</v>
      </c>
      <c r="D121" s="141"/>
      <c r="E121" s="147">
        <v>5.28</v>
      </c>
      <c r="F121" s="151"/>
      <c r="G121" s="151"/>
      <c r="H121" s="151"/>
      <c r="I121" s="151"/>
      <c r="J121" s="151"/>
      <c r="K121" s="151"/>
      <c r="L121" s="151"/>
      <c r="M121" s="151"/>
      <c r="N121" s="139"/>
      <c r="O121" s="139"/>
      <c r="P121" s="139"/>
      <c r="Q121" s="139"/>
      <c r="R121" s="139"/>
      <c r="S121" s="139"/>
      <c r="T121" s="140"/>
      <c r="U121" s="13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 t="s">
        <v>202</v>
      </c>
      <c r="AF121" s="129">
        <v>0</v>
      </c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</row>
    <row r="122" spans="1:60" outlineLevel="1" x14ac:dyDescent="0.2">
      <c r="A122" s="130"/>
      <c r="B122" s="137"/>
      <c r="C122" s="168" t="s">
        <v>324</v>
      </c>
      <c r="D122" s="141"/>
      <c r="E122" s="147">
        <v>0.22</v>
      </c>
      <c r="F122" s="151"/>
      <c r="G122" s="151"/>
      <c r="H122" s="151"/>
      <c r="I122" s="151"/>
      <c r="J122" s="151"/>
      <c r="K122" s="151"/>
      <c r="L122" s="151"/>
      <c r="M122" s="151"/>
      <c r="N122" s="139"/>
      <c r="O122" s="139"/>
      <c r="P122" s="139"/>
      <c r="Q122" s="139"/>
      <c r="R122" s="139"/>
      <c r="S122" s="139"/>
      <c r="T122" s="140"/>
      <c r="U122" s="13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 t="s">
        <v>202</v>
      </c>
      <c r="AF122" s="129">
        <v>0</v>
      </c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</row>
    <row r="123" spans="1:60" outlineLevel="1" x14ac:dyDescent="0.2">
      <c r="A123" s="130">
        <v>27</v>
      </c>
      <c r="B123" s="137" t="s">
        <v>325</v>
      </c>
      <c r="C123" s="167" t="s">
        <v>326</v>
      </c>
      <c r="D123" s="139" t="s">
        <v>246</v>
      </c>
      <c r="E123" s="146">
        <v>8.8000000000000007</v>
      </c>
      <c r="F123" s="237"/>
      <c r="G123" s="151">
        <f>F123*E123</f>
        <v>0</v>
      </c>
      <c r="H123" s="151">
        <v>0</v>
      </c>
      <c r="I123" s="151">
        <f>ROUND(E123*H123,2)</f>
        <v>0</v>
      </c>
      <c r="J123" s="151">
        <v>303</v>
      </c>
      <c r="K123" s="151">
        <f>ROUND(E123*J123,2)</f>
        <v>2666.4</v>
      </c>
      <c r="L123" s="151">
        <v>21</v>
      </c>
      <c r="M123" s="151">
        <f>G123*(1+L123/100)</f>
        <v>0</v>
      </c>
      <c r="N123" s="139">
        <v>1.5339999999999999E-2</v>
      </c>
      <c r="O123" s="139">
        <f>ROUND(E123*N123,5)</f>
        <v>0.13499</v>
      </c>
      <c r="P123" s="139">
        <v>0</v>
      </c>
      <c r="Q123" s="139">
        <f>ROUND(E123*P123,5)</f>
        <v>0</v>
      </c>
      <c r="R123" s="139"/>
      <c r="S123" s="139"/>
      <c r="T123" s="140">
        <v>0.41499999999999998</v>
      </c>
      <c r="U123" s="139">
        <f>ROUND(E123*T123,2)</f>
        <v>3.65</v>
      </c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 t="s">
        <v>200</v>
      </c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</row>
    <row r="124" spans="1:60" outlineLevel="1" x14ac:dyDescent="0.2">
      <c r="A124" s="130"/>
      <c r="B124" s="137"/>
      <c r="C124" s="168" t="s">
        <v>327</v>
      </c>
      <c r="D124" s="141"/>
      <c r="E124" s="147">
        <v>8.8000000000000007</v>
      </c>
      <c r="F124" s="151"/>
      <c r="G124" s="151"/>
      <c r="H124" s="151"/>
      <c r="I124" s="151"/>
      <c r="J124" s="151"/>
      <c r="K124" s="151"/>
      <c r="L124" s="151"/>
      <c r="M124" s="151"/>
      <c r="N124" s="139"/>
      <c r="O124" s="139"/>
      <c r="P124" s="139"/>
      <c r="Q124" s="139"/>
      <c r="R124" s="139"/>
      <c r="S124" s="139"/>
      <c r="T124" s="140"/>
      <c r="U124" s="13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 t="s">
        <v>202</v>
      </c>
      <c r="AF124" s="129">
        <v>0</v>
      </c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</row>
    <row r="125" spans="1:60" ht="22.5" outlineLevel="1" x14ac:dyDescent="0.2">
      <c r="A125" s="130">
        <v>28</v>
      </c>
      <c r="B125" s="137" t="s">
        <v>328</v>
      </c>
      <c r="C125" s="167" t="s">
        <v>329</v>
      </c>
      <c r="D125" s="139" t="s">
        <v>218</v>
      </c>
      <c r="E125" s="146">
        <v>18</v>
      </c>
      <c r="F125" s="237"/>
      <c r="G125" s="151">
        <f>F125*E125</f>
        <v>0</v>
      </c>
      <c r="H125" s="151">
        <v>0</v>
      </c>
      <c r="I125" s="151">
        <f>ROUND(E125*H125,2)</f>
        <v>0</v>
      </c>
      <c r="J125" s="151">
        <v>248</v>
      </c>
      <c r="K125" s="151">
        <f>ROUND(E125*J125,2)</f>
        <v>4464</v>
      </c>
      <c r="L125" s="151">
        <v>21</v>
      </c>
      <c r="M125" s="151">
        <f>G125*(1+L125/100)</f>
        <v>0</v>
      </c>
      <c r="N125" s="139">
        <v>1.5740000000000001E-2</v>
      </c>
      <c r="O125" s="139">
        <f>ROUND(E125*N125,5)</f>
        <v>0.28332000000000002</v>
      </c>
      <c r="P125" s="139">
        <v>0</v>
      </c>
      <c r="Q125" s="139">
        <f>ROUND(E125*P125,5)</f>
        <v>0</v>
      </c>
      <c r="R125" s="139"/>
      <c r="S125" s="139"/>
      <c r="T125" s="140">
        <v>0.33481</v>
      </c>
      <c r="U125" s="139">
        <f>ROUND(E125*T125,2)</f>
        <v>6.03</v>
      </c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 t="s">
        <v>200</v>
      </c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</row>
    <row r="126" spans="1:60" outlineLevel="1" x14ac:dyDescent="0.2">
      <c r="A126" s="130"/>
      <c r="B126" s="137"/>
      <c r="C126" s="219" t="s">
        <v>670</v>
      </c>
      <c r="D126" s="220"/>
      <c r="E126" s="221"/>
      <c r="F126" s="222"/>
      <c r="G126" s="223"/>
      <c r="H126" s="151"/>
      <c r="I126" s="151"/>
      <c r="J126" s="151"/>
      <c r="K126" s="151"/>
      <c r="L126" s="151"/>
      <c r="M126" s="151"/>
      <c r="N126" s="139"/>
      <c r="O126" s="139"/>
      <c r="P126" s="139"/>
      <c r="Q126" s="139"/>
      <c r="R126" s="139"/>
      <c r="S126" s="139"/>
      <c r="T126" s="140"/>
      <c r="U126" s="13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 t="s">
        <v>248</v>
      </c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32" t="str">
        <f>C126</f>
        <v>předpokládá se doplnění vnitřních omítek stěn trassvápennou omítkou</v>
      </c>
      <c r="BB126" s="129"/>
      <c r="BC126" s="129"/>
      <c r="BD126" s="129"/>
      <c r="BE126" s="129"/>
      <c r="BF126" s="129"/>
      <c r="BG126" s="129"/>
      <c r="BH126" s="129"/>
    </row>
    <row r="127" spans="1:60" outlineLevel="1" x14ac:dyDescent="0.2">
      <c r="A127" s="130"/>
      <c r="B127" s="137"/>
      <c r="C127" s="219" t="s">
        <v>330</v>
      </c>
      <c r="D127" s="220"/>
      <c r="E127" s="221"/>
      <c r="F127" s="222"/>
      <c r="G127" s="223"/>
      <c r="H127" s="151"/>
      <c r="I127" s="151"/>
      <c r="J127" s="151"/>
      <c r="K127" s="151"/>
      <c r="L127" s="151"/>
      <c r="M127" s="151"/>
      <c r="N127" s="139"/>
      <c r="O127" s="139"/>
      <c r="P127" s="139"/>
      <c r="Q127" s="139"/>
      <c r="R127" s="139"/>
      <c r="S127" s="139"/>
      <c r="T127" s="140"/>
      <c r="U127" s="13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 t="s">
        <v>248</v>
      </c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32" t="str">
        <f>C127</f>
        <v>cca 600 mm nad podlahou ze 100%, tj. 4,8 m2 + doplnění omítek parapetů, tj. cca 0,3 m2</v>
      </c>
      <c r="BB127" s="129"/>
      <c r="BC127" s="129"/>
      <c r="BD127" s="129"/>
      <c r="BE127" s="129"/>
      <c r="BF127" s="129"/>
      <c r="BG127" s="129"/>
      <c r="BH127" s="129"/>
    </row>
    <row r="128" spans="1:60" outlineLevel="1" x14ac:dyDescent="0.2">
      <c r="A128" s="130"/>
      <c r="B128" s="137"/>
      <c r="C128" s="171" t="s">
        <v>251</v>
      </c>
      <c r="D128" s="145"/>
      <c r="E128" s="150"/>
      <c r="F128" s="153"/>
      <c r="G128" s="153"/>
      <c r="H128" s="151"/>
      <c r="I128" s="151"/>
      <c r="J128" s="151"/>
      <c r="K128" s="151"/>
      <c r="L128" s="151"/>
      <c r="M128" s="151"/>
      <c r="N128" s="139"/>
      <c r="O128" s="139"/>
      <c r="P128" s="139"/>
      <c r="Q128" s="139"/>
      <c r="R128" s="139"/>
      <c r="S128" s="139"/>
      <c r="T128" s="140"/>
      <c r="U128" s="13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 t="s">
        <v>248</v>
      </c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</row>
    <row r="129" spans="1:60" outlineLevel="1" x14ac:dyDescent="0.2">
      <c r="A129" s="130"/>
      <c r="B129" s="137"/>
      <c r="C129" s="219" t="s">
        <v>331</v>
      </c>
      <c r="D129" s="220"/>
      <c r="E129" s="221"/>
      <c r="F129" s="222"/>
      <c r="G129" s="223"/>
      <c r="H129" s="151"/>
      <c r="I129" s="151"/>
      <c r="J129" s="151"/>
      <c r="K129" s="151"/>
      <c r="L129" s="151"/>
      <c r="M129" s="151"/>
      <c r="N129" s="139"/>
      <c r="O129" s="139"/>
      <c r="P129" s="139"/>
      <c r="Q129" s="139"/>
      <c r="R129" s="139"/>
      <c r="S129" s="139"/>
      <c r="T129" s="140"/>
      <c r="U129" s="13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 t="s">
        <v>248</v>
      </c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32" t="str">
        <f>C129</f>
        <v>pro doplnění je uvedena celá plocha stěn s tím, že se budou doplňovat do 30% této plochy</v>
      </c>
      <c r="BB129" s="129"/>
      <c r="BC129" s="129"/>
      <c r="BD129" s="129"/>
      <c r="BE129" s="129"/>
      <c r="BF129" s="129"/>
      <c r="BG129" s="129"/>
      <c r="BH129" s="129"/>
    </row>
    <row r="130" spans="1:60" outlineLevel="1" x14ac:dyDescent="0.2">
      <c r="A130" s="130"/>
      <c r="B130" s="137"/>
      <c r="C130" s="168" t="s">
        <v>332</v>
      </c>
      <c r="D130" s="141"/>
      <c r="E130" s="147"/>
      <c r="F130" s="151"/>
      <c r="G130" s="151"/>
      <c r="H130" s="151"/>
      <c r="I130" s="151"/>
      <c r="J130" s="151"/>
      <c r="K130" s="151"/>
      <c r="L130" s="151"/>
      <c r="M130" s="151"/>
      <c r="N130" s="139"/>
      <c r="O130" s="139"/>
      <c r="P130" s="139"/>
      <c r="Q130" s="139"/>
      <c r="R130" s="139"/>
      <c r="S130" s="139"/>
      <c r="T130" s="140"/>
      <c r="U130" s="13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 t="s">
        <v>202</v>
      </c>
      <c r="AF130" s="129">
        <v>0</v>
      </c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</row>
    <row r="131" spans="1:60" outlineLevel="1" x14ac:dyDescent="0.2">
      <c r="A131" s="130"/>
      <c r="B131" s="137"/>
      <c r="C131" s="168" t="s">
        <v>333</v>
      </c>
      <c r="D131" s="141"/>
      <c r="E131" s="147">
        <v>20.102</v>
      </c>
      <c r="F131" s="151"/>
      <c r="G131" s="151"/>
      <c r="H131" s="151"/>
      <c r="I131" s="151"/>
      <c r="J131" s="151"/>
      <c r="K131" s="151"/>
      <c r="L131" s="151"/>
      <c r="M131" s="151"/>
      <c r="N131" s="139"/>
      <c r="O131" s="139"/>
      <c r="P131" s="139"/>
      <c r="Q131" s="139"/>
      <c r="R131" s="139"/>
      <c r="S131" s="139"/>
      <c r="T131" s="140"/>
      <c r="U131" s="13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 t="s">
        <v>202</v>
      </c>
      <c r="AF131" s="129">
        <v>0</v>
      </c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</row>
    <row r="132" spans="1:60" outlineLevel="1" x14ac:dyDescent="0.2">
      <c r="A132" s="130"/>
      <c r="B132" s="137"/>
      <c r="C132" s="168" t="s">
        <v>334</v>
      </c>
      <c r="D132" s="141"/>
      <c r="E132" s="147">
        <v>-0.55800000000000005</v>
      </c>
      <c r="F132" s="151"/>
      <c r="G132" s="151"/>
      <c r="H132" s="151"/>
      <c r="I132" s="151"/>
      <c r="J132" s="151"/>
      <c r="K132" s="151"/>
      <c r="L132" s="151"/>
      <c r="M132" s="151"/>
      <c r="N132" s="139"/>
      <c r="O132" s="139"/>
      <c r="P132" s="139"/>
      <c r="Q132" s="139"/>
      <c r="R132" s="139"/>
      <c r="S132" s="139"/>
      <c r="T132" s="140"/>
      <c r="U132" s="13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 t="s">
        <v>202</v>
      </c>
      <c r="AF132" s="129">
        <v>0</v>
      </c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</row>
    <row r="133" spans="1:60" outlineLevel="1" x14ac:dyDescent="0.2">
      <c r="A133" s="130"/>
      <c r="B133" s="137"/>
      <c r="C133" s="168" t="s">
        <v>335</v>
      </c>
      <c r="D133" s="141"/>
      <c r="E133" s="147">
        <v>-1.6512</v>
      </c>
      <c r="F133" s="151"/>
      <c r="G133" s="151"/>
      <c r="H133" s="151"/>
      <c r="I133" s="151"/>
      <c r="J133" s="151"/>
      <c r="K133" s="151"/>
      <c r="L133" s="151"/>
      <c r="M133" s="151"/>
      <c r="N133" s="139"/>
      <c r="O133" s="139"/>
      <c r="P133" s="139"/>
      <c r="Q133" s="139"/>
      <c r="R133" s="139"/>
      <c r="S133" s="139"/>
      <c r="T133" s="140"/>
      <c r="U133" s="13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 t="s">
        <v>202</v>
      </c>
      <c r="AF133" s="129">
        <v>0</v>
      </c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</row>
    <row r="134" spans="1:60" outlineLevel="1" x14ac:dyDescent="0.2">
      <c r="A134" s="130"/>
      <c r="B134" s="137"/>
      <c r="C134" s="168" t="s">
        <v>336</v>
      </c>
      <c r="D134" s="141"/>
      <c r="E134" s="147">
        <v>-0.21190000000000001</v>
      </c>
      <c r="F134" s="151"/>
      <c r="G134" s="151"/>
      <c r="H134" s="151"/>
      <c r="I134" s="151"/>
      <c r="J134" s="151"/>
      <c r="K134" s="151"/>
      <c r="L134" s="151"/>
      <c r="M134" s="151"/>
      <c r="N134" s="139"/>
      <c r="O134" s="139"/>
      <c r="P134" s="139"/>
      <c r="Q134" s="139"/>
      <c r="R134" s="139"/>
      <c r="S134" s="139"/>
      <c r="T134" s="140"/>
      <c r="U134" s="13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 t="s">
        <v>202</v>
      </c>
      <c r="AF134" s="129">
        <v>0</v>
      </c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</row>
    <row r="135" spans="1:60" outlineLevel="1" x14ac:dyDescent="0.2">
      <c r="A135" s="130"/>
      <c r="B135" s="137"/>
      <c r="C135" s="169" t="s">
        <v>214</v>
      </c>
      <c r="D135" s="142"/>
      <c r="E135" s="148">
        <v>17.680900000000001</v>
      </c>
      <c r="F135" s="151"/>
      <c r="G135" s="151"/>
      <c r="H135" s="151"/>
      <c r="I135" s="151"/>
      <c r="J135" s="151"/>
      <c r="K135" s="151"/>
      <c r="L135" s="151"/>
      <c r="M135" s="151"/>
      <c r="N135" s="139"/>
      <c r="O135" s="139"/>
      <c r="P135" s="139"/>
      <c r="Q135" s="139"/>
      <c r="R135" s="139"/>
      <c r="S135" s="139"/>
      <c r="T135" s="140"/>
      <c r="U135" s="13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 t="s">
        <v>202</v>
      </c>
      <c r="AF135" s="129">
        <v>1</v>
      </c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</row>
    <row r="136" spans="1:60" outlineLevel="1" x14ac:dyDescent="0.2">
      <c r="A136" s="130"/>
      <c r="B136" s="137"/>
      <c r="C136" s="168" t="s">
        <v>337</v>
      </c>
      <c r="D136" s="141"/>
      <c r="E136" s="147">
        <v>0.319099999999999</v>
      </c>
      <c r="F136" s="151"/>
      <c r="G136" s="151"/>
      <c r="H136" s="151"/>
      <c r="I136" s="151"/>
      <c r="J136" s="151"/>
      <c r="K136" s="151"/>
      <c r="L136" s="151"/>
      <c r="M136" s="151"/>
      <c r="N136" s="139"/>
      <c r="O136" s="139"/>
      <c r="P136" s="139"/>
      <c r="Q136" s="139"/>
      <c r="R136" s="139"/>
      <c r="S136" s="139"/>
      <c r="T136" s="140"/>
      <c r="U136" s="13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 t="s">
        <v>202</v>
      </c>
      <c r="AF136" s="129">
        <v>0</v>
      </c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</row>
    <row r="137" spans="1:60" ht="22.5" outlineLevel="1" x14ac:dyDescent="0.2">
      <c r="A137" s="130">
        <v>29</v>
      </c>
      <c r="B137" s="137" t="s">
        <v>338</v>
      </c>
      <c r="C137" s="167" t="s">
        <v>339</v>
      </c>
      <c r="D137" s="139" t="s">
        <v>218</v>
      </c>
      <c r="E137" s="146">
        <v>18</v>
      </c>
      <c r="F137" s="237"/>
      <c r="G137" s="151">
        <f>F137*E137</f>
        <v>0</v>
      </c>
      <c r="H137" s="151">
        <v>0</v>
      </c>
      <c r="I137" s="151">
        <f>ROUND(E137*H137,2)</f>
        <v>0</v>
      </c>
      <c r="J137" s="151">
        <v>204</v>
      </c>
      <c r="K137" s="151">
        <f>ROUND(E137*J137,2)</f>
        <v>3672</v>
      </c>
      <c r="L137" s="151">
        <v>21</v>
      </c>
      <c r="M137" s="151">
        <f>G137*(1+L137/100)</f>
        <v>0</v>
      </c>
      <c r="N137" s="139">
        <v>6.3499999999999997E-3</v>
      </c>
      <c r="O137" s="139">
        <f>ROUND(E137*N137,5)</f>
        <v>0.1143</v>
      </c>
      <c r="P137" s="139">
        <v>0</v>
      </c>
      <c r="Q137" s="139">
        <f>ROUND(E137*P137,5)</f>
        <v>0</v>
      </c>
      <c r="R137" s="139"/>
      <c r="S137" s="139"/>
      <c r="T137" s="140">
        <v>0.31900000000000001</v>
      </c>
      <c r="U137" s="139">
        <f>ROUND(E137*T137,2)</f>
        <v>5.74</v>
      </c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 t="s">
        <v>200</v>
      </c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</row>
    <row r="138" spans="1:60" outlineLevel="1" x14ac:dyDescent="0.2">
      <c r="A138" s="130"/>
      <c r="B138" s="137"/>
      <c r="C138" s="168" t="s">
        <v>340</v>
      </c>
      <c r="D138" s="141"/>
      <c r="E138" s="147"/>
      <c r="F138" s="151"/>
      <c r="G138" s="151"/>
      <c r="H138" s="151"/>
      <c r="I138" s="151"/>
      <c r="J138" s="151"/>
      <c r="K138" s="151"/>
      <c r="L138" s="151"/>
      <c r="M138" s="151"/>
      <c r="N138" s="139"/>
      <c r="O138" s="139"/>
      <c r="P138" s="139"/>
      <c r="Q138" s="139"/>
      <c r="R138" s="139"/>
      <c r="S138" s="139"/>
      <c r="T138" s="140"/>
      <c r="U138" s="13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 t="s">
        <v>202</v>
      </c>
      <c r="AF138" s="129">
        <v>0</v>
      </c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</row>
    <row r="139" spans="1:60" outlineLevel="1" x14ac:dyDescent="0.2">
      <c r="A139" s="130"/>
      <c r="B139" s="137"/>
      <c r="C139" s="168" t="s">
        <v>341</v>
      </c>
      <c r="D139" s="141"/>
      <c r="E139" s="147">
        <v>18</v>
      </c>
      <c r="F139" s="151"/>
      <c r="G139" s="151"/>
      <c r="H139" s="151"/>
      <c r="I139" s="151"/>
      <c r="J139" s="151"/>
      <c r="K139" s="151"/>
      <c r="L139" s="151"/>
      <c r="M139" s="151"/>
      <c r="N139" s="139"/>
      <c r="O139" s="139"/>
      <c r="P139" s="139"/>
      <c r="Q139" s="139"/>
      <c r="R139" s="139"/>
      <c r="S139" s="139"/>
      <c r="T139" s="140"/>
      <c r="U139" s="13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 t="s">
        <v>202</v>
      </c>
      <c r="AF139" s="129">
        <v>0</v>
      </c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</row>
    <row r="140" spans="1:60" x14ac:dyDescent="0.2">
      <c r="A140" s="131" t="s">
        <v>195</v>
      </c>
      <c r="B140" s="138" t="s">
        <v>136</v>
      </c>
      <c r="C140" s="170" t="s">
        <v>137</v>
      </c>
      <c r="D140" s="143"/>
      <c r="E140" s="149"/>
      <c r="F140" s="152"/>
      <c r="G140" s="152">
        <f>SUMIF(AE141:AE177,"&lt;&gt;NOR",G141:G177)</f>
        <v>0</v>
      </c>
      <c r="H140" s="152"/>
      <c r="I140" s="152">
        <f>SUM(I141:I177)</f>
        <v>0</v>
      </c>
      <c r="J140" s="152"/>
      <c r="K140" s="152">
        <f>SUM(K141:K177)</f>
        <v>39188.720000000001</v>
      </c>
      <c r="L140" s="152"/>
      <c r="M140" s="152">
        <f>SUM(M141:M177)</f>
        <v>0</v>
      </c>
      <c r="N140" s="143"/>
      <c r="O140" s="143">
        <f>SUM(O141:O177)</f>
        <v>1.1735499999999999</v>
      </c>
      <c r="P140" s="143"/>
      <c r="Q140" s="143">
        <f>SUM(Q141:Q177)</f>
        <v>0</v>
      </c>
      <c r="R140" s="143"/>
      <c r="S140" s="143"/>
      <c r="T140" s="144"/>
      <c r="U140" s="143">
        <f>SUM(U141:U177)</f>
        <v>45.2</v>
      </c>
      <c r="AE140" t="s">
        <v>196</v>
      </c>
    </row>
    <row r="141" spans="1:60" outlineLevel="1" x14ac:dyDescent="0.2">
      <c r="A141" s="130">
        <v>30</v>
      </c>
      <c r="B141" s="137" t="s">
        <v>342</v>
      </c>
      <c r="C141" s="167" t="s">
        <v>343</v>
      </c>
      <c r="D141" s="139" t="s">
        <v>218</v>
      </c>
      <c r="E141" s="146">
        <v>29</v>
      </c>
      <c r="F141" s="237"/>
      <c r="G141" s="151">
        <f>F141*E141</f>
        <v>0</v>
      </c>
      <c r="H141" s="151">
        <v>0</v>
      </c>
      <c r="I141" s="151">
        <f>ROUND(E141*H141,2)</f>
        <v>0</v>
      </c>
      <c r="J141" s="151">
        <v>76</v>
      </c>
      <c r="K141" s="151">
        <f>ROUND(E141*J141,2)</f>
        <v>2204</v>
      </c>
      <c r="L141" s="151">
        <v>21</v>
      </c>
      <c r="M141" s="151">
        <f>G141*(1+L141/100)</f>
        <v>0</v>
      </c>
      <c r="N141" s="139">
        <v>2.0000000000000002E-5</v>
      </c>
      <c r="O141" s="139">
        <f>ROUND(E141*N141,5)</f>
        <v>5.8E-4</v>
      </c>
      <c r="P141" s="139">
        <v>0</v>
      </c>
      <c r="Q141" s="139">
        <f>ROUND(E141*P141,5)</f>
        <v>0</v>
      </c>
      <c r="R141" s="139"/>
      <c r="S141" s="139"/>
      <c r="T141" s="140">
        <v>0.11</v>
      </c>
      <c r="U141" s="139">
        <f>ROUND(E141*T141,2)</f>
        <v>3.19</v>
      </c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 t="s">
        <v>200</v>
      </c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</row>
    <row r="142" spans="1:60" outlineLevel="1" x14ac:dyDescent="0.2">
      <c r="A142" s="130"/>
      <c r="B142" s="137"/>
      <c r="C142" s="168" t="s">
        <v>344</v>
      </c>
      <c r="D142" s="141"/>
      <c r="E142" s="147"/>
      <c r="F142" s="151"/>
      <c r="G142" s="151"/>
      <c r="H142" s="151"/>
      <c r="I142" s="151"/>
      <c r="J142" s="151"/>
      <c r="K142" s="151"/>
      <c r="L142" s="151"/>
      <c r="M142" s="151"/>
      <c r="N142" s="139"/>
      <c r="O142" s="139"/>
      <c r="P142" s="139"/>
      <c r="Q142" s="139"/>
      <c r="R142" s="139"/>
      <c r="S142" s="139"/>
      <c r="T142" s="140"/>
      <c r="U142" s="13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 t="s">
        <v>202</v>
      </c>
      <c r="AF142" s="129">
        <v>0</v>
      </c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</row>
    <row r="143" spans="1:60" outlineLevel="1" x14ac:dyDescent="0.2">
      <c r="A143" s="130"/>
      <c r="B143" s="137"/>
      <c r="C143" s="168" t="s">
        <v>345</v>
      </c>
      <c r="D143" s="141"/>
      <c r="E143" s="147">
        <v>1.0149999999999999</v>
      </c>
      <c r="F143" s="151"/>
      <c r="G143" s="151"/>
      <c r="H143" s="151"/>
      <c r="I143" s="151"/>
      <c r="J143" s="151"/>
      <c r="K143" s="151"/>
      <c r="L143" s="151"/>
      <c r="M143" s="151"/>
      <c r="N143" s="139"/>
      <c r="O143" s="139"/>
      <c r="P143" s="139"/>
      <c r="Q143" s="139"/>
      <c r="R143" s="139"/>
      <c r="S143" s="139"/>
      <c r="T143" s="140"/>
      <c r="U143" s="13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 t="s">
        <v>202</v>
      </c>
      <c r="AF143" s="129">
        <v>0</v>
      </c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</row>
    <row r="144" spans="1:60" outlineLevel="1" x14ac:dyDescent="0.2">
      <c r="A144" s="130"/>
      <c r="B144" s="137"/>
      <c r="C144" s="168" t="s">
        <v>346</v>
      </c>
      <c r="D144" s="141"/>
      <c r="E144" s="147">
        <v>2.1</v>
      </c>
      <c r="F144" s="151"/>
      <c r="G144" s="151"/>
      <c r="H144" s="151"/>
      <c r="I144" s="151"/>
      <c r="J144" s="151"/>
      <c r="K144" s="151"/>
      <c r="L144" s="151"/>
      <c r="M144" s="151"/>
      <c r="N144" s="139"/>
      <c r="O144" s="139"/>
      <c r="P144" s="139"/>
      <c r="Q144" s="139"/>
      <c r="R144" s="139"/>
      <c r="S144" s="139"/>
      <c r="T144" s="140"/>
      <c r="U144" s="13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 t="s">
        <v>202</v>
      </c>
      <c r="AF144" s="129">
        <v>0</v>
      </c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</row>
    <row r="145" spans="1:60" outlineLevel="1" x14ac:dyDescent="0.2">
      <c r="A145" s="130"/>
      <c r="B145" s="137"/>
      <c r="C145" s="168" t="s">
        <v>347</v>
      </c>
      <c r="D145" s="141"/>
      <c r="E145" s="147">
        <v>2.7549999999999999</v>
      </c>
      <c r="F145" s="151"/>
      <c r="G145" s="151"/>
      <c r="H145" s="151"/>
      <c r="I145" s="151"/>
      <c r="J145" s="151"/>
      <c r="K145" s="151"/>
      <c r="L145" s="151"/>
      <c r="M145" s="151"/>
      <c r="N145" s="139"/>
      <c r="O145" s="139"/>
      <c r="P145" s="139"/>
      <c r="Q145" s="139"/>
      <c r="R145" s="139"/>
      <c r="S145" s="139"/>
      <c r="T145" s="140"/>
      <c r="U145" s="13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 t="s">
        <v>202</v>
      </c>
      <c r="AF145" s="129">
        <v>0</v>
      </c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</row>
    <row r="146" spans="1:60" outlineLevel="1" x14ac:dyDescent="0.2">
      <c r="A146" s="130"/>
      <c r="B146" s="137"/>
      <c r="C146" s="168" t="s">
        <v>348</v>
      </c>
      <c r="D146" s="141"/>
      <c r="E146" s="147">
        <v>-0.19600000000000001</v>
      </c>
      <c r="F146" s="151"/>
      <c r="G146" s="151"/>
      <c r="H146" s="151"/>
      <c r="I146" s="151"/>
      <c r="J146" s="151"/>
      <c r="K146" s="151"/>
      <c r="L146" s="151"/>
      <c r="M146" s="151"/>
      <c r="N146" s="139"/>
      <c r="O146" s="139"/>
      <c r="P146" s="139"/>
      <c r="Q146" s="139"/>
      <c r="R146" s="139"/>
      <c r="S146" s="139"/>
      <c r="T146" s="140"/>
      <c r="U146" s="13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 t="s">
        <v>202</v>
      </c>
      <c r="AF146" s="129">
        <v>0</v>
      </c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</row>
    <row r="147" spans="1:60" outlineLevel="1" x14ac:dyDescent="0.2">
      <c r="A147" s="130"/>
      <c r="B147" s="137"/>
      <c r="C147" s="169" t="s">
        <v>214</v>
      </c>
      <c r="D147" s="142"/>
      <c r="E147" s="148">
        <v>5.6740000000000004</v>
      </c>
      <c r="F147" s="151"/>
      <c r="G147" s="151"/>
      <c r="H147" s="151"/>
      <c r="I147" s="151"/>
      <c r="J147" s="151"/>
      <c r="K147" s="151"/>
      <c r="L147" s="151"/>
      <c r="M147" s="151"/>
      <c r="N147" s="139"/>
      <c r="O147" s="139"/>
      <c r="P147" s="139"/>
      <c r="Q147" s="139"/>
      <c r="R147" s="139"/>
      <c r="S147" s="139"/>
      <c r="T147" s="140"/>
      <c r="U147" s="13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 t="s">
        <v>202</v>
      </c>
      <c r="AF147" s="129">
        <v>1</v>
      </c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</row>
    <row r="148" spans="1:60" outlineLevel="1" x14ac:dyDescent="0.2">
      <c r="A148" s="130"/>
      <c r="B148" s="137"/>
      <c r="C148" s="168" t="s">
        <v>349</v>
      </c>
      <c r="D148" s="141"/>
      <c r="E148" s="147"/>
      <c r="F148" s="151"/>
      <c r="G148" s="151"/>
      <c r="H148" s="151"/>
      <c r="I148" s="151"/>
      <c r="J148" s="151"/>
      <c r="K148" s="151"/>
      <c r="L148" s="151"/>
      <c r="M148" s="151"/>
      <c r="N148" s="139"/>
      <c r="O148" s="139"/>
      <c r="P148" s="139"/>
      <c r="Q148" s="139"/>
      <c r="R148" s="139"/>
      <c r="S148" s="139"/>
      <c r="T148" s="140"/>
      <c r="U148" s="13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 t="s">
        <v>202</v>
      </c>
      <c r="AF148" s="129">
        <v>0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</row>
    <row r="149" spans="1:60" outlineLevel="1" x14ac:dyDescent="0.2">
      <c r="A149" s="130"/>
      <c r="B149" s="137"/>
      <c r="C149" s="168" t="s">
        <v>350</v>
      </c>
      <c r="D149" s="141"/>
      <c r="E149" s="147">
        <v>10.772399999999999</v>
      </c>
      <c r="F149" s="151"/>
      <c r="G149" s="151"/>
      <c r="H149" s="151"/>
      <c r="I149" s="151"/>
      <c r="J149" s="151"/>
      <c r="K149" s="151"/>
      <c r="L149" s="151"/>
      <c r="M149" s="151"/>
      <c r="N149" s="139"/>
      <c r="O149" s="139"/>
      <c r="P149" s="139"/>
      <c r="Q149" s="139"/>
      <c r="R149" s="139"/>
      <c r="S149" s="139"/>
      <c r="T149" s="140"/>
      <c r="U149" s="13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 t="s">
        <v>202</v>
      </c>
      <c r="AF149" s="129">
        <v>0</v>
      </c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</row>
    <row r="150" spans="1:60" outlineLevel="1" x14ac:dyDescent="0.2">
      <c r="A150" s="130"/>
      <c r="B150" s="137"/>
      <c r="C150" s="168" t="s">
        <v>351</v>
      </c>
      <c r="D150" s="141"/>
      <c r="E150" s="147">
        <v>10.9634</v>
      </c>
      <c r="F150" s="151"/>
      <c r="G150" s="151"/>
      <c r="H150" s="151"/>
      <c r="I150" s="151"/>
      <c r="J150" s="151"/>
      <c r="K150" s="151"/>
      <c r="L150" s="151"/>
      <c r="M150" s="151"/>
      <c r="N150" s="139"/>
      <c r="O150" s="139"/>
      <c r="P150" s="139"/>
      <c r="Q150" s="139"/>
      <c r="R150" s="139"/>
      <c r="S150" s="139"/>
      <c r="T150" s="140"/>
      <c r="U150" s="13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 t="s">
        <v>202</v>
      </c>
      <c r="AF150" s="129">
        <v>0</v>
      </c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</row>
    <row r="151" spans="1:60" outlineLevel="1" x14ac:dyDescent="0.2">
      <c r="A151" s="130"/>
      <c r="B151" s="137"/>
      <c r="C151" s="168" t="s">
        <v>352</v>
      </c>
      <c r="D151" s="141"/>
      <c r="E151" s="147">
        <v>-0.34200000000000003</v>
      </c>
      <c r="F151" s="151"/>
      <c r="G151" s="151"/>
      <c r="H151" s="151"/>
      <c r="I151" s="151"/>
      <c r="J151" s="151"/>
      <c r="K151" s="151"/>
      <c r="L151" s="151"/>
      <c r="M151" s="151"/>
      <c r="N151" s="139"/>
      <c r="O151" s="139"/>
      <c r="P151" s="139"/>
      <c r="Q151" s="139"/>
      <c r="R151" s="139"/>
      <c r="S151" s="139"/>
      <c r="T151" s="140"/>
      <c r="U151" s="13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 t="s">
        <v>202</v>
      </c>
      <c r="AF151" s="129">
        <v>0</v>
      </c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</row>
    <row r="152" spans="1:60" outlineLevel="1" x14ac:dyDescent="0.2">
      <c r="A152" s="130"/>
      <c r="B152" s="137"/>
      <c r="C152" s="168" t="s">
        <v>353</v>
      </c>
      <c r="D152" s="141"/>
      <c r="E152" s="147">
        <v>-0.7782</v>
      </c>
      <c r="F152" s="151"/>
      <c r="G152" s="151"/>
      <c r="H152" s="151"/>
      <c r="I152" s="151"/>
      <c r="J152" s="151"/>
      <c r="K152" s="151"/>
      <c r="L152" s="151"/>
      <c r="M152" s="151"/>
      <c r="N152" s="139"/>
      <c r="O152" s="139"/>
      <c r="P152" s="139"/>
      <c r="Q152" s="139"/>
      <c r="R152" s="139"/>
      <c r="S152" s="139"/>
      <c r="T152" s="140"/>
      <c r="U152" s="13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 t="s">
        <v>202</v>
      </c>
      <c r="AF152" s="129">
        <v>0</v>
      </c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</row>
    <row r="153" spans="1:60" outlineLevel="1" x14ac:dyDescent="0.2">
      <c r="A153" s="130"/>
      <c r="B153" s="137"/>
      <c r="C153" s="168" t="s">
        <v>354</v>
      </c>
      <c r="D153" s="141"/>
      <c r="E153" s="147">
        <v>-9.0300000000000005E-2</v>
      </c>
      <c r="F153" s="151"/>
      <c r="G153" s="151"/>
      <c r="H153" s="151"/>
      <c r="I153" s="151"/>
      <c r="J153" s="151"/>
      <c r="K153" s="151"/>
      <c r="L153" s="151"/>
      <c r="M153" s="151"/>
      <c r="N153" s="139"/>
      <c r="O153" s="139"/>
      <c r="P153" s="139"/>
      <c r="Q153" s="139"/>
      <c r="R153" s="139"/>
      <c r="S153" s="139"/>
      <c r="T153" s="140"/>
      <c r="U153" s="13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 t="s">
        <v>202</v>
      </c>
      <c r="AF153" s="129">
        <v>0</v>
      </c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</row>
    <row r="154" spans="1:60" outlineLevel="1" x14ac:dyDescent="0.2">
      <c r="A154" s="130"/>
      <c r="B154" s="137"/>
      <c r="C154" s="169" t="s">
        <v>214</v>
      </c>
      <c r="D154" s="142"/>
      <c r="E154" s="148">
        <v>20.525300000000001</v>
      </c>
      <c r="F154" s="151"/>
      <c r="G154" s="151"/>
      <c r="H154" s="151"/>
      <c r="I154" s="151"/>
      <c r="J154" s="151"/>
      <c r="K154" s="151"/>
      <c r="L154" s="151"/>
      <c r="M154" s="151"/>
      <c r="N154" s="139"/>
      <c r="O154" s="139"/>
      <c r="P154" s="139"/>
      <c r="Q154" s="139"/>
      <c r="R154" s="139"/>
      <c r="S154" s="139"/>
      <c r="T154" s="140"/>
      <c r="U154" s="13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 t="s">
        <v>202</v>
      </c>
      <c r="AF154" s="129">
        <v>1</v>
      </c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</row>
    <row r="155" spans="1:60" outlineLevel="1" x14ac:dyDescent="0.2">
      <c r="A155" s="130"/>
      <c r="B155" s="137"/>
      <c r="C155" s="168" t="s">
        <v>355</v>
      </c>
      <c r="D155" s="141"/>
      <c r="E155" s="147"/>
      <c r="F155" s="151"/>
      <c r="G155" s="151"/>
      <c r="H155" s="151"/>
      <c r="I155" s="151"/>
      <c r="J155" s="151"/>
      <c r="K155" s="151"/>
      <c r="L155" s="151"/>
      <c r="M155" s="151"/>
      <c r="N155" s="139"/>
      <c r="O155" s="139"/>
      <c r="P155" s="139"/>
      <c r="Q155" s="139"/>
      <c r="R155" s="139"/>
      <c r="S155" s="139"/>
      <c r="T155" s="140"/>
      <c r="U155" s="13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 t="s">
        <v>202</v>
      </c>
      <c r="AF155" s="129">
        <v>0</v>
      </c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</row>
    <row r="156" spans="1:60" outlineLevel="1" x14ac:dyDescent="0.2">
      <c r="A156" s="130"/>
      <c r="B156" s="137"/>
      <c r="C156" s="168" t="s">
        <v>356</v>
      </c>
      <c r="D156" s="141"/>
      <c r="E156" s="147">
        <v>1.1599999999999999</v>
      </c>
      <c r="F156" s="151"/>
      <c r="G156" s="151"/>
      <c r="H156" s="151"/>
      <c r="I156" s="151"/>
      <c r="J156" s="151"/>
      <c r="K156" s="151"/>
      <c r="L156" s="151"/>
      <c r="M156" s="151"/>
      <c r="N156" s="139"/>
      <c r="O156" s="139"/>
      <c r="P156" s="139"/>
      <c r="Q156" s="139"/>
      <c r="R156" s="139"/>
      <c r="S156" s="139"/>
      <c r="T156" s="140"/>
      <c r="U156" s="13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 t="s">
        <v>202</v>
      </c>
      <c r="AF156" s="129">
        <v>0</v>
      </c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</row>
    <row r="157" spans="1:60" outlineLevel="1" x14ac:dyDescent="0.2">
      <c r="A157" s="130"/>
      <c r="B157" s="137"/>
      <c r="C157" s="168" t="s">
        <v>357</v>
      </c>
      <c r="D157" s="141"/>
      <c r="E157" s="147">
        <v>1.2</v>
      </c>
      <c r="F157" s="151"/>
      <c r="G157" s="151"/>
      <c r="H157" s="151"/>
      <c r="I157" s="151"/>
      <c r="J157" s="151"/>
      <c r="K157" s="151"/>
      <c r="L157" s="151"/>
      <c r="M157" s="151"/>
      <c r="N157" s="139"/>
      <c r="O157" s="139"/>
      <c r="P157" s="139"/>
      <c r="Q157" s="139"/>
      <c r="R157" s="139"/>
      <c r="S157" s="139"/>
      <c r="T157" s="140"/>
      <c r="U157" s="13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 t="s">
        <v>202</v>
      </c>
      <c r="AF157" s="129">
        <v>0</v>
      </c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</row>
    <row r="158" spans="1:60" outlineLevel="1" x14ac:dyDescent="0.2">
      <c r="A158" s="130"/>
      <c r="B158" s="137"/>
      <c r="C158" s="169" t="s">
        <v>214</v>
      </c>
      <c r="D158" s="142"/>
      <c r="E158" s="148">
        <v>2.36</v>
      </c>
      <c r="F158" s="151"/>
      <c r="G158" s="151"/>
      <c r="H158" s="151"/>
      <c r="I158" s="151"/>
      <c r="J158" s="151"/>
      <c r="K158" s="151"/>
      <c r="L158" s="151"/>
      <c r="M158" s="151"/>
      <c r="N158" s="139"/>
      <c r="O158" s="139"/>
      <c r="P158" s="139"/>
      <c r="Q158" s="139"/>
      <c r="R158" s="139"/>
      <c r="S158" s="139"/>
      <c r="T158" s="140"/>
      <c r="U158" s="13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 t="s">
        <v>202</v>
      </c>
      <c r="AF158" s="129">
        <v>1</v>
      </c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</row>
    <row r="159" spans="1:60" outlineLevel="1" x14ac:dyDescent="0.2">
      <c r="A159" s="130"/>
      <c r="B159" s="137"/>
      <c r="C159" s="168" t="s">
        <v>358</v>
      </c>
      <c r="D159" s="141"/>
      <c r="E159" s="147">
        <v>0.44069999999999998</v>
      </c>
      <c r="F159" s="151"/>
      <c r="G159" s="151"/>
      <c r="H159" s="151"/>
      <c r="I159" s="151"/>
      <c r="J159" s="151"/>
      <c r="K159" s="151"/>
      <c r="L159" s="151"/>
      <c r="M159" s="151"/>
      <c r="N159" s="139"/>
      <c r="O159" s="139"/>
      <c r="P159" s="139"/>
      <c r="Q159" s="139"/>
      <c r="R159" s="139"/>
      <c r="S159" s="139"/>
      <c r="T159" s="140"/>
      <c r="U159" s="13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 t="s">
        <v>202</v>
      </c>
      <c r="AF159" s="129">
        <v>0</v>
      </c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</row>
    <row r="160" spans="1:60" outlineLevel="1" x14ac:dyDescent="0.2">
      <c r="A160" s="130">
        <v>31</v>
      </c>
      <c r="B160" s="137" t="s">
        <v>359</v>
      </c>
      <c r="C160" s="167" t="s">
        <v>360</v>
      </c>
      <c r="D160" s="139" t="s">
        <v>218</v>
      </c>
      <c r="E160" s="146">
        <v>29</v>
      </c>
      <c r="F160" s="237"/>
      <c r="G160" s="151">
        <f>F160*E160</f>
        <v>0</v>
      </c>
      <c r="H160" s="151">
        <v>0</v>
      </c>
      <c r="I160" s="151">
        <f>ROUND(E160*H160,2)</f>
        <v>0</v>
      </c>
      <c r="J160" s="151">
        <v>213</v>
      </c>
      <c r="K160" s="151">
        <f>ROUND(E160*J160,2)</f>
        <v>6177</v>
      </c>
      <c r="L160" s="151">
        <v>21</v>
      </c>
      <c r="M160" s="151">
        <f>G160*(1+L160/100)</f>
        <v>0</v>
      </c>
      <c r="N160" s="139">
        <v>0</v>
      </c>
      <c r="O160" s="139">
        <f>ROUND(E160*N160,5)</f>
        <v>0</v>
      </c>
      <c r="P160" s="139">
        <v>0</v>
      </c>
      <c r="Q160" s="139">
        <f>ROUND(E160*P160,5)</f>
        <v>0</v>
      </c>
      <c r="R160" s="139"/>
      <c r="S160" s="139"/>
      <c r="T160" s="140">
        <v>0.43</v>
      </c>
      <c r="U160" s="139">
        <f>ROUND(E160*T160,2)</f>
        <v>12.47</v>
      </c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 t="s">
        <v>200</v>
      </c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</row>
    <row r="161" spans="1:60" ht="22.5" outlineLevel="1" x14ac:dyDescent="0.2">
      <c r="A161" s="130">
        <v>32</v>
      </c>
      <c r="B161" s="137" t="s">
        <v>361</v>
      </c>
      <c r="C161" s="167" t="s">
        <v>362</v>
      </c>
      <c r="D161" s="139" t="s">
        <v>218</v>
      </c>
      <c r="E161" s="146">
        <v>5.6</v>
      </c>
      <c r="F161" s="237"/>
      <c r="G161" s="151">
        <f>F161*E161</f>
        <v>0</v>
      </c>
      <c r="H161" s="151">
        <v>0</v>
      </c>
      <c r="I161" s="151">
        <f>ROUND(E161*H161,2)</f>
        <v>0</v>
      </c>
      <c r="J161" s="151">
        <v>605</v>
      </c>
      <c r="K161" s="151">
        <f>ROUND(E161*J161,2)</f>
        <v>3388</v>
      </c>
      <c r="L161" s="151">
        <v>21</v>
      </c>
      <c r="M161" s="151">
        <f>G161*(1+L161/100)</f>
        <v>0</v>
      </c>
      <c r="N161" s="139">
        <v>5.2650000000000002E-2</v>
      </c>
      <c r="O161" s="139">
        <f>ROUND(E161*N161,5)</f>
        <v>0.29483999999999999</v>
      </c>
      <c r="P161" s="139">
        <v>0</v>
      </c>
      <c r="Q161" s="139">
        <f>ROUND(E161*P161,5)</f>
        <v>0</v>
      </c>
      <c r="R161" s="139"/>
      <c r="S161" s="139"/>
      <c r="T161" s="140">
        <v>0.87472000000000005</v>
      </c>
      <c r="U161" s="139">
        <f>ROUND(E161*T161,2)</f>
        <v>4.9000000000000004</v>
      </c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 t="s">
        <v>200</v>
      </c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</row>
    <row r="162" spans="1:60" outlineLevel="1" x14ac:dyDescent="0.2">
      <c r="A162" s="130"/>
      <c r="B162" s="137"/>
      <c r="C162" s="168" t="s">
        <v>363</v>
      </c>
      <c r="D162" s="141"/>
      <c r="E162" s="147"/>
      <c r="F162" s="151"/>
      <c r="G162" s="151"/>
      <c r="H162" s="151"/>
      <c r="I162" s="151"/>
      <c r="J162" s="151"/>
      <c r="K162" s="151"/>
      <c r="L162" s="151"/>
      <c r="M162" s="151"/>
      <c r="N162" s="139"/>
      <c r="O162" s="139"/>
      <c r="P162" s="139"/>
      <c r="Q162" s="139"/>
      <c r="R162" s="139"/>
      <c r="S162" s="139"/>
      <c r="T162" s="140"/>
      <c r="U162" s="13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 t="s">
        <v>202</v>
      </c>
      <c r="AF162" s="129">
        <v>0</v>
      </c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</row>
    <row r="163" spans="1:60" outlineLevel="1" x14ac:dyDescent="0.2">
      <c r="A163" s="130"/>
      <c r="B163" s="137"/>
      <c r="C163" s="168" t="s">
        <v>364</v>
      </c>
      <c r="D163" s="141"/>
      <c r="E163" s="147">
        <v>5.6</v>
      </c>
      <c r="F163" s="175"/>
      <c r="G163" s="151"/>
      <c r="H163" s="151"/>
      <c r="I163" s="151"/>
      <c r="J163" s="151"/>
      <c r="K163" s="151"/>
      <c r="L163" s="151"/>
      <c r="M163" s="151"/>
      <c r="N163" s="139"/>
      <c r="O163" s="139"/>
      <c r="P163" s="139"/>
      <c r="Q163" s="139"/>
      <c r="R163" s="139"/>
      <c r="S163" s="139"/>
      <c r="T163" s="140"/>
      <c r="U163" s="13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 t="s">
        <v>202</v>
      </c>
      <c r="AF163" s="129">
        <v>0</v>
      </c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</row>
    <row r="164" spans="1:60" ht="33.75" outlineLevel="1" x14ac:dyDescent="0.2">
      <c r="A164" s="130">
        <v>33</v>
      </c>
      <c r="B164" s="137" t="s">
        <v>365</v>
      </c>
      <c r="C164" s="167" t="s">
        <v>366</v>
      </c>
      <c r="D164" s="139" t="s">
        <v>218</v>
      </c>
      <c r="E164" s="146">
        <v>29</v>
      </c>
      <c r="F164" s="237">
        <v>0</v>
      </c>
      <c r="G164" s="151">
        <f>F164*E164</f>
        <v>0</v>
      </c>
      <c r="H164" s="151">
        <v>0</v>
      </c>
      <c r="I164" s="151">
        <f>ROUND(E164*H164,2)</f>
        <v>0</v>
      </c>
      <c r="J164" s="151">
        <v>653</v>
      </c>
      <c r="K164" s="151">
        <f>ROUND(E164*J164,2)</f>
        <v>18937</v>
      </c>
      <c r="L164" s="151">
        <v>21</v>
      </c>
      <c r="M164" s="151">
        <f>G164*(1+L164/100)</f>
        <v>0</v>
      </c>
      <c r="N164" s="139">
        <v>2.9590000000000002E-2</v>
      </c>
      <c r="O164" s="139">
        <f>ROUND(E164*N164,5)</f>
        <v>0.85811000000000004</v>
      </c>
      <c r="P164" s="139">
        <v>0</v>
      </c>
      <c r="Q164" s="139">
        <f>ROUND(E164*P164,5)</f>
        <v>0</v>
      </c>
      <c r="R164" s="139"/>
      <c r="S164" s="139"/>
      <c r="T164" s="140">
        <v>0.63693</v>
      </c>
      <c r="U164" s="139">
        <f>ROUND(E164*T164,2)</f>
        <v>18.47</v>
      </c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 t="s">
        <v>200</v>
      </c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</row>
    <row r="165" spans="1:60" outlineLevel="1" x14ac:dyDescent="0.2">
      <c r="A165" s="130"/>
      <c r="B165" s="137"/>
      <c r="C165" s="219" t="s">
        <v>671</v>
      </c>
      <c r="D165" s="220"/>
      <c r="E165" s="221"/>
      <c r="F165" s="222"/>
      <c r="G165" s="223"/>
      <c r="H165" s="151"/>
      <c r="I165" s="151"/>
      <c r="J165" s="151"/>
      <c r="K165" s="151"/>
      <c r="L165" s="151"/>
      <c r="M165" s="151"/>
      <c r="N165" s="139"/>
      <c r="O165" s="139"/>
      <c r="P165" s="139"/>
      <c r="Q165" s="139"/>
      <c r="R165" s="139"/>
      <c r="S165" s="139"/>
      <c r="T165" s="140"/>
      <c r="U165" s="13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 t="s">
        <v>248</v>
      </c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32" t="str">
        <f t="shared" ref="BA165:BA172" si="1">C165</f>
        <v>oprava vnějších omítek stěn složitosti 1-2 do 40% + štuk na 100% plochy:</v>
      </c>
      <c r="BB165" s="129"/>
      <c r="BC165" s="129"/>
      <c r="BD165" s="129"/>
      <c r="BE165" s="129"/>
      <c r="BF165" s="129"/>
      <c r="BG165" s="129"/>
      <c r="BH165" s="129"/>
    </row>
    <row r="166" spans="1:60" ht="22.5" outlineLevel="1" x14ac:dyDescent="0.2">
      <c r="A166" s="130"/>
      <c r="B166" s="137"/>
      <c r="C166" s="219" t="s">
        <v>367</v>
      </c>
      <c r="D166" s="220"/>
      <c r="E166" s="221"/>
      <c r="F166" s="222"/>
      <c r="G166" s="223"/>
      <c r="H166" s="151"/>
      <c r="I166" s="151"/>
      <c r="J166" s="151"/>
      <c r="K166" s="151"/>
      <c r="L166" s="151"/>
      <c r="M166" s="151"/>
      <c r="N166" s="139"/>
      <c r="O166" s="139"/>
      <c r="P166" s="139"/>
      <c r="Q166" s="139"/>
      <c r="R166" s="139"/>
      <c r="S166" s="139"/>
      <c r="T166" s="140"/>
      <c r="U166" s="13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 t="s">
        <v>248</v>
      </c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32" t="str">
        <f t="shared" si="1"/>
        <v>- sanační postřik s trassem na 30% doplňované plochy jako adhezní opatření pro přídržnost jádrové omítky</v>
      </c>
      <c r="BB166" s="129"/>
      <c r="BC166" s="129"/>
      <c r="BD166" s="129"/>
      <c r="BE166" s="129"/>
      <c r="BF166" s="129"/>
      <c r="BG166" s="129"/>
      <c r="BH166" s="129"/>
    </row>
    <row r="167" spans="1:60" outlineLevel="1" x14ac:dyDescent="0.2">
      <c r="A167" s="130"/>
      <c r="B167" s="137"/>
      <c r="C167" s="219" t="s">
        <v>368</v>
      </c>
      <c r="D167" s="220"/>
      <c r="E167" s="221"/>
      <c r="F167" s="222"/>
      <c r="G167" s="223"/>
      <c r="H167" s="151"/>
      <c r="I167" s="151"/>
      <c r="J167" s="151"/>
      <c r="K167" s="151"/>
      <c r="L167" s="151"/>
      <c r="M167" s="151"/>
      <c r="N167" s="139"/>
      <c r="O167" s="139"/>
      <c r="P167" s="139"/>
      <c r="Q167" s="139"/>
      <c r="R167" s="139"/>
      <c r="S167" s="139"/>
      <c r="T167" s="140"/>
      <c r="U167" s="13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 t="s">
        <v>248</v>
      </c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32" t="str">
        <f t="shared" si="1"/>
        <v>- jádrová omítka vápenná porézní s trassem neobsahující hydrofobní složky,</v>
      </c>
      <c r="BB167" s="129"/>
      <c r="BC167" s="129"/>
      <c r="BD167" s="129"/>
      <c r="BE167" s="129"/>
      <c r="BF167" s="129"/>
      <c r="BG167" s="129"/>
      <c r="BH167" s="129"/>
    </row>
    <row r="168" spans="1:60" outlineLevel="1" x14ac:dyDescent="0.2">
      <c r="A168" s="130"/>
      <c r="B168" s="137"/>
      <c r="C168" s="219" t="s">
        <v>369</v>
      </c>
      <c r="D168" s="220"/>
      <c r="E168" s="221"/>
      <c r="F168" s="222"/>
      <c r="G168" s="223"/>
      <c r="H168" s="151"/>
      <c r="I168" s="151"/>
      <c r="J168" s="151"/>
      <c r="K168" s="151"/>
      <c r="L168" s="151"/>
      <c r="M168" s="151"/>
      <c r="N168" s="139"/>
      <c r="O168" s="139"/>
      <c r="P168" s="139"/>
      <c r="Q168" s="139"/>
      <c r="R168" s="139"/>
      <c r="S168" s="139"/>
      <c r="T168" s="140"/>
      <c r="U168" s="13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 t="s">
        <v>248</v>
      </c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32" t="str">
        <f t="shared" si="1"/>
        <v xml:space="preserve">  předpokládá se doplnění vnějších omítek stěn soklové partie ze 100%, tj. 5,7 m2</v>
      </c>
      <c r="BB168" s="129"/>
      <c r="BC168" s="129"/>
      <c r="BD168" s="129"/>
      <c r="BE168" s="129"/>
      <c r="BF168" s="129"/>
      <c r="BG168" s="129"/>
      <c r="BH168" s="129"/>
    </row>
    <row r="169" spans="1:60" outlineLevel="1" x14ac:dyDescent="0.2">
      <c r="A169" s="130"/>
      <c r="B169" s="137"/>
      <c r="C169" s="219" t="s">
        <v>370</v>
      </c>
      <c r="D169" s="220"/>
      <c r="E169" s="221"/>
      <c r="F169" s="222"/>
      <c r="G169" s="223"/>
      <c r="H169" s="151"/>
      <c r="I169" s="151"/>
      <c r="J169" s="151"/>
      <c r="K169" s="151"/>
      <c r="L169" s="151"/>
      <c r="M169" s="151"/>
      <c r="N169" s="139"/>
      <c r="O169" s="139"/>
      <c r="P169" s="139"/>
      <c r="Q169" s="139"/>
      <c r="R169" s="139"/>
      <c r="S169" s="139"/>
      <c r="T169" s="140"/>
      <c r="U169" s="13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 t="s">
        <v>248</v>
      </c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32" t="str">
        <f t="shared" si="1"/>
        <v xml:space="preserve">  + omítek do výše cca 500mm nad soklem ze 100%, tj. 5,4 m2</v>
      </c>
      <c r="BB169" s="129"/>
      <c r="BC169" s="129"/>
      <c r="BD169" s="129"/>
      <c r="BE169" s="129"/>
      <c r="BF169" s="129"/>
      <c r="BG169" s="129"/>
      <c r="BH169" s="129"/>
    </row>
    <row r="170" spans="1:60" outlineLevel="1" x14ac:dyDescent="0.2">
      <c r="A170" s="130"/>
      <c r="B170" s="137"/>
      <c r="C170" s="219" t="s">
        <v>371</v>
      </c>
      <c r="D170" s="220"/>
      <c r="E170" s="221"/>
      <c r="F170" s="222"/>
      <c r="G170" s="223"/>
      <c r="H170" s="151"/>
      <c r="I170" s="151"/>
      <c r="J170" s="151"/>
      <c r="K170" s="151"/>
      <c r="L170" s="151"/>
      <c r="M170" s="151"/>
      <c r="N170" s="139"/>
      <c r="O170" s="139"/>
      <c r="P170" s="139"/>
      <c r="Q170" s="139"/>
      <c r="R170" s="139"/>
      <c r="S170" s="139"/>
      <c r="T170" s="140"/>
      <c r="U170" s="13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 t="s">
        <v>248</v>
      </c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32" t="str">
        <f t="shared" si="1"/>
        <v xml:space="preserve">  (pro doplnění je uvedena celá plocha stěn s tím, že se budou doplňovat do 40% této plochy)</v>
      </c>
      <c r="BB170" s="129"/>
      <c r="BC170" s="129"/>
      <c r="BD170" s="129"/>
      <c r="BE170" s="129"/>
      <c r="BF170" s="129"/>
      <c r="BG170" s="129"/>
      <c r="BH170" s="129"/>
    </row>
    <row r="171" spans="1:60" ht="22.5" outlineLevel="1" x14ac:dyDescent="0.2">
      <c r="A171" s="130"/>
      <c r="B171" s="137"/>
      <c r="C171" s="219" t="s">
        <v>372</v>
      </c>
      <c r="D171" s="220"/>
      <c r="E171" s="221"/>
      <c r="F171" s="222"/>
      <c r="G171" s="223"/>
      <c r="H171" s="151"/>
      <c r="I171" s="151"/>
      <c r="J171" s="151"/>
      <c r="K171" s="151"/>
      <c r="L171" s="151"/>
      <c r="M171" s="151"/>
      <c r="N171" s="139"/>
      <c r="O171" s="139"/>
      <c r="P171" s="139"/>
      <c r="Q171" s="139"/>
      <c r="R171" s="139"/>
      <c r="S171" s="139"/>
      <c r="T171" s="140"/>
      <c r="U171" s="13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 t="s">
        <v>248</v>
      </c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32" t="str">
        <f t="shared" si="1"/>
        <v>- zpevnění všech dotčených ploch minerálním zpevňovačem (stávající plochy s omítkami, zdivo pod odstraněnými omítkami)</v>
      </c>
      <c r="BB171" s="129"/>
      <c r="BC171" s="129"/>
      <c r="BD171" s="129"/>
      <c r="BE171" s="129"/>
      <c r="BF171" s="129"/>
      <c r="BG171" s="129"/>
      <c r="BH171" s="129"/>
    </row>
    <row r="172" spans="1:60" outlineLevel="1" x14ac:dyDescent="0.2">
      <c r="A172" s="130"/>
      <c r="B172" s="137"/>
      <c r="C172" s="219" t="s">
        <v>373</v>
      </c>
      <c r="D172" s="220"/>
      <c r="E172" s="221"/>
      <c r="F172" s="222"/>
      <c r="G172" s="223"/>
      <c r="H172" s="151"/>
      <c r="I172" s="151"/>
      <c r="J172" s="151"/>
      <c r="K172" s="151"/>
      <c r="L172" s="151"/>
      <c r="M172" s="151"/>
      <c r="N172" s="139"/>
      <c r="O172" s="139"/>
      <c r="P172" s="139"/>
      <c r="Q172" s="139"/>
      <c r="R172" s="139"/>
      <c r="S172" s="139"/>
      <c r="T172" s="140"/>
      <c r="U172" s="13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 t="s">
        <v>248</v>
      </c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32" t="str">
        <f t="shared" si="1"/>
        <v>- přeštukování celé plochy jemnou vápannou omítkou s příměsí hydraulického vápna NHL2</v>
      </c>
      <c r="BB172" s="129"/>
      <c r="BC172" s="129"/>
      <c r="BD172" s="129"/>
      <c r="BE172" s="129"/>
      <c r="BF172" s="129"/>
      <c r="BG172" s="129"/>
      <c r="BH172" s="129"/>
    </row>
    <row r="173" spans="1:60" outlineLevel="1" x14ac:dyDescent="0.2">
      <c r="A173" s="130">
        <v>34</v>
      </c>
      <c r="B173" s="137" t="s">
        <v>374</v>
      </c>
      <c r="C173" s="167" t="s">
        <v>375</v>
      </c>
      <c r="D173" s="139" t="s">
        <v>218</v>
      </c>
      <c r="E173" s="146">
        <v>0.70279999999999998</v>
      </c>
      <c r="F173" s="237"/>
      <c r="G173" s="151">
        <f>F173*E173</f>
        <v>0</v>
      </c>
      <c r="H173" s="151">
        <v>0</v>
      </c>
      <c r="I173" s="151">
        <f>ROUND(E173*H173,2)</f>
        <v>0</v>
      </c>
      <c r="J173" s="151">
        <v>186</v>
      </c>
      <c r="K173" s="151">
        <f>ROUND(E173*J173,2)</f>
        <v>130.72</v>
      </c>
      <c r="L173" s="151">
        <v>21</v>
      </c>
      <c r="M173" s="151">
        <f>G173*(1+L173/100)</f>
        <v>0</v>
      </c>
      <c r="N173" s="139">
        <v>4.2000000000000002E-4</v>
      </c>
      <c r="O173" s="139">
        <f>ROUND(E173*N173,5)</f>
        <v>2.9999999999999997E-4</v>
      </c>
      <c r="P173" s="139">
        <v>0</v>
      </c>
      <c r="Q173" s="139">
        <f>ROUND(E173*P173,5)</f>
        <v>0</v>
      </c>
      <c r="R173" s="139"/>
      <c r="S173" s="139"/>
      <c r="T173" s="140">
        <v>0.12</v>
      </c>
      <c r="U173" s="139">
        <f>ROUND(E173*T173,2)</f>
        <v>0.08</v>
      </c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 t="s">
        <v>200</v>
      </c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</row>
    <row r="174" spans="1:60" outlineLevel="1" x14ac:dyDescent="0.2">
      <c r="A174" s="130"/>
      <c r="B174" s="137"/>
      <c r="C174" s="168" t="s">
        <v>376</v>
      </c>
      <c r="D174" s="141"/>
      <c r="E174" s="147"/>
      <c r="F174" s="151"/>
      <c r="G174" s="151"/>
      <c r="H174" s="151"/>
      <c r="I174" s="151"/>
      <c r="J174" s="151"/>
      <c r="K174" s="151"/>
      <c r="L174" s="151"/>
      <c r="M174" s="151"/>
      <c r="N174" s="139"/>
      <c r="O174" s="139"/>
      <c r="P174" s="139"/>
      <c r="Q174" s="139"/>
      <c r="R174" s="139"/>
      <c r="S174" s="139"/>
      <c r="T174" s="140"/>
      <c r="U174" s="13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 t="s">
        <v>202</v>
      </c>
      <c r="AF174" s="129">
        <v>0</v>
      </c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</row>
    <row r="175" spans="1:60" outlineLevel="1" x14ac:dyDescent="0.2">
      <c r="A175" s="130"/>
      <c r="B175" s="137"/>
      <c r="C175" s="168" t="s">
        <v>377</v>
      </c>
      <c r="D175" s="141"/>
      <c r="E175" s="147">
        <v>0.46920000000000001</v>
      </c>
      <c r="F175" s="151"/>
      <c r="G175" s="151"/>
      <c r="H175" s="151"/>
      <c r="I175" s="151"/>
      <c r="J175" s="151"/>
      <c r="K175" s="151"/>
      <c r="L175" s="151"/>
      <c r="M175" s="151"/>
      <c r="N175" s="139"/>
      <c r="O175" s="139"/>
      <c r="P175" s="139"/>
      <c r="Q175" s="139"/>
      <c r="R175" s="139"/>
      <c r="S175" s="139"/>
      <c r="T175" s="140"/>
      <c r="U175" s="13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 t="s">
        <v>202</v>
      </c>
      <c r="AF175" s="129">
        <v>0</v>
      </c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</row>
    <row r="176" spans="1:60" outlineLevel="1" x14ac:dyDescent="0.2">
      <c r="A176" s="130"/>
      <c r="B176" s="137"/>
      <c r="C176" s="168" t="s">
        <v>378</v>
      </c>
      <c r="D176" s="141"/>
      <c r="E176" s="147">
        <v>0.2336</v>
      </c>
      <c r="F176" s="151"/>
      <c r="G176" s="151"/>
      <c r="H176" s="151"/>
      <c r="I176" s="151"/>
      <c r="J176" s="151"/>
      <c r="K176" s="151"/>
      <c r="L176" s="151"/>
      <c r="M176" s="151"/>
      <c r="N176" s="139"/>
      <c r="O176" s="139"/>
      <c r="P176" s="139"/>
      <c r="Q176" s="139"/>
      <c r="R176" s="139"/>
      <c r="S176" s="139"/>
      <c r="T176" s="140"/>
      <c r="U176" s="13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 t="s">
        <v>202</v>
      </c>
      <c r="AF176" s="129">
        <v>0</v>
      </c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</row>
    <row r="177" spans="1:60" outlineLevel="1" x14ac:dyDescent="0.2">
      <c r="A177" s="130">
        <v>35</v>
      </c>
      <c r="B177" s="137" t="s">
        <v>379</v>
      </c>
      <c r="C177" s="167" t="s">
        <v>380</v>
      </c>
      <c r="D177" s="139" t="s">
        <v>218</v>
      </c>
      <c r="E177" s="146">
        <v>29</v>
      </c>
      <c r="F177" s="237"/>
      <c r="G177" s="151">
        <f>F177*E177</f>
        <v>0</v>
      </c>
      <c r="H177" s="151">
        <v>0</v>
      </c>
      <c r="I177" s="151">
        <f>ROUND(E177*H177,2)</f>
        <v>0</v>
      </c>
      <c r="J177" s="151">
        <v>288</v>
      </c>
      <c r="K177" s="151">
        <f>ROUND(E177*J177,2)</f>
        <v>8352</v>
      </c>
      <c r="L177" s="151">
        <v>21</v>
      </c>
      <c r="M177" s="151">
        <f>G177*(1+L177/100)</f>
        <v>0</v>
      </c>
      <c r="N177" s="139">
        <v>6.8000000000000005E-4</v>
      </c>
      <c r="O177" s="139">
        <f>ROUND(E177*N177,5)</f>
        <v>1.9720000000000001E-2</v>
      </c>
      <c r="P177" s="139">
        <v>0</v>
      </c>
      <c r="Q177" s="139">
        <f>ROUND(E177*P177,5)</f>
        <v>0</v>
      </c>
      <c r="R177" s="139"/>
      <c r="S177" s="139"/>
      <c r="T177" s="140">
        <v>0.21</v>
      </c>
      <c r="U177" s="139">
        <f>ROUND(E177*T177,2)</f>
        <v>6.09</v>
      </c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 t="s">
        <v>200</v>
      </c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</row>
    <row r="178" spans="1:60" x14ac:dyDescent="0.2">
      <c r="A178" s="131" t="s">
        <v>195</v>
      </c>
      <c r="B178" s="138" t="s">
        <v>138</v>
      </c>
      <c r="C178" s="170" t="s">
        <v>139</v>
      </c>
      <c r="D178" s="143"/>
      <c r="E178" s="149"/>
      <c r="F178" s="152"/>
      <c r="G178" s="152">
        <f>SUMIF(AE179:AE188,"&lt;&gt;NOR",G179:G188)</f>
        <v>0</v>
      </c>
      <c r="H178" s="152"/>
      <c r="I178" s="152">
        <f>SUM(I179:I188)</f>
        <v>0</v>
      </c>
      <c r="J178" s="152"/>
      <c r="K178" s="152">
        <f>SUM(K179:K188)</f>
        <v>1579.9499999999998</v>
      </c>
      <c r="L178" s="152"/>
      <c r="M178" s="152">
        <f>SUM(M179:M188)</f>
        <v>0</v>
      </c>
      <c r="N178" s="143"/>
      <c r="O178" s="143">
        <f>SUM(O179:O188)</f>
        <v>0.49858000000000002</v>
      </c>
      <c r="P178" s="143"/>
      <c r="Q178" s="143">
        <f>SUM(Q179:Q188)</f>
        <v>0</v>
      </c>
      <c r="R178" s="143"/>
      <c r="S178" s="143"/>
      <c r="T178" s="144"/>
      <c r="U178" s="143">
        <f>SUM(U179:U188)</f>
        <v>1.57</v>
      </c>
      <c r="AE178" t="s">
        <v>196</v>
      </c>
    </row>
    <row r="179" spans="1:60" outlineLevel="1" x14ac:dyDescent="0.2">
      <c r="A179" s="130">
        <v>36</v>
      </c>
      <c r="B179" s="137" t="s">
        <v>381</v>
      </c>
      <c r="C179" s="167" t="s">
        <v>382</v>
      </c>
      <c r="D179" s="139" t="s">
        <v>218</v>
      </c>
      <c r="E179" s="146">
        <v>0.9</v>
      </c>
      <c r="F179" s="237"/>
      <c r="G179" s="151">
        <f>F179*E179</f>
        <v>0</v>
      </c>
      <c r="H179" s="151">
        <v>0</v>
      </c>
      <c r="I179" s="151">
        <f>ROUND(E179*H179,2)</f>
        <v>0</v>
      </c>
      <c r="J179" s="151">
        <v>176</v>
      </c>
      <c r="K179" s="151">
        <f>ROUND(E179*J179,2)</f>
        <v>158.4</v>
      </c>
      <c r="L179" s="151">
        <v>21</v>
      </c>
      <c r="M179" s="151">
        <f>G179*(1+L179/100)</f>
        <v>0</v>
      </c>
      <c r="N179" s="139">
        <v>0.18</v>
      </c>
      <c r="O179" s="139">
        <f>ROUND(E179*N179,5)</f>
        <v>0.16200000000000001</v>
      </c>
      <c r="P179" s="139">
        <v>0</v>
      </c>
      <c r="Q179" s="139">
        <f>ROUND(E179*P179,5)</f>
        <v>0</v>
      </c>
      <c r="R179" s="139"/>
      <c r="S179" s="139"/>
      <c r="T179" s="140">
        <v>0.17</v>
      </c>
      <c r="U179" s="139">
        <f>ROUND(E179*T179,2)</f>
        <v>0.15</v>
      </c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 t="s">
        <v>200</v>
      </c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</row>
    <row r="180" spans="1:60" outlineLevel="1" x14ac:dyDescent="0.2">
      <c r="A180" s="130"/>
      <c r="B180" s="137"/>
      <c r="C180" s="168" t="s">
        <v>383</v>
      </c>
      <c r="D180" s="141"/>
      <c r="E180" s="147">
        <v>0.9</v>
      </c>
      <c r="F180" s="151"/>
      <c r="G180" s="151"/>
      <c r="H180" s="151"/>
      <c r="I180" s="151"/>
      <c r="J180" s="151"/>
      <c r="K180" s="151"/>
      <c r="L180" s="151"/>
      <c r="M180" s="151"/>
      <c r="N180" s="139"/>
      <c r="O180" s="139"/>
      <c r="P180" s="139"/>
      <c r="Q180" s="139"/>
      <c r="R180" s="139"/>
      <c r="S180" s="139"/>
      <c r="T180" s="140"/>
      <c r="U180" s="13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 t="s">
        <v>202</v>
      </c>
      <c r="AF180" s="129">
        <v>0</v>
      </c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</row>
    <row r="181" spans="1:60" outlineLevel="1" x14ac:dyDescent="0.2">
      <c r="A181" s="130">
        <v>37</v>
      </c>
      <c r="B181" s="137" t="s">
        <v>384</v>
      </c>
      <c r="C181" s="167" t="s">
        <v>385</v>
      </c>
      <c r="D181" s="139" t="s">
        <v>218</v>
      </c>
      <c r="E181" s="146">
        <v>1.4024000000000001</v>
      </c>
      <c r="F181" s="237"/>
      <c r="G181" s="151">
        <f>F181*E181</f>
        <v>0</v>
      </c>
      <c r="H181" s="151">
        <v>0</v>
      </c>
      <c r="I181" s="151">
        <f>ROUND(E181*H181,2)</f>
        <v>0</v>
      </c>
      <c r="J181" s="151">
        <v>563</v>
      </c>
      <c r="K181" s="151">
        <f>ROUND(E181*J181,2)</f>
        <v>789.55</v>
      </c>
      <c r="L181" s="151">
        <v>21</v>
      </c>
      <c r="M181" s="151">
        <f>G181*(1+L181/100)</f>
        <v>0</v>
      </c>
      <c r="N181" s="139">
        <v>0.24</v>
      </c>
      <c r="O181" s="139">
        <f>ROUND(E181*N181,5)</f>
        <v>0.33657999999999999</v>
      </c>
      <c r="P181" s="139">
        <v>0</v>
      </c>
      <c r="Q181" s="139">
        <f>ROUND(E181*P181,5)</f>
        <v>0</v>
      </c>
      <c r="R181" s="139"/>
      <c r="S181" s="139"/>
      <c r="T181" s="140">
        <v>0.27</v>
      </c>
      <c r="U181" s="139">
        <f>ROUND(E181*T181,2)</f>
        <v>0.38</v>
      </c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 t="s">
        <v>200</v>
      </c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</row>
    <row r="182" spans="1:60" outlineLevel="1" x14ac:dyDescent="0.2">
      <c r="A182" s="130"/>
      <c r="B182" s="137"/>
      <c r="C182" s="168" t="s">
        <v>386</v>
      </c>
      <c r="D182" s="141"/>
      <c r="E182" s="147">
        <v>0.9</v>
      </c>
      <c r="F182" s="151"/>
      <c r="G182" s="151"/>
      <c r="H182" s="151"/>
      <c r="I182" s="151"/>
      <c r="J182" s="151"/>
      <c r="K182" s="151"/>
      <c r="L182" s="151"/>
      <c r="M182" s="151"/>
      <c r="N182" s="139"/>
      <c r="O182" s="139"/>
      <c r="P182" s="139"/>
      <c r="Q182" s="139"/>
      <c r="R182" s="139"/>
      <c r="S182" s="139"/>
      <c r="T182" s="140"/>
      <c r="U182" s="13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 t="s">
        <v>202</v>
      </c>
      <c r="AF182" s="129">
        <v>0</v>
      </c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</row>
    <row r="183" spans="1:60" outlineLevel="1" x14ac:dyDescent="0.2">
      <c r="A183" s="130"/>
      <c r="B183" s="137"/>
      <c r="C183" s="168" t="s">
        <v>387</v>
      </c>
      <c r="D183" s="141"/>
      <c r="E183" s="147">
        <v>0.50239999999999996</v>
      </c>
      <c r="F183" s="151"/>
      <c r="G183" s="151"/>
      <c r="H183" s="151"/>
      <c r="I183" s="151"/>
      <c r="J183" s="151"/>
      <c r="K183" s="151"/>
      <c r="L183" s="151"/>
      <c r="M183" s="151"/>
      <c r="N183" s="139"/>
      <c r="O183" s="139"/>
      <c r="P183" s="139"/>
      <c r="Q183" s="139"/>
      <c r="R183" s="139"/>
      <c r="S183" s="139"/>
      <c r="T183" s="140"/>
      <c r="U183" s="13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 t="s">
        <v>202</v>
      </c>
      <c r="AF183" s="129">
        <v>0</v>
      </c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</row>
    <row r="184" spans="1:60" outlineLevel="1" x14ac:dyDescent="0.2">
      <c r="A184" s="130">
        <v>38</v>
      </c>
      <c r="B184" s="137" t="s">
        <v>388</v>
      </c>
      <c r="C184" s="167" t="s">
        <v>389</v>
      </c>
      <c r="D184" s="139" t="s">
        <v>218</v>
      </c>
      <c r="E184" s="146">
        <v>8</v>
      </c>
      <c r="F184" s="237"/>
      <c r="G184" s="151">
        <f>F184*E184</f>
        <v>0</v>
      </c>
      <c r="H184" s="151">
        <v>0</v>
      </c>
      <c r="I184" s="151">
        <f>ROUND(E184*H184,2)</f>
        <v>0</v>
      </c>
      <c r="J184" s="151">
        <v>79</v>
      </c>
      <c r="K184" s="151">
        <f>ROUND(E184*J184,2)</f>
        <v>632</v>
      </c>
      <c r="L184" s="151">
        <v>21</v>
      </c>
      <c r="M184" s="151">
        <f>G184*(1+L184/100)</f>
        <v>0</v>
      </c>
      <c r="N184" s="139">
        <v>0</v>
      </c>
      <c r="O184" s="139">
        <f>ROUND(E184*N184,5)</f>
        <v>0</v>
      </c>
      <c r="P184" s="139">
        <v>0</v>
      </c>
      <c r="Q184" s="139">
        <f>ROUND(E184*P184,5)</f>
        <v>0</v>
      </c>
      <c r="R184" s="139"/>
      <c r="S184" s="139"/>
      <c r="T184" s="140">
        <v>0.13</v>
      </c>
      <c r="U184" s="139">
        <f>ROUND(E184*T184,2)</f>
        <v>1.04</v>
      </c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 t="s">
        <v>200</v>
      </c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</row>
    <row r="185" spans="1:60" outlineLevel="1" x14ac:dyDescent="0.2">
      <c r="A185" s="130"/>
      <c r="B185" s="137"/>
      <c r="C185" s="168" t="s">
        <v>219</v>
      </c>
      <c r="D185" s="141"/>
      <c r="E185" s="147">
        <v>4.5</v>
      </c>
      <c r="F185" s="151"/>
      <c r="G185" s="151"/>
      <c r="H185" s="151"/>
      <c r="I185" s="151"/>
      <c r="J185" s="151"/>
      <c r="K185" s="151"/>
      <c r="L185" s="151"/>
      <c r="M185" s="151"/>
      <c r="N185" s="139"/>
      <c r="O185" s="139"/>
      <c r="P185" s="139"/>
      <c r="Q185" s="139"/>
      <c r="R185" s="139"/>
      <c r="S185" s="139"/>
      <c r="T185" s="140"/>
      <c r="U185" s="13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 t="s">
        <v>202</v>
      </c>
      <c r="AF185" s="129">
        <v>0</v>
      </c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</row>
    <row r="186" spans="1:60" outlineLevel="1" x14ac:dyDescent="0.2">
      <c r="A186" s="130"/>
      <c r="B186" s="137"/>
      <c r="C186" s="168" t="s">
        <v>222</v>
      </c>
      <c r="D186" s="141"/>
      <c r="E186" s="147">
        <v>1.9</v>
      </c>
      <c r="F186" s="151"/>
      <c r="G186" s="151"/>
      <c r="H186" s="151"/>
      <c r="I186" s="151"/>
      <c r="J186" s="151"/>
      <c r="K186" s="151"/>
      <c r="L186" s="151"/>
      <c r="M186" s="151"/>
      <c r="N186" s="139"/>
      <c r="O186" s="139"/>
      <c r="P186" s="139"/>
      <c r="Q186" s="139"/>
      <c r="R186" s="139"/>
      <c r="S186" s="139"/>
      <c r="T186" s="140"/>
      <c r="U186" s="13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 t="s">
        <v>202</v>
      </c>
      <c r="AF186" s="129">
        <v>0</v>
      </c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</row>
    <row r="187" spans="1:60" outlineLevel="1" x14ac:dyDescent="0.2">
      <c r="A187" s="130"/>
      <c r="B187" s="137"/>
      <c r="C187" s="168" t="s">
        <v>233</v>
      </c>
      <c r="D187" s="141"/>
      <c r="E187" s="147">
        <v>0.7</v>
      </c>
      <c r="F187" s="151"/>
      <c r="G187" s="151"/>
      <c r="H187" s="151"/>
      <c r="I187" s="151"/>
      <c r="J187" s="151"/>
      <c r="K187" s="151"/>
      <c r="L187" s="151"/>
      <c r="M187" s="151"/>
      <c r="N187" s="139"/>
      <c r="O187" s="139"/>
      <c r="P187" s="139"/>
      <c r="Q187" s="139"/>
      <c r="R187" s="139"/>
      <c r="S187" s="139"/>
      <c r="T187" s="140"/>
      <c r="U187" s="13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 t="s">
        <v>202</v>
      </c>
      <c r="AF187" s="129">
        <v>0</v>
      </c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</row>
    <row r="188" spans="1:60" outlineLevel="1" x14ac:dyDescent="0.2">
      <c r="A188" s="130"/>
      <c r="B188" s="137"/>
      <c r="C188" s="168" t="s">
        <v>234</v>
      </c>
      <c r="D188" s="141"/>
      <c r="E188" s="147">
        <v>0.9</v>
      </c>
      <c r="F188" s="151"/>
      <c r="G188" s="151"/>
      <c r="H188" s="151"/>
      <c r="I188" s="151"/>
      <c r="J188" s="151"/>
      <c r="K188" s="151"/>
      <c r="L188" s="151"/>
      <c r="M188" s="151"/>
      <c r="N188" s="139"/>
      <c r="O188" s="139"/>
      <c r="P188" s="139"/>
      <c r="Q188" s="139"/>
      <c r="R188" s="139"/>
      <c r="S188" s="139"/>
      <c r="T188" s="140"/>
      <c r="U188" s="13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 t="s">
        <v>202</v>
      </c>
      <c r="AF188" s="129">
        <v>0</v>
      </c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</row>
    <row r="189" spans="1:60" x14ac:dyDescent="0.2">
      <c r="A189" s="131" t="s">
        <v>195</v>
      </c>
      <c r="B189" s="138" t="s">
        <v>140</v>
      </c>
      <c r="C189" s="170" t="s">
        <v>141</v>
      </c>
      <c r="D189" s="143"/>
      <c r="E189" s="149"/>
      <c r="F189" s="152"/>
      <c r="G189" s="152">
        <f>SUMIF(AE190:AE194,"&lt;&gt;NOR",G190:G194)</f>
        <v>0</v>
      </c>
      <c r="H189" s="152"/>
      <c r="I189" s="152">
        <f>SUM(I190:I194)</f>
        <v>0</v>
      </c>
      <c r="J189" s="152"/>
      <c r="K189" s="152">
        <f>SUM(K190:K194)</f>
        <v>1520.48</v>
      </c>
      <c r="L189" s="152"/>
      <c r="M189" s="152">
        <f>SUM(M190:M194)</f>
        <v>0</v>
      </c>
      <c r="N189" s="143"/>
      <c r="O189" s="143">
        <f>SUM(O190:O194)</f>
        <v>1.04156</v>
      </c>
      <c r="P189" s="143"/>
      <c r="Q189" s="143">
        <f>SUM(Q190:Q194)</f>
        <v>0</v>
      </c>
      <c r="R189" s="143"/>
      <c r="S189" s="143"/>
      <c r="T189" s="144"/>
      <c r="U189" s="143">
        <f>SUM(U190:U194)</f>
        <v>0.59</v>
      </c>
      <c r="AE189" t="s">
        <v>196</v>
      </c>
    </row>
    <row r="190" spans="1:60" ht="22.5" outlineLevel="1" x14ac:dyDescent="0.2">
      <c r="A190" s="130">
        <v>39</v>
      </c>
      <c r="B190" s="137" t="s">
        <v>390</v>
      </c>
      <c r="C190" s="167" t="s">
        <v>391</v>
      </c>
      <c r="D190" s="139" t="s">
        <v>199</v>
      </c>
      <c r="E190" s="146">
        <v>0.41249999999999998</v>
      </c>
      <c r="F190" s="237"/>
      <c r="G190" s="151">
        <f>F190*E190</f>
        <v>0</v>
      </c>
      <c r="H190" s="151">
        <v>0</v>
      </c>
      <c r="I190" s="151">
        <f>ROUND(E190*H190,2)</f>
        <v>0</v>
      </c>
      <c r="J190" s="151">
        <v>3686</v>
      </c>
      <c r="K190" s="151">
        <f>ROUND(E190*J190,2)</f>
        <v>1520.48</v>
      </c>
      <c r="L190" s="151">
        <v>21</v>
      </c>
      <c r="M190" s="151">
        <f>G190*(1+L190/100)</f>
        <v>0</v>
      </c>
      <c r="N190" s="139">
        <v>2.5249999999999999</v>
      </c>
      <c r="O190" s="139">
        <f>ROUND(E190*N190,5)</f>
        <v>1.04156</v>
      </c>
      <c r="P190" s="139">
        <v>0</v>
      </c>
      <c r="Q190" s="139">
        <f>ROUND(E190*P190,5)</f>
        <v>0</v>
      </c>
      <c r="R190" s="139"/>
      <c r="S190" s="139"/>
      <c r="T190" s="140">
        <v>1.4419999999999999</v>
      </c>
      <c r="U190" s="139">
        <f>ROUND(E190*T190,2)</f>
        <v>0.59</v>
      </c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 t="s">
        <v>200</v>
      </c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</row>
    <row r="191" spans="1:60" outlineLevel="1" x14ac:dyDescent="0.2">
      <c r="A191" s="130"/>
      <c r="B191" s="137"/>
      <c r="C191" s="219" t="s">
        <v>392</v>
      </c>
      <c r="D191" s="220"/>
      <c r="E191" s="221"/>
      <c r="F191" s="222"/>
      <c r="G191" s="223"/>
      <c r="H191" s="151"/>
      <c r="I191" s="151"/>
      <c r="J191" s="151"/>
      <c r="K191" s="151"/>
      <c r="L191" s="151"/>
      <c r="M191" s="151"/>
      <c r="N191" s="139"/>
      <c r="O191" s="139"/>
      <c r="P191" s="139"/>
      <c r="Q191" s="139"/>
      <c r="R191" s="139"/>
      <c r="S191" s="139"/>
      <c r="T191" s="140"/>
      <c r="U191" s="13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 t="s">
        <v>248</v>
      </c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32" t="str">
        <f>C191</f>
        <v>zpevnění krajní řady komunikací z lomového kamene ložem ze suchého betonu</v>
      </c>
      <c r="BB191" s="129"/>
      <c r="BC191" s="129"/>
      <c r="BD191" s="129"/>
      <c r="BE191" s="129"/>
      <c r="BF191" s="129"/>
      <c r="BG191" s="129"/>
      <c r="BH191" s="129"/>
    </row>
    <row r="192" spans="1:60" outlineLevel="1" x14ac:dyDescent="0.2">
      <c r="A192" s="130"/>
      <c r="B192" s="137"/>
      <c r="C192" s="168" t="s">
        <v>393</v>
      </c>
      <c r="D192" s="141"/>
      <c r="E192" s="147">
        <v>0.1275</v>
      </c>
      <c r="F192" s="151"/>
      <c r="G192" s="151"/>
      <c r="H192" s="151"/>
      <c r="I192" s="151"/>
      <c r="J192" s="151"/>
      <c r="K192" s="151"/>
      <c r="L192" s="151"/>
      <c r="M192" s="151"/>
      <c r="N192" s="139"/>
      <c r="O192" s="139"/>
      <c r="P192" s="139"/>
      <c r="Q192" s="139"/>
      <c r="R192" s="139"/>
      <c r="S192" s="139"/>
      <c r="T192" s="140"/>
      <c r="U192" s="13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 t="s">
        <v>202</v>
      </c>
      <c r="AF192" s="129">
        <v>0</v>
      </c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</row>
    <row r="193" spans="1:60" outlineLevel="1" x14ac:dyDescent="0.2">
      <c r="A193" s="130"/>
      <c r="B193" s="137"/>
      <c r="C193" s="168" t="s">
        <v>394</v>
      </c>
      <c r="D193" s="141"/>
      <c r="E193" s="147">
        <v>0.09</v>
      </c>
      <c r="F193" s="151"/>
      <c r="G193" s="151"/>
      <c r="H193" s="151"/>
      <c r="I193" s="151"/>
      <c r="J193" s="151"/>
      <c r="K193" s="151"/>
      <c r="L193" s="151"/>
      <c r="M193" s="151"/>
      <c r="N193" s="139"/>
      <c r="O193" s="139"/>
      <c r="P193" s="139"/>
      <c r="Q193" s="139"/>
      <c r="R193" s="139"/>
      <c r="S193" s="139"/>
      <c r="T193" s="140"/>
      <c r="U193" s="13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 t="s">
        <v>202</v>
      </c>
      <c r="AF193" s="129">
        <v>0</v>
      </c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</row>
    <row r="194" spans="1:60" outlineLevel="1" x14ac:dyDescent="0.2">
      <c r="A194" s="130"/>
      <c r="B194" s="137"/>
      <c r="C194" s="168" t="s">
        <v>395</v>
      </c>
      <c r="D194" s="141"/>
      <c r="E194" s="147">
        <v>0.19500000000000001</v>
      </c>
      <c r="F194" s="151"/>
      <c r="G194" s="151"/>
      <c r="H194" s="151"/>
      <c r="I194" s="151"/>
      <c r="J194" s="151"/>
      <c r="K194" s="151"/>
      <c r="L194" s="151"/>
      <c r="M194" s="151"/>
      <c r="N194" s="139"/>
      <c r="O194" s="139"/>
      <c r="P194" s="139"/>
      <c r="Q194" s="139"/>
      <c r="R194" s="139"/>
      <c r="S194" s="139"/>
      <c r="T194" s="140"/>
      <c r="U194" s="13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 t="s">
        <v>202</v>
      </c>
      <c r="AF194" s="129">
        <v>0</v>
      </c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</row>
    <row r="195" spans="1:60" x14ac:dyDescent="0.2">
      <c r="A195" s="131" t="s">
        <v>195</v>
      </c>
      <c r="B195" s="138" t="s">
        <v>142</v>
      </c>
      <c r="C195" s="170" t="s">
        <v>143</v>
      </c>
      <c r="D195" s="143"/>
      <c r="E195" s="149"/>
      <c r="F195" s="152"/>
      <c r="G195" s="152">
        <f>SUMIF(AE196:AE215,"&lt;&gt;NOR",G196:G215)</f>
        <v>0</v>
      </c>
      <c r="H195" s="152"/>
      <c r="I195" s="152">
        <f>SUM(I196:I215)</f>
        <v>0</v>
      </c>
      <c r="J195" s="152"/>
      <c r="K195" s="152">
        <f>SUM(K196:K215)</f>
        <v>17391.100000000002</v>
      </c>
      <c r="L195" s="152"/>
      <c r="M195" s="152">
        <f>SUM(M196:M215)</f>
        <v>0</v>
      </c>
      <c r="N195" s="143"/>
      <c r="O195" s="143">
        <f>SUM(O196:O215)</f>
        <v>1.5254700000000001</v>
      </c>
      <c r="P195" s="143"/>
      <c r="Q195" s="143">
        <f>SUM(Q196:Q215)</f>
        <v>0</v>
      </c>
      <c r="R195" s="143"/>
      <c r="S195" s="143"/>
      <c r="T195" s="144"/>
      <c r="U195" s="143">
        <f>SUM(U196:U215)</f>
        <v>19.790000000000003</v>
      </c>
      <c r="AE195" t="s">
        <v>196</v>
      </c>
    </row>
    <row r="196" spans="1:60" outlineLevel="1" x14ac:dyDescent="0.2">
      <c r="A196" s="130">
        <v>40</v>
      </c>
      <c r="B196" s="137" t="s">
        <v>396</v>
      </c>
      <c r="C196" s="167" t="s">
        <v>397</v>
      </c>
      <c r="D196" s="139" t="s">
        <v>218</v>
      </c>
      <c r="E196" s="146">
        <v>61.95</v>
      </c>
      <c r="F196" s="237"/>
      <c r="G196" s="151">
        <f>F196*E196</f>
        <v>0</v>
      </c>
      <c r="H196" s="151">
        <v>0</v>
      </c>
      <c r="I196" s="151">
        <f>ROUND(E196*H196,2)</f>
        <v>0</v>
      </c>
      <c r="J196" s="151">
        <v>79</v>
      </c>
      <c r="K196" s="151">
        <f>ROUND(E196*J196,2)</f>
        <v>4894.05</v>
      </c>
      <c r="L196" s="151">
        <v>21</v>
      </c>
      <c r="M196" s="151">
        <f>G196*(1+L196/100)</f>
        <v>0</v>
      </c>
      <c r="N196" s="139">
        <v>1.8380000000000001E-2</v>
      </c>
      <c r="O196" s="139">
        <f>ROUND(E196*N196,5)</f>
        <v>1.1386400000000001</v>
      </c>
      <c r="P196" s="139">
        <v>0</v>
      </c>
      <c r="Q196" s="139">
        <f>ROUND(E196*P196,5)</f>
        <v>0</v>
      </c>
      <c r="R196" s="139"/>
      <c r="S196" s="139"/>
      <c r="T196" s="140">
        <v>0.14399999999999999</v>
      </c>
      <c r="U196" s="139">
        <f>ROUND(E196*T196,2)</f>
        <v>8.92</v>
      </c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 t="s">
        <v>200</v>
      </c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</row>
    <row r="197" spans="1:60" outlineLevel="1" x14ac:dyDescent="0.2">
      <c r="A197" s="130"/>
      <c r="B197" s="137"/>
      <c r="C197" s="168" t="s">
        <v>398</v>
      </c>
      <c r="D197" s="141"/>
      <c r="E197" s="147"/>
      <c r="F197" s="151"/>
      <c r="G197" s="151"/>
      <c r="H197" s="151"/>
      <c r="I197" s="151"/>
      <c r="J197" s="151"/>
      <c r="K197" s="151"/>
      <c r="L197" s="151"/>
      <c r="M197" s="151"/>
      <c r="N197" s="139"/>
      <c r="O197" s="139"/>
      <c r="P197" s="139"/>
      <c r="Q197" s="139"/>
      <c r="R197" s="139"/>
      <c r="S197" s="139"/>
      <c r="T197" s="140"/>
      <c r="U197" s="13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 t="s">
        <v>202</v>
      </c>
      <c r="AF197" s="129">
        <v>0</v>
      </c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</row>
    <row r="198" spans="1:60" outlineLevel="1" x14ac:dyDescent="0.2">
      <c r="A198" s="130"/>
      <c r="B198" s="137"/>
      <c r="C198" s="168" t="s">
        <v>399</v>
      </c>
      <c r="D198" s="141"/>
      <c r="E198" s="147">
        <v>44.25</v>
      </c>
      <c r="F198" s="151"/>
      <c r="G198" s="151"/>
      <c r="H198" s="151"/>
      <c r="I198" s="151"/>
      <c r="J198" s="151"/>
      <c r="K198" s="151"/>
      <c r="L198" s="151"/>
      <c r="M198" s="151"/>
      <c r="N198" s="139"/>
      <c r="O198" s="139"/>
      <c r="P198" s="139"/>
      <c r="Q198" s="139"/>
      <c r="R198" s="139"/>
      <c r="S198" s="139"/>
      <c r="T198" s="140"/>
      <c r="U198" s="13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 t="s">
        <v>202</v>
      </c>
      <c r="AF198" s="129">
        <v>0</v>
      </c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</row>
    <row r="199" spans="1:60" outlineLevel="1" x14ac:dyDescent="0.2">
      <c r="A199" s="130"/>
      <c r="B199" s="137"/>
      <c r="C199" s="168" t="s">
        <v>400</v>
      </c>
      <c r="D199" s="141"/>
      <c r="E199" s="147">
        <v>17.7</v>
      </c>
      <c r="F199" s="151"/>
      <c r="G199" s="151"/>
      <c r="H199" s="151"/>
      <c r="I199" s="151"/>
      <c r="J199" s="151"/>
      <c r="K199" s="151"/>
      <c r="L199" s="151"/>
      <c r="M199" s="151"/>
      <c r="N199" s="139"/>
      <c r="O199" s="139"/>
      <c r="P199" s="139"/>
      <c r="Q199" s="139"/>
      <c r="R199" s="139"/>
      <c r="S199" s="139"/>
      <c r="T199" s="140"/>
      <c r="U199" s="13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 t="s">
        <v>202</v>
      </c>
      <c r="AF199" s="129">
        <v>0</v>
      </c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</row>
    <row r="200" spans="1:60" outlineLevel="1" x14ac:dyDescent="0.2">
      <c r="A200" s="130">
        <v>41</v>
      </c>
      <c r="B200" s="137" t="s">
        <v>401</v>
      </c>
      <c r="C200" s="167" t="s">
        <v>402</v>
      </c>
      <c r="D200" s="139" t="s">
        <v>218</v>
      </c>
      <c r="E200" s="146">
        <v>185.85</v>
      </c>
      <c r="F200" s="237"/>
      <c r="G200" s="151">
        <f t="shared" ref="G200:G215" si="2">F200*E200</f>
        <v>0</v>
      </c>
      <c r="H200" s="151">
        <v>0</v>
      </c>
      <c r="I200" s="151">
        <f>ROUND(E200*H200,2)</f>
        <v>0</v>
      </c>
      <c r="J200" s="151">
        <v>36</v>
      </c>
      <c r="K200" s="151">
        <f>ROUND(E200*J200,2)</f>
        <v>6690.6</v>
      </c>
      <c r="L200" s="151">
        <v>21</v>
      </c>
      <c r="M200" s="151">
        <f>G200*(1+L200/100)</f>
        <v>0</v>
      </c>
      <c r="N200" s="139">
        <v>9.7000000000000005E-4</v>
      </c>
      <c r="O200" s="139">
        <f>ROUND(E200*N200,5)</f>
        <v>0.18027000000000001</v>
      </c>
      <c r="P200" s="139">
        <v>0</v>
      </c>
      <c r="Q200" s="139">
        <f>ROUND(E200*P200,5)</f>
        <v>0</v>
      </c>
      <c r="R200" s="139"/>
      <c r="S200" s="139"/>
      <c r="T200" s="140">
        <v>6.0000000000000001E-3</v>
      </c>
      <c r="U200" s="139">
        <f>ROUND(E200*T200,2)</f>
        <v>1.1200000000000001</v>
      </c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 t="s">
        <v>200</v>
      </c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</row>
    <row r="201" spans="1:60" outlineLevel="1" x14ac:dyDescent="0.2">
      <c r="A201" s="130"/>
      <c r="B201" s="137"/>
      <c r="C201" s="168" t="s">
        <v>403</v>
      </c>
      <c r="D201" s="141"/>
      <c r="E201" s="147">
        <v>185.85</v>
      </c>
      <c r="F201" s="151"/>
      <c r="G201" s="151"/>
      <c r="H201" s="151"/>
      <c r="I201" s="151"/>
      <c r="J201" s="151"/>
      <c r="K201" s="151"/>
      <c r="L201" s="151"/>
      <c r="M201" s="151"/>
      <c r="N201" s="139"/>
      <c r="O201" s="139"/>
      <c r="P201" s="139"/>
      <c r="Q201" s="139"/>
      <c r="R201" s="139"/>
      <c r="S201" s="139"/>
      <c r="T201" s="140"/>
      <c r="U201" s="13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 t="s">
        <v>202</v>
      </c>
      <c r="AF201" s="129">
        <v>0</v>
      </c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</row>
    <row r="202" spans="1:60" outlineLevel="1" x14ac:dyDescent="0.2">
      <c r="A202" s="130">
        <v>42</v>
      </c>
      <c r="B202" s="137" t="s">
        <v>404</v>
      </c>
      <c r="C202" s="167" t="s">
        <v>405</v>
      </c>
      <c r="D202" s="139" t="s">
        <v>218</v>
      </c>
      <c r="E202" s="146">
        <v>61.95</v>
      </c>
      <c r="F202" s="237"/>
      <c r="G202" s="151">
        <f t="shared" si="2"/>
        <v>0</v>
      </c>
      <c r="H202" s="151">
        <v>0</v>
      </c>
      <c r="I202" s="151">
        <f>ROUND(E202*H202,2)</f>
        <v>0</v>
      </c>
      <c r="J202" s="151">
        <v>71</v>
      </c>
      <c r="K202" s="151">
        <f>ROUND(E202*J202,2)</f>
        <v>4398.45</v>
      </c>
      <c r="L202" s="151">
        <v>21</v>
      </c>
      <c r="M202" s="151">
        <f>G202*(1+L202/100)</f>
        <v>0</v>
      </c>
      <c r="N202" s="139">
        <v>0</v>
      </c>
      <c r="O202" s="139">
        <f>ROUND(E202*N202,5)</f>
        <v>0</v>
      </c>
      <c r="P202" s="139">
        <v>0</v>
      </c>
      <c r="Q202" s="139">
        <f>ROUND(E202*P202,5)</f>
        <v>0</v>
      </c>
      <c r="R202" s="139"/>
      <c r="S202" s="139"/>
      <c r="T202" s="140">
        <v>0.126</v>
      </c>
      <c r="U202" s="139">
        <f>ROUND(E202*T202,2)</f>
        <v>7.81</v>
      </c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 t="s">
        <v>200</v>
      </c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</row>
    <row r="203" spans="1:60" outlineLevel="1" x14ac:dyDescent="0.2">
      <c r="A203" s="130">
        <v>43</v>
      </c>
      <c r="B203" s="137" t="s">
        <v>406</v>
      </c>
      <c r="C203" s="167" t="s">
        <v>407</v>
      </c>
      <c r="D203" s="139" t="s">
        <v>199</v>
      </c>
      <c r="E203" s="146">
        <v>8</v>
      </c>
      <c r="F203" s="237"/>
      <c r="G203" s="151">
        <f t="shared" si="2"/>
        <v>0</v>
      </c>
      <c r="H203" s="151">
        <v>0</v>
      </c>
      <c r="I203" s="151">
        <f>ROUND(E203*H203,2)</f>
        <v>0</v>
      </c>
      <c r="J203" s="151">
        <v>18</v>
      </c>
      <c r="K203" s="151">
        <f>ROUND(E203*J203,2)</f>
        <v>144</v>
      </c>
      <c r="L203" s="151">
        <v>21</v>
      </c>
      <c r="M203" s="151">
        <f>G203*(1+L203/100)</f>
        <v>0</v>
      </c>
      <c r="N203" s="139">
        <v>7.3499999999999998E-3</v>
      </c>
      <c r="O203" s="139">
        <f>ROUND(E203*N203,5)</f>
        <v>5.8799999999999998E-2</v>
      </c>
      <c r="P203" s="139">
        <v>0</v>
      </c>
      <c r="Q203" s="139">
        <f>ROUND(E203*P203,5)</f>
        <v>0</v>
      </c>
      <c r="R203" s="139"/>
      <c r="S203" s="139"/>
      <c r="T203" s="140">
        <v>3.3000000000000002E-2</v>
      </c>
      <c r="U203" s="139">
        <f>ROUND(E203*T203,2)</f>
        <v>0.26</v>
      </c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 t="s">
        <v>200</v>
      </c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</row>
    <row r="204" spans="1:60" outlineLevel="1" x14ac:dyDescent="0.2">
      <c r="A204" s="130"/>
      <c r="B204" s="137"/>
      <c r="C204" s="168" t="s">
        <v>408</v>
      </c>
      <c r="D204" s="141"/>
      <c r="E204" s="147"/>
      <c r="F204" s="151"/>
      <c r="G204" s="151"/>
      <c r="H204" s="151"/>
      <c r="I204" s="151"/>
      <c r="J204" s="151"/>
      <c r="K204" s="151"/>
      <c r="L204" s="151"/>
      <c r="M204" s="151"/>
      <c r="N204" s="139"/>
      <c r="O204" s="139"/>
      <c r="P204" s="139"/>
      <c r="Q204" s="139"/>
      <c r="R204" s="139"/>
      <c r="S204" s="139"/>
      <c r="T204" s="140"/>
      <c r="U204" s="13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 t="s">
        <v>202</v>
      </c>
      <c r="AF204" s="129">
        <v>0</v>
      </c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</row>
    <row r="205" spans="1:60" outlineLevel="1" x14ac:dyDescent="0.2">
      <c r="A205" s="130"/>
      <c r="B205" s="137"/>
      <c r="C205" s="168" t="s">
        <v>409</v>
      </c>
      <c r="D205" s="141"/>
      <c r="E205" s="147">
        <v>8</v>
      </c>
      <c r="F205" s="151"/>
      <c r="G205" s="151"/>
      <c r="H205" s="151"/>
      <c r="I205" s="151"/>
      <c r="J205" s="151"/>
      <c r="K205" s="151"/>
      <c r="L205" s="151"/>
      <c r="M205" s="151"/>
      <c r="N205" s="139"/>
      <c r="O205" s="139"/>
      <c r="P205" s="139"/>
      <c r="Q205" s="139"/>
      <c r="R205" s="139"/>
      <c r="S205" s="139"/>
      <c r="T205" s="140"/>
      <c r="U205" s="13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 t="s">
        <v>202</v>
      </c>
      <c r="AF205" s="129">
        <v>0</v>
      </c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</row>
    <row r="206" spans="1:60" outlineLevel="1" x14ac:dyDescent="0.2">
      <c r="A206" s="130">
        <v>44</v>
      </c>
      <c r="B206" s="137" t="s">
        <v>410</v>
      </c>
      <c r="C206" s="167" t="s">
        <v>411</v>
      </c>
      <c r="D206" s="139" t="s">
        <v>199</v>
      </c>
      <c r="E206" s="146">
        <v>8</v>
      </c>
      <c r="F206" s="237"/>
      <c r="G206" s="151">
        <f t="shared" si="2"/>
        <v>0</v>
      </c>
      <c r="H206" s="151">
        <v>0</v>
      </c>
      <c r="I206" s="151">
        <f>ROUND(E206*H206,2)</f>
        <v>0</v>
      </c>
      <c r="J206" s="151">
        <v>4</v>
      </c>
      <c r="K206" s="151">
        <f>ROUND(E206*J206,2)</f>
        <v>32</v>
      </c>
      <c r="L206" s="151">
        <v>21</v>
      </c>
      <c r="M206" s="151">
        <f>G206*(1+L206/100)</f>
        <v>0</v>
      </c>
      <c r="N206" s="139">
        <v>0</v>
      </c>
      <c r="O206" s="139">
        <f>ROUND(E206*N206,5)</f>
        <v>0</v>
      </c>
      <c r="P206" s="139">
        <v>0</v>
      </c>
      <c r="Q206" s="139">
        <f>ROUND(E206*P206,5)</f>
        <v>0</v>
      </c>
      <c r="R206" s="139"/>
      <c r="S206" s="139"/>
      <c r="T206" s="140">
        <v>6.0000000000000001E-3</v>
      </c>
      <c r="U206" s="139">
        <f>ROUND(E206*T206,2)</f>
        <v>0.05</v>
      </c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 t="s">
        <v>200</v>
      </c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</row>
    <row r="207" spans="1:60" outlineLevel="1" x14ac:dyDescent="0.2">
      <c r="A207" s="130">
        <v>45</v>
      </c>
      <c r="B207" s="137" t="s">
        <v>412</v>
      </c>
      <c r="C207" s="167" t="s">
        <v>413</v>
      </c>
      <c r="D207" s="139" t="s">
        <v>199</v>
      </c>
      <c r="E207" s="146">
        <v>24</v>
      </c>
      <c r="F207" s="237"/>
      <c r="G207" s="151">
        <f t="shared" si="2"/>
        <v>0</v>
      </c>
      <c r="H207" s="151">
        <v>0</v>
      </c>
      <c r="I207" s="151">
        <f>ROUND(E207*H207,2)</f>
        <v>0</v>
      </c>
      <c r="J207" s="151">
        <v>5</v>
      </c>
      <c r="K207" s="151">
        <f>ROUND(E207*J207,2)</f>
        <v>120</v>
      </c>
      <c r="L207" s="151">
        <v>21</v>
      </c>
      <c r="M207" s="151">
        <f>G207*(1+L207/100)</f>
        <v>0</v>
      </c>
      <c r="N207" s="139">
        <v>1.2E-4</v>
      </c>
      <c r="O207" s="139">
        <f>ROUND(E207*N207,5)</f>
        <v>2.8800000000000002E-3</v>
      </c>
      <c r="P207" s="139">
        <v>0</v>
      </c>
      <c r="Q207" s="139">
        <f>ROUND(E207*P207,5)</f>
        <v>0</v>
      </c>
      <c r="R207" s="139"/>
      <c r="S207" s="139"/>
      <c r="T207" s="140">
        <v>1E-3</v>
      </c>
      <c r="U207" s="139">
        <f>ROUND(E207*T207,2)</f>
        <v>0.02</v>
      </c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 t="s">
        <v>200</v>
      </c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</row>
    <row r="208" spans="1:60" outlineLevel="1" x14ac:dyDescent="0.2">
      <c r="A208" s="130"/>
      <c r="B208" s="137"/>
      <c r="C208" s="168" t="s">
        <v>414</v>
      </c>
      <c r="D208" s="141"/>
      <c r="E208" s="147">
        <v>24</v>
      </c>
      <c r="F208" s="151"/>
      <c r="G208" s="151"/>
      <c r="H208" s="151"/>
      <c r="I208" s="151"/>
      <c r="J208" s="151"/>
      <c r="K208" s="151"/>
      <c r="L208" s="151"/>
      <c r="M208" s="151"/>
      <c r="N208" s="139"/>
      <c r="O208" s="139"/>
      <c r="P208" s="139"/>
      <c r="Q208" s="139"/>
      <c r="R208" s="139"/>
      <c r="S208" s="139"/>
      <c r="T208" s="140"/>
      <c r="U208" s="13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 t="s">
        <v>202</v>
      </c>
      <c r="AF208" s="129">
        <v>0</v>
      </c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</row>
    <row r="209" spans="1:60" outlineLevel="1" x14ac:dyDescent="0.2">
      <c r="A209" s="130">
        <v>46</v>
      </c>
      <c r="B209" s="137" t="s">
        <v>415</v>
      </c>
      <c r="C209" s="167" t="s">
        <v>416</v>
      </c>
      <c r="D209" s="139" t="s">
        <v>199</v>
      </c>
      <c r="E209" s="146">
        <v>8</v>
      </c>
      <c r="F209" s="237"/>
      <c r="G209" s="151">
        <f t="shared" si="2"/>
        <v>0</v>
      </c>
      <c r="H209" s="151">
        <v>0</v>
      </c>
      <c r="I209" s="151">
        <f>ROUND(E209*H209,2)</f>
        <v>0</v>
      </c>
      <c r="J209" s="151">
        <v>11</v>
      </c>
      <c r="K209" s="151">
        <f>ROUND(E209*J209,2)</f>
        <v>88</v>
      </c>
      <c r="L209" s="151">
        <v>21</v>
      </c>
      <c r="M209" s="151">
        <f>G209*(1+L209/100)</f>
        <v>0</v>
      </c>
      <c r="N209" s="139">
        <v>0</v>
      </c>
      <c r="O209" s="139">
        <f>ROUND(E209*N209,5)</f>
        <v>0</v>
      </c>
      <c r="P209" s="139">
        <v>0</v>
      </c>
      <c r="Q209" s="139">
        <f>ROUND(E209*P209,5)</f>
        <v>0</v>
      </c>
      <c r="R209" s="139"/>
      <c r="S209" s="139"/>
      <c r="T209" s="140">
        <v>2.1000000000000001E-2</v>
      </c>
      <c r="U209" s="139">
        <f>ROUND(E209*T209,2)</f>
        <v>0.17</v>
      </c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 t="s">
        <v>200</v>
      </c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</row>
    <row r="210" spans="1:60" outlineLevel="1" x14ac:dyDescent="0.2">
      <c r="A210" s="130">
        <v>47</v>
      </c>
      <c r="B210" s="137" t="s">
        <v>417</v>
      </c>
      <c r="C210" s="167" t="s">
        <v>418</v>
      </c>
      <c r="D210" s="139" t="s">
        <v>218</v>
      </c>
      <c r="E210" s="146">
        <v>8</v>
      </c>
      <c r="F210" s="237"/>
      <c r="G210" s="151">
        <f t="shared" si="2"/>
        <v>0</v>
      </c>
      <c r="H210" s="151">
        <v>0</v>
      </c>
      <c r="I210" s="151">
        <f>ROUND(E210*H210,2)</f>
        <v>0</v>
      </c>
      <c r="J210" s="151">
        <v>46</v>
      </c>
      <c r="K210" s="151">
        <f>ROUND(E210*J210,2)</f>
        <v>368</v>
      </c>
      <c r="L210" s="151">
        <v>21</v>
      </c>
      <c r="M210" s="151">
        <f>G210*(1+L210/100)</f>
        <v>0</v>
      </c>
      <c r="N210" s="139">
        <v>1.6910000000000001E-2</v>
      </c>
      <c r="O210" s="139">
        <f>ROUND(E210*N210,5)</f>
        <v>0.13528000000000001</v>
      </c>
      <c r="P210" s="139">
        <v>0</v>
      </c>
      <c r="Q210" s="139">
        <f>ROUND(E210*P210,5)</f>
        <v>0</v>
      </c>
      <c r="R210" s="139"/>
      <c r="S210" s="139"/>
      <c r="T210" s="140">
        <v>8.8999999999999996E-2</v>
      </c>
      <c r="U210" s="139">
        <f>ROUND(E210*T210,2)</f>
        <v>0.71</v>
      </c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 t="s">
        <v>200</v>
      </c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</row>
    <row r="211" spans="1:60" outlineLevel="1" x14ac:dyDescent="0.2">
      <c r="A211" s="130"/>
      <c r="B211" s="137"/>
      <c r="C211" s="168" t="s">
        <v>419</v>
      </c>
      <c r="D211" s="141"/>
      <c r="E211" s="147"/>
      <c r="F211" s="151"/>
      <c r="G211" s="151"/>
      <c r="H211" s="151"/>
      <c r="I211" s="151"/>
      <c r="J211" s="151"/>
      <c r="K211" s="151"/>
      <c r="L211" s="151"/>
      <c r="M211" s="151"/>
      <c r="N211" s="139"/>
      <c r="O211" s="139"/>
      <c r="P211" s="139"/>
      <c r="Q211" s="139"/>
      <c r="R211" s="139"/>
      <c r="S211" s="139"/>
      <c r="T211" s="140"/>
      <c r="U211" s="13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 t="s">
        <v>202</v>
      </c>
      <c r="AF211" s="129">
        <v>0</v>
      </c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</row>
    <row r="212" spans="1:60" outlineLevel="1" x14ac:dyDescent="0.2">
      <c r="A212" s="130"/>
      <c r="B212" s="137"/>
      <c r="C212" s="168" t="s">
        <v>420</v>
      </c>
      <c r="D212" s="141"/>
      <c r="E212" s="147">
        <v>8</v>
      </c>
      <c r="F212" s="151"/>
      <c r="G212" s="151"/>
      <c r="H212" s="151"/>
      <c r="I212" s="151"/>
      <c r="J212" s="151"/>
      <c r="K212" s="151"/>
      <c r="L212" s="151"/>
      <c r="M212" s="151"/>
      <c r="N212" s="139"/>
      <c r="O212" s="139"/>
      <c r="P212" s="139"/>
      <c r="Q212" s="139"/>
      <c r="R212" s="139"/>
      <c r="S212" s="139"/>
      <c r="T212" s="140"/>
      <c r="U212" s="13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 t="s">
        <v>202</v>
      </c>
      <c r="AF212" s="129">
        <v>0</v>
      </c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</row>
    <row r="213" spans="1:60" outlineLevel="1" x14ac:dyDescent="0.2">
      <c r="A213" s="130">
        <v>48</v>
      </c>
      <c r="B213" s="137" t="s">
        <v>421</v>
      </c>
      <c r="C213" s="167" t="s">
        <v>422</v>
      </c>
      <c r="D213" s="139" t="s">
        <v>218</v>
      </c>
      <c r="E213" s="146">
        <v>24</v>
      </c>
      <c r="F213" s="237"/>
      <c r="G213" s="151">
        <f t="shared" si="2"/>
        <v>0</v>
      </c>
      <c r="H213" s="151">
        <v>0</v>
      </c>
      <c r="I213" s="151">
        <f>ROUND(E213*H213,2)</f>
        <v>0</v>
      </c>
      <c r="J213" s="151">
        <v>14</v>
      </c>
      <c r="K213" s="151">
        <f>ROUND(E213*J213,2)</f>
        <v>336</v>
      </c>
      <c r="L213" s="151">
        <v>21</v>
      </c>
      <c r="M213" s="151">
        <f>G213*(1+L213/100)</f>
        <v>0</v>
      </c>
      <c r="N213" s="139">
        <v>4.0000000000000002E-4</v>
      </c>
      <c r="O213" s="139">
        <f>ROUND(E213*N213,5)</f>
        <v>9.5999999999999992E-3</v>
      </c>
      <c r="P213" s="139">
        <v>0</v>
      </c>
      <c r="Q213" s="139">
        <f>ROUND(E213*P213,5)</f>
        <v>0</v>
      </c>
      <c r="R213" s="139"/>
      <c r="S213" s="139"/>
      <c r="T213" s="140">
        <v>2E-3</v>
      </c>
      <c r="U213" s="139">
        <f>ROUND(E213*T213,2)</f>
        <v>0.05</v>
      </c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 t="s">
        <v>200</v>
      </c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</row>
    <row r="214" spans="1:60" outlineLevel="1" x14ac:dyDescent="0.2">
      <c r="A214" s="130"/>
      <c r="B214" s="137"/>
      <c r="C214" s="168" t="s">
        <v>414</v>
      </c>
      <c r="D214" s="141"/>
      <c r="E214" s="147">
        <v>24</v>
      </c>
      <c r="F214" s="151"/>
      <c r="G214" s="151"/>
      <c r="H214" s="151"/>
      <c r="I214" s="151"/>
      <c r="J214" s="151"/>
      <c r="K214" s="151"/>
      <c r="L214" s="151"/>
      <c r="M214" s="151"/>
      <c r="N214" s="139"/>
      <c r="O214" s="139"/>
      <c r="P214" s="139"/>
      <c r="Q214" s="139"/>
      <c r="R214" s="139"/>
      <c r="S214" s="139"/>
      <c r="T214" s="140"/>
      <c r="U214" s="13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 t="s">
        <v>202</v>
      </c>
      <c r="AF214" s="129">
        <v>0</v>
      </c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</row>
    <row r="215" spans="1:60" outlineLevel="1" x14ac:dyDescent="0.2">
      <c r="A215" s="130">
        <v>49</v>
      </c>
      <c r="B215" s="137" t="s">
        <v>423</v>
      </c>
      <c r="C215" s="167" t="s">
        <v>424</v>
      </c>
      <c r="D215" s="139" t="s">
        <v>218</v>
      </c>
      <c r="E215" s="146">
        <v>8</v>
      </c>
      <c r="F215" s="237"/>
      <c r="G215" s="151">
        <f t="shared" si="2"/>
        <v>0</v>
      </c>
      <c r="H215" s="151">
        <v>0</v>
      </c>
      <c r="I215" s="151">
        <f>ROUND(E215*H215,2)</f>
        <v>0</v>
      </c>
      <c r="J215" s="151">
        <v>40</v>
      </c>
      <c r="K215" s="151">
        <f>ROUND(E215*J215,2)</f>
        <v>320</v>
      </c>
      <c r="L215" s="151">
        <v>21</v>
      </c>
      <c r="M215" s="151">
        <f>G215*(1+L215/100)</f>
        <v>0</v>
      </c>
      <c r="N215" s="139">
        <v>0</v>
      </c>
      <c r="O215" s="139">
        <f>ROUND(E215*N215,5)</f>
        <v>0</v>
      </c>
      <c r="P215" s="139">
        <v>0</v>
      </c>
      <c r="Q215" s="139">
        <f>ROUND(E215*P215,5)</f>
        <v>0</v>
      </c>
      <c r="R215" s="139"/>
      <c r="S215" s="139"/>
      <c r="T215" s="140">
        <v>8.5000000000000006E-2</v>
      </c>
      <c r="U215" s="139">
        <f>ROUND(E215*T215,2)</f>
        <v>0.68</v>
      </c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 t="s">
        <v>200</v>
      </c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</row>
    <row r="216" spans="1:60" x14ac:dyDescent="0.2">
      <c r="A216" s="131" t="s">
        <v>195</v>
      </c>
      <c r="B216" s="138" t="s">
        <v>144</v>
      </c>
      <c r="C216" s="170" t="s">
        <v>145</v>
      </c>
      <c r="D216" s="143"/>
      <c r="E216" s="149"/>
      <c r="F216" s="152"/>
      <c r="G216" s="152">
        <f>SUMIF(AE217:AE225,"&lt;&gt;NOR",G217:G225)</f>
        <v>0</v>
      </c>
      <c r="H216" s="152"/>
      <c r="I216" s="152">
        <f>SUM(I217:I225)</f>
        <v>0</v>
      </c>
      <c r="J216" s="152"/>
      <c r="K216" s="152">
        <f>SUM(K217:K225)</f>
        <v>1879.8</v>
      </c>
      <c r="L216" s="152"/>
      <c r="M216" s="152">
        <f>SUM(M217:M225)</f>
        <v>0</v>
      </c>
      <c r="N216" s="143"/>
      <c r="O216" s="143">
        <f>SUM(O217:O225)</f>
        <v>3.5E-4</v>
      </c>
      <c r="P216" s="143"/>
      <c r="Q216" s="143">
        <f>SUM(Q217:Q225)</f>
        <v>0</v>
      </c>
      <c r="R216" s="143"/>
      <c r="S216" s="143"/>
      <c r="T216" s="144"/>
      <c r="U216" s="143">
        <f>SUM(U217:U225)</f>
        <v>3.58</v>
      </c>
      <c r="AE216" t="s">
        <v>196</v>
      </c>
    </row>
    <row r="217" spans="1:60" ht="22.5" outlineLevel="1" x14ac:dyDescent="0.2">
      <c r="A217" s="130">
        <v>50</v>
      </c>
      <c r="B217" s="137" t="s">
        <v>425</v>
      </c>
      <c r="C217" s="167" t="s">
        <v>426</v>
      </c>
      <c r="D217" s="139" t="s">
        <v>218</v>
      </c>
      <c r="E217" s="146">
        <v>8.6999999999999993</v>
      </c>
      <c r="F217" s="237"/>
      <c r="G217" s="151">
        <f>F217*E217</f>
        <v>0</v>
      </c>
      <c r="H217" s="151">
        <v>0</v>
      </c>
      <c r="I217" s="151">
        <f>ROUND(E217*H217,2)</f>
        <v>0</v>
      </c>
      <c r="J217" s="151">
        <v>154</v>
      </c>
      <c r="K217" s="151">
        <f>ROUND(E217*J217,2)</f>
        <v>1339.8</v>
      </c>
      <c r="L217" s="151">
        <v>21</v>
      </c>
      <c r="M217" s="151">
        <f>G217*(1+L217/100)</f>
        <v>0</v>
      </c>
      <c r="N217" s="139">
        <v>4.0000000000000003E-5</v>
      </c>
      <c r="O217" s="139">
        <f>ROUND(E217*N217,5)</f>
        <v>3.5E-4</v>
      </c>
      <c r="P217" s="139">
        <v>0</v>
      </c>
      <c r="Q217" s="139">
        <f>ROUND(E217*P217,5)</f>
        <v>0</v>
      </c>
      <c r="R217" s="139"/>
      <c r="S217" s="139"/>
      <c r="T217" s="140">
        <v>0.308</v>
      </c>
      <c r="U217" s="139">
        <f>ROUND(E217*T217,2)</f>
        <v>2.68</v>
      </c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 t="s">
        <v>200</v>
      </c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</row>
    <row r="218" spans="1:60" outlineLevel="1" x14ac:dyDescent="0.2">
      <c r="A218" s="130"/>
      <c r="B218" s="137"/>
      <c r="C218" s="168" t="s">
        <v>427</v>
      </c>
      <c r="D218" s="141"/>
      <c r="E218" s="147"/>
      <c r="F218" s="151"/>
      <c r="G218" s="151"/>
      <c r="H218" s="151"/>
      <c r="I218" s="151"/>
      <c r="J218" s="151"/>
      <c r="K218" s="151"/>
      <c r="L218" s="151"/>
      <c r="M218" s="151"/>
      <c r="N218" s="139"/>
      <c r="O218" s="139"/>
      <c r="P218" s="139"/>
      <c r="Q218" s="139"/>
      <c r="R218" s="139"/>
      <c r="S218" s="139"/>
      <c r="T218" s="140"/>
      <c r="U218" s="13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 t="s">
        <v>202</v>
      </c>
      <c r="AF218" s="129">
        <v>0</v>
      </c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</row>
    <row r="219" spans="1:60" outlineLevel="1" x14ac:dyDescent="0.2">
      <c r="A219" s="130"/>
      <c r="B219" s="137"/>
      <c r="C219" s="168" t="s">
        <v>428</v>
      </c>
      <c r="D219" s="141"/>
      <c r="E219" s="147">
        <v>8.6999999999999993</v>
      </c>
      <c r="F219" s="151"/>
      <c r="G219" s="151"/>
      <c r="H219" s="151"/>
      <c r="I219" s="151"/>
      <c r="J219" s="151"/>
      <c r="K219" s="151"/>
      <c r="L219" s="151"/>
      <c r="M219" s="151"/>
      <c r="N219" s="139"/>
      <c r="O219" s="139"/>
      <c r="P219" s="139"/>
      <c r="Q219" s="139"/>
      <c r="R219" s="139"/>
      <c r="S219" s="139"/>
      <c r="T219" s="140"/>
      <c r="U219" s="13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 t="s">
        <v>202</v>
      </c>
      <c r="AF219" s="129">
        <v>0</v>
      </c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</row>
    <row r="220" spans="1:60" ht="22.5" outlineLevel="1" x14ac:dyDescent="0.2">
      <c r="A220" s="130">
        <v>51</v>
      </c>
      <c r="B220" s="137" t="s">
        <v>429</v>
      </c>
      <c r="C220" s="167" t="s">
        <v>430</v>
      </c>
      <c r="D220" s="139" t="s">
        <v>218</v>
      </c>
      <c r="E220" s="146">
        <v>4.5</v>
      </c>
      <c r="F220" s="237"/>
      <c r="G220" s="151">
        <f>F220*E220</f>
        <v>0</v>
      </c>
      <c r="H220" s="151">
        <v>0</v>
      </c>
      <c r="I220" s="151">
        <f>ROUND(E220*H220,2)</f>
        <v>0</v>
      </c>
      <c r="J220" s="151">
        <v>120</v>
      </c>
      <c r="K220" s="151">
        <f>ROUND(E220*J220,2)</f>
        <v>540</v>
      </c>
      <c r="L220" s="151">
        <v>21</v>
      </c>
      <c r="M220" s="151">
        <f>G220*(1+L220/100)</f>
        <v>0</v>
      </c>
      <c r="N220" s="139">
        <v>0</v>
      </c>
      <c r="O220" s="139">
        <f>ROUND(E220*N220,5)</f>
        <v>0</v>
      </c>
      <c r="P220" s="139">
        <v>0</v>
      </c>
      <c r="Q220" s="139">
        <f>ROUND(E220*P220,5)</f>
        <v>0</v>
      </c>
      <c r="R220" s="139"/>
      <c r="S220" s="139"/>
      <c r="T220" s="140">
        <v>0.2</v>
      </c>
      <c r="U220" s="139">
        <f>ROUND(E220*T220,2)</f>
        <v>0.9</v>
      </c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 t="s">
        <v>200</v>
      </c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</row>
    <row r="221" spans="1:60" outlineLevel="1" x14ac:dyDescent="0.2">
      <c r="A221" s="130"/>
      <c r="B221" s="137"/>
      <c r="C221" s="219" t="s">
        <v>431</v>
      </c>
      <c r="D221" s="220"/>
      <c r="E221" s="221"/>
      <c r="F221" s="222"/>
      <c r="G221" s="223"/>
      <c r="H221" s="151"/>
      <c r="I221" s="151"/>
      <c r="J221" s="151"/>
      <c r="K221" s="151"/>
      <c r="L221" s="151"/>
      <c r="M221" s="151"/>
      <c r="N221" s="139"/>
      <c r="O221" s="139"/>
      <c r="P221" s="139"/>
      <c r="Q221" s="139"/>
      <c r="R221" s="139"/>
      <c r="S221" s="139"/>
      <c r="T221" s="140"/>
      <c r="U221" s="13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 t="s">
        <v>248</v>
      </c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32" t="str">
        <f>C221</f>
        <v>- příprava povrchu před ošetřením postřikem proti dřevokazným škůdcům</v>
      </c>
      <c r="BB221" s="129"/>
      <c r="BC221" s="129"/>
      <c r="BD221" s="129"/>
      <c r="BE221" s="129"/>
      <c r="BF221" s="129"/>
      <c r="BG221" s="129"/>
      <c r="BH221" s="129"/>
    </row>
    <row r="222" spans="1:60" outlineLevel="1" x14ac:dyDescent="0.2">
      <c r="A222" s="130"/>
      <c r="B222" s="137"/>
      <c r="C222" s="219" t="s">
        <v>432</v>
      </c>
      <c r="D222" s="220"/>
      <c r="E222" s="221"/>
      <c r="F222" s="222"/>
      <c r="G222" s="223"/>
      <c r="H222" s="151"/>
      <c r="I222" s="151"/>
      <c r="J222" s="151"/>
      <c r="K222" s="151"/>
      <c r="L222" s="151"/>
      <c r="M222" s="151"/>
      <c r="N222" s="139"/>
      <c r="O222" s="139"/>
      <c r="P222" s="139"/>
      <c r="Q222" s="139"/>
      <c r="R222" s="139"/>
      <c r="S222" s="139"/>
      <c r="T222" s="140"/>
      <c r="U222" s="13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 t="s">
        <v>248</v>
      </c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32" t="str">
        <f>C222</f>
        <v xml:space="preserve">  za účelem odstranění pilinek a spór po škůdcích</v>
      </c>
      <c r="BB222" s="129"/>
      <c r="BC222" s="129"/>
      <c r="BD222" s="129"/>
      <c r="BE222" s="129"/>
      <c r="BF222" s="129"/>
      <c r="BG222" s="129"/>
      <c r="BH222" s="129"/>
    </row>
    <row r="223" spans="1:60" outlineLevel="1" x14ac:dyDescent="0.2">
      <c r="A223" s="130"/>
      <c r="B223" s="137"/>
      <c r="C223" s="168" t="s">
        <v>433</v>
      </c>
      <c r="D223" s="141"/>
      <c r="E223" s="147">
        <v>4.24</v>
      </c>
      <c r="F223" s="151"/>
      <c r="G223" s="151"/>
      <c r="H223" s="151"/>
      <c r="I223" s="151"/>
      <c r="J223" s="151"/>
      <c r="K223" s="151"/>
      <c r="L223" s="151"/>
      <c r="M223" s="151"/>
      <c r="N223" s="139"/>
      <c r="O223" s="139"/>
      <c r="P223" s="139"/>
      <c r="Q223" s="139"/>
      <c r="R223" s="139"/>
      <c r="S223" s="139"/>
      <c r="T223" s="140"/>
      <c r="U223" s="13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 t="s">
        <v>202</v>
      </c>
      <c r="AF223" s="129">
        <v>0</v>
      </c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</row>
    <row r="224" spans="1:60" outlineLevel="1" x14ac:dyDescent="0.2">
      <c r="A224" s="130"/>
      <c r="B224" s="137"/>
      <c r="C224" s="168" t="s">
        <v>434</v>
      </c>
      <c r="D224" s="141"/>
      <c r="E224" s="147">
        <v>0.26</v>
      </c>
      <c r="F224" s="151"/>
      <c r="G224" s="151"/>
      <c r="H224" s="151"/>
      <c r="I224" s="151"/>
      <c r="J224" s="151"/>
      <c r="K224" s="151"/>
      <c r="L224" s="151"/>
      <c r="M224" s="151"/>
      <c r="N224" s="139"/>
      <c r="O224" s="139"/>
      <c r="P224" s="139"/>
      <c r="Q224" s="139"/>
      <c r="R224" s="139"/>
      <c r="S224" s="139"/>
      <c r="T224" s="140"/>
      <c r="U224" s="13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 t="s">
        <v>202</v>
      </c>
      <c r="AF224" s="129">
        <v>0</v>
      </c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</row>
    <row r="225" spans="1:60" outlineLevel="1" x14ac:dyDescent="0.2">
      <c r="A225" s="130"/>
      <c r="B225" s="137"/>
      <c r="C225" s="169" t="s">
        <v>214</v>
      </c>
      <c r="D225" s="142"/>
      <c r="E225" s="148">
        <v>4.5</v>
      </c>
      <c r="F225" s="151"/>
      <c r="G225" s="151"/>
      <c r="H225" s="151"/>
      <c r="I225" s="151"/>
      <c r="J225" s="151"/>
      <c r="K225" s="151"/>
      <c r="L225" s="151"/>
      <c r="M225" s="151"/>
      <c r="N225" s="139"/>
      <c r="O225" s="139"/>
      <c r="P225" s="139"/>
      <c r="Q225" s="139"/>
      <c r="R225" s="139"/>
      <c r="S225" s="139"/>
      <c r="T225" s="140"/>
      <c r="U225" s="13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 t="s">
        <v>202</v>
      </c>
      <c r="AF225" s="129">
        <v>1</v>
      </c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</row>
    <row r="226" spans="1:60" x14ac:dyDescent="0.2">
      <c r="A226" s="131" t="s">
        <v>195</v>
      </c>
      <c r="B226" s="138" t="s">
        <v>146</v>
      </c>
      <c r="C226" s="170" t="s">
        <v>147</v>
      </c>
      <c r="D226" s="143"/>
      <c r="E226" s="149"/>
      <c r="F226" s="152"/>
      <c r="G226" s="152">
        <f>SUMIF(AE227:AE236,"&lt;&gt;NOR",G227:G236)</f>
        <v>0</v>
      </c>
      <c r="H226" s="152"/>
      <c r="I226" s="152">
        <f>SUM(I227:I236)</f>
        <v>0</v>
      </c>
      <c r="J226" s="152"/>
      <c r="K226" s="152">
        <f>SUM(K227:K236)</f>
        <v>1128.4699999999998</v>
      </c>
      <c r="L226" s="152"/>
      <c r="M226" s="152">
        <f>SUM(M227:M236)</f>
        <v>0</v>
      </c>
      <c r="N226" s="143"/>
      <c r="O226" s="143">
        <f>SUM(O227:O236)</f>
        <v>5.62E-3</v>
      </c>
      <c r="P226" s="143"/>
      <c r="Q226" s="143">
        <f>SUM(Q227:Q236)</f>
        <v>0.21784000000000001</v>
      </c>
      <c r="R226" s="143"/>
      <c r="S226" s="143"/>
      <c r="T226" s="144"/>
      <c r="U226" s="143">
        <f>SUM(U227:U236)</f>
        <v>1.95</v>
      </c>
      <c r="AE226" t="s">
        <v>196</v>
      </c>
    </row>
    <row r="227" spans="1:60" outlineLevel="1" x14ac:dyDescent="0.2">
      <c r="A227" s="130">
        <v>52</v>
      </c>
      <c r="B227" s="137" t="s">
        <v>435</v>
      </c>
      <c r="C227" s="167" t="s">
        <v>436</v>
      </c>
      <c r="D227" s="139" t="s">
        <v>437</v>
      </c>
      <c r="E227" s="146">
        <v>3</v>
      </c>
      <c r="F227" s="237"/>
      <c r="G227" s="151">
        <f>F227*E227</f>
        <v>0</v>
      </c>
      <c r="H227" s="151">
        <v>0</v>
      </c>
      <c r="I227" s="151">
        <f>ROUND(E227*H227,2)</f>
        <v>0</v>
      </c>
      <c r="J227" s="151">
        <v>13</v>
      </c>
      <c r="K227" s="151">
        <f>ROUND(E227*J227,2)</f>
        <v>39</v>
      </c>
      <c r="L227" s="151">
        <v>21</v>
      </c>
      <c r="M227" s="151">
        <f>G227*(1+L227/100)</f>
        <v>0</v>
      </c>
      <c r="N227" s="139">
        <v>0</v>
      </c>
      <c r="O227" s="139">
        <f>ROUND(E227*N227,5)</f>
        <v>0</v>
      </c>
      <c r="P227" s="139">
        <v>0</v>
      </c>
      <c r="Q227" s="139">
        <f>ROUND(E227*P227,5)</f>
        <v>0</v>
      </c>
      <c r="R227" s="139"/>
      <c r="S227" s="139"/>
      <c r="T227" s="140">
        <v>0.03</v>
      </c>
      <c r="U227" s="139">
        <f>ROUND(E227*T227,2)</f>
        <v>0.09</v>
      </c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 t="s">
        <v>200</v>
      </c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</row>
    <row r="228" spans="1:60" outlineLevel="1" x14ac:dyDescent="0.2">
      <c r="A228" s="130"/>
      <c r="B228" s="137"/>
      <c r="C228" s="168" t="s">
        <v>438</v>
      </c>
      <c r="D228" s="141"/>
      <c r="E228" s="147">
        <v>2</v>
      </c>
      <c r="F228" s="151"/>
      <c r="G228" s="151"/>
      <c r="H228" s="151"/>
      <c r="I228" s="151"/>
      <c r="J228" s="151"/>
      <c r="K228" s="151"/>
      <c r="L228" s="151"/>
      <c r="M228" s="151"/>
      <c r="N228" s="139"/>
      <c r="O228" s="139"/>
      <c r="P228" s="139"/>
      <c r="Q228" s="139"/>
      <c r="R228" s="139"/>
      <c r="S228" s="139"/>
      <c r="T228" s="140"/>
      <c r="U228" s="13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 t="s">
        <v>202</v>
      </c>
      <c r="AF228" s="129">
        <v>0</v>
      </c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</row>
    <row r="229" spans="1:60" outlineLevel="1" x14ac:dyDescent="0.2">
      <c r="A229" s="130"/>
      <c r="B229" s="137"/>
      <c r="C229" s="168" t="s">
        <v>439</v>
      </c>
      <c r="D229" s="141"/>
      <c r="E229" s="147">
        <v>1</v>
      </c>
      <c r="F229" s="151"/>
      <c r="G229" s="151"/>
      <c r="H229" s="151"/>
      <c r="I229" s="151"/>
      <c r="J229" s="151"/>
      <c r="K229" s="151"/>
      <c r="L229" s="151"/>
      <c r="M229" s="151"/>
      <c r="N229" s="139"/>
      <c r="O229" s="139"/>
      <c r="P229" s="139"/>
      <c r="Q229" s="139"/>
      <c r="R229" s="139"/>
      <c r="S229" s="139"/>
      <c r="T229" s="140"/>
      <c r="U229" s="13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 t="s">
        <v>202</v>
      </c>
      <c r="AF229" s="129">
        <v>0</v>
      </c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</row>
    <row r="230" spans="1:60" outlineLevel="1" x14ac:dyDescent="0.2">
      <c r="A230" s="130">
        <v>53</v>
      </c>
      <c r="B230" s="137" t="s">
        <v>440</v>
      </c>
      <c r="C230" s="167" t="s">
        <v>441</v>
      </c>
      <c r="D230" s="139" t="s">
        <v>437</v>
      </c>
      <c r="E230" s="146">
        <v>1</v>
      </c>
      <c r="F230" s="237"/>
      <c r="G230" s="151">
        <f t="shared" ref="G230:G235" si="3">F230*E230</f>
        <v>0</v>
      </c>
      <c r="H230" s="151">
        <v>0</v>
      </c>
      <c r="I230" s="151">
        <f>ROUND(E230*H230,2)</f>
        <v>0</v>
      </c>
      <c r="J230" s="151">
        <v>22</v>
      </c>
      <c r="K230" s="151">
        <f>ROUND(E230*J230,2)</f>
        <v>22</v>
      </c>
      <c r="L230" s="151">
        <v>21</v>
      </c>
      <c r="M230" s="151">
        <f>G230*(1+L230/100)</f>
        <v>0</v>
      </c>
      <c r="N230" s="139">
        <v>0</v>
      </c>
      <c r="O230" s="139">
        <f>ROUND(E230*N230,5)</f>
        <v>0</v>
      </c>
      <c r="P230" s="139">
        <v>0</v>
      </c>
      <c r="Q230" s="139">
        <f>ROUND(E230*P230,5)</f>
        <v>0</v>
      </c>
      <c r="R230" s="139"/>
      <c r="S230" s="139"/>
      <c r="T230" s="140">
        <v>0.05</v>
      </c>
      <c r="U230" s="139">
        <f>ROUND(E230*T230,2)</f>
        <v>0.05</v>
      </c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 t="s">
        <v>200</v>
      </c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</row>
    <row r="231" spans="1:60" outlineLevel="1" x14ac:dyDescent="0.2">
      <c r="A231" s="130"/>
      <c r="B231" s="137"/>
      <c r="C231" s="168" t="s">
        <v>442</v>
      </c>
      <c r="D231" s="141"/>
      <c r="E231" s="147">
        <v>1</v>
      </c>
      <c r="F231" s="151"/>
      <c r="G231" s="151"/>
      <c r="H231" s="151"/>
      <c r="I231" s="151"/>
      <c r="J231" s="151"/>
      <c r="K231" s="151"/>
      <c r="L231" s="151"/>
      <c r="M231" s="151"/>
      <c r="N231" s="139"/>
      <c r="O231" s="139"/>
      <c r="P231" s="139"/>
      <c r="Q231" s="139"/>
      <c r="R231" s="139"/>
      <c r="S231" s="139"/>
      <c r="T231" s="140"/>
      <c r="U231" s="13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 t="s">
        <v>202</v>
      </c>
      <c r="AF231" s="129">
        <v>0</v>
      </c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</row>
    <row r="232" spans="1:60" outlineLevel="1" x14ac:dyDescent="0.2">
      <c r="A232" s="130">
        <v>54</v>
      </c>
      <c r="B232" s="137" t="s">
        <v>443</v>
      </c>
      <c r="C232" s="167" t="s">
        <v>444</v>
      </c>
      <c r="D232" s="139" t="s">
        <v>218</v>
      </c>
      <c r="E232" s="146">
        <v>1.6531</v>
      </c>
      <c r="F232" s="237"/>
      <c r="G232" s="151">
        <f t="shared" si="3"/>
        <v>0</v>
      </c>
      <c r="H232" s="151">
        <v>0</v>
      </c>
      <c r="I232" s="151">
        <f>ROUND(E232*H232,2)</f>
        <v>0</v>
      </c>
      <c r="J232" s="151">
        <v>327</v>
      </c>
      <c r="K232" s="151">
        <f>ROUND(E232*J232,2)</f>
        <v>540.55999999999995</v>
      </c>
      <c r="L232" s="151">
        <v>21</v>
      </c>
      <c r="M232" s="151">
        <f>G232*(1+L232/100)</f>
        <v>0</v>
      </c>
      <c r="N232" s="139">
        <v>2.1900000000000001E-3</v>
      </c>
      <c r="O232" s="139">
        <f>ROUND(E232*N232,5)</f>
        <v>3.62E-3</v>
      </c>
      <c r="P232" s="139">
        <v>4.1000000000000002E-2</v>
      </c>
      <c r="Q232" s="139">
        <f>ROUND(E232*P232,5)</f>
        <v>6.7780000000000007E-2</v>
      </c>
      <c r="R232" s="139"/>
      <c r="S232" s="139"/>
      <c r="T232" s="140">
        <v>0.52</v>
      </c>
      <c r="U232" s="139">
        <f>ROUND(E232*T232,2)</f>
        <v>0.86</v>
      </c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 t="s">
        <v>200</v>
      </c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</row>
    <row r="233" spans="1:60" outlineLevel="1" x14ac:dyDescent="0.2">
      <c r="A233" s="130"/>
      <c r="B233" s="137"/>
      <c r="C233" s="168" t="s">
        <v>445</v>
      </c>
      <c r="D233" s="141"/>
      <c r="E233" s="147">
        <v>1.0764</v>
      </c>
      <c r="F233" s="151"/>
      <c r="G233" s="151"/>
      <c r="H233" s="151"/>
      <c r="I233" s="151"/>
      <c r="J233" s="151"/>
      <c r="K233" s="151"/>
      <c r="L233" s="151"/>
      <c r="M233" s="151"/>
      <c r="N233" s="139"/>
      <c r="O233" s="139"/>
      <c r="P233" s="139"/>
      <c r="Q233" s="139"/>
      <c r="R233" s="139"/>
      <c r="S233" s="139"/>
      <c r="T233" s="140"/>
      <c r="U233" s="13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 t="s">
        <v>202</v>
      </c>
      <c r="AF233" s="129">
        <v>0</v>
      </c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</row>
    <row r="234" spans="1:60" outlineLevel="1" x14ac:dyDescent="0.2">
      <c r="A234" s="130"/>
      <c r="B234" s="137"/>
      <c r="C234" s="168" t="s">
        <v>446</v>
      </c>
      <c r="D234" s="141"/>
      <c r="E234" s="147">
        <v>0.57669999999999999</v>
      </c>
      <c r="F234" s="151"/>
      <c r="G234" s="151"/>
      <c r="H234" s="151"/>
      <c r="I234" s="151"/>
      <c r="J234" s="151"/>
      <c r="K234" s="151"/>
      <c r="L234" s="151"/>
      <c r="M234" s="151"/>
      <c r="N234" s="139"/>
      <c r="O234" s="139"/>
      <c r="P234" s="139"/>
      <c r="Q234" s="139"/>
      <c r="R234" s="139"/>
      <c r="S234" s="139"/>
      <c r="T234" s="140"/>
      <c r="U234" s="13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 t="s">
        <v>202</v>
      </c>
      <c r="AF234" s="129">
        <v>0</v>
      </c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</row>
    <row r="235" spans="1:60" outlineLevel="1" x14ac:dyDescent="0.2">
      <c r="A235" s="130">
        <v>55</v>
      </c>
      <c r="B235" s="137" t="s">
        <v>447</v>
      </c>
      <c r="C235" s="167" t="s">
        <v>448</v>
      </c>
      <c r="D235" s="139" t="s">
        <v>218</v>
      </c>
      <c r="E235" s="146">
        <v>1.7052</v>
      </c>
      <c r="F235" s="237"/>
      <c r="G235" s="151">
        <f t="shared" si="3"/>
        <v>0</v>
      </c>
      <c r="H235" s="151">
        <v>0</v>
      </c>
      <c r="I235" s="151">
        <f>ROUND(E235*H235,2)</f>
        <v>0</v>
      </c>
      <c r="J235" s="151">
        <v>309</v>
      </c>
      <c r="K235" s="151">
        <f>ROUND(E235*J235,2)</f>
        <v>526.91</v>
      </c>
      <c r="L235" s="151">
        <v>21</v>
      </c>
      <c r="M235" s="151">
        <f>G235*(1+L235/100)</f>
        <v>0</v>
      </c>
      <c r="N235" s="139">
        <v>1.17E-3</v>
      </c>
      <c r="O235" s="139">
        <f>ROUND(E235*N235,5)</f>
        <v>2E-3</v>
      </c>
      <c r="P235" s="139">
        <v>8.7999999999999995E-2</v>
      </c>
      <c r="Q235" s="139">
        <f>ROUND(E235*P235,5)</f>
        <v>0.15006</v>
      </c>
      <c r="R235" s="139"/>
      <c r="S235" s="139"/>
      <c r="T235" s="140">
        <v>0.55600000000000005</v>
      </c>
      <c r="U235" s="139">
        <f>ROUND(E235*T235,2)</f>
        <v>0.95</v>
      </c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 t="s">
        <v>200</v>
      </c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</row>
    <row r="236" spans="1:60" outlineLevel="1" x14ac:dyDescent="0.2">
      <c r="A236" s="130"/>
      <c r="B236" s="137"/>
      <c r="C236" s="168" t="s">
        <v>449</v>
      </c>
      <c r="D236" s="141"/>
      <c r="E236" s="147">
        <v>1.7052</v>
      </c>
      <c r="F236" s="151"/>
      <c r="G236" s="151"/>
      <c r="H236" s="151"/>
      <c r="I236" s="151"/>
      <c r="J236" s="151"/>
      <c r="K236" s="151"/>
      <c r="L236" s="151"/>
      <c r="M236" s="151"/>
      <c r="N236" s="139"/>
      <c r="O236" s="139"/>
      <c r="P236" s="139"/>
      <c r="Q236" s="139"/>
      <c r="R236" s="139"/>
      <c r="S236" s="139"/>
      <c r="T236" s="140"/>
      <c r="U236" s="13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 t="s">
        <v>202</v>
      </c>
      <c r="AF236" s="129">
        <v>0</v>
      </c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</row>
    <row r="237" spans="1:60" x14ac:dyDescent="0.2">
      <c r="A237" s="131" t="s">
        <v>195</v>
      </c>
      <c r="B237" s="138" t="s">
        <v>148</v>
      </c>
      <c r="C237" s="170" t="s">
        <v>149</v>
      </c>
      <c r="D237" s="143"/>
      <c r="E237" s="149"/>
      <c r="F237" s="152"/>
      <c r="G237" s="152">
        <f>SUMIF(AE238:AE291,"&lt;&gt;NOR",G238:G291)</f>
        <v>0</v>
      </c>
      <c r="H237" s="152"/>
      <c r="I237" s="152">
        <f>SUM(I238:I291)</f>
        <v>9.07</v>
      </c>
      <c r="J237" s="152"/>
      <c r="K237" s="152">
        <f>SUM(K238:K291)</f>
        <v>12304.24</v>
      </c>
      <c r="L237" s="152"/>
      <c r="M237" s="152">
        <f>SUM(M238:M291)</f>
        <v>0</v>
      </c>
      <c r="N237" s="143"/>
      <c r="O237" s="143">
        <f>SUM(O238:O291)</f>
        <v>1.1875399999999998</v>
      </c>
      <c r="P237" s="143"/>
      <c r="Q237" s="143">
        <f>SUM(Q238:Q291)</f>
        <v>1.111</v>
      </c>
      <c r="R237" s="143"/>
      <c r="S237" s="143"/>
      <c r="T237" s="144"/>
      <c r="U237" s="143">
        <f>SUM(U238:U291)</f>
        <v>16.3</v>
      </c>
      <c r="AE237" t="s">
        <v>196</v>
      </c>
    </row>
    <row r="238" spans="1:60" outlineLevel="1" x14ac:dyDescent="0.2">
      <c r="A238" s="130">
        <v>56</v>
      </c>
      <c r="B238" s="137" t="s">
        <v>450</v>
      </c>
      <c r="C238" s="167" t="s">
        <v>451</v>
      </c>
      <c r="D238" s="139" t="s">
        <v>437</v>
      </c>
      <c r="E238" s="146">
        <v>2</v>
      </c>
      <c r="F238" s="237"/>
      <c r="G238" s="151">
        <f>F238*E238</f>
        <v>0</v>
      </c>
      <c r="H238" s="151">
        <v>0</v>
      </c>
      <c r="I238" s="151">
        <f>ROUND(E238*H238,2)</f>
        <v>0</v>
      </c>
      <c r="J238" s="151">
        <v>295</v>
      </c>
      <c r="K238" s="151">
        <f>ROUND(E238*J238,2)</f>
        <v>590</v>
      </c>
      <c r="L238" s="151">
        <v>21</v>
      </c>
      <c r="M238" s="151">
        <f>G238*(1+L238/100)</f>
        <v>0</v>
      </c>
      <c r="N238" s="139">
        <v>6.7000000000000002E-4</v>
      </c>
      <c r="O238" s="139">
        <f>ROUND(E238*N238,5)</f>
        <v>1.34E-3</v>
      </c>
      <c r="P238" s="139">
        <v>1.2E-2</v>
      </c>
      <c r="Q238" s="139">
        <f>ROUND(E238*P238,5)</f>
        <v>2.4E-2</v>
      </c>
      <c r="R238" s="139"/>
      <c r="S238" s="139"/>
      <c r="T238" s="140">
        <v>0.61399999999999999</v>
      </c>
      <c r="U238" s="139">
        <f>ROUND(E238*T238,2)</f>
        <v>1.23</v>
      </c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 t="s">
        <v>200</v>
      </c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</row>
    <row r="239" spans="1:60" outlineLevel="1" x14ac:dyDescent="0.2">
      <c r="A239" s="130"/>
      <c r="B239" s="137"/>
      <c r="C239" s="219" t="s">
        <v>452</v>
      </c>
      <c r="D239" s="220"/>
      <c r="E239" s="221"/>
      <c r="F239" s="222"/>
      <c r="G239" s="223"/>
      <c r="H239" s="151"/>
      <c r="I239" s="151"/>
      <c r="J239" s="151"/>
      <c r="K239" s="151"/>
      <c r="L239" s="151"/>
      <c r="M239" s="151"/>
      <c r="N239" s="139"/>
      <c r="O239" s="139"/>
      <c r="P239" s="139"/>
      <c r="Q239" s="139"/>
      <c r="R239" s="139"/>
      <c r="S239" s="139"/>
      <c r="T239" s="140"/>
      <c r="U239" s="13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 t="s">
        <v>248</v>
      </c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32" t="str">
        <f>C239</f>
        <v>- větrací otvor 100x100x340 mm v SV fasádě</v>
      </c>
      <c r="BB239" s="129"/>
      <c r="BC239" s="129"/>
      <c r="BD239" s="129"/>
      <c r="BE239" s="129"/>
      <c r="BF239" s="129"/>
      <c r="BG239" s="129"/>
      <c r="BH239" s="129"/>
    </row>
    <row r="240" spans="1:60" outlineLevel="1" x14ac:dyDescent="0.2">
      <c r="A240" s="130">
        <v>57</v>
      </c>
      <c r="B240" s="137" t="s">
        <v>453</v>
      </c>
      <c r="C240" s="167" t="s">
        <v>454</v>
      </c>
      <c r="D240" s="139" t="s">
        <v>218</v>
      </c>
      <c r="E240" s="146">
        <v>4.8</v>
      </c>
      <c r="F240" s="237"/>
      <c r="G240" s="151">
        <f>F240*E240</f>
        <v>0</v>
      </c>
      <c r="H240" s="151">
        <v>0</v>
      </c>
      <c r="I240" s="151">
        <f>ROUND(E240*H240,2)</f>
        <v>0</v>
      </c>
      <c r="J240" s="151">
        <v>203</v>
      </c>
      <c r="K240" s="151">
        <f>ROUND(E240*J240,2)</f>
        <v>974.4</v>
      </c>
      <c r="L240" s="151">
        <v>21</v>
      </c>
      <c r="M240" s="151">
        <f>G240*(1+L240/100)</f>
        <v>0</v>
      </c>
      <c r="N240" s="139">
        <v>0</v>
      </c>
      <c r="O240" s="139">
        <f>ROUND(E240*N240,5)</f>
        <v>0</v>
      </c>
      <c r="P240" s="139">
        <v>0.05</v>
      </c>
      <c r="Q240" s="139">
        <f>ROUND(E240*P240,5)</f>
        <v>0.24</v>
      </c>
      <c r="R240" s="139"/>
      <c r="S240" s="139"/>
      <c r="T240" s="140">
        <v>0.46200000000000002</v>
      </c>
      <c r="U240" s="139">
        <f>ROUND(E240*T240,2)</f>
        <v>2.2200000000000002</v>
      </c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 t="s">
        <v>200</v>
      </c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</row>
    <row r="241" spans="1:60" outlineLevel="1" x14ac:dyDescent="0.2">
      <c r="A241" s="130"/>
      <c r="B241" s="137"/>
      <c r="C241" s="168" t="s">
        <v>455</v>
      </c>
      <c r="D241" s="141"/>
      <c r="E241" s="147">
        <v>4.8</v>
      </c>
      <c r="F241" s="237"/>
      <c r="G241" s="151"/>
      <c r="H241" s="151"/>
      <c r="I241" s="151"/>
      <c r="J241" s="151"/>
      <c r="K241" s="151"/>
      <c r="L241" s="151"/>
      <c r="M241" s="151"/>
      <c r="N241" s="139"/>
      <c r="O241" s="139"/>
      <c r="P241" s="139"/>
      <c r="Q241" s="139"/>
      <c r="R241" s="139"/>
      <c r="S241" s="139"/>
      <c r="T241" s="140"/>
      <c r="U241" s="13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 t="s">
        <v>202</v>
      </c>
      <c r="AF241" s="129">
        <v>0</v>
      </c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</row>
    <row r="242" spans="1:60" ht="22.5" outlineLevel="1" x14ac:dyDescent="0.2">
      <c r="A242" s="130">
        <v>58</v>
      </c>
      <c r="B242" s="137" t="s">
        <v>456</v>
      </c>
      <c r="C242" s="167" t="s">
        <v>457</v>
      </c>
      <c r="D242" s="139" t="s">
        <v>218</v>
      </c>
      <c r="E242" s="146">
        <v>18</v>
      </c>
      <c r="F242" s="237"/>
      <c r="G242" s="151">
        <f>F242*E242</f>
        <v>0</v>
      </c>
      <c r="H242" s="151">
        <v>0</v>
      </c>
      <c r="I242" s="151">
        <f>ROUND(E242*H242,2)</f>
        <v>0</v>
      </c>
      <c r="J242" s="151">
        <v>35</v>
      </c>
      <c r="K242" s="151">
        <f>ROUND(E242*J242,2)</f>
        <v>630</v>
      </c>
      <c r="L242" s="151">
        <v>21</v>
      </c>
      <c r="M242" s="151">
        <f>G242*(1+L242/100)</f>
        <v>0</v>
      </c>
      <c r="N242" s="139">
        <v>0</v>
      </c>
      <c r="O242" s="139">
        <f>ROUND(E242*N242,5)</f>
        <v>0</v>
      </c>
      <c r="P242" s="139">
        <v>0.01</v>
      </c>
      <c r="Q242" s="139">
        <f>ROUND(E242*P242,5)</f>
        <v>0.18</v>
      </c>
      <c r="R242" s="139"/>
      <c r="S242" s="139"/>
      <c r="T242" s="140">
        <v>0.08</v>
      </c>
      <c r="U242" s="139">
        <f>ROUND(E242*T242,2)</f>
        <v>1.44</v>
      </c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 t="s">
        <v>200</v>
      </c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</row>
    <row r="243" spans="1:60" outlineLevel="1" x14ac:dyDescent="0.2">
      <c r="A243" s="130"/>
      <c r="B243" s="137"/>
      <c r="C243" s="219" t="s">
        <v>458</v>
      </c>
      <c r="D243" s="220"/>
      <c r="E243" s="221"/>
      <c r="F243" s="222"/>
      <c r="G243" s="223"/>
      <c r="H243" s="151"/>
      <c r="I243" s="151"/>
      <c r="J243" s="151"/>
      <c r="K243" s="151"/>
      <c r="L243" s="151"/>
      <c r="M243" s="151"/>
      <c r="N243" s="139"/>
      <c r="O243" s="139"/>
      <c r="P243" s="139"/>
      <c r="Q243" s="139"/>
      <c r="R243" s="139"/>
      <c r="S243" s="139"/>
      <c r="T243" s="140"/>
      <c r="U243" s="13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 t="s">
        <v>248</v>
      </c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32" t="str">
        <f>C243</f>
        <v>předpokládá se otlučení vnitřních omítek stěn cca 600 mm nad podlahou ze 100%, tj. 4,8 m2</v>
      </c>
      <c r="BB243" s="129"/>
      <c r="BC243" s="129"/>
      <c r="BD243" s="129"/>
      <c r="BE243" s="129"/>
      <c r="BF243" s="129"/>
      <c r="BG243" s="129"/>
      <c r="BH243" s="129"/>
    </row>
    <row r="244" spans="1:60" outlineLevel="1" x14ac:dyDescent="0.2">
      <c r="A244" s="130"/>
      <c r="B244" s="137"/>
      <c r="C244" s="219" t="s">
        <v>459</v>
      </c>
      <c r="D244" s="220"/>
      <c r="E244" s="221"/>
      <c r="F244" s="222"/>
      <c r="G244" s="223"/>
      <c r="H244" s="151"/>
      <c r="I244" s="151"/>
      <c r="J244" s="151"/>
      <c r="K244" s="151"/>
      <c r="L244" s="151"/>
      <c r="M244" s="151"/>
      <c r="N244" s="139"/>
      <c r="O244" s="139"/>
      <c r="P244" s="139"/>
      <c r="Q244" s="139"/>
      <c r="R244" s="139"/>
      <c r="S244" s="139"/>
      <c r="T244" s="140"/>
      <c r="U244" s="13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 t="s">
        <v>248</v>
      </c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32" t="str">
        <f>C244</f>
        <v>+ otlučení omítek parapetů, tj. cca 0,3 m2</v>
      </c>
      <c r="BB244" s="129"/>
      <c r="BC244" s="129"/>
      <c r="BD244" s="129"/>
      <c r="BE244" s="129"/>
      <c r="BF244" s="129"/>
      <c r="BG244" s="129"/>
      <c r="BH244" s="129"/>
    </row>
    <row r="245" spans="1:60" outlineLevel="1" x14ac:dyDescent="0.2">
      <c r="A245" s="130"/>
      <c r="B245" s="137"/>
      <c r="C245" s="171" t="s">
        <v>251</v>
      </c>
      <c r="D245" s="145"/>
      <c r="E245" s="150"/>
      <c r="F245" s="153"/>
      <c r="G245" s="153"/>
      <c r="H245" s="151"/>
      <c r="I245" s="151"/>
      <c r="J245" s="151"/>
      <c r="K245" s="151"/>
      <c r="L245" s="151"/>
      <c r="M245" s="151"/>
      <c r="N245" s="139"/>
      <c r="O245" s="139"/>
      <c r="P245" s="139"/>
      <c r="Q245" s="139"/>
      <c r="R245" s="139"/>
      <c r="S245" s="139"/>
      <c r="T245" s="140"/>
      <c r="U245" s="13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 t="s">
        <v>248</v>
      </c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</row>
    <row r="246" spans="1:60" outlineLevel="1" x14ac:dyDescent="0.2">
      <c r="A246" s="130"/>
      <c r="B246" s="137"/>
      <c r="C246" s="219" t="s">
        <v>460</v>
      </c>
      <c r="D246" s="220"/>
      <c r="E246" s="221"/>
      <c r="F246" s="222"/>
      <c r="G246" s="223"/>
      <c r="H246" s="151"/>
      <c r="I246" s="151"/>
      <c r="J246" s="151"/>
      <c r="K246" s="151"/>
      <c r="L246" s="151"/>
      <c r="M246" s="151"/>
      <c r="N246" s="139"/>
      <c r="O246" s="139"/>
      <c r="P246" s="139"/>
      <c r="Q246" s="139"/>
      <c r="R246" s="139"/>
      <c r="S246" s="139"/>
      <c r="T246" s="140"/>
      <c r="U246" s="13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 t="s">
        <v>248</v>
      </c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32" t="str">
        <f>C246</f>
        <v>pro otlučení je uvedena celá plocha stěn s tím, že se budou otloukat do 30% této plochy</v>
      </c>
      <c r="BB246" s="129"/>
      <c r="BC246" s="129"/>
      <c r="BD246" s="129"/>
      <c r="BE246" s="129"/>
      <c r="BF246" s="129"/>
      <c r="BG246" s="129"/>
      <c r="BH246" s="129"/>
    </row>
    <row r="247" spans="1:60" outlineLevel="1" x14ac:dyDescent="0.2">
      <c r="A247" s="130"/>
      <c r="B247" s="137"/>
      <c r="C247" s="168" t="s">
        <v>461</v>
      </c>
      <c r="D247" s="141"/>
      <c r="E247" s="147"/>
      <c r="F247" s="151"/>
      <c r="G247" s="151"/>
      <c r="H247" s="151"/>
      <c r="I247" s="151"/>
      <c r="J247" s="151"/>
      <c r="K247" s="151"/>
      <c r="L247" s="151"/>
      <c r="M247" s="151"/>
      <c r="N247" s="139"/>
      <c r="O247" s="139"/>
      <c r="P247" s="139"/>
      <c r="Q247" s="139"/>
      <c r="R247" s="139"/>
      <c r="S247" s="139"/>
      <c r="T247" s="140"/>
      <c r="U247" s="13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 t="s">
        <v>202</v>
      </c>
      <c r="AF247" s="129">
        <v>0</v>
      </c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</row>
    <row r="248" spans="1:60" outlineLevel="1" x14ac:dyDescent="0.2">
      <c r="A248" s="130"/>
      <c r="B248" s="137"/>
      <c r="C248" s="168" t="s">
        <v>333</v>
      </c>
      <c r="D248" s="141"/>
      <c r="E248" s="147">
        <v>20.102</v>
      </c>
      <c r="F248" s="151"/>
      <c r="G248" s="151"/>
      <c r="H248" s="151"/>
      <c r="I248" s="151"/>
      <c r="J248" s="151"/>
      <c r="K248" s="151"/>
      <c r="L248" s="151"/>
      <c r="M248" s="151"/>
      <c r="N248" s="139"/>
      <c r="O248" s="139"/>
      <c r="P248" s="139"/>
      <c r="Q248" s="139"/>
      <c r="R248" s="139"/>
      <c r="S248" s="139"/>
      <c r="T248" s="140"/>
      <c r="U248" s="13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 t="s">
        <v>202</v>
      </c>
      <c r="AF248" s="129">
        <v>0</v>
      </c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</row>
    <row r="249" spans="1:60" outlineLevel="1" x14ac:dyDescent="0.2">
      <c r="A249" s="130"/>
      <c r="B249" s="137"/>
      <c r="C249" s="168" t="s">
        <v>334</v>
      </c>
      <c r="D249" s="141"/>
      <c r="E249" s="147">
        <v>-0.55800000000000005</v>
      </c>
      <c r="F249" s="151"/>
      <c r="G249" s="151"/>
      <c r="H249" s="151"/>
      <c r="I249" s="151"/>
      <c r="J249" s="151"/>
      <c r="K249" s="151"/>
      <c r="L249" s="151"/>
      <c r="M249" s="151"/>
      <c r="N249" s="139"/>
      <c r="O249" s="139"/>
      <c r="P249" s="139"/>
      <c r="Q249" s="139"/>
      <c r="R249" s="139"/>
      <c r="S249" s="139"/>
      <c r="T249" s="140"/>
      <c r="U249" s="13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 t="s">
        <v>202</v>
      </c>
      <c r="AF249" s="129">
        <v>0</v>
      </c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</row>
    <row r="250" spans="1:60" outlineLevel="1" x14ac:dyDescent="0.2">
      <c r="A250" s="130"/>
      <c r="B250" s="137"/>
      <c r="C250" s="168" t="s">
        <v>335</v>
      </c>
      <c r="D250" s="141"/>
      <c r="E250" s="147">
        <v>-1.6512</v>
      </c>
      <c r="F250" s="151"/>
      <c r="G250" s="151"/>
      <c r="H250" s="151"/>
      <c r="I250" s="151"/>
      <c r="J250" s="151"/>
      <c r="K250" s="151"/>
      <c r="L250" s="151"/>
      <c r="M250" s="151"/>
      <c r="N250" s="139"/>
      <c r="O250" s="139"/>
      <c r="P250" s="139"/>
      <c r="Q250" s="139"/>
      <c r="R250" s="139"/>
      <c r="S250" s="139"/>
      <c r="T250" s="140"/>
      <c r="U250" s="13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 t="s">
        <v>202</v>
      </c>
      <c r="AF250" s="129">
        <v>0</v>
      </c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</row>
    <row r="251" spans="1:60" outlineLevel="1" x14ac:dyDescent="0.2">
      <c r="A251" s="130"/>
      <c r="B251" s="137"/>
      <c r="C251" s="168" t="s">
        <v>336</v>
      </c>
      <c r="D251" s="141"/>
      <c r="E251" s="147">
        <v>-0.21190000000000001</v>
      </c>
      <c r="F251" s="151"/>
      <c r="G251" s="151"/>
      <c r="H251" s="151"/>
      <c r="I251" s="151"/>
      <c r="J251" s="151"/>
      <c r="K251" s="151"/>
      <c r="L251" s="151"/>
      <c r="M251" s="151"/>
      <c r="N251" s="139"/>
      <c r="O251" s="139"/>
      <c r="P251" s="139"/>
      <c r="Q251" s="139"/>
      <c r="R251" s="139"/>
      <c r="S251" s="139"/>
      <c r="T251" s="140"/>
      <c r="U251" s="13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 t="s">
        <v>202</v>
      </c>
      <c r="AF251" s="129">
        <v>0</v>
      </c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</row>
    <row r="252" spans="1:60" outlineLevel="1" x14ac:dyDescent="0.2">
      <c r="A252" s="130"/>
      <c r="B252" s="137"/>
      <c r="C252" s="169" t="s">
        <v>214</v>
      </c>
      <c r="D252" s="142"/>
      <c r="E252" s="148">
        <v>17.680900000000001</v>
      </c>
      <c r="F252" s="151"/>
      <c r="G252" s="151"/>
      <c r="H252" s="151"/>
      <c r="I252" s="151"/>
      <c r="J252" s="151"/>
      <c r="K252" s="151"/>
      <c r="L252" s="151"/>
      <c r="M252" s="151"/>
      <c r="N252" s="139"/>
      <c r="O252" s="139"/>
      <c r="P252" s="139"/>
      <c r="Q252" s="139"/>
      <c r="R252" s="139"/>
      <c r="S252" s="139"/>
      <c r="T252" s="140"/>
      <c r="U252" s="13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 t="s">
        <v>202</v>
      </c>
      <c r="AF252" s="129">
        <v>1</v>
      </c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</row>
    <row r="253" spans="1:60" outlineLevel="1" x14ac:dyDescent="0.2">
      <c r="A253" s="130"/>
      <c r="B253" s="137"/>
      <c r="C253" s="168" t="s">
        <v>337</v>
      </c>
      <c r="D253" s="141"/>
      <c r="E253" s="147">
        <v>0.319099999999999</v>
      </c>
      <c r="F253" s="151"/>
      <c r="G253" s="151"/>
      <c r="H253" s="151"/>
      <c r="I253" s="151"/>
      <c r="J253" s="151"/>
      <c r="K253" s="151"/>
      <c r="L253" s="151"/>
      <c r="M253" s="151"/>
      <c r="N253" s="139"/>
      <c r="O253" s="139"/>
      <c r="P253" s="139"/>
      <c r="Q253" s="139"/>
      <c r="R253" s="139"/>
      <c r="S253" s="139"/>
      <c r="T253" s="140"/>
      <c r="U253" s="13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 t="s">
        <v>202</v>
      </c>
      <c r="AF253" s="129">
        <v>0</v>
      </c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</row>
    <row r="254" spans="1:60" ht="22.5" outlineLevel="1" x14ac:dyDescent="0.2">
      <c r="A254" s="130">
        <v>59</v>
      </c>
      <c r="B254" s="137" t="s">
        <v>462</v>
      </c>
      <c r="C254" s="167" t="s">
        <v>463</v>
      </c>
      <c r="D254" s="139" t="s">
        <v>218</v>
      </c>
      <c r="E254" s="146">
        <v>29</v>
      </c>
      <c r="F254" s="237"/>
      <c r="G254" s="151">
        <f>F254*E254</f>
        <v>0</v>
      </c>
      <c r="H254" s="151">
        <v>0</v>
      </c>
      <c r="I254" s="151">
        <f>ROUND(E254*H254,2)</f>
        <v>0</v>
      </c>
      <c r="J254" s="151">
        <v>35</v>
      </c>
      <c r="K254" s="151">
        <f>ROUND(E254*J254,2)</f>
        <v>1015</v>
      </c>
      <c r="L254" s="151">
        <v>21</v>
      </c>
      <c r="M254" s="151">
        <f>G254*(1+L254/100)</f>
        <v>0</v>
      </c>
      <c r="N254" s="139">
        <v>0</v>
      </c>
      <c r="O254" s="139">
        <f>ROUND(E254*N254,5)</f>
        <v>0</v>
      </c>
      <c r="P254" s="139">
        <v>2.3E-2</v>
      </c>
      <c r="Q254" s="139">
        <f>ROUND(E254*P254,5)</f>
        <v>0.66700000000000004</v>
      </c>
      <c r="R254" s="139"/>
      <c r="S254" s="139"/>
      <c r="T254" s="140">
        <v>0.08</v>
      </c>
      <c r="U254" s="139">
        <f>ROUND(E254*T254,2)</f>
        <v>2.3199999999999998</v>
      </c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 t="s">
        <v>200</v>
      </c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</row>
    <row r="255" spans="1:60" outlineLevel="1" x14ac:dyDescent="0.2">
      <c r="A255" s="130"/>
      <c r="B255" s="137"/>
      <c r="C255" s="219" t="s">
        <v>464</v>
      </c>
      <c r="D255" s="220"/>
      <c r="E255" s="221"/>
      <c r="F255" s="222"/>
      <c r="G255" s="223"/>
      <c r="H255" s="151"/>
      <c r="I255" s="151"/>
      <c r="J255" s="151"/>
      <c r="K255" s="151"/>
      <c r="L255" s="151"/>
      <c r="M255" s="151"/>
      <c r="N255" s="139"/>
      <c r="O255" s="139"/>
      <c r="P255" s="139"/>
      <c r="Q255" s="139"/>
      <c r="R255" s="139"/>
      <c r="S255" s="139"/>
      <c r="T255" s="140"/>
      <c r="U255" s="13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 t="s">
        <v>248</v>
      </c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32" t="str">
        <f>C255</f>
        <v>předpokládá se otlučení vnějších omítek stěn soklové partie ze 100%, tj. 5,7 m2</v>
      </c>
      <c r="BB255" s="129"/>
      <c r="BC255" s="129"/>
      <c r="BD255" s="129"/>
      <c r="BE255" s="129"/>
      <c r="BF255" s="129"/>
      <c r="BG255" s="129"/>
      <c r="BH255" s="129"/>
    </row>
    <row r="256" spans="1:60" outlineLevel="1" x14ac:dyDescent="0.2">
      <c r="A256" s="130"/>
      <c r="B256" s="137"/>
      <c r="C256" s="219" t="s">
        <v>465</v>
      </c>
      <c r="D256" s="220"/>
      <c r="E256" s="221"/>
      <c r="F256" s="222"/>
      <c r="G256" s="223"/>
      <c r="H256" s="151"/>
      <c r="I256" s="151"/>
      <c r="J256" s="151"/>
      <c r="K256" s="151"/>
      <c r="L256" s="151"/>
      <c r="M256" s="151"/>
      <c r="N256" s="139"/>
      <c r="O256" s="139"/>
      <c r="P256" s="139"/>
      <c r="Q256" s="139"/>
      <c r="R256" s="139"/>
      <c r="S256" s="139"/>
      <c r="T256" s="140"/>
      <c r="U256" s="13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 t="s">
        <v>248</v>
      </c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32" t="str">
        <f>C256</f>
        <v>+ otlučení omítek do výše cca 500mm nad soklem ze 100%, tj. 5,4 m2</v>
      </c>
      <c r="BB256" s="129"/>
      <c r="BC256" s="129"/>
      <c r="BD256" s="129"/>
      <c r="BE256" s="129"/>
      <c r="BF256" s="129"/>
      <c r="BG256" s="129"/>
      <c r="BH256" s="129"/>
    </row>
    <row r="257" spans="1:60" outlineLevel="1" x14ac:dyDescent="0.2">
      <c r="A257" s="130"/>
      <c r="B257" s="137"/>
      <c r="C257" s="171" t="s">
        <v>251</v>
      </c>
      <c r="D257" s="145"/>
      <c r="E257" s="150"/>
      <c r="F257" s="153"/>
      <c r="G257" s="153"/>
      <c r="H257" s="151"/>
      <c r="I257" s="151"/>
      <c r="J257" s="151"/>
      <c r="K257" s="151"/>
      <c r="L257" s="151"/>
      <c r="M257" s="151"/>
      <c r="N257" s="139"/>
      <c r="O257" s="139"/>
      <c r="P257" s="139"/>
      <c r="Q257" s="139"/>
      <c r="R257" s="139"/>
      <c r="S257" s="139"/>
      <c r="T257" s="140"/>
      <c r="U257" s="13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 t="s">
        <v>248</v>
      </c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</row>
    <row r="258" spans="1:60" outlineLevel="1" x14ac:dyDescent="0.2">
      <c r="A258" s="130"/>
      <c r="B258" s="137"/>
      <c r="C258" s="219" t="s">
        <v>466</v>
      </c>
      <c r="D258" s="220"/>
      <c r="E258" s="221"/>
      <c r="F258" s="222"/>
      <c r="G258" s="223"/>
      <c r="H258" s="151"/>
      <c r="I258" s="151"/>
      <c r="J258" s="151"/>
      <c r="K258" s="151"/>
      <c r="L258" s="151"/>
      <c r="M258" s="151"/>
      <c r="N258" s="139"/>
      <c r="O258" s="139"/>
      <c r="P258" s="139"/>
      <c r="Q258" s="139"/>
      <c r="R258" s="139"/>
      <c r="S258" s="139"/>
      <c r="T258" s="140"/>
      <c r="U258" s="13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 t="s">
        <v>248</v>
      </c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32" t="str">
        <f>C258</f>
        <v>pro otlučení je uvedena celá plocha stěn s tím, že se budou otloukat do 40% této plochy</v>
      </c>
      <c r="BB258" s="129"/>
      <c r="BC258" s="129"/>
      <c r="BD258" s="129"/>
      <c r="BE258" s="129"/>
      <c r="BF258" s="129"/>
      <c r="BG258" s="129"/>
      <c r="BH258" s="129"/>
    </row>
    <row r="259" spans="1:60" outlineLevel="1" x14ac:dyDescent="0.2">
      <c r="A259" s="130"/>
      <c r="B259" s="137"/>
      <c r="C259" s="168" t="s">
        <v>467</v>
      </c>
      <c r="D259" s="141"/>
      <c r="E259" s="147"/>
      <c r="F259" s="151"/>
      <c r="G259" s="151"/>
      <c r="H259" s="151"/>
      <c r="I259" s="151"/>
      <c r="J259" s="151"/>
      <c r="K259" s="151"/>
      <c r="L259" s="151"/>
      <c r="M259" s="151"/>
      <c r="N259" s="139"/>
      <c r="O259" s="139"/>
      <c r="P259" s="139"/>
      <c r="Q259" s="139"/>
      <c r="R259" s="139"/>
      <c r="S259" s="139"/>
      <c r="T259" s="140"/>
      <c r="U259" s="13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 t="s">
        <v>202</v>
      </c>
      <c r="AF259" s="129">
        <v>0</v>
      </c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</row>
    <row r="260" spans="1:60" outlineLevel="1" x14ac:dyDescent="0.2">
      <c r="A260" s="130"/>
      <c r="B260" s="137"/>
      <c r="C260" s="168" t="s">
        <v>344</v>
      </c>
      <c r="D260" s="141"/>
      <c r="E260" s="147"/>
      <c r="F260" s="151"/>
      <c r="G260" s="151"/>
      <c r="H260" s="151"/>
      <c r="I260" s="151"/>
      <c r="J260" s="151"/>
      <c r="K260" s="151"/>
      <c r="L260" s="151"/>
      <c r="M260" s="151"/>
      <c r="N260" s="139"/>
      <c r="O260" s="139"/>
      <c r="P260" s="139"/>
      <c r="Q260" s="139"/>
      <c r="R260" s="139"/>
      <c r="S260" s="139"/>
      <c r="T260" s="140"/>
      <c r="U260" s="13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 t="s">
        <v>202</v>
      </c>
      <c r="AF260" s="129">
        <v>0</v>
      </c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</row>
    <row r="261" spans="1:60" outlineLevel="1" x14ac:dyDescent="0.2">
      <c r="A261" s="130"/>
      <c r="B261" s="137"/>
      <c r="C261" s="168" t="s">
        <v>345</v>
      </c>
      <c r="D261" s="141"/>
      <c r="E261" s="147">
        <v>1.0149999999999999</v>
      </c>
      <c r="F261" s="151"/>
      <c r="G261" s="151"/>
      <c r="H261" s="151"/>
      <c r="I261" s="151"/>
      <c r="J261" s="151"/>
      <c r="K261" s="151"/>
      <c r="L261" s="151"/>
      <c r="M261" s="151"/>
      <c r="N261" s="139"/>
      <c r="O261" s="139"/>
      <c r="P261" s="139"/>
      <c r="Q261" s="139"/>
      <c r="R261" s="139"/>
      <c r="S261" s="139"/>
      <c r="T261" s="140"/>
      <c r="U261" s="13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 t="s">
        <v>202</v>
      </c>
      <c r="AF261" s="129">
        <v>0</v>
      </c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</row>
    <row r="262" spans="1:60" outlineLevel="1" x14ac:dyDescent="0.2">
      <c r="A262" s="130"/>
      <c r="B262" s="137"/>
      <c r="C262" s="168" t="s">
        <v>346</v>
      </c>
      <c r="D262" s="141"/>
      <c r="E262" s="147">
        <v>2.1</v>
      </c>
      <c r="F262" s="151"/>
      <c r="G262" s="151"/>
      <c r="H262" s="151"/>
      <c r="I262" s="151"/>
      <c r="J262" s="151"/>
      <c r="K262" s="151"/>
      <c r="L262" s="151"/>
      <c r="M262" s="151"/>
      <c r="N262" s="139"/>
      <c r="O262" s="139"/>
      <c r="P262" s="139"/>
      <c r="Q262" s="139"/>
      <c r="R262" s="139"/>
      <c r="S262" s="139"/>
      <c r="T262" s="140"/>
      <c r="U262" s="13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 t="s">
        <v>202</v>
      </c>
      <c r="AF262" s="129">
        <v>0</v>
      </c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</row>
    <row r="263" spans="1:60" outlineLevel="1" x14ac:dyDescent="0.2">
      <c r="A263" s="130"/>
      <c r="B263" s="137"/>
      <c r="C263" s="168" t="s">
        <v>347</v>
      </c>
      <c r="D263" s="141"/>
      <c r="E263" s="147">
        <v>2.7549999999999999</v>
      </c>
      <c r="F263" s="151"/>
      <c r="G263" s="151"/>
      <c r="H263" s="151"/>
      <c r="I263" s="151"/>
      <c r="J263" s="151"/>
      <c r="K263" s="151"/>
      <c r="L263" s="151"/>
      <c r="M263" s="151"/>
      <c r="N263" s="139"/>
      <c r="O263" s="139"/>
      <c r="P263" s="139"/>
      <c r="Q263" s="139"/>
      <c r="R263" s="139"/>
      <c r="S263" s="139"/>
      <c r="T263" s="140"/>
      <c r="U263" s="13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 t="s">
        <v>202</v>
      </c>
      <c r="AF263" s="129">
        <v>0</v>
      </c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</row>
    <row r="264" spans="1:60" outlineLevel="1" x14ac:dyDescent="0.2">
      <c r="A264" s="130"/>
      <c r="B264" s="137"/>
      <c r="C264" s="168" t="s">
        <v>348</v>
      </c>
      <c r="D264" s="141"/>
      <c r="E264" s="147">
        <v>-0.19600000000000001</v>
      </c>
      <c r="F264" s="151"/>
      <c r="G264" s="151"/>
      <c r="H264" s="151"/>
      <c r="I264" s="151"/>
      <c r="J264" s="151"/>
      <c r="K264" s="151"/>
      <c r="L264" s="151"/>
      <c r="M264" s="151"/>
      <c r="N264" s="139"/>
      <c r="O264" s="139"/>
      <c r="P264" s="139"/>
      <c r="Q264" s="139"/>
      <c r="R264" s="139"/>
      <c r="S264" s="139"/>
      <c r="T264" s="140"/>
      <c r="U264" s="13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 t="s">
        <v>202</v>
      </c>
      <c r="AF264" s="129">
        <v>0</v>
      </c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</row>
    <row r="265" spans="1:60" outlineLevel="1" x14ac:dyDescent="0.2">
      <c r="A265" s="130"/>
      <c r="B265" s="137"/>
      <c r="C265" s="169" t="s">
        <v>214</v>
      </c>
      <c r="D265" s="142"/>
      <c r="E265" s="148">
        <v>5.6740000000000004</v>
      </c>
      <c r="F265" s="151"/>
      <c r="G265" s="151"/>
      <c r="H265" s="151"/>
      <c r="I265" s="151"/>
      <c r="J265" s="151"/>
      <c r="K265" s="151"/>
      <c r="L265" s="151"/>
      <c r="M265" s="151"/>
      <c r="N265" s="139"/>
      <c r="O265" s="139"/>
      <c r="P265" s="139"/>
      <c r="Q265" s="139"/>
      <c r="R265" s="139"/>
      <c r="S265" s="139"/>
      <c r="T265" s="140"/>
      <c r="U265" s="13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 t="s">
        <v>202</v>
      </c>
      <c r="AF265" s="129">
        <v>1</v>
      </c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</row>
    <row r="266" spans="1:60" outlineLevel="1" x14ac:dyDescent="0.2">
      <c r="A266" s="130"/>
      <c r="B266" s="137"/>
      <c r="C266" s="168" t="s">
        <v>349</v>
      </c>
      <c r="D266" s="141"/>
      <c r="E266" s="147"/>
      <c r="F266" s="151"/>
      <c r="G266" s="151"/>
      <c r="H266" s="151"/>
      <c r="I266" s="151"/>
      <c r="J266" s="151"/>
      <c r="K266" s="151"/>
      <c r="L266" s="151"/>
      <c r="M266" s="151"/>
      <c r="N266" s="139"/>
      <c r="O266" s="139"/>
      <c r="P266" s="139"/>
      <c r="Q266" s="139"/>
      <c r="R266" s="139"/>
      <c r="S266" s="139"/>
      <c r="T266" s="140"/>
      <c r="U266" s="13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 t="s">
        <v>202</v>
      </c>
      <c r="AF266" s="129">
        <v>0</v>
      </c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</row>
    <row r="267" spans="1:60" outlineLevel="1" x14ac:dyDescent="0.2">
      <c r="A267" s="130"/>
      <c r="B267" s="137"/>
      <c r="C267" s="168" t="s">
        <v>350</v>
      </c>
      <c r="D267" s="141"/>
      <c r="E267" s="147">
        <v>10.772399999999999</v>
      </c>
      <c r="F267" s="151"/>
      <c r="G267" s="151"/>
      <c r="H267" s="151"/>
      <c r="I267" s="151"/>
      <c r="J267" s="151"/>
      <c r="K267" s="151"/>
      <c r="L267" s="151"/>
      <c r="M267" s="151"/>
      <c r="N267" s="139"/>
      <c r="O267" s="139"/>
      <c r="P267" s="139"/>
      <c r="Q267" s="139"/>
      <c r="R267" s="139"/>
      <c r="S267" s="139"/>
      <c r="T267" s="140"/>
      <c r="U267" s="13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 t="s">
        <v>202</v>
      </c>
      <c r="AF267" s="129">
        <v>0</v>
      </c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</row>
    <row r="268" spans="1:60" outlineLevel="1" x14ac:dyDescent="0.2">
      <c r="A268" s="130"/>
      <c r="B268" s="137"/>
      <c r="C268" s="168" t="s">
        <v>351</v>
      </c>
      <c r="D268" s="141"/>
      <c r="E268" s="147">
        <v>10.9634</v>
      </c>
      <c r="F268" s="151"/>
      <c r="G268" s="151"/>
      <c r="H268" s="151"/>
      <c r="I268" s="151"/>
      <c r="J268" s="151"/>
      <c r="K268" s="151"/>
      <c r="L268" s="151"/>
      <c r="M268" s="151"/>
      <c r="N268" s="139"/>
      <c r="O268" s="139"/>
      <c r="P268" s="139"/>
      <c r="Q268" s="139"/>
      <c r="R268" s="139"/>
      <c r="S268" s="139"/>
      <c r="T268" s="140"/>
      <c r="U268" s="13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 t="s">
        <v>202</v>
      </c>
      <c r="AF268" s="129">
        <v>0</v>
      </c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</row>
    <row r="269" spans="1:60" outlineLevel="1" x14ac:dyDescent="0.2">
      <c r="A269" s="130"/>
      <c r="B269" s="137"/>
      <c r="C269" s="168" t="s">
        <v>352</v>
      </c>
      <c r="D269" s="141"/>
      <c r="E269" s="147">
        <v>-0.34200000000000003</v>
      </c>
      <c r="F269" s="151"/>
      <c r="G269" s="151"/>
      <c r="H269" s="151"/>
      <c r="I269" s="151"/>
      <c r="J269" s="151"/>
      <c r="K269" s="151"/>
      <c r="L269" s="151"/>
      <c r="M269" s="151"/>
      <c r="N269" s="139"/>
      <c r="O269" s="139"/>
      <c r="P269" s="139"/>
      <c r="Q269" s="139"/>
      <c r="R269" s="139"/>
      <c r="S269" s="139"/>
      <c r="T269" s="140"/>
      <c r="U269" s="13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 t="s">
        <v>202</v>
      </c>
      <c r="AF269" s="129">
        <v>0</v>
      </c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</row>
    <row r="270" spans="1:60" outlineLevel="1" x14ac:dyDescent="0.2">
      <c r="A270" s="130"/>
      <c r="B270" s="137"/>
      <c r="C270" s="168" t="s">
        <v>353</v>
      </c>
      <c r="D270" s="141"/>
      <c r="E270" s="147">
        <v>-0.7782</v>
      </c>
      <c r="F270" s="151"/>
      <c r="G270" s="151"/>
      <c r="H270" s="151"/>
      <c r="I270" s="151"/>
      <c r="J270" s="151"/>
      <c r="K270" s="151"/>
      <c r="L270" s="151"/>
      <c r="M270" s="151"/>
      <c r="N270" s="139"/>
      <c r="O270" s="139"/>
      <c r="P270" s="139"/>
      <c r="Q270" s="139"/>
      <c r="R270" s="139"/>
      <c r="S270" s="139"/>
      <c r="T270" s="140"/>
      <c r="U270" s="13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 t="s">
        <v>202</v>
      </c>
      <c r="AF270" s="129">
        <v>0</v>
      </c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</row>
    <row r="271" spans="1:60" outlineLevel="1" x14ac:dyDescent="0.2">
      <c r="A271" s="130"/>
      <c r="B271" s="137"/>
      <c r="C271" s="168" t="s">
        <v>354</v>
      </c>
      <c r="D271" s="141"/>
      <c r="E271" s="147">
        <v>-9.0300000000000005E-2</v>
      </c>
      <c r="F271" s="151"/>
      <c r="G271" s="151"/>
      <c r="H271" s="151"/>
      <c r="I271" s="151"/>
      <c r="J271" s="151"/>
      <c r="K271" s="151"/>
      <c r="L271" s="151"/>
      <c r="M271" s="151"/>
      <c r="N271" s="139"/>
      <c r="O271" s="139"/>
      <c r="P271" s="139"/>
      <c r="Q271" s="139"/>
      <c r="R271" s="139"/>
      <c r="S271" s="139"/>
      <c r="T271" s="140"/>
      <c r="U271" s="13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 t="s">
        <v>202</v>
      </c>
      <c r="AF271" s="129">
        <v>0</v>
      </c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</row>
    <row r="272" spans="1:60" outlineLevel="1" x14ac:dyDescent="0.2">
      <c r="A272" s="130"/>
      <c r="B272" s="137"/>
      <c r="C272" s="169" t="s">
        <v>214</v>
      </c>
      <c r="D272" s="142"/>
      <c r="E272" s="148">
        <v>20.525300000000001</v>
      </c>
      <c r="F272" s="151"/>
      <c r="G272" s="151"/>
      <c r="H272" s="151"/>
      <c r="I272" s="151"/>
      <c r="J272" s="151"/>
      <c r="K272" s="151"/>
      <c r="L272" s="151"/>
      <c r="M272" s="151"/>
      <c r="N272" s="139"/>
      <c r="O272" s="139"/>
      <c r="P272" s="139"/>
      <c r="Q272" s="139"/>
      <c r="R272" s="139"/>
      <c r="S272" s="139"/>
      <c r="T272" s="140"/>
      <c r="U272" s="13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 t="s">
        <v>202</v>
      </c>
      <c r="AF272" s="129">
        <v>1</v>
      </c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</row>
    <row r="273" spans="1:60" outlineLevel="1" x14ac:dyDescent="0.2">
      <c r="A273" s="130"/>
      <c r="B273" s="137"/>
      <c r="C273" s="168" t="s">
        <v>355</v>
      </c>
      <c r="D273" s="141"/>
      <c r="E273" s="147"/>
      <c r="F273" s="151"/>
      <c r="G273" s="151"/>
      <c r="H273" s="151"/>
      <c r="I273" s="151"/>
      <c r="J273" s="151"/>
      <c r="K273" s="151"/>
      <c r="L273" s="151"/>
      <c r="M273" s="151"/>
      <c r="N273" s="139"/>
      <c r="O273" s="139"/>
      <c r="P273" s="139"/>
      <c r="Q273" s="139"/>
      <c r="R273" s="139"/>
      <c r="S273" s="139"/>
      <c r="T273" s="140"/>
      <c r="U273" s="13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 t="s">
        <v>202</v>
      </c>
      <c r="AF273" s="129">
        <v>0</v>
      </c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</row>
    <row r="274" spans="1:60" outlineLevel="1" x14ac:dyDescent="0.2">
      <c r="A274" s="130"/>
      <c r="B274" s="137"/>
      <c r="C274" s="168" t="s">
        <v>356</v>
      </c>
      <c r="D274" s="141"/>
      <c r="E274" s="147">
        <v>1.1599999999999999</v>
      </c>
      <c r="F274" s="151"/>
      <c r="G274" s="151"/>
      <c r="H274" s="151"/>
      <c r="I274" s="151"/>
      <c r="J274" s="151"/>
      <c r="K274" s="151"/>
      <c r="L274" s="151"/>
      <c r="M274" s="151"/>
      <c r="N274" s="139"/>
      <c r="O274" s="139"/>
      <c r="P274" s="139"/>
      <c r="Q274" s="139"/>
      <c r="R274" s="139"/>
      <c r="S274" s="139"/>
      <c r="T274" s="140"/>
      <c r="U274" s="13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 t="s">
        <v>202</v>
      </c>
      <c r="AF274" s="129">
        <v>0</v>
      </c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</row>
    <row r="275" spans="1:60" outlineLevel="1" x14ac:dyDescent="0.2">
      <c r="A275" s="130"/>
      <c r="B275" s="137"/>
      <c r="C275" s="168" t="s">
        <v>357</v>
      </c>
      <c r="D275" s="141"/>
      <c r="E275" s="147">
        <v>1.2</v>
      </c>
      <c r="F275" s="151"/>
      <c r="G275" s="151"/>
      <c r="H275" s="151"/>
      <c r="I275" s="151"/>
      <c r="J275" s="151"/>
      <c r="K275" s="151"/>
      <c r="L275" s="151"/>
      <c r="M275" s="151"/>
      <c r="N275" s="139"/>
      <c r="O275" s="139"/>
      <c r="P275" s="139"/>
      <c r="Q275" s="139"/>
      <c r="R275" s="139"/>
      <c r="S275" s="139"/>
      <c r="T275" s="140"/>
      <c r="U275" s="13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 t="s">
        <v>202</v>
      </c>
      <c r="AF275" s="129">
        <v>0</v>
      </c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</row>
    <row r="276" spans="1:60" outlineLevel="1" x14ac:dyDescent="0.2">
      <c r="A276" s="130"/>
      <c r="B276" s="137"/>
      <c r="C276" s="169" t="s">
        <v>214</v>
      </c>
      <c r="D276" s="142"/>
      <c r="E276" s="148">
        <v>2.36</v>
      </c>
      <c r="F276" s="151"/>
      <c r="G276" s="151"/>
      <c r="H276" s="151"/>
      <c r="I276" s="151"/>
      <c r="J276" s="151"/>
      <c r="K276" s="151"/>
      <c r="L276" s="151"/>
      <c r="M276" s="151"/>
      <c r="N276" s="139"/>
      <c r="O276" s="139"/>
      <c r="P276" s="139"/>
      <c r="Q276" s="139"/>
      <c r="R276" s="139"/>
      <c r="S276" s="139"/>
      <c r="T276" s="140"/>
      <c r="U276" s="13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 t="s">
        <v>202</v>
      </c>
      <c r="AF276" s="129">
        <v>1</v>
      </c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</row>
    <row r="277" spans="1:60" outlineLevel="1" x14ac:dyDescent="0.2">
      <c r="A277" s="130"/>
      <c r="B277" s="137"/>
      <c r="C277" s="168" t="s">
        <v>358</v>
      </c>
      <c r="D277" s="141"/>
      <c r="E277" s="147">
        <v>0.44069999999999998</v>
      </c>
      <c r="F277" s="151"/>
      <c r="G277" s="151"/>
      <c r="H277" s="151"/>
      <c r="I277" s="151"/>
      <c r="J277" s="151"/>
      <c r="K277" s="151"/>
      <c r="L277" s="151"/>
      <c r="M277" s="151"/>
      <c r="N277" s="139"/>
      <c r="O277" s="139"/>
      <c r="P277" s="139"/>
      <c r="Q277" s="139"/>
      <c r="R277" s="139"/>
      <c r="S277" s="139"/>
      <c r="T277" s="140"/>
      <c r="U277" s="13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 t="s">
        <v>202</v>
      </c>
      <c r="AF277" s="129">
        <v>0</v>
      </c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</row>
    <row r="278" spans="1:60" outlineLevel="1" x14ac:dyDescent="0.2">
      <c r="A278" s="130">
        <v>60</v>
      </c>
      <c r="B278" s="137" t="s">
        <v>468</v>
      </c>
      <c r="C278" s="167" t="s">
        <v>469</v>
      </c>
      <c r="D278" s="139" t="s">
        <v>199</v>
      </c>
      <c r="E278" s="146">
        <v>0.65900000000000003</v>
      </c>
      <c r="F278" s="237"/>
      <c r="G278" s="151">
        <f>F278*E278</f>
        <v>0</v>
      </c>
      <c r="H278" s="151">
        <v>13.76</v>
      </c>
      <c r="I278" s="151">
        <f>ROUND(E278*H278,2)</f>
        <v>9.07</v>
      </c>
      <c r="J278" s="151">
        <v>3136.24</v>
      </c>
      <c r="K278" s="151">
        <f>ROUND(E278*J278,2)</f>
        <v>2066.7800000000002</v>
      </c>
      <c r="L278" s="151">
        <v>21</v>
      </c>
      <c r="M278" s="151">
        <f>G278*(1+L278/100)</f>
        <v>0</v>
      </c>
      <c r="N278" s="139">
        <v>1.8</v>
      </c>
      <c r="O278" s="139">
        <f>ROUND(E278*N278,5)</f>
        <v>1.1861999999999999</v>
      </c>
      <c r="P278" s="139">
        <v>0</v>
      </c>
      <c r="Q278" s="139">
        <f>ROUND(E278*P278,5)</f>
        <v>0</v>
      </c>
      <c r="R278" s="139"/>
      <c r="S278" s="139"/>
      <c r="T278" s="140">
        <v>7.4139999999999997</v>
      </c>
      <c r="U278" s="139">
        <f>ROUND(E278*T278,2)</f>
        <v>4.8899999999999997</v>
      </c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 t="s">
        <v>200</v>
      </c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</row>
    <row r="279" spans="1:60" outlineLevel="1" x14ac:dyDescent="0.2">
      <c r="A279" s="130"/>
      <c r="B279" s="137"/>
      <c r="C279" s="168" t="s">
        <v>470</v>
      </c>
      <c r="D279" s="141"/>
      <c r="E279" s="147"/>
      <c r="F279" s="151"/>
      <c r="G279" s="151"/>
      <c r="H279" s="151"/>
      <c r="I279" s="151"/>
      <c r="J279" s="151"/>
      <c r="K279" s="151"/>
      <c r="L279" s="151"/>
      <c r="M279" s="151"/>
      <c r="N279" s="139"/>
      <c r="O279" s="139"/>
      <c r="P279" s="139"/>
      <c r="Q279" s="139"/>
      <c r="R279" s="139"/>
      <c r="S279" s="139"/>
      <c r="T279" s="140"/>
      <c r="U279" s="13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 t="s">
        <v>202</v>
      </c>
      <c r="AF279" s="129">
        <v>0</v>
      </c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</row>
    <row r="280" spans="1:60" outlineLevel="1" x14ac:dyDescent="0.2">
      <c r="A280" s="130"/>
      <c r="B280" s="137"/>
      <c r="C280" s="168" t="s">
        <v>203</v>
      </c>
      <c r="D280" s="141"/>
      <c r="E280" s="147">
        <v>0.45</v>
      </c>
      <c r="F280" s="151"/>
      <c r="G280" s="151"/>
      <c r="H280" s="151"/>
      <c r="I280" s="151"/>
      <c r="J280" s="151"/>
      <c r="K280" s="151"/>
      <c r="L280" s="151"/>
      <c r="M280" s="151"/>
      <c r="N280" s="139"/>
      <c r="O280" s="139"/>
      <c r="P280" s="139"/>
      <c r="Q280" s="139"/>
      <c r="R280" s="139"/>
      <c r="S280" s="139"/>
      <c r="T280" s="140"/>
      <c r="U280" s="13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 t="s">
        <v>202</v>
      </c>
      <c r="AF280" s="129">
        <v>0</v>
      </c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</row>
    <row r="281" spans="1:60" outlineLevel="1" x14ac:dyDescent="0.2">
      <c r="A281" s="130"/>
      <c r="B281" s="137"/>
      <c r="C281" s="168" t="s">
        <v>471</v>
      </c>
      <c r="D281" s="141"/>
      <c r="E281" s="147">
        <v>0.20899999999999999</v>
      </c>
      <c r="F281" s="151"/>
      <c r="G281" s="151"/>
      <c r="H281" s="151"/>
      <c r="I281" s="151"/>
      <c r="J281" s="151"/>
      <c r="K281" s="151"/>
      <c r="L281" s="151"/>
      <c r="M281" s="151"/>
      <c r="N281" s="139"/>
      <c r="O281" s="139"/>
      <c r="P281" s="139"/>
      <c r="Q281" s="139"/>
      <c r="R281" s="139"/>
      <c r="S281" s="139"/>
      <c r="T281" s="140"/>
      <c r="U281" s="13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 t="s">
        <v>202</v>
      </c>
      <c r="AF281" s="129">
        <v>0</v>
      </c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</row>
    <row r="282" spans="1:60" outlineLevel="1" x14ac:dyDescent="0.2">
      <c r="A282" s="130">
        <v>61</v>
      </c>
      <c r="B282" s="137" t="s">
        <v>472</v>
      </c>
      <c r="C282" s="167" t="s">
        <v>473</v>
      </c>
      <c r="D282" s="139" t="s">
        <v>285</v>
      </c>
      <c r="E282" s="146">
        <v>2.56</v>
      </c>
      <c r="F282" s="237"/>
      <c r="G282" s="151">
        <f>F282*E282</f>
        <v>0</v>
      </c>
      <c r="H282" s="151">
        <v>0</v>
      </c>
      <c r="I282" s="151">
        <f>ROUND(E282*H282,2)</f>
        <v>0</v>
      </c>
      <c r="J282" s="151">
        <v>366</v>
      </c>
      <c r="K282" s="151">
        <f>ROUND(E282*J282,2)</f>
        <v>936.96</v>
      </c>
      <c r="L282" s="151">
        <v>21</v>
      </c>
      <c r="M282" s="151">
        <f>G282*(1+L282/100)</f>
        <v>0</v>
      </c>
      <c r="N282" s="139">
        <v>0</v>
      </c>
      <c r="O282" s="139">
        <f>ROUND(E282*N282,5)</f>
        <v>0</v>
      </c>
      <c r="P282" s="139">
        <v>0</v>
      </c>
      <c r="Q282" s="139">
        <f>ROUND(E282*P282,5)</f>
        <v>0</v>
      </c>
      <c r="R282" s="139"/>
      <c r="S282" s="139"/>
      <c r="T282" s="140">
        <v>0.94199999999999995</v>
      </c>
      <c r="U282" s="139">
        <f>ROUND(E282*T282,2)</f>
        <v>2.41</v>
      </c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 t="s">
        <v>200</v>
      </c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</row>
    <row r="283" spans="1:60" outlineLevel="1" x14ac:dyDescent="0.2">
      <c r="A283" s="130"/>
      <c r="B283" s="137"/>
      <c r="C283" s="168" t="s">
        <v>474</v>
      </c>
      <c r="D283" s="141"/>
      <c r="E283" s="147">
        <v>2.56</v>
      </c>
      <c r="F283" s="151"/>
      <c r="G283" s="151"/>
      <c r="H283" s="151"/>
      <c r="I283" s="151"/>
      <c r="J283" s="151"/>
      <c r="K283" s="151"/>
      <c r="L283" s="151"/>
      <c r="M283" s="151"/>
      <c r="N283" s="139"/>
      <c r="O283" s="139"/>
      <c r="P283" s="139"/>
      <c r="Q283" s="139"/>
      <c r="R283" s="139"/>
      <c r="S283" s="139"/>
      <c r="T283" s="140"/>
      <c r="U283" s="13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 t="s">
        <v>202</v>
      </c>
      <c r="AF283" s="129">
        <v>0</v>
      </c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</row>
    <row r="284" spans="1:60" outlineLevel="1" x14ac:dyDescent="0.2">
      <c r="A284" s="130">
        <v>62</v>
      </c>
      <c r="B284" s="137" t="s">
        <v>475</v>
      </c>
      <c r="C284" s="167" t="s">
        <v>476</v>
      </c>
      <c r="D284" s="139" t="s">
        <v>285</v>
      </c>
      <c r="E284" s="146">
        <v>5.12</v>
      </c>
      <c r="F284" s="237"/>
      <c r="G284" s="151">
        <f>F284*E284</f>
        <v>0</v>
      </c>
      <c r="H284" s="151">
        <v>0</v>
      </c>
      <c r="I284" s="151">
        <f>ROUND(E284*H284,2)</f>
        <v>0</v>
      </c>
      <c r="J284" s="151">
        <v>41</v>
      </c>
      <c r="K284" s="151">
        <f>ROUND(E284*J284,2)</f>
        <v>209.92</v>
      </c>
      <c r="L284" s="151">
        <v>21</v>
      </c>
      <c r="M284" s="151">
        <f>G284*(1+L284/100)</f>
        <v>0</v>
      </c>
      <c r="N284" s="139">
        <v>0</v>
      </c>
      <c r="O284" s="139">
        <f>ROUND(E284*N284,5)</f>
        <v>0</v>
      </c>
      <c r="P284" s="139">
        <v>0</v>
      </c>
      <c r="Q284" s="139">
        <f>ROUND(E284*P284,5)</f>
        <v>0</v>
      </c>
      <c r="R284" s="139"/>
      <c r="S284" s="139"/>
      <c r="T284" s="140">
        <v>0.105</v>
      </c>
      <c r="U284" s="139">
        <f>ROUND(E284*T284,2)</f>
        <v>0.54</v>
      </c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 t="s">
        <v>200</v>
      </c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</row>
    <row r="285" spans="1:60" outlineLevel="1" x14ac:dyDescent="0.2">
      <c r="A285" s="130"/>
      <c r="B285" s="137"/>
      <c r="C285" s="168" t="s">
        <v>477</v>
      </c>
      <c r="D285" s="141"/>
      <c r="E285" s="147">
        <v>5.12</v>
      </c>
      <c r="F285" s="151"/>
      <c r="G285" s="151"/>
      <c r="H285" s="151"/>
      <c r="I285" s="151"/>
      <c r="J285" s="151"/>
      <c r="K285" s="151"/>
      <c r="L285" s="151"/>
      <c r="M285" s="151"/>
      <c r="N285" s="139"/>
      <c r="O285" s="139"/>
      <c r="P285" s="139"/>
      <c r="Q285" s="139"/>
      <c r="R285" s="139"/>
      <c r="S285" s="139"/>
      <c r="T285" s="140"/>
      <c r="U285" s="13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 t="s">
        <v>202</v>
      </c>
      <c r="AF285" s="129">
        <v>0</v>
      </c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</row>
    <row r="286" spans="1:60" outlineLevel="1" x14ac:dyDescent="0.2">
      <c r="A286" s="130">
        <v>63</v>
      </c>
      <c r="B286" s="137" t="s">
        <v>478</v>
      </c>
      <c r="C286" s="167" t="s">
        <v>479</v>
      </c>
      <c r="D286" s="139" t="s">
        <v>285</v>
      </c>
      <c r="E286" s="146">
        <v>2.56</v>
      </c>
      <c r="F286" s="237"/>
      <c r="G286" s="151">
        <f t="shared" ref="G286:G290" si="4">F286*E286</f>
        <v>0</v>
      </c>
      <c r="H286" s="151">
        <v>0</v>
      </c>
      <c r="I286" s="151">
        <f>ROUND(E286*H286,2)</f>
        <v>0</v>
      </c>
      <c r="J286" s="151">
        <v>260</v>
      </c>
      <c r="K286" s="151">
        <f>ROUND(E286*J286,2)</f>
        <v>665.6</v>
      </c>
      <c r="L286" s="151">
        <v>21</v>
      </c>
      <c r="M286" s="151">
        <f>G286*(1+L286/100)</f>
        <v>0</v>
      </c>
      <c r="N286" s="139">
        <v>0</v>
      </c>
      <c r="O286" s="139">
        <f>ROUND(E286*N286,5)</f>
        <v>0</v>
      </c>
      <c r="P286" s="139">
        <v>0</v>
      </c>
      <c r="Q286" s="139">
        <f>ROUND(E286*P286,5)</f>
        <v>0</v>
      </c>
      <c r="R286" s="139"/>
      <c r="S286" s="139"/>
      <c r="T286" s="140">
        <v>0.49</v>
      </c>
      <c r="U286" s="139">
        <f>ROUND(E286*T286,2)</f>
        <v>1.25</v>
      </c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 t="s">
        <v>200</v>
      </c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</row>
    <row r="287" spans="1:60" outlineLevel="1" x14ac:dyDescent="0.2">
      <c r="A287" s="130">
        <v>64</v>
      </c>
      <c r="B287" s="137" t="s">
        <v>480</v>
      </c>
      <c r="C287" s="167" t="s">
        <v>481</v>
      </c>
      <c r="D287" s="139" t="s">
        <v>285</v>
      </c>
      <c r="E287" s="146">
        <v>35.840000000000003</v>
      </c>
      <c r="F287" s="237"/>
      <c r="G287" s="151">
        <f t="shared" si="4"/>
        <v>0</v>
      </c>
      <c r="H287" s="151">
        <v>0</v>
      </c>
      <c r="I287" s="151">
        <f>ROUND(E287*H287,2)</f>
        <v>0</v>
      </c>
      <c r="J287" s="151">
        <v>18</v>
      </c>
      <c r="K287" s="151">
        <f>ROUND(E287*J287,2)</f>
        <v>645.12</v>
      </c>
      <c r="L287" s="151">
        <v>21</v>
      </c>
      <c r="M287" s="151">
        <f>G287*(1+L287/100)</f>
        <v>0</v>
      </c>
      <c r="N287" s="139">
        <v>0</v>
      </c>
      <c r="O287" s="139">
        <f>ROUND(E287*N287,5)</f>
        <v>0</v>
      </c>
      <c r="P287" s="139">
        <v>0</v>
      </c>
      <c r="Q287" s="139">
        <f>ROUND(E287*P287,5)</f>
        <v>0</v>
      </c>
      <c r="R287" s="139"/>
      <c r="S287" s="139"/>
      <c r="T287" s="140">
        <v>0</v>
      </c>
      <c r="U287" s="139">
        <f>ROUND(E287*T287,2)</f>
        <v>0</v>
      </c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 t="s">
        <v>200</v>
      </c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</row>
    <row r="288" spans="1:60" outlineLevel="1" x14ac:dyDescent="0.2">
      <c r="A288" s="130"/>
      <c r="B288" s="137"/>
      <c r="C288" s="168" t="s">
        <v>482</v>
      </c>
      <c r="D288" s="141"/>
      <c r="E288" s="147">
        <v>35.840000000000003</v>
      </c>
      <c r="F288" s="151"/>
      <c r="G288" s="151"/>
      <c r="H288" s="151"/>
      <c r="I288" s="151"/>
      <c r="J288" s="151"/>
      <c r="K288" s="151"/>
      <c r="L288" s="151"/>
      <c r="M288" s="151"/>
      <c r="N288" s="139"/>
      <c r="O288" s="139"/>
      <c r="P288" s="139"/>
      <c r="Q288" s="139"/>
      <c r="R288" s="139"/>
      <c r="S288" s="139"/>
      <c r="T288" s="140"/>
      <c r="U288" s="13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 t="s">
        <v>202</v>
      </c>
      <c r="AF288" s="129">
        <v>0</v>
      </c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</row>
    <row r="289" spans="1:60" outlineLevel="1" x14ac:dyDescent="0.2">
      <c r="A289" s="130">
        <v>66</v>
      </c>
      <c r="B289" s="137" t="s">
        <v>483</v>
      </c>
      <c r="C289" s="167" t="s">
        <v>484</v>
      </c>
      <c r="D289" s="139" t="s">
        <v>285</v>
      </c>
      <c r="E289" s="146">
        <v>1.111</v>
      </c>
      <c r="F289" s="237"/>
      <c r="G289" s="151">
        <f t="shared" si="4"/>
        <v>0</v>
      </c>
      <c r="H289" s="151">
        <v>0</v>
      </c>
      <c r="I289" s="151">
        <f>ROUND(E289*H289,2)</f>
        <v>0</v>
      </c>
      <c r="J289" s="151">
        <v>1375</v>
      </c>
      <c r="K289" s="151">
        <f>ROUND(E289*J289,2)</f>
        <v>1527.63</v>
      </c>
      <c r="L289" s="151">
        <v>21</v>
      </c>
      <c r="M289" s="151">
        <f>G289*(1+L289/100)</f>
        <v>0</v>
      </c>
      <c r="N289" s="139">
        <v>0</v>
      </c>
      <c r="O289" s="139">
        <f>ROUND(E289*N289,5)</f>
        <v>0</v>
      </c>
      <c r="P289" s="139">
        <v>0</v>
      </c>
      <c r="Q289" s="139">
        <f>ROUND(E289*P289,5)</f>
        <v>0</v>
      </c>
      <c r="R289" s="139"/>
      <c r="S289" s="139"/>
      <c r="T289" s="140">
        <v>0</v>
      </c>
      <c r="U289" s="139">
        <f>ROUND(E289*T289,2)</f>
        <v>0</v>
      </c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 t="s">
        <v>200</v>
      </c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</row>
    <row r="290" spans="1:60" outlineLevel="1" x14ac:dyDescent="0.2">
      <c r="A290" s="130">
        <v>67</v>
      </c>
      <c r="B290" s="137" t="s">
        <v>485</v>
      </c>
      <c r="C290" s="167" t="s">
        <v>486</v>
      </c>
      <c r="D290" s="139" t="s">
        <v>285</v>
      </c>
      <c r="E290" s="146">
        <v>1.399</v>
      </c>
      <c r="F290" s="237"/>
      <c r="G290" s="151">
        <f t="shared" si="4"/>
        <v>0</v>
      </c>
      <c r="H290" s="151">
        <v>0</v>
      </c>
      <c r="I290" s="151">
        <f>ROUND(E290*H290,2)</f>
        <v>0</v>
      </c>
      <c r="J290" s="151">
        <v>2175</v>
      </c>
      <c r="K290" s="151">
        <f>ROUND(E290*J290,2)</f>
        <v>3042.83</v>
      </c>
      <c r="L290" s="151">
        <v>21</v>
      </c>
      <c r="M290" s="151">
        <f>G290*(1+L290/100)</f>
        <v>0</v>
      </c>
      <c r="N290" s="139">
        <v>0</v>
      </c>
      <c r="O290" s="139">
        <f>ROUND(E290*N290,5)</f>
        <v>0</v>
      </c>
      <c r="P290" s="139">
        <v>0</v>
      </c>
      <c r="Q290" s="139">
        <f>ROUND(E290*P290,5)</f>
        <v>0</v>
      </c>
      <c r="R290" s="139"/>
      <c r="S290" s="139"/>
      <c r="T290" s="140">
        <v>0</v>
      </c>
      <c r="U290" s="139">
        <f>ROUND(E290*T290,2)</f>
        <v>0</v>
      </c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 t="s">
        <v>200</v>
      </c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</row>
    <row r="291" spans="1:60" outlineLevel="1" x14ac:dyDescent="0.2">
      <c r="A291" s="130"/>
      <c r="B291" s="137"/>
      <c r="C291" s="168" t="s">
        <v>487</v>
      </c>
      <c r="D291" s="141"/>
      <c r="E291" s="147">
        <v>1.399</v>
      </c>
      <c r="F291" s="151"/>
      <c r="G291" s="151"/>
      <c r="H291" s="151"/>
      <c r="I291" s="151"/>
      <c r="J291" s="151"/>
      <c r="K291" s="151"/>
      <c r="L291" s="151"/>
      <c r="M291" s="151"/>
      <c r="N291" s="139"/>
      <c r="O291" s="139"/>
      <c r="P291" s="139"/>
      <c r="Q291" s="139"/>
      <c r="R291" s="139"/>
      <c r="S291" s="139"/>
      <c r="T291" s="140"/>
      <c r="U291" s="13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 t="s">
        <v>202</v>
      </c>
      <c r="AF291" s="129">
        <v>0</v>
      </c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</row>
    <row r="292" spans="1:60" x14ac:dyDescent="0.2">
      <c r="A292" s="131" t="s">
        <v>195</v>
      </c>
      <c r="B292" s="138" t="s">
        <v>150</v>
      </c>
      <c r="C292" s="170" t="s">
        <v>151</v>
      </c>
      <c r="D292" s="143"/>
      <c r="E292" s="149"/>
      <c r="F292" s="152"/>
      <c r="G292" s="152">
        <f>SUMIF(AE293:AE294,"&lt;&gt;NOR",G293:G294)</f>
        <v>0</v>
      </c>
      <c r="H292" s="152"/>
      <c r="I292" s="152">
        <f>SUM(I293:I294)</f>
        <v>0</v>
      </c>
      <c r="J292" s="152"/>
      <c r="K292" s="152">
        <f>SUM(K293:K294)</f>
        <v>4492.74</v>
      </c>
      <c r="L292" s="152"/>
      <c r="M292" s="152">
        <f>SUM(M293:M294)</f>
        <v>0</v>
      </c>
      <c r="N292" s="143"/>
      <c r="O292" s="143">
        <f>SUM(O293:O294)</f>
        <v>0</v>
      </c>
      <c r="P292" s="143"/>
      <c r="Q292" s="143">
        <f>SUM(Q293:Q294)</f>
        <v>0</v>
      </c>
      <c r="R292" s="143"/>
      <c r="S292" s="143"/>
      <c r="T292" s="144"/>
      <c r="U292" s="143">
        <f>SUM(U293:U294)</f>
        <v>9.7799999999999994</v>
      </c>
      <c r="AE292" t="s">
        <v>196</v>
      </c>
    </row>
    <row r="293" spans="1:60" outlineLevel="1" x14ac:dyDescent="0.2">
      <c r="A293" s="130">
        <v>68</v>
      </c>
      <c r="B293" s="137" t="s">
        <v>488</v>
      </c>
      <c r="C293" s="167" t="s">
        <v>489</v>
      </c>
      <c r="D293" s="139" t="s">
        <v>285</v>
      </c>
      <c r="E293" s="146">
        <v>10.423999999999999</v>
      </c>
      <c r="F293" s="237"/>
      <c r="G293" s="151">
        <f>F293*E293</f>
        <v>0</v>
      </c>
      <c r="H293" s="151">
        <v>0</v>
      </c>
      <c r="I293" s="151">
        <f>ROUND(E293*H293,2)</f>
        <v>0</v>
      </c>
      <c r="J293" s="151">
        <v>431</v>
      </c>
      <c r="K293" s="151">
        <f>ROUND(E293*J293,2)</f>
        <v>4492.74</v>
      </c>
      <c r="L293" s="151">
        <v>21</v>
      </c>
      <c r="M293" s="151">
        <f>G293*(1+L293/100)</f>
        <v>0</v>
      </c>
      <c r="N293" s="139">
        <v>0</v>
      </c>
      <c r="O293" s="139">
        <f>ROUND(E293*N293,5)</f>
        <v>0</v>
      </c>
      <c r="P293" s="139">
        <v>0</v>
      </c>
      <c r="Q293" s="139">
        <f>ROUND(E293*P293,5)</f>
        <v>0</v>
      </c>
      <c r="R293" s="139"/>
      <c r="S293" s="139"/>
      <c r="T293" s="140">
        <v>0.9385</v>
      </c>
      <c r="U293" s="139">
        <f>ROUND(E293*T293,2)</f>
        <v>9.7799999999999994</v>
      </c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 t="s">
        <v>200</v>
      </c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</row>
    <row r="294" spans="1:60" ht="22.5" outlineLevel="1" x14ac:dyDescent="0.2">
      <c r="A294" s="130"/>
      <c r="B294" s="137"/>
      <c r="C294" s="168" t="s">
        <v>490</v>
      </c>
      <c r="D294" s="141"/>
      <c r="E294" s="147">
        <v>10.423999999999999</v>
      </c>
      <c r="F294" s="151"/>
      <c r="G294" s="151"/>
      <c r="H294" s="151"/>
      <c r="I294" s="151"/>
      <c r="J294" s="151"/>
      <c r="K294" s="151"/>
      <c r="L294" s="151"/>
      <c r="M294" s="151"/>
      <c r="N294" s="139"/>
      <c r="O294" s="139"/>
      <c r="P294" s="139"/>
      <c r="Q294" s="139"/>
      <c r="R294" s="139"/>
      <c r="S294" s="139"/>
      <c r="T294" s="140"/>
      <c r="U294" s="13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 t="s">
        <v>202</v>
      </c>
      <c r="AF294" s="129">
        <v>0</v>
      </c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</row>
    <row r="295" spans="1:60" x14ac:dyDescent="0.2">
      <c r="A295" s="131" t="s">
        <v>195</v>
      </c>
      <c r="B295" s="138" t="s">
        <v>152</v>
      </c>
      <c r="C295" s="170" t="s">
        <v>153</v>
      </c>
      <c r="D295" s="143"/>
      <c r="E295" s="149"/>
      <c r="F295" s="152"/>
      <c r="G295" s="152">
        <f>SUMIF(AE296:AE299,"&lt;&gt;NOR",G296:G299)</f>
        <v>0</v>
      </c>
      <c r="H295" s="152"/>
      <c r="I295" s="152">
        <f>SUM(I296:I299)</f>
        <v>0</v>
      </c>
      <c r="J295" s="152"/>
      <c r="K295" s="152">
        <f>SUM(K296:K299)</f>
        <v>3601.44</v>
      </c>
      <c r="L295" s="152"/>
      <c r="M295" s="152">
        <f>SUM(M296:M299)</f>
        <v>0</v>
      </c>
      <c r="N295" s="143"/>
      <c r="O295" s="143">
        <f>SUM(O296:O299)</f>
        <v>2.061E-2</v>
      </c>
      <c r="P295" s="143"/>
      <c r="Q295" s="143">
        <f>SUM(Q296:Q299)</f>
        <v>0</v>
      </c>
      <c r="R295" s="143"/>
      <c r="S295" s="143"/>
      <c r="T295" s="144"/>
      <c r="U295" s="143">
        <f>SUM(U296:U299)</f>
        <v>2.19</v>
      </c>
      <c r="AE295" t="s">
        <v>196</v>
      </c>
    </row>
    <row r="296" spans="1:60" outlineLevel="1" x14ac:dyDescent="0.2">
      <c r="A296" s="130">
        <v>69</v>
      </c>
      <c r="B296" s="137" t="s">
        <v>491</v>
      </c>
      <c r="C296" s="167" t="s">
        <v>492</v>
      </c>
      <c r="D296" s="139" t="s">
        <v>218</v>
      </c>
      <c r="E296" s="146">
        <v>5.6</v>
      </c>
      <c r="F296" s="237"/>
      <c r="G296" s="151">
        <f>F296*E296</f>
        <v>0</v>
      </c>
      <c r="H296" s="151">
        <v>0</v>
      </c>
      <c r="I296" s="151">
        <f>ROUND(E296*H296,2)</f>
        <v>0</v>
      </c>
      <c r="J296" s="151">
        <v>639</v>
      </c>
      <c r="K296" s="151">
        <f>ROUND(E296*J296,2)</f>
        <v>3578.4</v>
      </c>
      <c r="L296" s="151">
        <v>21</v>
      </c>
      <c r="M296" s="151">
        <f>G296*(1+L296/100)</f>
        <v>0</v>
      </c>
      <c r="N296" s="139">
        <v>3.6800000000000001E-3</v>
      </c>
      <c r="O296" s="139">
        <f>ROUND(E296*N296,5)</f>
        <v>2.061E-2</v>
      </c>
      <c r="P296" s="139">
        <v>0</v>
      </c>
      <c r="Q296" s="139">
        <f>ROUND(E296*P296,5)</f>
        <v>0</v>
      </c>
      <c r="R296" s="139"/>
      <c r="S296" s="139"/>
      <c r="T296" s="140">
        <v>0.38500000000000001</v>
      </c>
      <c r="U296" s="139">
        <f>ROUND(E296*T296,2)</f>
        <v>2.16</v>
      </c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 t="s">
        <v>200</v>
      </c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</row>
    <row r="297" spans="1:60" outlineLevel="1" x14ac:dyDescent="0.2">
      <c r="A297" s="130"/>
      <c r="B297" s="137"/>
      <c r="C297" s="168" t="s">
        <v>363</v>
      </c>
      <c r="D297" s="141"/>
      <c r="E297" s="147"/>
      <c r="F297" s="151"/>
      <c r="G297" s="151"/>
      <c r="H297" s="151"/>
      <c r="I297" s="151"/>
      <c r="J297" s="151"/>
      <c r="K297" s="151"/>
      <c r="L297" s="151"/>
      <c r="M297" s="151"/>
      <c r="N297" s="139"/>
      <c r="O297" s="139"/>
      <c r="P297" s="139"/>
      <c r="Q297" s="139"/>
      <c r="R297" s="139"/>
      <c r="S297" s="139"/>
      <c r="T297" s="140"/>
      <c r="U297" s="13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 t="s">
        <v>202</v>
      </c>
      <c r="AF297" s="129">
        <v>0</v>
      </c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</row>
    <row r="298" spans="1:60" outlineLevel="1" x14ac:dyDescent="0.2">
      <c r="A298" s="130"/>
      <c r="B298" s="137"/>
      <c r="C298" s="168" t="s">
        <v>364</v>
      </c>
      <c r="D298" s="141"/>
      <c r="E298" s="147">
        <v>5.6</v>
      </c>
      <c r="F298" s="151"/>
      <c r="G298" s="151"/>
      <c r="H298" s="151"/>
      <c r="I298" s="151"/>
      <c r="J298" s="151"/>
      <c r="K298" s="151"/>
      <c r="L298" s="151"/>
      <c r="M298" s="151"/>
      <c r="N298" s="139"/>
      <c r="O298" s="139"/>
      <c r="P298" s="139"/>
      <c r="Q298" s="139"/>
      <c r="R298" s="139"/>
      <c r="S298" s="139"/>
      <c r="T298" s="140"/>
      <c r="U298" s="13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 t="s">
        <v>202</v>
      </c>
      <c r="AF298" s="129">
        <v>0</v>
      </c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</row>
    <row r="299" spans="1:60" outlineLevel="1" x14ac:dyDescent="0.2">
      <c r="A299" s="130">
        <v>70</v>
      </c>
      <c r="B299" s="137" t="s">
        <v>493</v>
      </c>
      <c r="C299" s="167" t="s">
        <v>494</v>
      </c>
      <c r="D299" s="139" t="s">
        <v>285</v>
      </c>
      <c r="E299" s="146">
        <v>2.1000000000000001E-2</v>
      </c>
      <c r="F299" s="237"/>
      <c r="G299" s="151">
        <f>F299*E299</f>
        <v>0</v>
      </c>
      <c r="H299" s="151">
        <v>0</v>
      </c>
      <c r="I299" s="151">
        <f>ROUND(E299*H299,2)</f>
        <v>0</v>
      </c>
      <c r="J299" s="151">
        <v>1097</v>
      </c>
      <c r="K299" s="151">
        <f>ROUND(E299*J299,2)</f>
        <v>23.04</v>
      </c>
      <c r="L299" s="151">
        <v>21</v>
      </c>
      <c r="M299" s="151">
        <f>G299*(1+L299/100)</f>
        <v>0</v>
      </c>
      <c r="N299" s="139">
        <v>0</v>
      </c>
      <c r="O299" s="139">
        <f>ROUND(E299*N299,5)</f>
        <v>0</v>
      </c>
      <c r="P299" s="139">
        <v>0</v>
      </c>
      <c r="Q299" s="139">
        <f>ROUND(E299*P299,5)</f>
        <v>0</v>
      </c>
      <c r="R299" s="139"/>
      <c r="S299" s="139"/>
      <c r="T299" s="140">
        <v>1.5669999999999999</v>
      </c>
      <c r="U299" s="139">
        <f>ROUND(E299*T299,2)</f>
        <v>0.03</v>
      </c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 t="s">
        <v>200</v>
      </c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</row>
    <row r="300" spans="1:60" x14ac:dyDescent="0.2">
      <c r="A300" s="131" t="s">
        <v>195</v>
      </c>
      <c r="B300" s="138" t="s">
        <v>154</v>
      </c>
      <c r="C300" s="170" t="s">
        <v>155</v>
      </c>
      <c r="D300" s="143"/>
      <c r="E300" s="149"/>
      <c r="F300" s="152"/>
      <c r="G300" s="152">
        <f>SUMIF(AE301:AE409,"&lt;&gt;NOR",G301:G409)</f>
        <v>0</v>
      </c>
      <c r="H300" s="152"/>
      <c r="I300" s="152">
        <f>SUM(I301:I409)</f>
        <v>12389.28</v>
      </c>
      <c r="J300" s="152"/>
      <c r="K300" s="152">
        <f>SUM(K301:K409)</f>
        <v>53335.91</v>
      </c>
      <c r="L300" s="152"/>
      <c r="M300" s="152">
        <f>SUM(M301:M409)</f>
        <v>0</v>
      </c>
      <c r="N300" s="143"/>
      <c r="O300" s="143">
        <f>SUM(O301:O409)</f>
        <v>1.1177900000000001</v>
      </c>
      <c r="P300" s="143"/>
      <c r="Q300" s="143">
        <f>SUM(Q301:Q409)</f>
        <v>1.1812</v>
      </c>
      <c r="R300" s="143"/>
      <c r="S300" s="143"/>
      <c r="T300" s="144"/>
      <c r="U300" s="143">
        <f>SUM(U301:U409)</f>
        <v>48.399999999999991</v>
      </c>
      <c r="AE300" t="s">
        <v>196</v>
      </c>
    </row>
    <row r="301" spans="1:60" outlineLevel="1" x14ac:dyDescent="0.2">
      <c r="A301" s="130">
        <v>71</v>
      </c>
      <c r="B301" s="137" t="s">
        <v>495</v>
      </c>
      <c r="C301" s="167" t="s">
        <v>496</v>
      </c>
      <c r="D301" s="139" t="s">
        <v>246</v>
      </c>
      <c r="E301" s="146">
        <v>56</v>
      </c>
      <c r="F301" s="237"/>
      <c r="G301" s="151">
        <f>F301*E301</f>
        <v>0</v>
      </c>
      <c r="H301" s="151">
        <v>0</v>
      </c>
      <c r="I301" s="151">
        <f>ROUND(E301*H301,2)</f>
        <v>0</v>
      </c>
      <c r="J301" s="151">
        <v>70</v>
      </c>
      <c r="K301" s="151">
        <f>ROUND(E301*J301,2)</f>
        <v>3920</v>
      </c>
      <c r="L301" s="151">
        <v>21</v>
      </c>
      <c r="M301" s="151">
        <f>G301*(1+L301/100)</f>
        <v>0</v>
      </c>
      <c r="N301" s="139">
        <v>0</v>
      </c>
      <c r="O301" s="139">
        <f>ROUND(E301*N301,5)</f>
        <v>0</v>
      </c>
      <c r="P301" s="139">
        <v>8.0000000000000002E-3</v>
      </c>
      <c r="Q301" s="139">
        <f>ROUND(E301*P301,5)</f>
        <v>0.44800000000000001</v>
      </c>
      <c r="R301" s="139"/>
      <c r="S301" s="139"/>
      <c r="T301" s="140">
        <v>0.10199999999999999</v>
      </c>
      <c r="U301" s="139">
        <f>ROUND(E301*T301,2)</f>
        <v>5.71</v>
      </c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 t="s">
        <v>200</v>
      </c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</row>
    <row r="302" spans="1:60" outlineLevel="1" x14ac:dyDescent="0.2">
      <c r="A302" s="130"/>
      <c r="B302" s="137"/>
      <c r="C302" s="168" t="s">
        <v>497</v>
      </c>
      <c r="D302" s="141"/>
      <c r="E302" s="147">
        <v>7.2</v>
      </c>
      <c r="F302" s="151"/>
      <c r="G302" s="151"/>
      <c r="H302" s="151"/>
      <c r="I302" s="151"/>
      <c r="J302" s="151"/>
      <c r="K302" s="151"/>
      <c r="L302" s="151"/>
      <c r="M302" s="151"/>
      <c r="N302" s="139"/>
      <c r="O302" s="139"/>
      <c r="P302" s="139"/>
      <c r="Q302" s="139"/>
      <c r="R302" s="139"/>
      <c r="S302" s="139"/>
      <c r="T302" s="140"/>
      <c r="U302" s="13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 t="s">
        <v>202</v>
      </c>
      <c r="AF302" s="129">
        <v>0</v>
      </c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</row>
    <row r="303" spans="1:60" outlineLevel="1" x14ac:dyDescent="0.2">
      <c r="A303" s="130"/>
      <c r="B303" s="137"/>
      <c r="C303" s="168" t="s">
        <v>498</v>
      </c>
      <c r="D303" s="141"/>
      <c r="E303" s="147">
        <v>8</v>
      </c>
      <c r="F303" s="151"/>
      <c r="G303" s="151"/>
      <c r="H303" s="151"/>
      <c r="I303" s="151"/>
      <c r="J303" s="151"/>
      <c r="K303" s="151"/>
      <c r="L303" s="151"/>
      <c r="M303" s="151"/>
      <c r="N303" s="139"/>
      <c r="O303" s="139"/>
      <c r="P303" s="139"/>
      <c r="Q303" s="139"/>
      <c r="R303" s="139"/>
      <c r="S303" s="139"/>
      <c r="T303" s="140"/>
      <c r="U303" s="13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 t="s">
        <v>202</v>
      </c>
      <c r="AF303" s="129">
        <v>0</v>
      </c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</row>
    <row r="304" spans="1:60" outlineLevel="1" x14ac:dyDescent="0.2">
      <c r="A304" s="130"/>
      <c r="B304" s="137"/>
      <c r="C304" s="168" t="s">
        <v>499</v>
      </c>
      <c r="D304" s="141"/>
      <c r="E304" s="147">
        <v>4</v>
      </c>
      <c r="F304" s="151"/>
      <c r="G304" s="151"/>
      <c r="H304" s="151"/>
      <c r="I304" s="151"/>
      <c r="J304" s="151"/>
      <c r="K304" s="151"/>
      <c r="L304" s="151"/>
      <c r="M304" s="151"/>
      <c r="N304" s="139"/>
      <c r="O304" s="139"/>
      <c r="P304" s="139"/>
      <c r="Q304" s="139"/>
      <c r="R304" s="139"/>
      <c r="S304" s="139"/>
      <c r="T304" s="140"/>
      <c r="U304" s="13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 t="s">
        <v>202</v>
      </c>
      <c r="AF304" s="129">
        <v>0</v>
      </c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</row>
    <row r="305" spans="1:60" outlineLevel="1" x14ac:dyDescent="0.2">
      <c r="A305" s="130"/>
      <c r="B305" s="137"/>
      <c r="C305" s="168" t="s">
        <v>500</v>
      </c>
      <c r="D305" s="141"/>
      <c r="E305" s="147">
        <v>8.4</v>
      </c>
      <c r="F305" s="151"/>
      <c r="G305" s="151"/>
      <c r="H305" s="151"/>
      <c r="I305" s="151"/>
      <c r="J305" s="151"/>
      <c r="K305" s="151"/>
      <c r="L305" s="151"/>
      <c r="M305" s="151"/>
      <c r="N305" s="139"/>
      <c r="O305" s="139"/>
      <c r="P305" s="139"/>
      <c r="Q305" s="139"/>
      <c r="R305" s="139"/>
      <c r="S305" s="139"/>
      <c r="T305" s="140"/>
      <c r="U305" s="13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 t="s">
        <v>202</v>
      </c>
      <c r="AF305" s="129">
        <v>0</v>
      </c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</row>
    <row r="306" spans="1:60" outlineLevel="1" x14ac:dyDescent="0.2">
      <c r="A306" s="130"/>
      <c r="B306" s="137"/>
      <c r="C306" s="168" t="s">
        <v>501</v>
      </c>
      <c r="D306" s="141"/>
      <c r="E306" s="147">
        <v>10.8</v>
      </c>
      <c r="F306" s="151"/>
      <c r="G306" s="151"/>
      <c r="H306" s="151"/>
      <c r="I306" s="151"/>
      <c r="J306" s="151"/>
      <c r="K306" s="151"/>
      <c r="L306" s="151"/>
      <c r="M306" s="151"/>
      <c r="N306" s="139"/>
      <c r="O306" s="139"/>
      <c r="P306" s="139"/>
      <c r="Q306" s="139"/>
      <c r="R306" s="139"/>
      <c r="S306" s="139"/>
      <c r="T306" s="140"/>
      <c r="U306" s="13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 t="s">
        <v>202</v>
      </c>
      <c r="AF306" s="129">
        <v>0</v>
      </c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</row>
    <row r="307" spans="1:60" outlineLevel="1" x14ac:dyDescent="0.2">
      <c r="A307" s="130"/>
      <c r="B307" s="137"/>
      <c r="C307" s="168" t="s">
        <v>502</v>
      </c>
      <c r="D307" s="141"/>
      <c r="E307" s="147">
        <v>12</v>
      </c>
      <c r="F307" s="151"/>
      <c r="G307" s="151"/>
      <c r="H307" s="151"/>
      <c r="I307" s="151"/>
      <c r="J307" s="151"/>
      <c r="K307" s="151"/>
      <c r="L307" s="151"/>
      <c r="M307" s="151"/>
      <c r="N307" s="139"/>
      <c r="O307" s="139"/>
      <c r="P307" s="139"/>
      <c r="Q307" s="139"/>
      <c r="R307" s="139"/>
      <c r="S307" s="139"/>
      <c r="T307" s="140"/>
      <c r="U307" s="13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 t="s">
        <v>202</v>
      </c>
      <c r="AF307" s="129">
        <v>0</v>
      </c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</row>
    <row r="308" spans="1:60" outlineLevel="1" x14ac:dyDescent="0.2">
      <c r="A308" s="130"/>
      <c r="B308" s="137"/>
      <c r="C308" s="168" t="s">
        <v>503</v>
      </c>
      <c r="D308" s="141"/>
      <c r="E308" s="147">
        <v>5.6</v>
      </c>
      <c r="F308" s="151"/>
      <c r="G308" s="151"/>
      <c r="H308" s="151"/>
      <c r="I308" s="151"/>
      <c r="J308" s="151"/>
      <c r="K308" s="151"/>
      <c r="L308" s="151"/>
      <c r="M308" s="151"/>
      <c r="N308" s="139"/>
      <c r="O308" s="139"/>
      <c r="P308" s="139"/>
      <c r="Q308" s="139"/>
      <c r="R308" s="139"/>
      <c r="S308" s="139"/>
      <c r="T308" s="140"/>
      <c r="U308" s="13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 t="s">
        <v>202</v>
      </c>
      <c r="AF308" s="129">
        <v>0</v>
      </c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</row>
    <row r="309" spans="1:60" outlineLevel="1" x14ac:dyDescent="0.2">
      <c r="A309" s="130"/>
      <c r="B309" s="137"/>
      <c r="C309" s="169" t="s">
        <v>214</v>
      </c>
      <c r="D309" s="142"/>
      <c r="E309" s="148">
        <v>56</v>
      </c>
      <c r="F309" s="151"/>
      <c r="G309" s="151"/>
      <c r="H309" s="151"/>
      <c r="I309" s="151"/>
      <c r="J309" s="151"/>
      <c r="K309" s="151"/>
      <c r="L309" s="151"/>
      <c r="M309" s="151"/>
      <c r="N309" s="139"/>
      <c r="O309" s="139"/>
      <c r="P309" s="139"/>
      <c r="Q309" s="139"/>
      <c r="R309" s="139"/>
      <c r="S309" s="139"/>
      <c r="T309" s="140"/>
      <c r="U309" s="13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 t="s">
        <v>202</v>
      </c>
      <c r="AF309" s="129">
        <v>1</v>
      </c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</row>
    <row r="310" spans="1:60" outlineLevel="1" x14ac:dyDescent="0.2">
      <c r="A310" s="130">
        <v>72</v>
      </c>
      <c r="B310" s="137" t="s">
        <v>504</v>
      </c>
      <c r="C310" s="167" t="s">
        <v>505</v>
      </c>
      <c r="D310" s="139" t="s">
        <v>246</v>
      </c>
      <c r="E310" s="146">
        <v>21</v>
      </c>
      <c r="F310" s="237"/>
      <c r="G310" s="151">
        <f>F310*E310</f>
        <v>0</v>
      </c>
      <c r="H310" s="151">
        <v>0</v>
      </c>
      <c r="I310" s="151">
        <f>ROUND(E310*H310,2)</f>
        <v>0</v>
      </c>
      <c r="J310" s="151">
        <v>88</v>
      </c>
      <c r="K310" s="151">
        <f>ROUND(E310*J310,2)</f>
        <v>1848</v>
      </c>
      <c r="L310" s="151">
        <v>21</v>
      </c>
      <c r="M310" s="151">
        <f>G310*(1+L310/100)</f>
        <v>0</v>
      </c>
      <c r="N310" s="139">
        <v>0</v>
      </c>
      <c r="O310" s="139">
        <f>ROUND(E310*N310,5)</f>
        <v>0</v>
      </c>
      <c r="P310" s="139">
        <v>1.4E-2</v>
      </c>
      <c r="Q310" s="139">
        <f>ROUND(E310*P310,5)</f>
        <v>0.29399999999999998</v>
      </c>
      <c r="R310" s="139"/>
      <c r="S310" s="139"/>
      <c r="T310" s="140">
        <v>0.128</v>
      </c>
      <c r="U310" s="139">
        <f>ROUND(E310*T310,2)</f>
        <v>2.69</v>
      </c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 t="s">
        <v>200</v>
      </c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</row>
    <row r="311" spans="1:60" outlineLevel="1" x14ac:dyDescent="0.2">
      <c r="A311" s="130"/>
      <c r="B311" s="137"/>
      <c r="C311" s="168" t="s">
        <v>506</v>
      </c>
      <c r="D311" s="141"/>
      <c r="E311" s="147">
        <v>7</v>
      </c>
      <c r="F311" s="151"/>
      <c r="G311" s="151"/>
      <c r="H311" s="151"/>
      <c r="I311" s="151"/>
      <c r="J311" s="151"/>
      <c r="K311" s="151"/>
      <c r="L311" s="151"/>
      <c r="M311" s="151"/>
      <c r="N311" s="139"/>
      <c r="O311" s="139"/>
      <c r="P311" s="139"/>
      <c r="Q311" s="139"/>
      <c r="R311" s="139"/>
      <c r="S311" s="139"/>
      <c r="T311" s="140"/>
      <c r="U311" s="13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 t="s">
        <v>202</v>
      </c>
      <c r="AF311" s="129">
        <v>0</v>
      </c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</row>
    <row r="312" spans="1:60" outlineLevel="1" x14ac:dyDescent="0.2">
      <c r="A312" s="130"/>
      <c r="B312" s="137"/>
      <c r="C312" s="168" t="s">
        <v>507</v>
      </c>
      <c r="D312" s="141"/>
      <c r="E312" s="147">
        <v>2</v>
      </c>
      <c r="F312" s="151"/>
      <c r="G312" s="151"/>
      <c r="H312" s="151"/>
      <c r="I312" s="151"/>
      <c r="J312" s="151"/>
      <c r="K312" s="151"/>
      <c r="L312" s="151"/>
      <c r="M312" s="151"/>
      <c r="N312" s="139"/>
      <c r="O312" s="139"/>
      <c r="P312" s="139"/>
      <c r="Q312" s="139"/>
      <c r="R312" s="139"/>
      <c r="S312" s="139"/>
      <c r="T312" s="140"/>
      <c r="U312" s="13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 t="s">
        <v>202</v>
      </c>
      <c r="AF312" s="129">
        <v>0</v>
      </c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</row>
    <row r="313" spans="1:60" outlineLevel="1" x14ac:dyDescent="0.2">
      <c r="A313" s="130"/>
      <c r="B313" s="137"/>
      <c r="C313" s="168" t="s">
        <v>508</v>
      </c>
      <c r="D313" s="141"/>
      <c r="E313" s="147">
        <v>12</v>
      </c>
      <c r="F313" s="151"/>
      <c r="G313" s="151"/>
      <c r="H313" s="151"/>
      <c r="I313" s="151"/>
      <c r="J313" s="151"/>
      <c r="K313" s="151"/>
      <c r="L313" s="151"/>
      <c r="M313" s="151"/>
      <c r="N313" s="139"/>
      <c r="O313" s="139"/>
      <c r="P313" s="139"/>
      <c r="Q313" s="139"/>
      <c r="R313" s="139"/>
      <c r="S313" s="139"/>
      <c r="T313" s="140"/>
      <c r="U313" s="13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 t="s">
        <v>202</v>
      </c>
      <c r="AF313" s="129">
        <v>0</v>
      </c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</row>
    <row r="314" spans="1:60" outlineLevel="1" x14ac:dyDescent="0.2">
      <c r="A314" s="130"/>
      <c r="B314" s="137"/>
      <c r="C314" s="169" t="s">
        <v>214</v>
      </c>
      <c r="D314" s="142"/>
      <c r="E314" s="148">
        <v>21</v>
      </c>
      <c r="F314" s="151"/>
      <c r="G314" s="151"/>
      <c r="H314" s="151"/>
      <c r="I314" s="151"/>
      <c r="J314" s="151"/>
      <c r="K314" s="151"/>
      <c r="L314" s="151"/>
      <c r="M314" s="151"/>
      <c r="N314" s="139"/>
      <c r="O314" s="139"/>
      <c r="P314" s="139"/>
      <c r="Q314" s="139"/>
      <c r="R314" s="139"/>
      <c r="S314" s="139"/>
      <c r="T314" s="140"/>
      <c r="U314" s="13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 t="s">
        <v>202</v>
      </c>
      <c r="AF314" s="129">
        <v>1</v>
      </c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</row>
    <row r="315" spans="1:60" outlineLevel="1" x14ac:dyDescent="0.2">
      <c r="A315" s="130">
        <v>73</v>
      </c>
      <c r="B315" s="137" t="s">
        <v>509</v>
      </c>
      <c r="C315" s="167" t="s">
        <v>510</v>
      </c>
      <c r="D315" s="139" t="s">
        <v>218</v>
      </c>
      <c r="E315" s="146">
        <v>18</v>
      </c>
      <c r="F315" s="237"/>
      <c r="G315" s="151">
        <f>F315*E315</f>
        <v>0</v>
      </c>
      <c r="H315" s="151">
        <v>0</v>
      </c>
      <c r="I315" s="151">
        <f>ROUND(E315*H315,2)</f>
        <v>0</v>
      </c>
      <c r="J315" s="151">
        <v>56</v>
      </c>
      <c r="K315" s="151">
        <f>ROUND(E315*J315,2)</f>
        <v>1008</v>
      </c>
      <c r="L315" s="151">
        <v>21</v>
      </c>
      <c r="M315" s="151">
        <f>G315*(1+L315/100)</f>
        <v>0</v>
      </c>
      <c r="N315" s="139">
        <v>0</v>
      </c>
      <c r="O315" s="139">
        <f>ROUND(E315*N315,5)</f>
        <v>0</v>
      </c>
      <c r="P315" s="139">
        <v>1.4999999999999999E-2</v>
      </c>
      <c r="Q315" s="139">
        <f>ROUND(E315*P315,5)</f>
        <v>0.27</v>
      </c>
      <c r="R315" s="139"/>
      <c r="S315" s="139"/>
      <c r="T315" s="140">
        <v>0.09</v>
      </c>
      <c r="U315" s="139">
        <f>ROUND(E315*T315,2)</f>
        <v>1.62</v>
      </c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 t="s">
        <v>200</v>
      </c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</row>
    <row r="316" spans="1:60" outlineLevel="1" x14ac:dyDescent="0.2">
      <c r="A316" s="130">
        <v>74</v>
      </c>
      <c r="B316" s="137" t="s">
        <v>511</v>
      </c>
      <c r="C316" s="167" t="s">
        <v>512</v>
      </c>
      <c r="D316" s="139" t="s">
        <v>218</v>
      </c>
      <c r="E316" s="146">
        <v>6</v>
      </c>
      <c r="F316" s="237"/>
      <c r="G316" s="151">
        <f>F316*E316</f>
        <v>0</v>
      </c>
      <c r="H316" s="151">
        <v>0</v>
      </c>
      <c r="I316" s="151">
        <f>ROUND(E316*H316,2)</f>
        <v>0</v>
      </c>
      <c r="J316" s="151">
        <v>91</v>
      </c>
      <c r="K316" s="151">
        <f>ROUND(E316*J316,2)</f>
        <v>546</v>
      </c>
      <c r="L316" s="151">
        <v>21</v>
      </c>
      <c r="M316" s="151">
        <f>G316*(1+L316/100)</f>
        <v>0</v>
      </c>
      <c r="N316" s="139">
        <v>0</v>
      </c>
      <c r="O316" s="139">
        <f>ROUND(E316*N316,5)</f>
        <v>0</v>
      </c>
      <c r="P316" s="139">
        <v>1.7000000000000001E-2</v>
      </c>
      <c r="Q316" s="139">
        <f>ROUND(E316*P316,5)</f>
        <v>0.10199999999999999</v>
      </c>
      <c r="R316" s="139"/>
      <c r="S316" s="139"/>
      <c r="T316" s="140">
        <v>0.14599999999999999</v>
      </c>
      <c r="U316" s="139">
        <f>ROUND(E316*T316,2)</f>
        <v>0.88</v>
      </c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 t="s">
        <v>200</v>
      </c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</row>
    <row r="317" spans="1:60" outlineLevel="1" x14ac:dyDescent="0.2">
      <c r="A317" s="130"/>
      <c r="B317" s="137"/>
      <c r="C317" s="168" t="s">
        <v>513</v>
      </c>
      <c r="D317" s="141"/>
      <c r="E317" s="147"/>
      <c r="F317" s="151"/>
      <c r="G317" s="151"/>
      <c r="H317" s="151"/>
      <c r="I317" s="151"/>
      <c r="J317" s="151"/>
      <c r="K317" s="151"/>
      <c r="L317" s="151"/>
      <c r="M317" s="151"/>
      <c r="N317" s="139"/>
      <c r="O317" s="139"/>
      <c r="P317" s="139"/>
      <c r="Q317" s="139"/>
      <c r="R317" s="139"/>
      <c r="S317" s="139"/>
      <c r="T317" s="140"/>
      <c r="U317" s="13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 t="s">
        <v>202</v>
      </c>
      <c r="AF317" s="129">
        <v>0</v>
      </c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</row>
    <row r="318" spans="1:60" outlineLevel="1" x14ac:dyDescent="0.2">
      <c r="A318" s="130"/>
      <c r="B318" s="137"/>
      <c r="C318" s="168" t="s">
        <v>514</v>
      </c>
      <c r="D318" s="141"/>
      <c r="E318" s="147">
        <v>6</v>
      </c>
      <c r="F318" s="151"/>
      <c r="G318" s="151"/>
      <c r="H318" s="151"/>
      <c r="I318" s="151"/>
      <c r="J318" s="151"/>
      <c r="K318" s="151"/>
      <c r="L318" s="151"/>
      <c r="M318" s="151"/>
      <c r="N318" s="139"/>
      <c r="O318" s="139"/>
      <c r="P318" s="139"/>
      <c r="Q318" s="139"/>
      <c r="R318" s="139"/>
      <c r="S318" s="139"/>
      <c r="T318" s="140"/>
      <c r="U318" s="13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 t="s">
        <v>202</v>
      </c>
      <c r="AF318" s="129">
        <v>0</v>
      </c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</row>
    <row r="319" spans="1:60" outlineLevel="1" x14ac:dyDescent="0.2">
      <c r="A319" s="130">
        <v>75</v>
      </c>
      <c r="B319" s="137" t="s">
        <v>515</v>
      </c>
      <c r="C319" s="167" t="s">
        <v>516</v>
      </c>
      <c r="D319" s="139" t="s">
        <v>218</v>
      </c>
      <c r="E319" s="146">
        <v>4.8</v>
      </c>
      <c r="F319" s="237"/>
      <c r="G319" s="151">
        <f>F319*E319</f>
        <v>0</v>
      </c>
      <c r="H319" s="151">
        <v>0</v>
      </c>
      <c r="I319" s="151">
        <f>ROUND(E319*H319,2)</f>
        <v>0</v>
      </c>
      <c r="J319" s="151">
        <v>70</v>
      </c>
      <c r="K319" s="151">
        <f>ROUND(E319*J319,2)</f>
        <v>336</v>
      </c>
      <c r="L319" s="151">
        <v>21</v>
      </c>
      <c r="M319" s="151">
        <f>G319*(1+L319/100)</f>
        <v>0</v>
      </c>
      <c r="N319" s="139">
        <v>1.6000000000000001E-4</v>
      </c>
      <c r="O319" s="139">
        <f>ROUND(E319*N319,5)</f>
        <v>7.6999999999999996E-4</v>
      </c>
      <c r="P319" s="139">
        <v>1.4E-2</v>
      </c>
      <c r="Q319" s="139">
        <f>ROUND(E319*P319,5)</f>
        <v>6.7199999999999996E-2</v>
      </c>
      <c r="R319" s="139"/>
      <c r="S319" s="139"/>
      <c r="T319" s="140">
        <v>0.106</v>
      </c>
      <c r="U319" s="139">
        <f>ROUND(E319*T319,2)</f>
        <v>0.51</v>
      </c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 t="s">
        <v>200</v>
      </c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</row>
    <row r="320" spans="1:60" outlineLevel="1" x14ac:dyDescent="0.2">
      <c r="A320" s="130"/>
      <c r="B320" s="137"/>
      <c r="C320" s="168" t="s">
        <v>455</v>
      </c>
      <c r="D320" s="141"/>
      <c r="E320" s="147">
        <v>4.8</v>
      </c>
      <c r="F320" s="151"/>
      <c r="G320" s="151"/>
      <c r="H320" s="151"/>
      <c r="I320" s="151"/>
      <c r="J320" s="151"/>
      <c r="K320" s="151"/>
      <c r="L320" s="151"/>
      <c r="M320" s="151"/>
      <c r="N320" s="139"/>
      <c r="O320" s="139"/>
      <c r="P320" s="139"/>
      <c r="Q320" s="139"/>
      <c r="R320" s="139"/>
      <c r="S320" s="139"/>
      <c r="T320" s="140"/>
      <c r="U320" s="13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 t="s">
        <v>202</v>
      </c>
      <c r="AF320" s="129">
        <v>0</v>
      </c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</row>
    <row r="321" spans="1:60" ht="22.5" outlineLevel="1" x14ac:dyDescent="0.2">
      <c r="A321" s="130">
        <v>76</v>
      </c>
      <c r="B321" s="137" t="s">
        <v>517</v>
      </c>
      <c r="C321" s="167" t="s">
        <v>518</v>
      </c>
      <c r="D321" s="139" t="s">
        <v>199</v>
      </c>
      <c r="E321" s="146">
        <v>1.03244</v>
      </c>
      <c r="F321" s="237"/>
      <c r="G321" s="151">
        <f>F321*E321</f>
        <v>0</v>
      </c>
      <c r="H321" s="151">
        <v>0</v>
      </c>
      <c r="I321" s="151">
        <f>ROUND(E321*H321,2)</f>
        <v>0</v>
      </c>
      <c r="J321" s="151">
        <v>3042</v>
      </c>
      <c r="K321" s="151">
        <f>ROUND(E321*J321,2)</f>
        <v>3140.68</v>
      </c>
      <c r="L321" s="151">
        <v>21</v>
      </c>
      <c r="M321" s="151">
        <f>G321*(1+L321/100)</f>
        <v>0</v>
      </c>
      <c r="N321" s="139">
        <v>0</v>
      </c>
      <c r="O321" s="139">
        <f>ROUND(E321*N321,5)</f>
        <v>0</v>
      </c>
      <c r="P321" s="139">
        <v>0</v>
      </c>
      <c r="Q321" s="139">
        <f>ROUND(E321*P321,5)</f>
        <v>0</v>
      </c>
      <c r="R321" s="139"/>
      <c r="S321" s="139"/>
      <c r="T321" s="140">
        <v>0</v>
      </c>
      <c r="U321" s="139">
        <f>ROUND(E321*T321,2)</f>
        <v>0</v>
      </c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 t="s">
        <v>200</v>
      </c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</row>
    <row r="322" spans="1:60" outlineLevel="1" x14ac:dyDescent="0.2">
      <c r="A322" s="130"/>
      <c r="B322" s="137"/>
      <c r="C322" s="168" t="s">
        <v>519</v>
      </c>
      <c r="D322" s="141"/>
      <c r="E322" s="147">
        <v>0.1008</v>
      </c>
      <c r="F322" s="151"/>
      <c r="G322" s="151"/>
      <c r="H322" s="151"/>
      <c r="I322" s="151"/>
      <c r="J322" s="151"/>
      <c r="K322" s="151"/>
      <c r="L322" s="151"/>
      <c r="M322" s="151"/>
      <c r="N322" s="139"/>
      <c r="O322" s="139"/>
      <c r="P322" s="139"/>
      <c r="Q322" s="139"/>
      <c r="R322" s="139"/>
      <c r="S322" s="139"/>
      <c r="T322" s="140"/>
      <c r="U322" s="13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 t="s">
        <v>202</v>
      </c>
      <c r="AF322" s="129">
        <v>0</v>
      </c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</row>
    <row r="323" spans="1:60" outlineLevel="1" x14ac:dyDescent="0.2">
      <c r="A323" s="130"/>
      <c r="B323" s="137"/>
      <c r="C323" s="168" t="s">
        <v>520</v>
      </c>
      <c r="D323" s="141"/>
      <c r="E323" s="147">
        <v>8.6400000000000005E-2</v>
      </c>
      <c r="F323" s="151"/>
      <c r="G323" s="151"/>
      <c r="H323" s="151"/>
      <c r="I323" s="151"/>
      <c r="J323" s="151"/>
      <c r="K323" s="151"/>
      <c r="L323" s="151"/>
      <c r="M323" s="151"/>
      <c r="N323" s="139"/>
      <c r="O323" s="139"/>
      <c r="P323" s="139"/>
      <c r="Q323" s="139"/>
      <c r="R323" s="139"/>
      <c r="S323" s="139"/>
      <c r="T323" s="140"/>
      <c r="U323" s="13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 t="s">
        <v>202</v>
      </c>
      <c r="AF323" s="129">
        <v>0</v>
      </c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</row>
    <row r="324" spans="1:60" outlineLevel="1" x14ac:dyDescent="0.2">
      <c r="A324" s="130"/>
      <c r="B324" s="137"/>
      <c r="C324" s="168" t="s">
        <v>521</v>
      </c>
      <c r="D324" s="141"/>
      <c r="E324" s="147">
        <v>9.6000000000000002E-2</v>
      </c>
      <c r="F324" s="151"/>
      <c r="G324" s="151"/>
      <c r="H324" s="151"/>
      <c r="I324" s="151"/>
      <c r="J324" s="151"/>
      <c r="K324" s="151"/>
      <c r="L324" s="151"/>
      <c r="M324" s="151"/>
      <c r="N324" s="139"/>
      <c r="O324" s="139"/>
      <c r="P324" s="139"/>
      <c r="Q324" s="139"/>
      <c r="R324" s="139"/>
      <c r="S324" s="139"/>
      <c r="T324" s="140"/>
      <c r="U324" s="13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 t="s">
        <v>202</v>
      </c>
      <c r="AF324" s="129">
        <v>0</v>
      </c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</row>
    <row r="325" spans="1:60" outlineLevel="1" x14ac:dyDescent="0.2">
      <c r="A325" s="130"/>
      <c r="B325" s="137"/>
      <c r="C325" s="168" t="s">
        <v>522</v>
      </c>
      <c r="D325" s="141"/>
      <c r="E325" s="147">
        <v>4.8000000000000001E-2</v>
      </c>
      <c r="F325" s="151"/>
      <c r="G325" s="151"/>
      <c r="H325" s="151"/>
      <c r="I325" s="151"/>
      <c r="J325" s="151"/>
      <c r="K325" s="151"/>
      <c r="L325" s="151"/>
      <c r="M325" s="151"/>
      <c r="N325" s="139"/>
      <c r="O325" s="139"/>
      <c r="P325" s="139"/>
      <c r="Q325" s="139"/>
      <c r="R325" s="139"/>
      <c r="S325" s="139"/>
      <c r="T325" s="140"/>
      <c r="U325" s="13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 t="s">
        <v>202</v>
      </c>
      <c r="AF325" s="129">
        <v>0</v>
      </c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</row>
    <row r="326" spans="1:60" outlineLevel="1" x14ac:dyDescent="0.2">
      <c r="A326" s="130"/>
      <c r="B326" s="137"/>
      <c r="C326" s="168" t="s">
        <v>523</v>
      </c>
      <c r="D326" s="141"/>
      <c r="E326" s="147">
        <v>2.8799999999999999E-2</v>
      </c>
      <c r="F326" s="151"/>
      <c r="G326" s="151"/>
      <c r="H326" s="151"/>
      <c r="I326" s="151"/>
      <c r="J326" s="151"/>
      <c r="K326" s="151"/>
      <c r="L326" s="151"/>
      <c r="M326" s="151"/>
      <c r="N326" s="139"/>
      <c r="O326" s="139"/>
      <c r="P326" s="139"/>
      <c r="Q326" s="139"/>
      <c r="R326" s="139"/>
      <c r="S326" s="139"/>
      <c r="T326" s="140"/>
      <c r="U326" s="13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 t="s">
        <v>202</v>
      </c>
      <c r="AF326" s="129">
        <v>0</v>
      </c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</row>
    <row r="327" spans="1:60" outlineLevel="1" x14ac:dyDescent="0.2">
      <c r="A327" s="130"/>
      <c r="B327" s="137"/>
      <c r="C327" s="168" t="s">
        <v>524</v>
      </c>
      <c r="D327" s="141"/>
      <c r="E327" s="147">
        <v>6.7199999999999996E-2</v>
      </c>
      <c r="F327" s="151"/>
      <c r="G327" s="151"/>
      <c r="H327" s="151"/>
      <c r="I327" s="151"/>
      <c r="J327" s="151"/>
      <c r="K327" s="151"/>
      <c r="L327" s="151"/>
      <c r="M327" s="151"/>
      <c r="N327" s="139"/>
      <c r="O327" s="139"/>
      <c r="P327" s="139"/>
      <c r="Q327" s="139"/>
      <c r="R327" s="139"/>
      <c r="S327" s="139"/>
      <c r="T327" s="140"/>
      <c r="U327" s="13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 t="s">
        <v>202</v>
      </c>
      <c r="AF327" s="129">
        <v>0</v>
      </c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</row>
    <row r="328" spans="1:60" outlineLevel="1" x14ac:dyDescent="0.2">
      <c r="A328" s="130"/>
      <c r="B328" s="137"/>
      <c r="C328" s="168" t="s">
        <v>525</v>
      </c>
      <c r="D328" s="141"/>
      <c r="E328" s="147">
        <v>8.6400000000000005E-2</v>
      </c>
      <c r="F328" s="151"/>
      <c r="G328" s="151"/>
      <c r="H328" s="151"/>
      <c r="I328" s="151"/>
      <c r="J328" s="151"/>
      <c r="K328" s="151"/>
      <c r="L328" s="151"/>
      <c r="M328" s="151"/>
      <c r="N328" s="139"/>
      <c r="O328" s="139"/>
      <c r="P328" s="139"/>
      <c r="Q328" s="139"/>
      <c r="R328" s="139"/>
      <c r="S328" s="139"/>
      <c r="T328" s="140"/>
      <c r="U328" s="13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 t="s">
        <v>202</v>
      </c>
      <c r="AF328" s="129">
        <v>0</v>
      </c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</row>
    <row r="329" spans="1:60" outlineLevel="1" x14ac:dyDescent="0.2">
      <c r="A329" s="130"/>
      <c r="B329" s="137"/>
      <c r="C329" s="168" t="s">
        <v>526</v>
      </c>
      <c r="D329" s="141"/>
      <c r="E329" s="147">
        <v>7.6799999999999993E-2</v>
      </c>
      <c r="F329" s="151"/>
      <c r="G329" s="151"/>
      <c r="H329" s="151"/>
      <c r="I329" s="151"/>
      <c r="J329" s="151"/>
      <c r="K329" s="151"/>
      <c r="L329" s="151"/>
      <c r="M329" s="151"/>
      <c r="N329" s="139"/>
      <c r="O329" s="139"/>
      <c r="P329" s="139"/>
      <c r="Q329" s="139"/>
      <c r="R329" s="139"/>
      <c r="S329" s="139"/>
      <c r="T329" s="140"/>
      <c r="U329" s="13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 t="s">
        <v>202</v>
      </c>
      <c r="AF329" s="129">
        <v>0</v>
      </c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</row>
    <row r="330" spans="1:60" outlineLevel="1" x14ac:dyDescent="0.2">
      <c r="A330" s="130"/>
      <c r="B330" s="137"/>
      <c r="C330" s="168" t="s">
        <v>527</v>
      </c>
      <c r="D330" s="141"/>
      <c r="E330" s="147">
        <v>3.5839999999999997E-2</v>
      </c>
      <c r="F330" s="151"/>
      <c r="G330" s="151"/>
      <c r="H330" s="151"/>
      <c r="I330" s="151"/>
      <c r="J330" s="151"/>
      <c r="K330" s="151"/>
      <c r="L330" s="151"/>
      <c r="M330" s="151"/>
      <c r="N330" s="139"/>
      <c r="O330" s="139"/>
      <c r="P330" s="139"/>
      <c r="Q330" s="139"/>
      <c r="R330" s="139"/>
      <c r="S330" s="139"/>
      <c r="T330" s="140"/>
      <c r="U330" s="13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 t="s">
        <v>202</v>
      </c>
      <c r="AF330" s="129">
        <v>0</v>
      </c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</row>
    <row r="331" spans="1:60" outlineLevel="1" x14ac:dyDescent="0.2">
      <c r="A331" s="130"/>
      <c r="B331" s="137"/>
      <c r="C331" s="168" t="s">
        <v>528</v>
      </c>
      <c r="D331" s="141"/>
      <c r="E331" s="147">
        <v>0.16800000000000001</v>
      </c>
      <c r="F331" s="151"/>
      <c r="G331" s="151"/>
      <c r="H331" s="151"/>
      <c r="I331" s="151"/>
      <c r="J331" s="151"/>
      <c r="K331" s="151"/>
      <c r="L331" s="151"/>
      <c r="M331" s="151"/>
      <c r="N331" s="139"/>
      <c r="O331" s="139"/>
      <c r="P331" s="139"/>
      <c r="Q331" s="139"/>
      <c r="R331" s="139"/>
      <c r="S331" s="139"/>
      <c r="T331" s="140"/>
      <c r="U331" s="13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 t="s">
        <v>202</v>
      </c>
      <c r="AF331" s="129">
        <v>0</v>
      </c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</row>
    <row r="332" spans="1:60" outlineLevel="1" x14ac:dyDescent="0.2">
      <c r="A332" s="130"/>
      <c r="B332" s="137"/>
      <c r="C332" s="169" t="s">
        <v>214</v>
      </c>
      <c r="D332" s="142"/>
      <c r="E332" s="148">
        <v>0.79423999999999995</v>
      </c>
      <c r="F332" s="151"/>
      <c r="G332" s="151"/>
      <c r="H332" s="151"/>
      <c r="I332" s="151"/>
      <c r="J332" s="151"/>
      <c r="K332" s="151"/>
      <c r="L332" s="151"/>
      <c r="M332" s="151"/>
      <c r="N332" s="139"/>
      <c r="O332" s="139"/>
      <c r="P332" s="139"/>
      <c r="Q332" s="139"/>
      <c r="R332" s="139"/>
      <c r="S332" s="139"/>
      <c r="T332" s="140"/>
      <c r="U332" s="13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 t="s">
        <v>202</v>
      </c>
      <c r="AF332" s="129">
        <v>1</v>
      </c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</row>
    <row r="333" spans="1:60" outlineLevel="1" x14ac:dyDescent="0.2">
      <c r="A333" s="130"/>
      <c r="B333" s="137"/>
      <c r="C333" s="168" t="s">
        <v>529</v>
      </c>
      <c r="D333" s="141"/>
      <c r="E333" s="147">
        <v>0.2382</v>
      </c>
      <c r="F333" s="151"/>
      <c r="G333" s="151"/>
      <c r="H333" s="151"/>
      <c r="I333" s="151"/>
      <c r="J333" s="151"/>
      <c r="K333" s="151"/>
      <c r="L333" s="151"/>
      <c r="M333" s="151"/>
      <c r="N333" s="139"/>
      <c r="O333" s="139"/>
      <c r="P333" s="139"/>
      <c r="Q333" s="139"/>
      <c r="R333" s="139"/>
      <c r="S333" s="139"/>
      <c r="T333" s="140"/>
      <c r="U333" s="13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 t="s">
        <v>202</v>
      </c>
      <c r="AF333" s="129">
        <v>0</v>
      </c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</row>
    <row r="334" spans="1:60" outlineLevel="1" x14ac:dyDescent="0.2">
      <c r="A334" s="130">
        <v>77</v>
      </c>
      <c r="B334" s="137" t="s">
        <v>530</v>
      </c>
      <c r="C334" s="167" t="s">
        <v>531</v>
      </c>
      <c r="D334" s="139" t="s">
        <v>246</v>
      </c>
      <c r="E334" s="146">
        <v>56</v>
      </c>
      <c r="F334" s="237"/>
      <c r="G334" s="151">
        <f>F334*E334</f>
        <v>0</v>
      </c>
      <c r="H334" s="151">
        <v>0</v>
      </c>
      <c r="I334" s="151">
        <f>ROUND(E334*H334,2)</f>
        <v>0</v>
      </c>
      <c r="J334" s="151">
        <v>222</v>
      </c>
      <c r="K334" s="151">
        <f>ROUND(E334*J334,2)</f>
        <v>12432</v>
      </c>
      <c r="L334" s="151">
        <v>21</v>
      </c>
      <c r="M334" s="151">
        <f>G334*(1+L334/100)</f>
        <v>0</v>
      </c>
      <c r="N334" s="139">
        <v>9.8999999999999999E-4</v>
      </c>
      <c r="O334" s="139">
        <f>ROUND(E334*N334,5)</f>
        <v>5.5440000000000003E-2</v>
      </c>
      <c r="P334" s="139">
        <v>0</v>
      </c>
      <c r="Q334" s="139">
        <f>ROUND(E334*P334,5)</f>
        <v>0</v>
      </c>
      <c r="R334" s="139"/>
      <c r="S334" s="139"/>
      <c r="T334" s="140">
        <v>0.26200000000000001</v>
      </c>
      <c r="U334" s="139">
        <f>ROUND(E334*T334,2)</f>
        <v>14.67</v>
      </c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 t="s">
        <v>200</v>
      </c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</row>
    <row r="335" spans="1:60" outlineLevel="1" x14ac:dyDescent="0.2">
      <c r="A335" s="130"/>
      <c r="B335" s="137"/>
      <c r="C335" s="219" t="s">
        <v>247</v>
      </c>
      <c r="D335" s="220"/>
      <c r="E335" s="221"/>
      <c r="F335" s="222"/>
      <c r="G335" s="223"/>
      <c r="H335" s="151"/>
      <c r="I335" s="151"/>
      <c r="J335" s="151"/>
      <c r="K335" s="151"/>
      <c r="L335" s="151"/>
      <c r="M335" s="151"/>
      <c r="N335" s="139"/>
      <c r="O335" s="139"/>
      <c r="P335" s="139"/>
      <c r="Q335" s="139"/>
      <c r="R335" s="139"/>
      <c r="S335" s="139"/>
      <c r="T335" s="140"/>
      <c r="U335" s="13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 t="s">
        <v>248</v>
      </c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32" t="str">
        <f>C335</f>
        <v>včetně:</v>
      </c>
      <c r="BB335" s="129"/>
      <c r="BC335" s="129"/>
      <c r="BD335" s="129"/>
      <c r="BE335" s="129"/>
      <c r="BF335" s="129"/>
      <c r="BG335" s="129"/>
      <c r="BH335" s="129"/>
    </row>
    <row r="336" spans="1:60" ht="22.5" outlineLevel="1" x14ac:dyDescent="0.2">
      <c r="A336" s="130"/>
      <c r="B336" s="137"/>
      <c r="C336" s="219" t="s">
        <v>532</v>
      </c>
      <c r="D336" s="220"/>
      <c r="E336" s="221"/>
      <c r="F336" s="222"/>
      <c r="G336" s="223"/>
      <c r="H336" s="151"/>
      <c r="I336" s="151"/>
      <c r="J336" s="151"/>
      <c r="K336" s="151"/>
      <c r="L336" s="151"/>
      <c r="M336" s="151"/>
      <c r="N336" s="139"/>
      <c r="O336" s="139"/>
      <c r="P336" s="139"/>
      <c r="Q336" s="139"/>
      <c r="R336" s="139"/>
      <c r="S336" s="139"/>
      <c r="T336" s="140"/>
      <c r="U336" s="13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 t="s">
        <v>248</v>
      </c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32" t="str">
        <f>C336</f>
        <v>- zachování původních tvarů a profilů jednotlivých trámů (všechny prvky budou vyrobeny jako kopie prvků stávajících)</v>
      </c>
      <c r="BB336" s="129"/>
      <c r="BC336" s="129"/>
      <c r="BD336" s="129"/>
      <c r="BE336" s="129"/>
      <c r="BF336" s="129"/>
      <c r="BG336" s="129"/>
      <c r="BH336" s="129"/>
    </row>
    <row r="337" spans="1:60" outlineLevel="1" x14ac:dyDescent="0.2">
      <c r="A337" s="130"/>
      <c r="B337" s="137"/>
      <c r="C337" s="219" t="s">
        <v>533</v>
      </c>
      <c r="D337" s="220"/>
      <c r="E337" s="221"/>
      <c r="F337" s="222"/>
      <c r="G337" s="223"/>
      <c r="H337" s="151"/>
      <c r="I337" s="151"/>
      <c r="J337" s="151"/>
      <c r="K337" s="151"/>
      <c r="L337" s="151"/>
      <c r="M337" s="151"/>
      <c r="N337" s="139"/>
      <c r="O337" s="139"/>
      <c r="P337" s="139"/>
      <c r="Q337" s="139"/>
      <c r="R337" s="139"/>
      <c r="S337" s="139"/>
      <c r="T337" s="140"/>
      <c r="U337" s="13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 t="s">
        <v>248</v>
      </c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32" t="str">
        <f>C337</f>
        <v>- obnovení původních tesařských spojů i detailů</v>
      </c>
      <c r="BB337" s="129"/>
      <c r="BC337" s="129"/>
      <c r="BD337" s="129"/>
      <c r="BE337" s="129"/>
      <c r="BF337" s="129"/>
      <c r="BG337" s="129"/>
      <c r="BH337" s="129"/>
    </row>
    <row r="338" spans="1:60" outlineLevel="1" x14ac:dyDescent="0.2">
      <c r="A338" s="130"/>
      <c r="B338" s="137"/>
      <c r="C338" s="168" t="s">
        <v>497</v>
      </c>
      <c r="D338" s="141"/>
      <c r="E338" s="147">
        <v>7.2</v>
      </c>
      <c r="F338" s="151"/>
      <c r="G338" s="151"/>
      <c r="H338" s="151"/>
      <c r="I338" s="151"/>
      <c r="J338" s="151"/>
      <c r="K338" s="151"/>
      <c r="L338" s="151"/>
      <c r="M338" s="151"/>
      <c r="N338" s="139"/>
      <c r="O338" s="139"/>
      <c r="P338" s="139"/>
      <c r="Q338" s="139"/>
      <c r="R338" s="139"/>
      <c r="S338" s="139"/>
      <c r="T338" s="140"/>
      <c r="U338" s="13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 t="s">
        <v>202</v>
      </c>
      <c r="AF338" s="129">
        <v>0</v>
      </c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</row>
    <row r="339" spans="1:60" outlineLevel="1" x14ac:dyDescent="0.2">
      <c r="A339" s="130"/>
      <c r="B339" s="137"/>
      <c r="C339" s="168" t="s">
        <v>498</v>
      </c>
      <c r="D339" s="141"/>
      <c r="E339" s="147">
        <v>8</v>
      </c>
      <c r="F339" s="151"/>
      <c r="G339" s="151"/>
      <c r="H339" s="151"/>
      <c r="I339" s="151"/>
      <c r="J339" s="151"/>
      <c r="K339" s="151"/>
      <c r="L339" s="151"/>
      <c r="M339" s="151"/>
      <c r="N339" s="139"/>
      <c r="O339" s="139"/>
      <c r="P339" s="139"/>
      <c r="Q339" s="139"/>
      <c r="R339" s="139"/>
      <c r="S339" s="139"/>
      <c r="T339" s="140"/>
      <c r="U339" s="13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 t="s">
        <v>202</v>
      </c>
      <c r="AF339" s="129">
        <v>0</v>
      </c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</row>
    <row r="340" spans="1:60" outlineLevel="1" x14ac:dyDescent="0.2">
      <c r="A340" s="130"/>
      <c r="B340" s="137"/>
      <c r="C340" s="168" t="s">
        <v>499</v>
      </c>
      <c r="D340" s="141"/>
      <c r="E340" s="147">
        <v>4</v>
      </c>
      <c r="F340" s="151"/>
      <c r="G340" s="151"/>
      <c r="H340" s="151"/>
      <c r="I340" s="151"/>
      <c r="J340" s="151"/>
      <c r="K340" s="151"/>
      <c r="L340" s="151"/>
      <c r="M340" s="151"/>
      <c r="N340" s="139"/>
      <c r="O340" s="139"/>
      <c r="P340" s="139"/>
      <c r="Q340" s="139"/>
      <c r="R340" s="139"/>
      <c r="S340" s="139"/>
      <c r="T340" s="140"/>
      <c r="U340" s="13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 t="s">
        <v>202</v>
      </c>
      <c r="AF340" s="129">
        <v>0</v>
      </c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</row>
    <row r="341" spans="1:60" outlineLevel="1" x14ac:dyDescent="0.2">
      <c r="A341" s="130"/>
      <c r="B341" s="137"/>
      <c r="C341" s="168" t="s">
        <v>500</v>
      </c>
      <c r="D341" s="141"/>
      <c r="E341" s="147">
        <v>8.4</v>
      </c>
      <c r="F341" s="151"/>
      <c r="G341" s="151"/>
      <c r="H341" s="151"/>
      <c r="I341" s="151"/>
      <c r="J341" s="151"/>
      <c r="K341" s="151"/>
      <c r="L341" s="151"/>
      <c r="M341" s="151"/>
      <c r="N341" s="139"/>
      <c r="O341" s="139"/>
      <c r="P341" s="139"/>
      <c r="Q341" s="139"/>
      <c r="R341" s="139"/>
      <c r="S341" s="139"/>
      <c r="T341" s="140"/>
      <c r="U341" s="13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 t="s">
        <v>202</v>
      </c>
      <c r="AF341" s="129">
        <v>0</v>
      </c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</row>
    <row r="342" spans="1:60" outlineLevel="1" x14ac:dyDescent="0.2">
      <c r="A342" s="130"/>
      <c r="B342" s="137"/>
      <c r="C342" s="168" t="s">
        <v>501</v>
      </c>
      <c r="D342" s="141"/>
      <c r="E342" s="147">
        <v>10.8</v>
      </c>
      <c r="F342" s="151"/>
      <c r="G342" s="151"/>
      <c r="H342" s="151"/>
      <c r="I342" s="151"/>
      <c r="J342" s="151"/>
      <c r="K342" s="151"/>
      <c r="L342" s="151"/>
      <c r="M342" s="151"/>
      <c r="N342" s="139"/>
      <c r="O342" s="139"/>
      <c r="P342" s="139"/>
      <c r="Q342" s="139"/>
      <c r="R342" s="139"/>
      <c r="S342" s="139"/>
      <c r="T342" s="140"/>
      <c r="U342" s="13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 t="s">
        <v>202</v>
      </c>
      <c r="AF342" s="129">
        <v>0</v>
      </c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</row>
    <row r="343" spans="1:60" outlineLevel="1" x14ac:dyDescent="0.2">
      <c r="A343" s="130"/>
      <c r="B343" s="137"/>
      <c r="C343" s="168" t="s">
        <v>502</v>
      </c>
      <c r="D343" s="141"/>
      <c r="E343" s="147">
        <v>12</v>
      </c>
      <c r="F343" s="151"/>
      <c r="G343" s="151"/>
      <c r="H343" s="151"/>
      <c r="I343" s="151"/>
      <c r="J343" s="151"/>
      <c r="K343" s="151"/>
      <c r="L343" s="151"/>
      <c r="M343" s="151"/>
      <c r="N343" s="139"/>
      <c r="O343" s="139"/>
      <c r="P343" s="139"/>
      <c r="Q343" s="139"/>
      <c r="R343" s="139"/>
      <c r="S343" s="139"/>
      <c r="T343" s="140"/>
      <c r="U343" s="13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 t="s">
        <v>202</v>
      </c>
      <c r="AF343" s="129">
        <v>0</v>
      </c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</row>
    <row r="344" spans="1:60" outlineLevel="1" x14ac:dyDescent="0.2">
      <c r="A344" s="130"/>
      <c r="B344" s="137"/>
      <c r="C344" s="168" t="s">
        <v>503</v>
      </c>
      <c r="D344" s="141"/>
      <c r="E344" s="147">
        <v>5.6</v>
      </c>
      <c r="F344" s="151"/>
      <c r="G344" s="151"/>
      <c r="H344" s="151"/>
      <c r="I344" s="151"/>
      <c r="J344" s="151"/>
      <c r="K344" s="151"/>
      <c r="L344" s="151"/>
      <c r="M344" s="151"/>
      <c r="N344" s="139"/>
      <c r="O344" s="139"/>
      <c r="P344" s="139"/>
      <c r="Q344" s="139"/>
      <c r="R344" s="139"/>
      <c r="S344" s="139"/>
      <c r="T344" s="140"/>
      <c r="U344" s="13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 t="s">
        <v>202</v>
      </c>
      <c r="AF344" s="129">
        <v>0</v>
      </c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</row>
    <row r="345" spans="1:60" outlineLevel="1" x14ac:dyDescent="0.2">
      <c r="A345" s="130"/>
      <c r="B345" s="137"/>
      <c r="C345" s="169" t="s">
        <v>214</v>
      </c>
      <c r="D345" s="142"/>
      <c r="E345" s="148">
        <v>56</v>
      </c>
      <c r="F345" s="151"/>
      <c r="G345" s="151"/>
      <c r="H345" s="151"/>
      <c r="I345" s="151"/>
      <c r="J345" s="151"/>
      <c r="K345" s="151"/>
      <c r="L345" s="151"/>
      <c r="M345" s="151"/>
      <c r="N345" s="139"/>
      <c r="O345" s="139"/>
      <c r="P345" s="139"/>
      <c r="Q345" s="139"/>
      <c r="R345" s="139"/>
      <c r="S345" s="139"/>
      <c r="T345" s="140"/>
      <c r="U345" s="13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 t="s">
        <v>202</v>
      </c>
      <c r="AF345" s="129">
        <v>1</v>
      </c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</row>
    <row r="346" spans="1:60" outlineLevel="1" x14ac:dyDescent="0.2">
      <c r="A346" s="130">
        <v>78</v>
      </c>
      <c r="B346" s="137" t="s">
        <v>534</v>
      </c>
      <c r="C346" s="167" t="s">
        <v>535</v>
      </c>
      <c r="D346" s="139" t="s">
        <v>246</v>
      </c>
      <c r="E346" s="146">
        <v>21</v>
      </c>
      <c r="F346" s="237"/>
      <c r="G346" s="151">
        <f>F346*E346</f>
        <v>0</v>
      </c>
      <c r="H346" s="151">
        <v>0</v>
      </c>
      <c r="I346" s="151">
        <f>ROUND(E346*H346,2)</f>
        <v>0</v>
      </c>
      <c r="J346" s="151">
        <v>297</v>
      </c>
      <c r="K346" s="151">
        <f>ROUND(E346*J346,2)</f>
        <v>6237</v>
      </c>
      <c r="L346" s="151">
        <v>21</v>
      </c>
      <c r="M346" s="151">
        <f>G346*(1+L346/100)</f>
        <v>0</v>
      </c>
      <c r="N346" s="139">
        <v>9.8999999999999999E-4</v>
      </c>
      <c r="O346" s="139">
        <f>ROUND(E346*N346,5)</f>
        <v>2.0789999999999999E-2</v>
      </c>
      <c r="P346" s="139">
        <v>0</v>
      </c>
      <c r="Q346" s="139">
        <f>ROUND(E346*P346,5)</f>
        <v>0</v>
      </c>
      <c r="R346" s="139"/>
      <c r="S346" s="139"/>
      <c r="T346" s="140">
        <v>0.36099999999999999</v>
      </c>
      <c r="U346" s="139">
        <f>ROUND(E346*T346,2)</f>
        <v>7.58</v>
      </c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 t="s">
        <v>200</v>
      </c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</row>
    <row r="347" spans="1:60" outlineLevel="1" x14ac:dyDescent="0.2">
      <c r="A347" s="130"/>
      <c r="B347" s="137"/>
      <c r="C347" s="219" t="s">
        <v>247</v>
      </c>
      <c r="D347" s="220"/>
      <c r="E347" s="221"/>
      <c r="F347" s="222"/>
      <c r="G347" s="223"/>
      <c r="H347" s="151"/>
      <c r="I347" s="151"/>
      <c r="J347" s="151"/>
      <c r="K347" s="151"/>
      <c r="L347" s="151"/>
      <c r="M347" s="151"/>
      <c r="N347" s="139"/>
      <c r="O347" s="139"/>
      <c r="P347" s="139"/>
      <c r="Q347" s="139"/>
      <c r="R347" s="139"/>
      <c r="S347" s="139"/>
      <c r="T347" s="140"/>
      <c r="U347" s="13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 t="s">
        <v>248</v>
      </c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32" t="str">
        <f>C347</f>
        <v>včetně:</v>
      </c>
      <c r="BB347" s="129"/>
      <c r="BC347" s="129"/>
      <c r="BD347" s="129"/>
      <c r="BE347" s="129"/>
      <c r="BF347" s="129"/>
      <c r="BG347" s="129"/>
      <c r="BH347" s="129"/>
    </row>
    <row r="348" spans="1:60" ht="22.5" outlineLevel="1" x14ac:dyDescent="0.2">
      <c r="A348" s="130"/>
      <c r="B348" s="137"/>
      <c r="C348" s="219" t="s">
        <v>532</v>
      </c>
      <c r="D348" s="220"/>
      <c r="E348" s="221"/>
      <c r="F348" s="222"/>
      <c r="G348" s="223"/>
      <c r="H348" s="151"/>
      <c r="I348" s="151"/>
      <c r="J348" s="151"/>
      <c r="K348" s="151"/>
      <c r="L348" s="151"/>
      <c r="M348" s="151"/>
      <c r="N348" s="139"/>
      <c r="O348" s="139"/>
      <c r="P348" s="139"/>
      <c r="Q348" s="139"/>
      <c r="R348" s="139"/>
      <c r="S348" s="139"/>
      <c r="T348" s="140"/>
      <c r="U348" s="13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 t="s">
        <v>248</v>
      </c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32" t="str">
        <f>C348</f>
        <v>- zachování původních tvarů a profilů jednotlivých trámů (všechny prvky budou vyrobeny jako kopie prvků stávajících)</v>
      </c>
      <c r="BB348" s="129"/>
      <c r="BC348" s="129"/>
      <c r="BD348" s="129"/>
      <c r="BE348" s="129"/>
      <c r="BF348" s="129"/>
      <c r="BG348" s="129"/>
      <c r="BH348" s="129"/>
    </row>
    <row r="349" spans="1:60" outlineLevel="1" x14ac:dyDescent="0.2">
      <c r="A349" s="130"/>
      <c r="B349" s="137"/>
      <c r="C349" s="219" t="s">
        <v>533</v>
      </c>
      <c r="D349" s="220"/>
      <c r="E349" s="221"/>
      <c r="F349" s="222"/>
      <c r="G349" s="223"/>
      <c r="H349" s="151"/>
      <c r="I349" s="151"/>
      <c r="J349" s="151"/>
      <c r="K349" s="151"/>
      <c r="L349" s="151"/>
      <c r="M349" s="151"/>
      <c r="N349" s="139"/>
      <c r="O349" s="139"/>
      <c r="P349" s="139"/>
      <c r="Q349" s="139"/>
      <c r="R349" s="139"/>
      <c r="S349" s="139"/>
      <c r="T349" s="140"/>
      <c r="U349" s="13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 t="s">
        <v>248</v>
      </c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32" t="str">
        <f>C349</f>
        <v>- obnovení původních tesařských spojů i detailů</v>
      </c>
      <c r="BB349" s="129"/>
      <c r="BC349" s="129"/>
      <c r="BD349" s="129"/>
      <c r="BE349" s="129"/>
      <c r="BF349" s="129"/>
      <c r="BG349" s="129"/>
      <c r="BH349" s="129"/>
    </row>
    <row r="350" spans="1:60" outlineLevel="1" x14ac:dyDescent="0.2">
      <c r="A350" s="130"/>
      <c r="B350" s="137"/>
      <c r="C350" s="168" t="s">
        <v>506</v>
      </c>
      <c r="D350" s="141"/>
      <c r="E350" s="147">
        <v>7</v>
      </c>
      <c r="F350" s="151"/>
      <c r="G350" s="151"/>
      <c r="H350" s="151"/>
      <c r="I350" s="151"/>
      <c r="J350" s="151"/>
      <c r="K350" s="151"/>
      <c r="L350" s="151"/>
      <c r="M350" s="151"/>
      <c r="N350" s="139"/>
      <c r="O350" s="139"/>
      <c r="P350" s="139"/>
      <c r="Q350" s="139"/>
      <c r="R350" s="139"/>
      <c r="S350" s="139"/>
      <c r="T350" s="140"/>
      <c r="U350" s="13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 t="s">
        <v>202</v>
      </c>
      <c r="AF350" s="129">
        <v>0</v>
      </c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</row>
    <row r="351" spans="1:60" outlineLevel="1" x14ac:dyDescent="0.2">
      <c r="A351" s="130"/>
      <c r="B351" s="137"/>
      <c r="C351" s="168" t="s">
        <v>507</v>
      </c>
      <c r="D351" s="141"/>
      <c r="E351" s="147">
        <v>2</v>
      </c>
      <c r="F351" s="151"/>
      <c r="G351" s="151"/>
      <c r="H351" s="151"/>
      <c r="I351" s="151"/>
      <c r="J351" s="151"/>
      <c r="K351" s="151"/>
      <c r="L351" s="151"/>
      <c r="M351" s="151"/>
      <c r="N351" s="139"/>
      <c r="O351" s="139"/>
      <c r="P351" s="139"/>
      <c r="Q351" s="139"/>
      <c r="R351" s="139"/>
      <c r="S351" s="139"/>
      <c r="T351" s="140"/>
      <c r="U351" s="13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 t="s">
        <v>202</v>
      </c>
      <c r="AF351" s="129">
        <v>0</v>
      </c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</row>
    <row r="352" spans="1:60" outlineLevel="1" x14ac:dyDescent="0.2">
      <c r="A352" s="130"/>
      <c r="B352" s="137"/>
      <c r="C352" s="168" t="s">
        <v>508</v>
      </c>
      <c r="D352" s="141"/>
      <c r="E352" s="147">
        <v>12</v>
      </c>
      <c r="F352" s="151"/>
      <c r="G352" s="151"/>
      <c r="H352" s="151"/>
      <c r="I352" s="151"/>
      <c r="J352" s="151"/>
      <c r="K352" s="151"/>
      <c r="L352" s="151"/>
      <c r="M352" s="151"/>
      <c r="N352" s="139"/>
      <c r="O352" s="139"/>
      <c r="P352" s="139"/>
      <c r="Q352" s="139"/>
      <c r="R352" s="139"/>
      <c r="S352" s="139"/>
      <c r="T352" s="140"/>
      <c r="U352" s="13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 t="s">
        <v>202</v>
      </c>
      <c r="AF352" s="129">
        <v>0</v>
      </c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</row>
    <row r="353" spans="1:60" outlineLevel="1" x14ac:dyDescent="0.2">
      <c r="A353" s="130"/>
      <c r="B353" s="137"/>
      <c r="C353" s="169" t="s">
        <v>214</v>
      </c>
      <c r="D353" s="142"/>
      <c r="E353" s="148">
        <v>21</v>
      </c>
      <c r="F353" s="151"/>
      <c r="G353" s="151"/>
      <c r="H353" s="151"/>
      <c r="I353" s="151"/>
      <c r="J353" s="151"/>
      <c r="K353" s="151"/>
      <c r="L353" s="151"/>
      <c r="M353" s="151"/>
      <c r="N353" s="139"/>
      <c r="O353" s="139"/>
      <c r="P353" s="139"/>
      <c r="Q353" s="139"/>
      <c r="R353" s="139"/>
      <c r="S353" s="139"/>
      <c r="T353" s="140"/>
      <c r="U353" s="13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 t="s">
        <v>202</v>
      </c>
      <c r="AF353" s="129">
        <v>1</v>
      </c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</row>
    <row r="354" spans="1:60" ht="22.5" outlineLevel="1" x14ac:dyDescent="0.2">
      <c r="A354" s="130">
        <v>79</v>
      </c>
      <c r="B354" s="137" t="s">
        <v>536</v>
      </c>
      <c r="C354" s="167" t="s">
        <v>537</v>
      </c>
      <c r="D354" s="139" t="s">
        <v>246</v>
      </c>
      <c r="E354" s="146">
        <v>0.5</v>
      </c>
      <c r="F354" s="237"/>
      <c r="G354" s="151">
        <f>F354*E354</f>
        <v>0</v>
      </c>
      <c r="H354" s="151">
        <v>0</v>
      </c>
      <c r="I354" s="151">
        <f>ROUND(E354*H354,2)</f>
        <v>0</v>
      </c>
      <c r="J354" s="151">
        <v>2600</v>
      </c>
      <c r="K354" s="151">
        <f>ROUND(E354*J354,2)</f>
        <v>1300</v>
      </c>
      <c r="L354" s="151">
        <v>21</v>
      </c>
      <c r="M354" s="151">
        <f>G354*(1+L354/100)</f>
        <v>0</v>
      </c>
      <c r="N354" s="139">
        <v>0</v>
      </c>
      <c r="O354" s="139">
        <f>ROUND(E354*N354,5)</f>
        <v>0</v>
      </c>
      <c r="P354" s="139">
        <v>0</v>
      </c>
      <c r="Q354" s="139">
        <f>ROUND(E354*P354,5)</f>
        <v>0</v>
      </c>
      <c r="R354" s="139"/>
      <c r="S354" s="139"/>
      <c r="T354" s="140">
        <v>3.6</v>
      </c>
      <c r="U354" s="139">
        <f>ROUND(E354*T354,2)</f>
        <v>1.8</v>
      </c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 t="s">
        <v>200</v>
      </c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</row>
    <row r="355" spans="1:60" outlineLevel="1" x14ac:dyDescent="0.2">
      <c r="A355" s="130"/>
      <c r="B355" s="137"/>
      <c r="C355" s="168" t="s">
        <v>538</v>
      </c>
      <c r="D355" s="141"/>
      <c r="E355" s="147">
        <v>0.5</v>
      </c>
      <c r="F355" s="151"/>
      <c r="G355" s="151"/>
      <c r="H355" s="151"/>
      <c r="I355" s="151"/>
      <c r="J355" s="151"/>
      <c r="K355" s="151"/>
      <c r="L355" s="151"/>
      <c r="M355" s="151"/>
      <c r="N355" s="139"/>
      <c r="O355" s="139"/>
      <c r="P355" s="139"/>
      <c r="Q355" s="139"/>
      <c r="R355" s="139"/>
      <c r="S355" s="139"/>
      <c r="T355" s="140"/>
      <c r="U355" s="13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 t="s">
        <v>202</v>
      </c>
      <c r="AF355" s="129">
        <v>0</v>
      </c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</row>
    <row r="356" spans="1:60" ht="22.5" outlineLevel="1" x14ac:dyDescent="0.2">
      <c r="A356" s="130">
        <v>80</v>
      </c>
      <c r="B356" s="137" t="s">
        <v>539</v>
      </c>
      <c r="C356" s="167" t="s">
        <v>540</v>
      </c>
      <c r="D356" s="139" t="s">
        <v>218</v>
      </c>
      <c r="E356" s="146">
        <v>18</v>
      </c>
      <c r="F356" s="237"/>
      <c r="G356" s="151">
        <f>F356*E356</f>
        <v>0</v>
      </c>
      <c r="H356" s="151">
        <v>0</v>
      </c>
      <c r="I356" s="151">
        <f>ROUND(E356*H356,2)</f>
        <v>0</v>
      </c>
      <c r="J356" s="151">
        <v>168</v>
      </c>
      <c r="K356" s="151">
        <f>ROUND(E356*J356,2)</f>
        <v>3024</v>
      </c>
      <c r="L356" s="151">
        <v>21</v>
      </c>
      <c r="M356" s="151">
        <f>G356*(1+L356/100)</f>
        <v>0</v>
      </c>
      <c r="N356" s="139">
        <v>0</v>
      </c>
      <c r="O356" s="139">
        <f>ROUND(E356*N356,5)</f>
        <v>0</v>
      </c>
      <c r="P356" s="139">
        <v>0</v>
      </c>
      <c r="Q356" s="139">
        <f>ROUND(E356*P356,5)</f>
        <v>0</v>
      </c>
      <c r="R356" s="139"/>
      <c r="S356" s="139"/>
      <c r="T356" s="140">
        <v>0.27</v>
      </c>
      <c r="U356" s="139">
        <f>ROUND(E356*T356,2)</f>
        <v>4.8600000000000003</v>
      </c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 t="s">
        <v>200</v>
      </c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</row>
    <row r="357" spans="1:60" outlineLevel="1" x14ac:dyDescent="0.2">
      <c r="A357" s="130">
        <v>81</v>
      </c>
      <c r="B357" s="137" t="s">
        <v>541</v>
      </c>
      <c r="C357" s="167" t="s">
        <v>542</v>
      </c>
      <c r="D357" s="139" t="s">
        <v>218</v>
      </c>
      <c r="E357" s="146">
        <v>6</v>
      </c>
      <c r="F357" s="237"/>
      <c r="G357" s="151">
        <f>F357*E357</f>
        <v>0</v>
      </c>
      <c r="H357" s="151">
        <v>0</v>
      </c>
      <c r="I357" s="151">
        <f>ROUND(E357*H357,2)</f>
        <v>0</v>
      </c>
      <c r="J357" s="151">
        <v>542</v>
      </c>
      <c r="K357" s="151">
        <f>ROUND(E357*J357,2)</f>
        <v>3252</v>
      </c>
      <c r="L357" s="151">
        <v>21</v>
      </c>
      <c r="M357" s="151">
        <f>G357*(1+L357/100)</f>
        <v>0</v>
      </c>
      <c r="N357" s="139">
        <v>0</v>
      </c>
      <c r="O357" s="139">
        <f>ROUND(E357*N357,5)</f>
        <v>0</v>
      </c>
      <c r="P357" s="139">
        <v>0</v>
      </c>
      <c r="Q357" s="139">
        <f>ROUND(E357*P357,5)</f>
        <v>0</v>
      </c>
      <c r="R357" s="139"/>
      <c r="S357" s="139"/>
      <c r="T357" s="140">
        <v>0.87</v>
      </c>
      <c r="U357" s="139">
        <f>ROUND(E357*T357,2)</f>
        <v>5.22</v>
      </c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 t="s">
        <v>200</v>
      </c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</row>
    <row r="358" spans="1:60" outlineLevel="1" x14ac:dyDescent="0.2">
      <c r="A358" s="130"/>
      <c r="B358" s="137"/>
      <c r="C358" s="168" t="s">
        <v>513</v>
      </c>
      <c r="D358" s="141"/>
      <c r="E358" s="147"/>
      <c r="F358" s="151"/>
      <c r="G358" s="151"/>
      <c r="H358" s="151"/>
      <c r="I358" s="151"/>
      <c r="J358" s="151"/>
      <c r="K358" s="151"/>
      <c r="L358" s="151"/>
      <c r="M358" s="151"/>
      <c r="N358" s="139"/>
      <c r="O358" s="139"/>
      <c r="P358" s="139"/>
      <c r="Q358" s="139"/>
      <c r="R358" s="139"/>
      <c r="S358" s="139"/>
      <c r="T358" s="140"/>
      <c r="U358" s="13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 t="s">
        <v>202</v>
      </c>
      <c r="AF358" s="129">
        <v>0</v>
      </c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</row>
    <row r="359" spans="1:60" outlineLevel="1" x14ac:dyDescent="0.2">
      <c r="A359" s="130"/>
      <c r="B359" s="137"/>
      <c r="C359" s="168" t="s">
        <v>514</v>
      </c>
      <c r="D359" s="141"/>
      <c r="E359" s="147">
        <v>6</v>
      </c>
      <c r="F359" s="151"/>
      <c r="G359" s="151"/>
      <c r="H359" s="151"/>
      <c r="I359" s="151"/>
      <c r="J359" s="151"/>
      <c r="K359" s="151"/>
      <c r="L359" s="151"/>
      <c r="M359" s="151"/>
      <c r="N359" s="139"/>
      <c r="O359" s="139"/>
      <c r="P359" s="139"/>
      <c r="Q359" s="139"/>
      <c r="R359" s="139"/>
      <c r="S359" s="139"/>
      <c r="T359" s="140"/>
      <c r="U359" s="13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 t="s">
        <v>202</v>
      </c>
      <c r="AF359" s="129">
        <v>0</v>
      </c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</row>
    <row r="360" spans="1:60" outlineLevel="1" x14ac:dyDescent="0.2">
      <c r="A360" s="130">
        <v>82</v>
      </c>
      <c r="B360" s="137" t="s">
        <v>543</v>
      </c>
      <c r="C360" s="167" t="s">
        <v>544</v>
      </c>
      <c r="D360" s="139" t="s">
        <v>218</v>
      </c>
      <c r="E360" s="146">
        <v>4.8</v>
      </c>
      <c r="F360" s="237"/>
      <c r="G360" s="151">
        <f>F360*E360</f>
        <v>0</v>
      </c>
      <c r="H360" s="151">
        <v>0</v>
      </c>
      <c r="I360" s="151">
        <f>ROUND(E360*H360,2)</f>
        <v>0</v>
      </c>
      <c r="J360" s="151">
        <v>121</v>
      </c>
      <c r="K360" s="151">
        <f>ROUND(E360*J360,2)</f>
        <v>580.79999999999995</v>
      </c>
      <c r="L360" s="151">
        <v>21</v>
      </c>
      <c r="M360" s="151">
        <f>G360*(1+L360/100)</f>
        <v>0</v>
      </c>
      <c r="N360" s="139">
        <v>1.6000000000000001E-4</v>
      </c>
      <c r="O360" s="139">
        <f>ROUND(E360*N360,5)</f>
        <v>7.6999999999999996E-4</v>
      </c>
      <c r="P360" s="139">
        <v>0</v>
      </c>
      <c r="Q360" s="139">
        <f>ROUND(E360*P360,5)</f>
        <v>0</v>
      </c>
      <c r="R360" s="139"/>
      <c r="S360" s="139"/>
      <c r="T360" s="140">
        <v>0.188</v>
      </c>
      <c r="U360" s="139">
        <f>ROUND(E360*T360,2)</f>
        <v>0.9</v>
      </c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 t="s">
        <v>200</v>
      </c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</row>
    <row r="361" spans="1:60" outlineLevel="1" x14ac:dyDescent="0.2">
      <c r="A361" s="130"/>
      <c r="B361" s="137"/>
      <c r="C361" s="168" t="s">
        <v>455</v>
      </c>
      <c r="D361" s="141"/>
      <c r="E361" s="147">
        <v>4.8</v>
      </c>
      <c r="F361" s="151"/>
      <c r="G361" s="151"/>
      <c r="H361" s="151"/>
      <c r="I361" s="151"/>
      <c r="J361" s="151"/>
      <c r="K361" s="151"/>
      <c r="L361" s="151"/>
      <c r="M361" s="151"/>
      <c r="N361" s="139"/>
      <c r="O361" s="139"/>
      <c r="P361" s="139"/>
      <c r="Q361" s="139"/>
      <c r="R361" s="139"/>
      <c r="S361" s="139"/>
      <c r="T361" s="140"/>
      <c r="U361" s="13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 t="s">
        <v>202</v>
      </c>
      <c r="AF361" s="129">
        <v>0</v>
      </c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</row>
    <row r="362" spans="1:60" outlineLevel="1" x14ac:dyDescent="0.2">
      <c r="A362" s="130">
        <v>83</v>
      </c>
      <c r="B362" s="137" t="s">
        <v>545</v>
      </c>
      <c r="C362" s="167" t="s">
        <v>546</v>
      </c>
      <c r="D362" s="139" t="s">
        <v>199</v>
      </c>
      <c r="E362" s="146">
        <v>1.4854400000000001</v>
      </c>
      <c r="F362" s="237"/>
      <c r="G362" s="151">
        <f>F362*E362</f>
        <v>0</v>
      </c>
      <c r="H362" s="151">
        <v>0</v>
      </c>
      <c r="I362" s="151">
        <f>ROUND(E362*H362,2)</f>
        <v>0</v>
      </c>
      <c r="J362" s="151">
        <v>1595</v>
      </c>
      <c r="K362" s="151">
        <f>ROUND(E362*J362,2)</f>
        <v>2369.2800000000002</v>
      </c>
      <c r="L362" s="151">
        <v>21</v>
      </c>
      <c r="M362" s="151">
        <f>G362*(1+L362/100)</f>
        <v>0</v>
      </c>
      <c r="N362" s="139">
        <v>2.3570000000000001E-2</v>
      </c>
      <c r="O362" s="139">
        <f>ROUND(E362*N362,5)</f>
        <v>3.5009999999999999E-2</v>
      </c>
      <c r="P362" s="139">
        <v>0</v>
      </c>
      <c r="Q362" s="139">
        <f>ROUND(E362*P362,5)</f>
        <v>0</v>
      </c>
      <c r="R362" s="139"/>
      <c r="S362" s="139"/>
      <c r="T362" s="140">
        <v>0</v>
      </c>
      <c r="U362" s="139">
        <f>ROUND(E362*T362,2)</f>
        <v>0</v>
      </c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 t="s">
        <v>200</v>
      </c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</row>
    <row r="363" spans="1:60" outlineLevel="1" x14ac:dyDescent="0.2">
      <c r="A363" s="130"/>
      <c r="B363" s="137"/>
      <c r="C363" s="168" t="s">
        <v>547</v>
      </c>
      <c r="D363" s="141"/>
      <c r="E363" s="147"/>
      <c r="F363" s="151"/>
      <c r="G363" s="151"/>
      <c r="H363" s="151"/>
      <c r="I363" s="151"/>
      <c r="J363" s="151"/>
      <c r="K363" s="151"/>
      <c r="L363" s="151"/>
      <c r="M363" s="151"/>
      <c r="N363" s="139"/>
      <c r="O363" s="139"/>
      <c r="P363" s="139"/>
      <c r="Q363" s="139"/>
      <c r="R363" s="139"/>
      <c r="S363" s="139"/>
      <c r="T363" s="140"/>
      <c r="U363" s="13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 t="s">
        <v>202</v>
      </c>
      <c r="AF363" s="129">
        <v>0</v>
      </c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</row>
    <row r="364" spans="1:60" outlineLevel="1" x14ac:dyDescent="0.2">
      <c r="A364" s="130"/>
      <c r="B364" s="137"/>
      <c r="C364" s="168" t="s">
        <v>548</v>
      </c>
      <c r="D364" s="141"/>
      <c r="E364" s="147"/>
      <c r="F364" s="151"/>
      <c r="G364" s="151"/>
      <c r="H364" s="151"/>
      <c r="I364" s="151"/>
      <c r="J364" s="151"/>
      <c r="K364" s="151"/>
      <c r="L364" s="151"/>
      <c r="M364" s="151"/>
      <c r="N364" s="139"/>
      <c r="O364" s="139"/>
      <c r="P364" s="139"/>
      <c r="Q364" s="139"/>
      <c r="R364" s="139"/>
      <c r="S364" s="139"/>
      <c r="T364" s="140"/>
      <c r="U364" s="13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 t="s">
        <v>202</v>
      </c>
      <c r="AF364" s="129">
        <v>0</v>
      </c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</row>
    <row r="365" spans="1:60" outlineLevel="1" x14ac:dyDescent="0.2">
      <c r="A365" s="130"/>
      <c r="B365" s="137"/>
      <c r="C365" s="168" t="s">
        <v>519</v>
      </c>
      <c r="D365" s="141"/>
      <c r="E365" s="147">
        <v>0.1008</v>
      </c>
      <c r="F365" s="151"/>
      <c r="G365" s="151"/>
      <c r="H365" s="151"/>
      <c r="I365" s="151"/>
      <c r="J365" s="151"/>
      <c r="K365" s="151"/>
      <c r="L365" s="151"/>
      <c r="M365" s="151"/>
      <c r="N365" s="139"/>
      <c r="O365" s="139"/>
      <c r="P365" s="139"/>
      <c r="Q365" s="139"/>
      <c r="R365" s="139"/>
      <c r="S365" s="139"/>
      <c r="T365" s="140"/>
      <c r="U365" s="13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 t="s">
        <v>202</v>
      </c>
      <c r="AF365" s="129">
        <v>0</v>
      </c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</row>
    <row r="366" spans="1:60" outlineLevel="1" x14ac:dyDescent="0.2">
      <c r="A366" s="130"/>
      <c r="B366" s="137"/>
      <c r="C366" s="168" t="s">
        <v>520</v>
      </c>
      <c r="D366" s="141"/>
      <c r="E366" s="147">
        <v>8.6400000000000005E-2</v>
      </c>
      <c r="F366" s="151"/>
      <c r="G366" s="151"/>
      <c r="H366" s="151"/>
      <c r="I366" s="151"/>
      <c r="J366" s="151"/>
      <c r="K366" s="151"/>
      <c r="L366" s="151"/>
      <c r="M366" s="151"/>
      <c r="N366" s="139"/>
      <c r="O366" s="139"/>
      <c r="P366" s="139"/>
      <c r="Q366" s="139"/>
      <c r="R366" s="139"/>
      <c r="S366" s="139"/>
      <c r="T366" s="140"/>
      <c r="U366" s="13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 t="s">
        <v>202</v>
      </c>
      <c r="AF366" s="129">
        <v>0</v>
      </c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</row>
    <row r="367" spans="1:60" outlineLevel="1" x14ac:dyDescent="0.2">
      <c r="A367" s="130"/>
      <c r="B367" s="137"/>
      <c r="C367" s="168" t="s">
        <v>521</v>
      </c>
      <c r="D367" s="141"/>
      <c r="E367" s="147">
        <v>9.6000000000000002E-2</v>
      </c>
      <c r="F367" s="151"/>
      <c r="G367" s="151"/>
      <c r="H367" s="151"/>
      <c r="I367" s="151"/>
      <c r="J367" s="151"/>
      <c r="K367" s="151"/>
      <c r="L367" s="151"/>
      <c r="M367" s="151"/>
      <c r="N367" s="139"/>
      <c r="O367" s="139"/>
      <c r="P367" s="139"/>
      <c r="Q367" s="139"/>
      <c r="R367" s="139"/>
      <c r="S367" s="139"/>
      <c r="T367" s="140"/>
      <c r="U367" s="13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 t="s">
        <v>202</v>
      </c>
      <c r="AF367" s="129">
        <v>0</v>
      </c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</row>
    <row r="368" spans="1:60" outlineLevel="1" x14ac:dyDescent="0.2">
      <c r="A368" s="130"/>
      <c r="B368" s="137"/>
      <c r="C368" s="168" t="s">
        <v>522</v>
      </c>
      <c r="D368" s="141"/>
      <c r="E368" s="147">
        <v>4.8000000000000001E-2</v>
      </c>
      <c r="F368" s="151"/>
      <c r="G368" s="151"/>
      <c r="H368" s="151"/>
      <c r="I368" s="151"/>
      <c r="J368" s="151"/>
      <c r="K368" s="151"/>
      <c r="L368" s="151"/>
      <c r="M368" s="151"/>
      <c r="N368" s="139"/>
      <c r="O368" s="139"/>
      <c r="P368" s="139"/>
      <c r="Q368" s="139"/>
      <c r="R368" s="139"/>
      <c r="S368" s="139"/>
      <c r="T368" s="140"/>
      <c r="U368" s="13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 t="s">
        <v>202</v>
      </c>
      <c r="AF368" s="129">
        <v>0</v>
      </c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</row>
    <row r="369" spans="1:60" outlineLevel="1" x14ac:dyDescent="0.2">
      <c r="A369" s="130"/>
      <c r="B369" s="137"/>
      <c r="C369" s="168" t="s">
        <v>523</v>
      </c>
      <c r="D369" s="141"/>
      <c r="E369" s="147">
        <v>2.8799999999999999E-2</v>
      </c>
      <c r="F369" s="151"/>
      <c r="G369" s="151"/>
      <c r="H369" s="151"/>
      <c r="I369" s="151"/>
      <c r="J369" s="151"/>
      <c r="K369" s="151"/>
      <c r="L369" s="151"/>
      <c r="M369" s="151"/>
      <c r="N369" s="139"/>
      <c r="O369" s="139"/>
      <c r="P369" s="139"/>
      <c r="Q369" s="139"/>
      <c r="R369" s="139"/>
      <c r="S369" s="139"/>
      <c r="T369" s="140"/>
      <c r="U369" s="13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 t="s">
        <v>202</v>
      </c>
      <c r="AF369" s="129">
        <v>0</v>
      </c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</row>
    <row r="370" spans="1:60" outlineLevel="1" x14ac:dyDescent="0.2">
      <c r="A370" s="130"/>
      <c r="B370" s="137"/>
      <c r="C370" s="168" t="s">
        <v>524</v>
      </c>
      <c r="D370" s="141"/>
      <c r="E370" s="147">
        <v>6.7199999999999996E-2</v>
      </c>
      <c r="F370" s="151"/>
      <c r="G370" s="151"/>
      <c r="H370" s="151"/>
      <c r="I370" s="151"/>
      <c r="J370" s="151"/>
      <c r="K370" s="151"/>
      <c r="L370" s="151"/>
      <c r="M370" s="151"/>
      <c r="N370" s="139"/>
      <c r="O370" s="139"/>
      <c r="P370" s="139"/>
      <c r="Q370" s="139"/>
      <c r="R370" s="139"/>
      <c r="S370" s="139"/>
      <c r="T370" s="140"/>
      <c r="U370" s="13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 t="s">
        <v>202</v>
      </c>
      <c r="AF370" s="129">
        <v>0</v>
      </c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</row>
    <row r="371" spans="1:60" outlineLevel="1" x14ac:dyDescent="0.2">
      <c r="A371" s="130"/>
      <c r="B371" s="137"/>
      <c r="C371" s="168" t="s">
        <v>525</v>
      </c>
      <c r="D371" s="141"/>
      <c r="E371" s="147">
        <v>8.6400000000000005E-2</v>
      </c>
      <c r="F371" s="151"/>
      <c r="G371" s="151"/>
      <c r="H371" s="151"/>
      <c r="I371" s="151"/>
      <c r="J371" s="151"/>
      <c r="K371" s="151"/>
      <c r="L371" s="151"/>
      <c r="M371" s="151"/>
      <c r="N371" s="139"/>
      <c r="O371" s="139"/>
      <c r="P371" s="139"/>
      <c r="Q371" s="139"/>
      <c r="R371" s="139"/>
      <c r="S371" s="139"/>
      <c r="T371" s="140"/>
      <c r="U371" s="13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 t="s">
        <v>202</v>
      </c>
      <c r="AF371" s="129">
        <v>0</v>
      </c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</row>
    <row r="372" spans="1:60" outlineLevel="1" x14ac:dyDescent="0.2">
      <c r="A372" s="130"/>
      <c r="B372" s="137"/>
      <c r="C372" s="168" t="s">
        <v>526</v>
      </c>
      <c r="D372" s="141"/>
      <c r="E372" s="147">
        <v>7.6799999999999993E-2</v>
      </c>
      <c r="F372" s="151"/>
      <c r="G372" s="151"/>
      <c r="H372" s="151"/>
      <c r="I372" s="151"/>
      <c r="J372" s="151"/>
      <c r="K372" s="151"/>
      <c r="L372" s="151"/>
      <c r="M372" s="151"/>
      <c r="N372" s="139"/>
      <c r="O372" s="139"/>
      <c r="P372" s="139"/>
      <c r="Q372" s="139"/>
      <c r="R372" s="139"/>
      <c r="S372" s="139"/>
      <c r="T372" s="140"/>
      <c r="U372" s="13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 t="s">
        <v>202</v>
      </c>
      <c r="AF372" s="129">
        <v>0</v>
      </c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</row>
    <row r="373" spans="1:60" outlineLevel="1" x14ac:dyDescent="0.2">
      <c r="A373" s="130"/>
      <c r="B373" s="137"/>
      <c r="C373" s="168" t="s">
        <v>527</v>
      </c>
      <c r="D373" s="141"/>
      <c r="E373" s="147">
        <v>3.5839999999999997E-2</v>
      </c>
      <c r="F373" s="151"/>
      <c r="G373" s="151"/>
      <c r="H373" s="151"/>
      <c r="I373" s="151"/>
      <c r="J373" s="151"/>
      <c r="K373" s="151"/>
      <c r="L373" s="151"/>
      <c r="M373" s="151"/>
      <c r="N373" s="139"/>
      <c r="O373" s="139"/>
      <c r="P373" s="139"/>
      <c r="Q373" s="139"/>
      <c r="R373" s="139"/>
      <c r="S373" s="139"/>
      <c r="T373" s="140"/>
      <c r="U373" s="13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 t="s">
        <v>202</v>
      </c>
      <c r="AF373" s="129">
        <v>0</v>
      </c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</row>
    <row r="374" spans="1:60" outlineLevel="1" x14ac:dyDescent="0.2">
      <c r="A374" s="130"/>
      <c r="B374" s="137"/>
      <c r="C374" s="168" t="s">
        <v>528</v>
      </c>
      <c r="D374" s="141"/>
      <c r="E374" s="147">
        <v>0.16800000000000001</v>
      </c>
      <c r="F374" s="151"/>
      <c r="G374" s="151"/>
      <c r="H374" s="151"/>
      <c r="I374" s="151"/>
      <c r="J374" s="151"/>
      <c r="K374" s="151"/>
      <c r="L374" s="151"/>
      <c r="M374" s="151"/>
      <c r="N374" s="139"/>
      <c r="O374" s="139"/>
      <c r="P374" s="139"/>
      <c r="Q374" s="139"/>
      <c r="R374" s="139"/>
      <c r="S374" s="139"/>
      <c r="T374" s="140"/>
      <c r="U374" s="13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 t="s">
        <v>202</v>
      </c>
      <c r="AF374" s="129">
        <v>0</v>
      </c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</row>
    <row r="375" spans="1:60" outlineLevel="1" x14ac:dyDescent="0.2">
      <c r="A375" s="130"/>
      <c r="B375" s="137"/>
      <c r="C375" s="169" t="s">
        <v>214</v>
      </c>
      <c r="D375" s="142"/>
      <c r="E375" s="148">
        <v>0.79423999999999995</v>
      </c>
      <c r="F375" s="151"/>
      <c r="G375" s="151"/>
      <c r="H375" s="151"/>
      <c r="I375" s="151"/>
      <c r="J375" s="151"/>
      <c r="K375" s="151"/>
      <c r="L375" s="151"/>
      <c r="M375" s="151"/>
      <c r="N375" s="139"/>
      <c r="O375" s="139"/>
      <c r="P375" s="139"/>
      <c r="Q375" s="139"/>
      <c r="R375" s="139"/>
      <c r="S375" s="139"/>
      <c r="T375" s="140"/>
      <c r="U375" s="13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 t="s">
        <v>202</v>
      </c>
      <c r="AF375" s="129">
        <v>1</v>
      </c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</row>
    <row r="376" spans="1:60" outlineLevel="1" x14ac:dyDescent="0.2">
      <c r="A376" s="130"/>
      <c r="B376" s="137"/>
      <c r="C376" s="168" t="s">
        <v>549</v>
      </c>
      <c r="D376" s="141"/>
      <c r="E376" s="147"/>
      <c r="F376" s="151"/>
      <c r="G376" s="151"/>
      <c r="H376" s="151"/>
      <c r="I376" s="151"/>
      <c r="J376" s="151"/>
      <c r="K376" s="151"/>
      <c r="L376" s="151"/>
      <c r="M376" s="151"/>
      <c r="N376" s="139"/>
      <c r="O376" s="139"/>
      <c r="P376" s="139"/>
      <c r="Q376" s="139"/>
      <c r="R376" s="139"/>
      <c r="S376" s="139"/>
      <c r="T376" s="140"/>
      <c r="U376" s="13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 t="s">
        <v>202</v>
      </c>
      <c r="AF376" s="129">
        <v>0</v>
      </c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</row>
    <row r="377" spans="1:60" outlineLevel="1" x14ac:dyDescent="0.2">
      <c r="A377" s="130"/>
      <c r="B377" s="137"/>
      <c r="C377" s="168" t="s">
        <v>550</v>
      </c>
      <c r="D377" s="141"/>
      <c r="E377" s="147">
        <v>0.432</v>
      </c>
      <c r="F377" s="151"/>
      <c r="G377" s="151"/>
      <c r="H377" s="151"/>
      <c r="I377" s="151"/>
      <c r="J377" s="151"/>
      <c r="K377" s="151"/>
      <c r="L377" s="151"/>
      <c r="M377" s="151"/>
      <c r="N377" s="139"/>
      <c r="O377" s="139"/>
      <c r="P377" s="139"/>
      <c r="Q377" s="139"/>
      <c r="R377" s="139"/>
      <c r="S377" s="139"/>
      <c r="T377" s="140"/>
      <c r="U377" s="13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 t="s">
        <v>202</v>
      </c>
      <c r="AF377" s="129">
        <v>0</v>
      </c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</row>
    <row r="378" spans="1:60" outlineLevel="1" x14ac:dyDescent="0.2">
      <c r="A378" s="130"/>
      <c r="B378" s="137"/>
      <c r="C378" s="168" t="s">
        <v>551</v>
      </c>
      <c r="D378" s="141"/>
      <c r="E378" s="147"/>
      <c r="F378" s="151"/>
      <c r="G378" s="151"/>
      <c r="H378" s="151"/>
      <c r="I378" s="151"/>
      <c r="J378" s="151"/>
      <c r="K378" s="151"/>
      <c r="L378" s="151"/>
      <c r="M378" s="151"/>
      <c r="N378" s="139"/>
      <c r="O378" s="139"/>
      <c r="P378" s="139"/>
      <c r="Q378" s="139"/>
      <c r="R378" s="139"/>
      <c r="S378" s="139"/>
      <c r="T378" s="140"/>
      <c r="U378" s="13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 t="s">
        <v>202</v>
      </c>
      <c r="AF378" s="129">
        <v>0</v>
      </c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</row>
    <row r="379" spans="1:60" outlineLevel="1" x14ac:dyDescent="0.2">
      <c r="A379" s="130"/>
      <c r="B379" s="137"/>
      <c r="C379" s="168" t="s">
        <v>552</v>
      </c>
      <c r="D379" s="141"/>
      <c r="E379" s="147">
        <v>0.14399999999999999</v>
      </c>
      <c r="F379" s="151"/>
      <c r="G379" s="151"/>
      <c r="H379" s="151"/>
      <c r="I379" s="151"/>
      <c r="J379" s="151"/>
      <c r="K379" s="151"/>
      <c r="L379" s="151"/>
      <c r="M379" s="151"/>
      <c r="N379" s="139"/>
      <c r="O379" s="139"/>
      <c r="P379" s="139"/>
      <c r="Q379" s="139"/>
      <c r="R379" s="139"/>
      <c r="S379" s="139"/>
      <c r="T379" s="140"/>
      <c r="U379" s="13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 t="s">
        <v>202</v>
      </c>
      <c r="AF379" s="129">
        <v>0</v>
      </c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</row>
    <row r="380" spans="1:60" outlineLevel="1" x14ac:dyDescent="0.2">
      <c r="A380" s="130"/>
      <c r="B380" s="137"/>
      <c r="C380" s="168" t="s">
        <v>553</v>
      </c>
      <c r="D380" s="141"/>
      <c r="E380" s="147"/>
      <c r="F380" s="151"/>
      <c r="G380" s="151"/>
      <c r="H380" s="151"/>
      <c r="I380" s="151"/>
      <c r="J380" s="151"/>
      <c r="K380" s="151"/>
      <c r="L380" s="151"/>
      <c r="M380" s="151"/>
      <c r="N380" s="139"/>
      <c r="O380" s="139"/>
      <c r="P380" s="139"/>
      <c r="Q380" s="139"/>
      <c r="R380" s="139"/>
      <c r="S380" s="139"/>
      <c r="T380" s="140"/>
      <c r="U380" s="13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 t="s">
        <v>202</v>
      </c>
      <c r="AF380" s="129">
        <v>0</v>
      </c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</row>
    <row r="381" spans="1:60" outlineLevel="1" x14ac:dyDescent="0.2">
      <c r="A381" s="130"/>
      <c r="B381" s="137"/>
      <c r="C381" s="168" t="s">
        <v>554</v>
      </c>
      <c r="D381" s="141"/>
      <c r="E381" s="147">
        <v>0.1152</v>
      </c>
      <c r="F381" s="151"/>
      <c r="G381" s="151"/>
      <c r="H381" s="151"/>
      <c r="I381" s="151"/>
      <c r="J381" s="151"/>
      <c r="K381" s="151"/>
      <c r="L381" s="151"/>
      <c r="M381" s="151"/>
      <c r="N381" s="139"/>
      <c r="O381" s="139"/>
      <c r="P381" s="139"/>
      <c r="Q381" s="139"/>
      <c r="R381" s="139"/>
      <c r="S381" s="139"/>
      <c r="T381" s="140"/>
      <c r="U381" s="13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 t="s">
        <v>202</v>
      </c>
      <c r="AF381" s="129">
        <v>0</v>
      </c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</row>
    <row r="382" spans="1:60" outlineLevel="1" x14ac:dyDescent="0.2">
      <c r="A382" s="130"/>
      <c r="B382" s="137"/>
      <c r="C382" s="169" t="s">
        <v>214</v>
      </c>
      <c r="D382" s="142"/>
      <c r="E382" s="148">
        <v>0.69120000000000004</v>
      </c>
      <c r="F382" s="151"/>
      <c r="G382" s="151"/>
      <c r="H382" s="151"/>
      <c r="I382" s="151"/>
      <c r="J382" s="151"/>
      <c r="K382" s="151"/>
      <c r="L382" s="151"/>
      <c r="M382" s="151"/>
      <c r="N382" s="139"/>
      <c r="O382" s="139"/>
      <c r="P382" s="139"/>
      <c r="Q382" s="139"/>
      <c r="R382" s="139"/>
      <c r="S382" s="139"/>
      <c r="T382" s="140"/>
      <c r="U382" s="13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 t="s">
        <v>202</v>
      </c>
      <c r="AF382" s="129">
        <v>1</v>
      </c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</row>
    <row r="383" spans="1:60" outlineLevel="1" x14ac:dyDescent="0.2">
      <c r="A383" s="130">
        <v>84</v>
      </c>
      <c r="B383" s="137" t="s">
        <v>555</v>
      </c>
      <c r="C383" s="167" t="s">
        <v>556</v>
      </c>
      <c r="D383" s="139" t="s">
        <v>199</v>
      </c>
      <c r="E383" s="146">
        <v>1.03244</v>
      </c>
      <c r="F383" s="237"/>
      <c r="G383" s="151">
        <f>F383*E383</f>
        <v>0</v>
      </c>
      <c r="H383" s="151">
        <v>12000</v>
      </c>
      <c r="I383" s="151">
        <f>ROUND(E383*H383,2)</f>
        <v>12389.28</v>
      </c>
      <c r="J383" s="151">
        <v>0</v>
      </c>
      <c r="K383" s="151">
        <f>ROUND(E383*J383,2)</f>
        <v>0</v>
      </c>
      <c r="L383" s="151">
        <v>21</v>
      </c>
      <c r="M383" s="151">
        <f>G383*(1+L383/100)</f>
        <v>0</v>
      </c>
      <c r="N383" s="139">
        <v>0.55000000000000004</v>
      </c>
      <c r="O383" s="139">
        <f>ROUND(E383*N383,5)</f>
        <v>0.56784000000000001</v>
      </c>
      <c r="P383" s="139">
        <v>0</v>
      </c>
      <c r="Q383" s="139">
        <f>ROUND(E383*P383,5)</f>
        <v>0</v>
      </c>
      <c r="R383" s="139"/>
      <c r="S383" s="139"/>
      <c r="T383" s="140">
        <v>0</v>
      </c>
      <c r="U383" s="139">
        <f>ROUND(E383*T383,2)</f>
        <v>0</v>
      </c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 t="s">
        <v>286</v>
      </c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</row>
    <row r="384" spans="1:60" outlineLevel="1" x14ac:dyDescent="0.2">
      <c r="A384" s="130"/>
      <c r="B384" s="137"/>
      <c r="C384" s="168" t="s">
        <v>557</v>
      </c>
      <c r="D384" s="141"/>
      <c r="E384" s="147"/>
      <c r="F384" s="151"/>
      <c r="G384" s="151"/>
      <c r="H384" s="151"/>
      <c r="I384" s="151"/>
      <c r="J384" s="151"/>
      <c r="K384" s="151"/>
      <c r="L384" s="151"/>
      <c r="M384" s="151"/>
      <c r="N384" s="139"/>
      <c r="O384" s="139"/>
      <c r="P384" s="139"/>
      <c r="Q384" s="139"/>
      <c r="R384" s="139"/>
      <c r="S384" s="139"/>
      <c r="T384" s="140"/>
      <c r="U384" s="13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 t="s">
        <v>202</v>
      </c>
      <c r="AF384" s="129">
        <v>0</v>
      </c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</row>
    <row r="385" spans="1:60" outlineLevel="1" x14ac:dyDescent="0.2">
      <c r="A385" s="130"/>
      <c r="B385" s="137"/>
      <c r="C385" s="168" t="s">
        <v>519</v>
      </c>
      <c r="D385" s="141"/>
      <c r="E385" s="147">
        <v>0.1008</v>
      </c>
      <c r="F385" s="151"/>
      <c r="G385" s="151"/>
      <c r="H385" s="151"/>
      <c r="I385" s="151"/>
      <c r="J385" s="151"/>
      <c r="K385" s="151"/>
      <c r="L385" s="151"/>
      <c r="M385" s="151"/>
      <c r="N385" s="139"/>
      <c r="O385" s="139"/>
      <c r="P385" s="139"/>
      <c r="Q385" s="139"/>
      <c r="R385" s="139"/>
      <c r="S385" s="139"/>
      <c r="T385" s="140"/>
      <c r="U385" s="13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 t="s">
        <v>202</v>
      </c>
      <c r="AF385" s="129">
        <v>0</v>
      </c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</row>
    <row r="386" spans="1:60" outlineLevel="1" x14ac:dyDescent="0.2">
      <c r="A386" s="130"/>
      <c r="B386" s="137"/>
      <c r="C386" s="168" t="s">
        <v>520</v>
      </c>
      <c r="D386" s="141"/>
      <c r="E386" s="147">
        <v>8.6400000000000005E-2</v>
      </c>
      <c r="F386" s="151"/>
      <c r="G386" s="151"/>
      <c r="H386" s="151"/>
      <c r="I386" s="151"/>
      <c r="J386" s="151"/>
      <c r="K386" s="151"/>
      <c r="L386" s="151"/>
      <c r="M386" s="151"/>
      <c r="N386" s="139"/>
      <c r="O386" s="139"/>
      <c r="P386" s="139"/>
      <c r="Q386" s="139"/>
      <c r="R386" s="139"/>
      <c r="S386" s="139"/>
      <c r="T386" s="140"/>
      <c r="U386" s="13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 t="s">
        <v>202</v>
      </c>
      <c r="AF386" s="129">
        <v>0</v>
      </c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</row>
    <row r="387" spans="1:60" outlineLevel="1" x14ac:dyDescent="0.2">
      <c r="A387" s="130"/>
      <c r="B387" s="137"/>
      <c r="C387" s="168" t="s">
        <v>521</v>
      </c>
      <c r="D387" s="141"/>
      <c r="E387" s="147">
        <v>9.6000000000000002E-2</v>
      </c>
      <c r="F387" s="151"/>
      <c r="G387" s="151"/>
      <c r="H387" s="151"/>
      <c r="I387" s="151"/>
      <c r="J387" s="151"/>
      <c r="K387" s="151"/>
      <c r="L387" s="151"/>
      <c r="M387" s="151"/>
      <c r="N387" s="139"/>
      <c r="O387" s="139"/>
      <c r="P387" s="139"/>
      <c r="Q387" s="139"/>
      <c r="R387" s="139"/>
      <c r="S387" s="139"/>
      <c r="T387" s="140"/>
      <c r="U387" s="13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 t="s">
        <v>202</v>
      </c>
      <c r="AF387" s="129">
        <v>0</v>
      </c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</row>
    <row r="388" spans="1:60" outlineLevel="1" x14ac:dyDescent="0.2">
      <c r="A388" s="130"/>
      <c r="B388" s="137"/>
      <c r="C388" s="168" t="s">
        <v>522</v>
      </c>
      <c r="D388" s="141"/>
      <c r="E388" s="147">
        <v>4.8000000000000001E-2</v>
      </c>
      <c r="F388" s="151"/>
      <c r="G388" s="151"/>
      <c r="H388" s="151"/>
      <c r="I388" s="151"/>
      <c r="J388" s="151"/>
      <c r="K388" s="151"/>
      <c r="L388" s="151"/>
      <c r="M388" s="151"/>
      <c r="N388" s="139"/>
      <c r="O388" s="139"/>
      <c r="P388" s="139"/>
      <c r="Q388" s="139"/>
      <c r="R388" s="139"/>
      <c r="S388" s="139"/>
      <c r="T388" s="140"/>
      <c r="U388" s="13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 t="s">
        <v>202</v>
      </c>
      <c r="AF388" s="129">
        <v>0</v>
      </c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</row>
    <row r="389" spans="1:60" outlineLevel="1" x14ac:dyDescent="0.2">
      <c r="A389" s="130"/>
      <c r="B389" s="137"/>
      <c r="C389" s="168" t="s">
        <v>523</v>
      </c>
      <c r="D389" s="141"/>
      <c r="E389" s="147">
        <v>2.8799999999999999E-2</v>
      </c>
      <c r="F389" s="151"/>
      <c r="G389" s="151"/>
      <c r="H389" s="151"/>
      <c r="I389" s="151"/>
      <c r="J389" s="151"/>
      <c r="K389" s="151"/>
      <c r="L389" s="151"/>
      <c r="M389" s="151"/>
      <c r="N389" s="139"/>
      <c r="O389" s="139"/>
      <c r="P389" s="139"/>
      <c r="Q389" s="139"/>
      <c r="R389" s="139"/>
      <c r="S389" s="139"/>
      <c r="T389" s="140"/>
      <c r="U389" s="13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 t="s">
        <v>202</v>
      </c>
      <c r="AF389" s="129">
        <v>0</v>
      </c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</row>
    <row r="390" spans="1:60" outlineLevel="1" x14ac:dyDescent="0.2">
      <c r="A390" s="130"/>
      <c r="B390" s="137"/>
      <c r="C390" s="168" t="s">
        <v>524</v>
      </c>
      <c r="D390" s="141"/>
      <c r="E390" s="147">
        <v>6.7199999999999996E-2</v>
      </c>
      <c r="F390" s="151"/>
      <c r="G390" s="151"/>
      <c r="H390" s="151"/>
      <c r="I390" s="151"/>
      <c r="J390" s="151"/>
      <c r="K390" s="151"/>
      <c r="L390" s="151"/>
      <c r="M390" s="151"/>
      <c r="N390" s="139"/>
      <c r="O390" s="139"/>
      <c r="P390" s="139"/>
      <c r="Q390" s="139"/>
      <c r="R390" s="139"/>
      <c r="S390" s="139"/>
      <c r="T390" s="140"/>
      <c r="U390" s="13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 t="s">
        <v>202</v>
      </c>
      <c r="AF390" s="129">
        <v>0</v>
      </c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</row>
    <row r="391" spans="1:60" outlineLevel="1" x14ac:dyDescent="0.2">
      <c r="A391" s="130"/>
      <c r="B391" s="137"/>
      <c r="C391" s="168" t="s">
        <v>525</v>
      </c>
      <c r="D391" s="141"/>
      <c r="E391" s="147">
        <v>8.6400000000000005E-2</v>
      </c>
      <c r="F391" s="151"/>
      <c r="G391" s="151"/>
      <c r="H391" s="151"/>
      <c r="I391" s="151"/>
      <c r="J391" s="151"/>
      <c r="K391" s="151"/>
      <c r="L391" s="151"/>
      <c r="M391" s="151"/>
      <c r="N391" s="139"/>
      <c r="O391" s="139"/>
      <c r="P391" s="139"/>
      <c r="Q391" s="139"/>
      <c r="R391" s="139"/>
      <c r="S391" s="139"/>
      <c r="T391" s="140"/>
      <c r="U391" s="13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 t="s">
        <v>202</v>
      </c>
      <c r="AF391" s="129">
        <v>0</v>
      </c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</row>
    <row r="392" spans="1:60" outlineLevel="1" x14ac:dyDescent="0.2">
      <c r="A392" s="130"/>
      <c r="B392" s="137"/>
      <c r="C392" s="168" t="s">
        <v>526</v>
      </c>
      <c r="D392" s="141"/>
      <c r="E392" s="147">
        <v>7.6799999999999993E-2</v>
      </c>
      <c r="F392" s="151"/>
      <c r="G392" s="151"/>
      <c r="H392" s="151"/>
      <c r="I392" s="151"/>
      <c r="J392" s="151"/>
      <c r="K392" s="151"/>
      <c r="L392" s="151"/>
      <c r="M392" s="151"/>
      <c r="N392" s="139"/>
      <c r="O392" s="139"/>
      <c r="P392" s="139"/>
      <c r="Q392" s="139"/>
      <c r="R392" s="139"/>
      <c r="S392" s="139"/>
      <c r="T392" s="140"/>
      <c r="U392" s="13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 t="s">
        <v>202</v>
      </c>
      <c r="AF392" s="129">
        <v>0</v>
      </c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</row>
    <row r="393" spans="1:60" outlineLevel="1" x14ac:dyDescent="0.2">
      <c r="A393" s="130"/>
      <c r="B393" s="137"/>
      <c r="C393" s="168" t="s">
        <v>527</v>
      </c>
      <c r="D393" s="141"/>
      <c r="E393" s="147">
        <v>3.5839999999999997E-2</v>
      </c>
      <c r="F393" s="151"/>
      <c r="G393" s="151"/>
      <c r="H393" s="151"/>
      <c r="I393" s="151"/>
      <c r="J393" s="151"/>
      <c r="K393" s="151"/>
      <c r="L393" s="151"/>
      <c r="M393" s="151"/>
      <c r="N393" s="139"/>
      <c r="O393" s="139"/>
      <c r="P393" s="139"/>
      <c r="Q393" s="139"/>
      <c r="R393" s="139"/>
      <c r="S393" s="139"/>
      <c r="T393" s="140"/>
      <c r="U393" s="13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 t="s">
        <v>202</v>
      </c>
      <c r="AF393" s="129">
        <v>0</v>
      </c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</row>
    <row r="394" spans="1:60" outlineLevel="1" x14ac:dyDescent="0.2">
      <c r="A394" s="130"/>
      <c r="B394" s="137"/>
      <c r="C394" s="168" t="s">
        <v>528</v>
      </c>
      <c r="D394" s="141"/>
      <c r="E394" s="147">
        <v>0.16800000000000001</v>
      </c>
      <c r="F394" s="151"/>
      <c r="G394" s="151"/>
      <c r="H394" s="151"/>
      <c r="I394" s="151"/>
      <c r="J394" s="151"/>
      <c r="K394" s="151"/>
      <c r="L394" s="151"/>
      <c r="M394" s="151"/>
      <c r="N394" s="139"/>
      <c r="O394" s="139"/>
      <c r="P394" s="139"/>
      <c r="Q394" s="139"/>
      <c r="R394" s="139"/>
      <c r="S394" s="139"/>
      <c r="T394" s="140"/>
      <c r="U394" s="13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 t="s">
        <v>202</v>
      </c>
      <c r="AF394" s="129">
        <v>0</v>
      </c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</row>
    <row r="395" spans="1:60" outlineLevel="1" x14ac:dyDescent="0.2">
      <c r="A395" s="130"/>
      <c r="B395" s="137"/>
      <c r="C395" s="169" t="s">
        <v>214</v>
      </c>
      <c r="D395" s="142"/>
      <c r="E395" s="148">
        <v>0.79423999999999995</v>
      </c>
      <c r="F395" s="151"/>
      <c r="G395" s="151"/>
      <c r="H395" s="151"/>
      <c r="I395" s="151"/>
      <c r="J395" s="151"/>
      <c r="K395" s="151"/>
      <c r="L395" s="151"/>
      <c r="M395" s="151"/>
      <c r="N395" s="139"/>
      <c r="O395" s="139"/>
      <c r="P395" s="139"/>
      <c r="Q395" s="139"/>
      <c r="R395" s="139"/>
      <c r="S395" s="139"/>
      <c r="T395" s="140"/>
      <c r="U395" s="13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 t="s">
        <v>202</v>
      </c>
      <c r="AF395" s="129">
        <v>1</v>
      </c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</row>
    <row r="396" spans="1:60" outlineLevel="1" x14ac:dyDescent="0.2">
      <c r="A396" s="130"/>
      <c r="B396" s="137"/>
      <c r="C396" s="168" t="s">
        <v>558</v>
      </c>
      <c r="D396" s="141"/>
      <c r="E396" s="147">
        <v>0.2382</v>
      </c>
      <c r="F396" s="151"/>
      <c r="G396" s="151"/>
      <c r="H396" s="151"/>
      <c r="I396" s="151"/>
      <c r="J396" s="151"/>
      <c r="K396" s="151"/>
      <c r="L396" s="151"/>
      <c r="M396" s="151"/>
      <c r="N396" s="139"/>
      <c r="O396" s="139"/>
      <c r="P396" s="139"/>
      <c r="Q396" s="139"/>
      <c r="R396" s="139"/>
      <c r="S396" s="139"/>
      <c r="T396" s="140"/>
      <c r="U396" s="13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 t="s">
        <v>202</v>
      </c>
      <c r="AF396" s="129">
        <v>0</v>
      </c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</row>
    <row r="397" spans="1:60" outlineLevel="1" x14ac:dyDescent="0.2">
      <c r="A397" s="130">
        <v>85</v>
      </c>
      <c r="B397" s="137" t="s">
        <v>559</v>
      </c>
      <c r="C397" s="167" t="s">
        <v>560</v>
      </c>
      <c r="D397" s="139" t="s">
        <v>199</v>
      </c>
      <c r="E397" s="146">
        <v>0.62924999999999998</v>
      </c>
      <c r="F397" s="237"/>
      <c r="G397" s="151">
        <f>F397*E397</f>
        <v>0</v>
      </c>
      <c r="H397" s="151">
        <v>0</v>
      </c>
      <c r="I397" s="151">
        <f>ROUND(E397*H397,2)</f>
        <v>0</v>
      </c>
      <c r="J397" s="151">
        <v>12000</v>
      </c>
      <c r="K397" s="151">
        <f>ROUND(E397*J397,2)</f>
        <v>7551</v>
      </c>
      <c r="L397" s="151">
        <v>21</v>
      </c>
      <c r="M397" s="151">
        <f>G397*(1+L397/100)</f>
        <v>0</v>
      </c>
      <c r="N397" s="139">
        <v>0.55000000000000004</v>
      </c>
      <c r="O397" s="139">
        <f>ROUND(E397*N397,5)</f>
        <v>0.34609000000000001</v>
      </c>
      <c r="P397" s="139">
        <v>0</v>
      </c>
      <c r="Q397" s="139">
        <f>ROUND(E397*P397,5)</f>
        <v>0</v>
      </c>
      <c r="R397" s="139"/>
      <c r="S397" s="139"/>
      <c r="T397" s="140">
        <v>0</v>
      </c>
      <c r="U397" s="139">
        <f>ROUND(E397*T397,2)</f>
        <v>0</v>
      </c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 t="s">
        <v>200</v>
      </c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</row>
    <row r="398" spans="1:60" outlineLevel="1" x14ac:dyDescent="0.2">
      <c r="A398" s="130"/>
      <c r="B398" s="137"/>
      <c r="C398" s="168" t="s">
        <v>561</v>
      </c>
      <c r="D398" s="141"/>
      <c r="E398" s="147"/>
      <c r="F398" s="151"/>
      <c r="G398" s="151"/>
      <c r="H398" s="151"/>
      <c r="I398" s="151"/>
      <c r="J398" s="151"/>
      <c r="K398" s="151"/>
      <c r="L398" s="151"/>
      <c r="M398" s="151"/>
      <c r="N398" s="139"/>
      <c r="O398" s="139"/>
      <c r="P398" s="139"/>
      <c r="Q398" s="139"/>
      <c r="R398" s="139"/>
      <c r="S398" s="139"/>
      <c r="T398" s="140"/>
      <c r="U398" s="13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 t="s">
        <v>202</v>
      </c>
      <c r="AF398" s="129">
        <v>0</v>
      </c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</row>
    <row r="399" spans="1:60" outlineLevel="1" x14ac:dyDescent="0.2">
      <c r="A399" s="130"/>
      <c r="B399" s="137"/>
      <c r="C399" s="168" t="s">
        <v>549</v>
      </c>
      <c r="D399" s="141"/>
      <c r="E399" s="147"/>
      <c r="F399" s="151"/>
      <c r="G399" s="151"/>
      <c r="H399" s="151"/>
      <c r="I399" s="151"/>
      <c r="J399" s="151"/>
      <c r="K399" s="151"/>
      <c r="L399" s="151"/>
      <c r="M399" s="151"/>
      <c r="N399" s="139"/>
      <c r="O399" s="139"/>
      <c r="P399" s="139"/>
      <c r="Q399" s="139"/>
      <c r="R399" s="139"/>
      <c r="S399" s="139"/>
      <c r="T399" s="140"/>
      <c r="U399" s="13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 t="s">
        <v>202</v>
      </c>
      <c r="AF399" s="129">
        <v>0</v>
      </c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</row>
    <row r="400" spans="1:60" outlineLevel="1" x14ac:dyDescent="0.2">
      <c r="A400" s="130"/>
      <c r="B400" s="137"/>
      <c r="C400" s="168" t="s">
        <v>550</v>
      </c>
      <c r="D400" s="141"/>
      <c r="E400" s="147">
        <v>0.432</v>
      </c>
      <c r="F400" s="151"/>
      <c r="G400" s="151"/>
      <c r="H400" s="151"/>
      <c r="I400" s="151"/>
      <c r="J400" s="151"/>
      <c r="K400" s="151"/>
      <c r="L400" s="151"/>
      <c r="M400" s="151"/>
      <c r="N400" s="139"/>
      <c r="O400" s="139"/>
      <c r="P400" s="139"/>
      <c r="Q400" s="139"/>
      <c r="R400" s="139"/>
      <c r="S400" s="139"/>
      <c r="T400" s="140"/>
      <c r="U400" s="13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 t="s">
        <v>202</v>
      </c>
      <c r="AF400" s="129">
        <v>0</v>
      </c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</row>
    <row r="401" spans="1:60" outlineLevel="1" x14ac:dyDescent="0.2">
      <c r="A401" s="130"/>
      <c r="B401" s="137"/>
      <c r="C401" s="168" t="s">
        <v>553</v>
      </c>
      <c r="D401" s="141"/>
      <c r="E401" s="147"/>
      <c r="F401" s="151"/>
      <c r="G401" s="151"/>
      <c r="H401" s="151"/>
      <c r="I401" s="151"/>
      <c r="J401" s="151"/>
      <c r="K401" s="151"/>
      <c r="L401" s="151"/>
      <c r="M401" s="151"/>
      <c r="N401" s="139"/>
      <c r="O401" s="139"/>
      <c r="P401" s="139"/>
      <c r="Q401" s="139"/>
      <c r="R401" s="139"/>
      <c r="S401" s="139"/>
      <c r="T401" s="140"/>
      <c r="U401" s="13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 t="s">
        <v>202</v>
      </c>
      <c r="AF401" s="129">
        <v>0</v>
      </c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</row>
    <row r="402" spans="1:60" outlineLevel="1" x14ac:dyDescent="0.2">
      <c r="A402" s="130"/>
      <c r="B402" s="137"/>
      <c r="C402" s="168" t="s">
        <v>554</v>
      </c>
      <c r="D402" s="141"/>
      <c r="E402" s="147">
        <v>0.1152</v>
      </c>
      <c r="F402" s="151"/>
      <c r="G402" s="151"/>
      <c r="H402" s="151"/>
      <c r="I402" s="151"/>
      <c r="J402" s="151"/>
      <c r="K402" s="151"/>
      <c r="L402" s="151"/>
      <c r="M402" s="151"/>
      <c r="N402" s="139"/>
      <c r="O402" s="139"/>
      <c r="P402" s="139"/>
      <c r="Q402" s="139"/>
      <c r="R402" s="139"/>
      <c r="S402" s="139"/>
      <c r="T402" s="140"/>
      <c r="U402" s="13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 t="s">
        <v>202</v>
      </c>
      <c r="AF402" s="129">
        <v>0</v>
      </c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</row>
    <row r="403" spans="1:60" outlineLevel="1" x14ac:dyDescent="0.2">
      <c r="A403" s="130"/>
      <c r="B403" s="137"/>
      <c r="C403" s="169" t="s">
        <v>214</v>
      </c>
      <c r="D403" s="142"/>
      <c r="E403" s="148">
        <v>0.54720000000000002</v>
      </c>
      <c r="F403" s="151"/>
      <c r="G403" s="151"/>
      <c r="H403" s="151"/>
      <c r="I403" s="151"/>
      <c r="J403" s="151"/>
      <c r="K403" s="151"/>
      <c r="L403" s="151"/>
      <c r="M403" s="151"/>
      <c r="N403" s="139"/>
      <c r="O403" s="139"/>
      <c r="P403" s="139"/>
      <c r="Q403" s="139"/>
      <c r="R403" s="139"/>
      <c r="S403" s="139"/>
      <c r="T403" s="140"/>
      <c r="U403" s="13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 t="s">
        <v>202</v>
      </c>
      <c r="AF403" s="129">
        <v>1</v>
      </c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</row>
    <row r="404" spans="1:60" outlineLevel="1" x14ac:dyDescent="0.2">
      <c r="A404" s="130"/>
      <c r="B404" s="137"/>
      <c r="C404" s="168" t="s">
        <v>562</v>
      </c>
      <c r="D404" s="141"/>
      <c r="E404" s="147">
        <v>8.2049999999999998E-2</v>
      </c>
      <c r="F404" s="151"/>
      <c r="G404" s="151"/>
      <c r="H404" s="151"/>
      <c r="I404" s="151"/>
      <c r="J404" s="151"/>
      <c r="K404" s="151"/>
      <c r="L404" s="151"/>
      <c r="M404" s="151"/>
      <c r="N404" s="139"/>
      <c r="O404" s="139"/>
      <c r="P404" s="139"/>
      <c r="Q404" s="139"/>
      <c r="R404" s="139"/>
      <c r="S404" s="139"/>
      <c r="T404" s="140"/>
      <c r="U404" s="13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 t="s">
        <v>202</v>
      </c>
      <c r="AF404" s="129">
        <v>0</v>
      </c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</row>
    <row r="405" spans="1:60" outlineLevel="1" x14ac:dyDescent="0.2">
      <c r="A405" s="130">
        <v>86</v>
      </c>
      <c r="B405" s="137" t="s">
        <v>563</v>
      </c>
      <c r="C405" s="167" t="s">
        <v>564</v>
      </c>
      <c r="D405" s="139" t="s">
        <v>199</v>
      </c>
      <c r="E405" s="146">
        <v>0.1656</v>
      </c>
      <c r="F405" s="237"/>
      <c r="G405" s="151">
        <f>F405*E405</f>
        <v>0</v>
      </c>
      <c r="H405" s="151">
        <v>0</v>
      </c>
      <c r="I405" s="151">
        <f>ROUND(E405*H405,2)</f>
        <v>0</v>
      </c>
      <c r="J405" s="151">
        <v>24000</v>
      </c>
      <c r="K405" s="151">
        <f>ROUND(E405*J405,2)</f>
        <v>3974.4</v>
      </c>
      <c r="L405" s="151">
        <v>21</v>
      </c>
      <c r="M405" s="151">
        <f>G405*(1+L405/100)</f>
        <v>0</v>
      </c>
      <c r="N405" s="139">
        <v>0.55000000000000004</v>
      </c>
      <c r="O405" s="139">
        <f>ROUND(E405*N405,5)</f>
        <v>9.1079999999999994E-2</v>
      </c>
      <c r="P405" s="139">
        <v>0</v>
      </c>
      <c r="Q405" s="139">
        <f>ROUND(E405*P405,5)</f>
        <v>0</v>
      </c>
      <c r="R405" s="139"/>
      <c r="S405" s="139"/>
      <c r="T405" s="140">
        <v>0</v>
      </c>
      <c r="U405" s="139">
        <f>ROUND(E405*T405,2)</f>
        <v>0</v>
      </c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 t="s">
        <v>200</v>
      </c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</row>
    <row r="406" spans="1:60" outlineLevel="1" x14ac:dyDescent="0.2">
      <c r="A406" s="130"/>
      <c r="B406" s="137"/>
      <c r="C406" s="168" t="s">
        <v>565</v>
      </c>
      <c r="D406" s="141"/>
      <c r="E406" s="147"/>
      <c r="F406" s="151"/>
      <c r="G406" s="151"/>
      <c r="H406" s="151"/>
      <c r="I406" s="151"/>
      <c r="J406" s="151"/>
      <c r="K406" s="151"/>
      <c r="L406" s="151"/>
      <c r="M406" s="151"/>
      <c r="N406" s="139"/>
      <c r="O406" s="139"/>
      <c r="P406" s="139"/>
      <c r="Q406" s="139"/>
      <c r="R406" s="139"/>
      <c r="S406" s="139"/>
      <c r="T406" s="140"/>
      <c r="U406" s="13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 t="s">
        <v>202</v>
      </c>
      <c r="AF406" s="129">
        <v>0</v>
      </c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</row>
    <row r="407" spans="1:60" outlineLevel="1" x14ac:dyDescent="0.2">
      <c r="A407" s="130"/>
      <c r="B407" s="137"/>
      <c r="C407" s="168" t="s">
        <v>552</v>
      </c>
      <c r="D407" s="141"/>
      <c r="E407" s="147">
        <v>0.14399999999999999</v>
      </c>
      <c r="F407" s="151"/>
      <c r="G407" s="151"/>
      <c r="H407" s="151"/>
      <c r="I407" s="151"/>
      <c r="J407" s="151"/>
      <c r="K407" s="151"/>
      <c r="L407" s="151"/>
      <c r="M407" s="151"/>
      <c r="N407" s="139"/>
      <c r="O407" s="139"/>
      <c r="P407" s="139"/>
      <c r="Q407" s="139"/>
      <c r="R407" s="139"/>
      <c r="S407" s="139"/>
      <c r="T407" s="140"/>
      <c r="U407" s="13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 t="s">
        <v>202</v>
      </c>
      <c r="AF407" s="129">
        <v>0</v>
      </c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</row>
    <row r="408" spans="1:60" outlineLevel="1" x14ac:dyDescent="0.2">
      <c r="A408" s="130"/>
      <c r="B408" s="137"/>
      <c r="C408" s="168" t="s">
        <v>566</v>
      </c>
      <c r="D408" s="141"/>
      <c r="E408" s="147">
        <v>2.1600000000000001E-2</v>
      </c>
      <c r="F408" s="151"/>
      <c r="G408" s="151"/>
      <c r="H408" s="151"/>
      <c r="I408" s="151"/>
      <c r="J408" s="151"/>
      <c r="K408" s="151"/>
      <c r="L408" s="151"/>
      <c r="M408" s="151"/>
      <c r="N408" s="139"/>
      <c r="O408" s="139"/>
      <c r="P408" s="139"/>
      <c r="Q408" s="139"/>
      <c r="R408" s="139"/>
      <c r="S408" s="139"/>
      <c r="T408" s="140"/>
      <c r="U408" s="13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 t="s">
        <v>202</v>
      </c>
      <c r="AF408" s="129">
        <v>0</v>
      </c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</row>
    <row r="409" spans="1:60" ht="22.5" outlineLevel="1" x14ac:dyDescent="0.2">
      <c r="A409" s="130">
        <v>87</v>
      </c>
      <c r="B409" s="137" t="s">
        <v>567</v>
      </c>
      <c r="C409" s="167" t="s">
        <v>568</v>
      </c>
      <c r="D409" s="139" t="s">
        <v>285</v>
      </c>
      <c r="E409" s="146">
        <v>1.1180000000000001</v>
      </c>
      <c r="F409" s="237"/>
      <c r="G409" s="151">
        <f>F409*E409</f>
        <v>0</v>
      </c>
      <c r="H409" s="151">
        <v>0</v>
      </c>
      <c r="I409" s="151">
        <f>ROUND(E409*H409,2)</f>
        <v>0</v>
      </c>
      <c r="J409" s="151">
        <v>1625</v>
      </c>
      <c r="K409" s="151">
        <f>ROUND(E409*J409,2)</f>
        <v>1816.75</v>
      </c>
      <c r="L409" s="151">
        <v>21</v>
      </c>
      <c r="M409" s="151">
        <f>G409*(1+L409/100)</f>
        <v>0</v>
      </c>
      <c r="N409" s="139">
        <v>0</v>
      </c>
      <c r="O409" s="139">
        <f>ROUND(E409*N409,5)</f>
        <v>0</v>
      </c>
      <c r="P409" s="139">
        <v>0</v>
      </c>
      <c r="Q409" s="139">
        <f>ROUND(E409*P409,5)</f>
        <v>0</v>
      </c>
      <c r="R409" s="139"/>
      <c r="S409" s="139"/>
      <c r="T409" s="140">
        <v>1.7509999999999999</v>
      </c>
      <c r="U409" s="139">
        <f>ROUND(E409*T409,2)</f>
        <v>1.96</v>
      </c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 t="s">
        <v>200</v>
      </c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</row>
    <row r="410" spans="1:60" x14ac:dyDescent="0.2">
      <c r="A410" s="131" t="s">
        <v>195</v>
      </c>
      <c r="B410" s="138" t="s">
        <v>156</v>
      </c>
      <c r="C410" s="170" t="s">
        <v>157</v>
      </c>
      <c r="D410" s="143"/>
      <c r="E410" s="149"/>
      <c r="F410" s="152"/>
      <c r="G410" s="152">
        <f>SUMIF(AE411:AE442,"&lt;&gt;NOR",G411:G442)</f>
        <v>0</v>
      </c>
      <c r="H410" s="152"/>
      <c r="I410" s="152">
        <f>SUM(I411:I442)</f>
        <v>0</v>
      </c>
      <c r="J410" s="152"/>
      <c r="K410" s="152">
        <f>SUM(K411:K442)</f>
        <v>54916.71</v>
      </c>
      <c r="L410" s="152"/>
      <c r="M410" s="152">
        <f>SUM(M411:M442)</f>
        <v>0</v>
      </c>
      <c r="N410" s="143"/>
      <c r="O410" s="143">
        <f>SUM(O411:O442)</f>
        <v>0.17283999999999999</v>
      </c>
      <c r="P410" s="143"/>
      <c r="Q410" s="143">
        <f>SUM(Q411:Q442)</f>
        <v>5.04E-2</v>
      </c>
      <c r="R410" s="143"/>
      <c r="S410" s="143"/>
      <c r="T410" s="144"/>
      <c r="U410" s="143">
        <f>SUM(U411:U442)</f>
        <v>45.47</v>
      </c>
      <c r="AE410" t="s">
        <v>196</v>
      </c>
    </row>
    <row r="411" spans="1:60" ht="22.5" outlineLevel="1" x14ac:dyDescent="0.2">
      <c r="A411" s="130">
        <v>88</v>
      </c>
      <c r="B411" s="137" t="s">
        <v>569</v>
      </c>
      <c r="C411" s="167" t="s">
        <v>570</v>
      </c>
      <c r="D411" s="139" t="s">
        <v>246</v>
      </c>
      <c r="E411" s="146">
        <v>15</v>
      </c>
      <c r="F411" s="237"/>
      <c r="G411" s="151">
        <f>F411*E411</f>
        <v>0</v>
      </c>
      <c r="H411" s="151">
        <v>0</v>
      </c>
      <c r="I411" s="151">
        <f>ROUND(E411*H411,2)</f>
        <v>0</v>
      </c>
      <c r="J411" s="151">
        <v>60</v>
      </c>
      <c r="K411" s="151">
        <f>ROUND(E411*J411,2)</f>
        <v>900</v>
      </c>
      <c r="L411" s="151">
        <v>21</v>
      </c>
      <c r="M411" s="151">
        <f>G411*(1+L411/100)</f>
        <v>0</v>
      </c>
      <c r="N411" s="139">
        <v>0</v>
      </c>
      <c r="O411" s="139">
        <f>ROUND(E411*N411,5)</f>
        <v>0</v>
      </c>
      <c r="P411" s="139">
        <v>3.3600000000000001E-3</v>
      </c>
      <c r="Q411" s="139">
        <f>ROUND(E411*P411,5)</f>
        <v>5.04E-2</v>
      </c>
      <c r="R411" s="139"/>
      <c r="S411" s="139"/>
      <c r="T411" s="140">
        <v>7.9350000000000004E-2</v>
      </c>
      <c r="U411" s="139">
        <f>ROUND(E411*T411,2)</f>
        <v>1.19</v>
      </c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 t="s">
        <v>200</v>
      </c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</row>
    <row r="412" spans="1:60" outlineLevel="1" x14ac:dyDescent="0.2">
      <c r="A412" s="130"/>
      <c r="B412" s="137"/>
      <c r="C412" s="168" t="s">
        <v>571</v>
      </c>
      <c r="D412" s="141"/>
      <c r="E412" s="147">
        <v>15</v>
      </c>
      <c r="F412" s="151"/>
      <c r="G412" s="151"/>
      <c r="H412" s="151"/>
      <c r="I412" s="151"/>
      <c r="J412" s="151"/>
      <c r="K412" s="151"/>
      <c r="L412" s="151"/>
      <c r="M412" s="151"/>
      <c r="N412" s="139"/>
      <c r="O412" s="139"/>
      <c r="P412" s="139"/>
      <c r="Q412" s="139"/>
      <c r="R412" s="139"/>
      <c r="S412" s="139"/>
      <c r="T412" s="140"/>
      <c r="U412" s="13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 t="s">
        <v>202</v>
      </c>
      <c r="AF412" s="129">
        <v>0</v>
      </c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</row>
    <row r="413" spans="1:60" ht="22.5" outlineLevel="1" x14ac:dyDescent="0.2">
      <c r="A413" s="130">
        <v>89</v>
      </c>
      <c r="B413" s="137" t="s">
        <v>572</v>
      </c>
      <c r="C413" s="167" t="s">
        <v>573</v>
      </c>
      <c r="D413" s="139" t="s">
        <v>246</v>
      </c>
      <c r="E413" s="146">
        <v>15</v>
      </c>
      <c r="F413" s="237"/>
      <c r="G413" s="151">
        <f>F413*E413</f>
        <v>0</v>
      </c>
      <c r="H413" s="151">
        <v>0</v>
      </c>
      <c r="I413" s="151">
        <f>ROUND(E413*H413,2)</f>
        <v>0</v>
      </c>
      <c r="J413" s="151">
        <v>684</v>
      </c>
      <c r="K413" s="151">
        <f>ROUND(E413*J413,2)</f>
        <v>10260</v>
      </c>
      <c r="L413" s="151">
        <v>21</v>
      </c>
      <c r="M413" s="151">
        <f>G413*(1+L413/100)</f>
        <v>0</v>
      </c>
      <c r="N413" s="139">
        <v>2.8999999999999998E-3</v>
      </c>
      <c r="O413" s="139">
        <f>ROUND(E413*N413,5)</f>
        <v>4.3499999999999997E-2</v>
      </c>
      <c r="P413" s="139">
        <v>0</v>
      </c>
      <c r="Q413" s="139">
        <f>ROUND(E413*P413,5)</f>
        <v>0</v>
      </c>
      <c r="R413" s="139"/>
      <c r="S413" s="139"/>
      <c r="T413" s="140">
        <v>0.64258000000000004</v>
      </c>
      <c r="U413" s="139">
        <f>ROUND(E413*T413,2)</f>
        <v>9.64</v>
      </c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 t="s">
        <v>200</v>
      </c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</row>
    <row r="414" spans="1:60" outlineLevel="1" x14ac:dyDescent="0.2">
      <c r="A414" s="130"/>
      <c r="B414" s="137"/>
      <c r="C414" s="219" t="s">
        <v>574</v>
      </c>
      <c r="D414" s="220"/>
      <c r="E414" s="221"/>
      <c r="F414" s="222"/>
      <c r="G414" s="223"/>
      <c r="H414" s="151"/>
      <c r="I414" s="151"/>
      <c r="J414" s="151"/>
      <c r="K414" s="151"/>
      <c r="L414" s="151"/>
      <c r="M414" s="151"/>
      <c r="N414" s="139"/>
      <c r="O414" s="139"/>
      <c r="P414" s="139"/>
      <c r="Q414" s="139"/>
      <c r="R414" s="139"/>
      <c r="S414" s="139"/>
      <c r="T414" s="140"/>
      <c r="U414" s="13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 t="s">
        <v>248</v>
      </c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32" t="str">
        <f>C414</f>
        <v>včetně háků, čel, rohů, rovných hrdel, dilatací a ostatních komponentů</v>
      </c>
      <c r="BB414" s="129"/>
      <c r="BC414" s="129"/>
      <c r="BD414" s="129"/>
      <c r="BE414" s="129"/>
      <c r="BF414" s="129"/>
      <c r="BG414" s="129"/>
      <c r="BH414" s="129"/>
    </row>
    <row r="415" spans="1:60" outlineLevel="1" x14ac:dyDescent="0.2">
      <c r="A415" s="130"/>
      <c r="B415" s="137"/>
      <c r="C415" s="171" t="s">
        <v>251</v>
      </c>
      <c r="D415" s="145"/>
      <c r="E415" s="150"/>
      <c r="F415" s="153"/>
      <c r="G415" s="153"/>
      <c r="H415" s="151"/>
      <c r="I415" s="151"/>
      <c r="J415" s="151"/>
      <c r="K415" s="151"/>
      <c r="L415" s="151"/>
      <c r="M415" s="151"/>
      <c r="N415" s="139"/>
      <c r="O415" s="139"/>
      <c r="P415" s="139"/>
      <c r="Q415" s="139"/>
      <c r="R415" s="139"/>
      <c r="S415" s="139"/>
      <c r="T415" s="140"/>
      <c r="U415" s="13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 t="s">
        <v>248</v>
      </c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</row>
    <row r="416" spans="1:60" outlineLevel="1" x14ac:dyDescent="0.2">
      <c r="A416" s="130"/>
      <c r="B416" s="137"/>
      <c r="C416" s="219" t="s">
        <v>575</v>
      </c>
      <c r="D416" s="220"/>
      <c r="E416" s="221"/>
      <c r="F416" s="222"/>
      <c r="G416" s="223"/>
      <c r="H416" s="151"/>
      <c r="I416" s="151"/>
      <c r="J416" s="151"/>
      <c r="K416" s="151"/>
      <c r="L416" s="151"/>
      <c r="M416" s="151"/>
      <c r="N416" s="139"/>
      <c r="O416" s="139"/>
      <c r="P416" s="139"/>
      <c r="Q416" s="139"/>
      <c r="R416" s="139"/>
      <c r="S416" s="139"/>
      <c r="T416" s="140"/>
      <c r="U416" s="13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 t="s">
        <v>248</v>
      </c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32" t="str">
        <f>C416</f>
        <v>mtž+dod = montáž+dodávka</v>
      </c>
      <c r="BB416" s="129"/>
      <c r="BC416" s="129"/>
      <c r="BD416" s="129"/>
      <c r="BE416" s="129"/>
      <c r="BF416" s="129"/>
      <c r="BG416" s="129"/>
      <c r="BH416" s="129"/>
    </row>
    <row r="417" spans="1:60" outlineLevel="1" x14ac:dyDescent="0.2">
      <c r="A417" s="130"/>
      <c r="B417" s="137"/>
      <c r="C417" s="168" t="s">
        <v>576</v>
      </c>
      <c r="D417" s="141"/>
      <c r="E417" s="147">
        <v>15</v>
      </c>
      <c r="F417" s="151"/>
      <c r="G417" s="151"/>
      <c r="H417" s="151"/>
      <c r="I417" s="151"/>
      <c r="J417" s="151"/>
      <c r="K417" s="151"/>
      <c r="L417" s="151"/>
      <c r="M417" s="151"/>
      <c r="N417" s="139"/>
      <c r="O417" s="139"/>
      <c r="P417" s="139"/>
      <c r="Q417" s="139"/>
      <c r="R417" s="139"/>
      <c r="S417" s="139"/>
      <c r="T417" s="140"/>
      <c r="U417" s="13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 t="s">
        <v>202</v>
      </c>
      <c r="AF417" s="129">
        <v>0</v>
      </c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</row>
    <row r="418" spans="1:60" ht="22.5" outlineLevel="1" x14ac:dyDescent="0.2">
      <c r="A418" s="130">
        <v>90</v>
      </c>
      <c r="B418" s="137" t="s">
        <v>577</v>
      </c>
      <c r="C418" s="167" t="s">
        <v>578</v>
      </c>
      <c r="D418" s="139" t="s">
        <v>246</v>
      </c>
      <c r="E418" s="146">
        <v>3.2</v>
      </c>
      <c r="F418" s="237"/>
      <c r="G418" s="151">
        <f>F418*E418</f>
        <v>0</v>
      </c>
      <c r="H418" s="151">
        <v>0</v>
      </c>
      <c r="I418" s="151">
        <f>ROUND(E418*H418,2)</f>
        <v>0</v>
      </c>
      <c r="J418" s="151">
        <v>617</v>
      </c>
      <c r="K418" s="151">
        <f>ROUND(E418*J418,2)</f>
        <v>1974.4</v>
      </c>
      <c r="L418" s="151">
        <v>21</v>
      </c>
      <c r="M418" s="151">
        <f>G418*(1+L418/100)</f>
        <v>0</v>
      </c>
      <c r="N418" s="139">
        <v>2.0699999999999998E-3</v>
      </c>
      <c r="O418" s="139">
        <f>ROUND(E418*N418,5)</f>
        <v>6.62E-3</v>
      </c>
      <c r="P418" s="139">
        <v>0</v>
      </c>
      <c r="Q418" s="139">
        <f>ROUND(E418*P418,5)</f>
        <v>0</v>
      </c>
      <c r="R418" s="139"/>
      <c r="S418" s="139"/>
      <c r="T418" s="140">
        <v>0.58304999999999996</v>
      </c>
      <c r="U418" s="139">
        <f>ROUND(E418*T418,2)</f>
        <v>1.87</v>
      </c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 t="s">
        <v>200</v>
      </c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</row>
    <row r="419" spans="1:60" outlineLevel="1" x14ac:dyDescent="0.2">
      <c r="A419" s="130"/>
      <c r="B419" s="137"/>
      <c r="C419" s="219" t="s">
        <v>579</v>
      </c>
      <c r="D419" s="220"/>
      <c r="E419" s="221"/>
      <c r="F419" s="222"/>
      <c r="G419" s="223"/>
      <c r="H419" s="151"/>
      <c r="I419" s="151"/>
      <c r="J419" s="151"/>
      <c r="K419" s="151"/>
      <c r="L419" s="151"/>
      <c r="M419" s="151"/>
      <c r="N419" s="139"/>
      <c r="O419" s="139"/>
      <c r="P419" s="139"/>
      <c r="Q419" s="139"/>
      <c r="R419" s="139"/>
      <c r="S419" s="139"/>
      <c r="T419" s="140"/>
      <c r="U419" s="13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 t="s">
        <v>248</v>
      </c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32" t="str">
        <f>C419</f>
        <v>včetně odboček, kolen, přechodů a ostatních komponentů</v>
      </c>
      <c r="BB419" s="129"/>
      <c r="BC419" s="129"/>
      <c r="BD419" s="129"/>
      <c r="BE419" s="129"/>
      <c r="BF419" s="129"/>
      <c r="BG419" s="129"/>
      <c r="BH419" s="129"/>
    </row>
    <row r="420" spans="1:60" outlineLevel="1" x14ac:dyDescent="0.2">
      <c r="A420" s="130"/>
      <c r="B420" s="137"/>
      <c r="C420" s="171" t="s">
        <v>251</v>
      </c>
      <c r="D420" s="145"/>
      <c r="E420" s="150"/>
      <c r="F420" s="153"/>
      <c r="G420" s="153"/>
      <c r="H420" s="151"/>
      <c r="I420" s="151"/>
      <c r="J420" s="151"/>
      <c r="K420" s="151"/>
      <c r="L420" s="151"/>
      <c r="M420" s="151"/>
      <c r="N420" s="139"/>
      <c r="O420" s="139"/>
      <c r="P420" s="139"/>
      <c r="Q420" s="139"/>
      <c r="R420" s="139"/>
      <c r="S420" s="139"/>
      <c r="T420" s="140"/>
      <c r="U420" s="13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 t="s">
        <v>248</v>
      </c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</row>
    <row r="421" spans="1:60" outlineLevel="1" x14ac:dyDescent="0.2">
      <c r="A421" s="130"/>
      <c r="B421" s="137"/>
      <c r="C421" s="219" t="s">
        <v>575</v>
      </c>
      <c r="D421" s="220"/>
      <c r="E421" s="221"/>
      <c r="F421" s="222"/>
      <c r="G421" s="223"/>
      <c r="H421" s="151"/>
      <c r="I421" s="151"/>
      <c r="J421" s="151"/>
      <c r="K421" s="151"/>
      <c r="L421" s="151"/>
      <c r="M421" s="151"/>
      <c r="N421" s="139"/>
      <c r="O421" s="139"/>
      <c r="P421" s="139"/>
      <c r="Q421" s="139"/>
      <c r="R421" s="139"/>
      <c r="S421" s="139"/>
      <c r="T421" s="140"/>
      <c r="U421" s="13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 t="s">
        <v>248</v>
      </c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32" t="str">
        <f>C421</f>
        <v>mtž+dod = montáž+dodávka</v>
      </c>
      <c r="BB421" s="129"/>
      <c r="BC421" s="129"/>
      <c r="BD421" s="129"/>
      <c r="BE421" s="129"/>
      <c r="BF421" s="129"/>
      <c r="BG421" s="129"/>
      <c r="BH421" s="129"/>
    </row>
    <row r="422" spans="1:60" outlineLevel="1" x14ac:dyDescent="0.2">
      <c r="A422" s="130"/>
      <c r="B422" s="137"/>
      <c r="C422" s="168" t="s">
        <v>580</v>
      </c>
      <c r="D422" s="141"/>
      <c r="E422" s="147">
        <v>3.2</v>
      </c>
      <c r="F422" s="151"/>
      <c r="G422" s="151"/>
      <c r="H422" s="151"/>
      <c r="I422" s="151"/>
      <c r="J422" s="151"/>
      <c r="K422" s="151"/>
      <c r="L422" s="151"/>
      <c r="M422" s="151"/>
      <c r="N422" s="139"/>
      <c r="O422" s="139"/>
      <c r="P422" s="139"/>
      <c r="Q422" s="139"/>
      <c r="R422" s="139"/>
      <c r="S422" s="139"/>
      <c r="T422" s="140"/>
      <c r="U422" s="13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 t="s">
        <v>202</v>
      </c>
      <c r="AF422" s="129">
        <v>0</v>
      </c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</row>
    <row r="423" spans="1:60" ht="22.5" outlineLevel="1" x14ac:dyDescent="0.2">
      <c r="A423" s="130">
        <v>91</v>
      </c>
      <c r="B423" s="137" t="s">
        <v>581</v>
      </c>
      <c r="C423" s="167" t="s">
        <v>582</v>
      </c>
      <c r="D423" s="139" t="s">
        <v>437</v>
      </c>
      <c r="E423" s="146">
        <v>1</v>
      </c>
      <c r="F423" s="237"/>
      <c r="G423" s="151">
        <f>F423*E423</f>
        <v>0</v>
      </c>
      <c r="H423" s="151">
        <v>0</v>
      </c>
      <c r="I423" s="151">
        <f>ROUND(E423*H423,2)</f>
        <v>0</v>
      </c>
      <c r="J423" s="151">
        <v>1200</v>
      </c>
      <c r="K423" s="151">
        <f>ROUND(E423*J423,2)</f>
        <v>1200</v>
      </c>
      <c r="L423" s="151">
        <v>21</v>
      </c>
      <c r="M423" s="151">
        <f>G423*(1+L423/100)</f>
        <v>0</v>
      </c>
      <c r="N423" s="139">
        <v>1E-3</v>
      </c>
      <c r="O423" s="139">
        <f>ROUND(E423*N423,5)</f>
        <v>1E-3</v>
      </c>
      <c r="P423" s="139">
        <v>0</v>
      </c>
      <c r="Q423" s="139">
        <f>ROUND(E423*P423,5)</f>
        <v>0</v>
      </c>
      <c r="R423" s="139"/>
      <c r="S423" s="139"/>
      <c r="T423" s="140">
        <v>1.5398499999999999</v>
      </c>
      <c r="U423" s="139">
        <f>ROUND(E423*T423,2)</f>
        <v>1.54</v>
      </c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 t="s">
        <v>200</v>
      </c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</row>
    <row r="424" spans="1:60" outlineLevel="1" x14ac:dyDescent="0.2">
      <c r="A424" s="130"/>
      <c r="B424" s="137"/>
      <c r="C424" s="219" t="s">
        <v>575</v>
      </c>
      <c r="D424" s="220"/>
      <c r="E424" s="221"/>
      <c r="F424" s="222"/>
      <c r="G424" s="223"/>
      <c r="H424" s="151"/>
      <c r="I424" s="151"/>
      <c r="J424" s="151"/>
      <c r="K424" s="151"/>
      <c r="L424" s="151"/>
      <c r="M424" s="151"/>
      <c r="N424" s="139"/>
      <c r="O424" s="139"/>
      <c r="P424" s="139"/>
      <c r="Q424" s="139"/>
      <c r="R424" s="139"/>
      <c r="S424" s="139"/>
      <c r="T424" s="140"/>
      <c r="U424" s="13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 t="s">
        <v>248</v>
      </c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32" t="str">
        <f>C424</f>
        <v>mtž+dod = montáž+dodávka</v>
      </c>
      <c r="BB424" s="129"/>
      <c r="BC424" s="129"/>
      <c r="BD424" s="129"/>
      <c r="BE424" s="129"/>
      <c r="BF424" s="129"/>
      <c r="BG424" s="129"/>
      <c r="BH424" s="129"/>
    </row>
    <row r="425" spans="1:60" outlineLevel="1" x14ac:dyDescent="0.2">
      <c r="A425" s="130"/>
      <c r="B425" s="137"/>
      <c r="C425" s="168" t="s">
        <v>583</v>
      </c>
      <c r="D425" s="141"/>
      <c r="E425" s="147">
        <v>1</v>
      </c>
      <c r="F425" s="151"/>
      <c r="G425" s="151"/>
      <c r="H425" s="151"/>
      <c r="I425" s="151"/>
      <c r="J425" s="151"/>
      <c r="K425" s="151"/>
      <c r="L425" s="151"/>
      <c r="M425" s="151"/>
      <c r="N425" s="139"/>
      <c r="O425" s="139"/>
      <c r="P425" s="139"/>
      <c r="Q425" s="139"/>
      <c r="R425" s="139"/>
      <c r="S425" s="139"/>
      <c r="T425" s="140"/>
      <c r="U425" s="13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 t="s">
        <v>202</v>
      </c>
      <c r="AF425" s="129">
        <v>0</v>
      </c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</row>
    <row r="426" spans="1:60" ht="22.5" outlineLevel="1" x14ac:dyDescent="0.2">
      <c r="A426" s="130">
        <v>92</v>
      </c>
      <c r="B426" s="137" t="s">
        <v>584</v>
      </c>
      <c r="C426" s="167" t="s">
        <v>585</v>
      </c>
      <c r="D426" s="139" t="s">
        <v>246</v>
      </c>
      <c r="E426" s="146">
        <v>15</v>
      </c>
      <c r="F426" s="237"/>
      <c r="G426" s="151">
        <f>F426*E426</f>
        <v>0</v>
      </c>
      <c r="H426" s="151">
        <v>0</v>
      </c>
      <c r="I426" s="151">
        <f>ROUND(E426*H426,2)</f>
        <v>0</v>
      </c>
      <c r="J426" s="151">
        <v>90</v>
      </c>
      <c r="K426" s="151">
        <f>ROUND(E426*J426,2)</f>
        <v>1350</v>
      </c>
      <c r="L426" s="151">
        <v>21</v>
      </c>
      <c r="M426" s="151">
        <f>G426*(1+L426/100)</f>
        <v>0</v>
      </c>
      <c r="N426" s="139">
        <v>4.2000000000000002E-4</v>
      </c>
      <c r="O426" s="139">
        <f>ROUND(E426*N426,5)</f>
        <v>6.3E-3</v>
      </c>
      <c r="P426" s="139">
        <v>0</v>
      </c>
      <c r="Q426" s="139">
        <f>ROUND(E426*P426,5)</f>
        <v>0</v>
      </c>
      <c r="R426" s="139"/>
      <c r="S426" s="139"/>
      <c r="T426" s="140">
        <v>0.1</v>
      </c>
      <c r="U426" s="139">
        <f>ROUND(E426*T426,2)</f>
        <v>1.5</v>
      </c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 t="s">
        <v>200</v>
      </c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</row>
    <row r="427" spans="1:60" outlineLevel="1" x14ac:dyDescent="0.2">
      <c r="A427" s="130"/>
      <c r="B427" s="137"/>
      <c r="C427" s="219" t="s">
        <v>575</v>
      </c>
      <c r="D427" s="220"/>
      <c r="E427" s="221"/>
      <c r="F427" s="222"/>
      <c r="G427" s="223"/>
      <c r="H427" s="151"/>
      <c r="I427" s="151"/>
      <c r="J427" s="151"/>
      <c r="K427" s="151"/>
      <c r="L427" s="151"/>
      <c r="M427" s="151"/>
      <c r="N427" s="139"/>
      <c r="O427" s="139"/>
      <c r="P427" s="139"/>
      <c r="Q427" s="139"/>
      <c r="R427" s="139"/>
      <c r="S427" s="139"/>
      <c r="T427" s="140"/>
      <c r="U427" s="13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 t="s">
        <v>248</v>
      </c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32" t="str">
        <f>C427</f>
        <v>mtž+dod = montáž+dodávka</v>
      </c>
      <c r="BB427" s="129"/>
      <c r="BC427" s="129"/>
      <c r="BD427" s="129"/>
      <c r="BE427" s="129"/>
      <c r="BF427" s="129"/>
      <c r="BG427" s="129"/>
      <c r="BH427" s="129"/>
    </row>
    <row r="428" spans="1:60" ht="22.5" outlineLevel="1" x14ac:dyDescent="0.2">
      <c r="A428" s="130">
        <v>93</v>
      </c>
      <c r="B428" s="137" t="s">
        <v>586</v>
      </c>
      <c r="C428" s="167" t="s">
        <v>587</v>
      </c>
      <c r="D428" s="139" t="s">
        <v>437</v>
      </c>
      <c r="E428" s="146">
        <v>2</v>
      </c>
      <c r="F428" s="237"/>
      <c r="G428" s="151">
        <f>F428*E428</f>
        <v>0</v>
      </c>
      <c r="H428" s="151">
        <v>0</v>
      </c>
      <c r="I428" s="151">
        <f>ROUND(E428*H428,2)</f>
        <v>0</v>
      </c>
      <c r="J428" s="151">
        <v>2600</v>
      </c>
      <c r="K428" s="151">
        <f>ROUND(E428*J428,2)</f>
        <v>5200</v>
      </c>
      <c r="L428" s="151">
        <v>21</v>
      </c>
      <c r="M428" s="151">
        <f>G428*(1+L428/100)</f>
        <v>0</v>
      </c>
      <c r="N428" s="139">
        <v>1E-3</v>
      </c>
      <c r="O428" s="139">
        <f>ROUND(E428*N428,5)</f>
        <v>2E-3</v>
      </c>
      <c r="P428" s="139">
        <v>0</v>
      </c>
      <c r="Q428" s="139">
        <f>ROUND(E428*P428,5)</f>
        <v>0</v>
      </c>
      <c r="R428" s="139"/>
      <c r="S428" s="139"/>
      <c r="T428" s="140">
        <v>0</v>
      </c>
      <c r="U428" s="139">
        <f>ROUND(E428*T428,2)</f>
        <v>0</v>
      </c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 t="s">
        <v>200</v>
      </c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</row>
    <row r="429" spans="1:60" outlineLevel="1" x14ac:dyDescent="0.2">
      <c r="A429" s="130"/>
      <c r="B429" s="137"/>
      <c r="C429" s="219" t="s">
        <v>588</v>
      </c>
      <c r="D429" s="220"/>
      <c r="E429" s="221"/>
      <c r="F429" s="222"/>
      <c r="G429" s="223"/>
      <c r="H429" s="151"/>
      <c r="I429" s="151"/>
      <c r="J429" s="151"/>
      <c r="K429" s="151"/>
      <c r="L429" s="151"/>
      <c r="M429" s="151"/>
      <c r="N429" s="139"/>
      <c r="O429" s="139"/>
      <c r="P429" s="139"/>
      <c r="Q429" s="139"/>
      <c r="R429" s="139"/>
      <c r="S429" s="139"/>
      <c r="T429" s="140"/>
      <c r="U429" s="13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 t="s">
        <v>248</v>
      </c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32" t="str">
        <f>C429</f>
        <v>sedlová stříška ad větrací otvor při vrcholu krovu nad trojúhelníkovým půdorysem 140/180 mm</v>
      </c>
      <c r="BB429" s="129"/>
      <c r="BC429" s="129"/>
      <c r="BD429" s="129"/>
      <c r="BE429" s="129"/>
      <c r="BF429" s="129"/>
      <c r="BG429" s="129"/>
      <c r="BH429" s="129"/>
    </row>
    <row r="430" spans="1:60" outlineLevel="1" x14ac:dyDescent="0.2">
      <c r="A430" s="130"/>
      <c r="B430" s="137"/>
      <c r="C430" s="219" t="s">
        <v>589</v>
      </c>
      <c r="D430" s="220"/>
      <c r="E430" s="221"/>
      <c r="F430" s="222"/>
      <c r="G430" s="223"/>
      <c r="H430" s="151"/>
      <c r="I430" s="151"/>
      <c r="J430" s="151"/>
      <c r="K430" s="151"/>
      <c r="L430" s="151"/>
      <c r="M430" s="151"/>
      <c r="N430" s="139"/>
      <c r="O430" s="139"/>
      <c r="P430" s="139"/>
      <c r="Q430" s="139"/>
      <c r="R430" s="139"/>
      <c r="S430" s="139"/>
      <c r="T430" s="140"/>
      <c r="U430" s="13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 t="s">
        <v>248</v>
      </c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32" t="str">
        <f>C430</f>
        <v>- z barevného pozinkovaného plechu, dvojice trojúhelníků 2x 100/180 mm = 2x 0,009 m2 = 0,018 m2</v>
      </c>
      <c r="BB430" s="129"/>
      <c r="BC430" s="129"/>
      <c r="BD430" s="129"/>
      <c r="BE430" s="129"/>
      <c r="BF430" s="129"/>
      <c r="BG430" s="129"/>
      <c r="BH430" s="129"/>
    </row>
    <row r="431" spans="1:60" ht="22.5" outlineLevel="1" x14ac:dyDescent="0.2">
      <c r="A431" s="130"/>
      <c r="B431" s="137"/>
      <c r="C431" s="219" t="s">
        <v>590</v>
      </c>
      <c r="D431" s="220"/>
      <c r="E431" s="221"/>
      <c r="F431" s="222"/>
      <c r="G431" s="223"/>
      <c r="H431" s="151"/>
      <c r="I431" s="151"/>
      <c r="J431" s="151"/>
      <c r="K431" s="151"/>
      <c r="L431" s="151"/>
      <c r="M431" s="151"/>
      <c r="N431" s="139"/>
      <c r="O431" s="139"/>
      <c r="P431" s="139"/>
      <c r="Q431" s="139"/>
      <c r="R431" s="139"/>
      <c r="S431" s="139"/>
      <c r="T431" s="140"/>
      <c r="U431" s="13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 t="s">
        <v>248</v>
      </c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32" t="str">
        <f>C431</f>
        <v>- s trojúhelníkovým čelem 140/70 mm (0,001m2), tl. 0,8 mm z perforovaného ocelového plechu s nátěrem</v>
      </c>
      <c r="BB431" s="129"/>
      <c r="BC431" s="129"/>
      <c r="BD431" s="129"/>
      <c r="BE431" s="129"/>
      <c r="BF431" s="129"/>
      <c r="BG431" s="129"/>
      <c r="BH431" s="129"/>
    </row>
    <row r="432" spans="1:60" outlineLevel="1" x14ac:dyDescent="0.2">
      <c r="A432" s="130"/>
      <c r="B432" s="137"/>
      <c r="C432" s="171" t="s">
        <v>251</v>
      </c>
      <c r="D432" s="145"/>
      <c r="E432" s="150"/>
      <c r="F432" s="153"/>
      <c r="G432" s="153"/>
      <c r="H432" s="151"/>
      <c r="I432" s="151"/>
      <c r="J432" s="151"/>
      <c r="K432" s="151"/>
      <c r="L432" s="151"/>
      <c r="M432" s="151"/>
      <c r="N432" s="139"/>
      <c r="O432" s="139"/>
      <c r="P432" s="139"/>
      <c r="Q432" s="139"/>
      <c r="R432" s="139"/>
      <c r="S432" s="139"/>
      <c r="T432" s="140"/>
      <c r="U432" s="13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 t="s">
        <v>248</v>
      </c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</row>
    <row r="433" spans="1:60" outlineLevel="1" x14ac:dyDescent="0.2">
      <c r="A433" s="130"/>
      <c r="B433" s="137"/>
      <c r="C433" s="219" t="s">
        <v>575</v>
      </c>
      <c r="D433" s="220"/>
      <c r="E433" s="221"/>
      <c r="F433" s="222"/>
      <c r="G433" s="223"/>
      <c r="H433" s="151"/>
      <c r="I433" s="151"/>
      <c r="J433" s="151"/>
      <c r="K433" s="151"/>
      <c r="L433" s="151"/>
      <c r="M433" s="151"/>
      <c r="N433" s="139"/>
      <c r="O433" s="139"/>
      <c r="P433" s="139"/>
      <c r="Q433" s="139"/>
      <c r="R433" s="139"/>
      <c r="S433" s="139"/>
      <c r="T433" s="140"/>
      <c r="U433" s="13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 t="s">
        <v>248</v>
      </c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32" t="str">
        <f>C433</f>
        <v>mtž+dod = montáž+dodávka</v>
      </c>
      <c r="BB433" s="129"/>
      <c r="BC433" s="129"/>
      <c r="BD433" s="129"/>
      <c r="BE433" s="129"/>
      <c r="BF433" s="129"/>
      <c r="BG433" s="129"/>
      <c r="BH433" s="129"/>
    </row>
    <row r="434" spans="1:60" outlineLevel="1" x14ac:dyDescent="0.2">
      <c r="A434" s="130"/>
      <c r="B434" s="137"/>
      <c r="C434" s="219" t="s">
        <v>591</v>
      </c>
      <c r="D434" s="220"/>
      <c r="E434" s="221"/>
      <c r="F434" s="222"/>
      <c r="G434" s="223"/>
      <c r="H434" s="151"/>
      <c r="I434" s="151"/>
      <c r="J434" s="151"/>
      <c r="K434" s="151"/>
      <c r="L434" s="151"/>
      <c r="M434" s="151"/>
      <c r="N434" s="139"/>
      <c r="O434" s="139"/>
      <c r="P434" s="139"/>
      <c r="Q434" s="139"/>
      <c r="R434" s="139"/>
      <c r="S434" s="139"/>
      <c r="T434" s="140"/>
      <c r="U434" s="13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 t="s">
        <v>248</v>
      </c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32" t="str">
        <f>C434</f>
        <v>blíže viz výkres D.1.1.11</v>
      </c>
      <c r="BB434" s="129"/>
      <c r="BC434" s="129"/>
      <c r="BD434" s="129"/>
      <c r="BE434" s="129"/>
      <c r="BF434" s="129"/>
      <c r="BG434" s="129"/>
      <c r="BH434" s="129"/>
    </row>
    <row r="435" spans="1:60" ht="22.5" outlineLevel="1" x14ac:dyDescent="0.2">
      <c r="A435" s="130">
        <v>94</v>
      </c>
      <c r="B435" s="137" t="s">
        <v>592</v>
      </c>
      <c r="C435" s="167" t="s">
        <v>593</v>
      </c>
      <c r="D435" s="139" t="s">
        <v>437</v>
      </c>
      <c r="E435" s="146">
        <v>1</v>
      </c>
      <c r="F435" s="237"/>
      <c r="G435" s="151">
        <f>F435*E435</f>
        <v>0</v>
      </c>
      <c r="H435" s="151">
        <v>0</v>
      </c>
      <c r="I435" s="151">
        <f>ROUND(E435*H435,2)</f>
        <v>0</v>
      </c>
      <c r="J435" s="151">
        <v>3500</v>
      </c>
      <c r="K435" s="151">
        <f>ROUND(E435*J435,2)</f>
        <v>3500</v>
      </c>
      <c r="L435" s="151">
        <v>21</v>
      </c>
      <c r="M435" s="151">
        <f>G435*(1+L435/100)</f>
        <v>0</v>
      </c>
      <c r="N435" s="139">
        <v>2E-3</v>
      </c>
      <c r="O435" s="139">
        <f>ROUND(E435*N435,5)</f>
        <v>2E-3</v>
      </c>
      <c r="P435" s="139">
        <v>0</v>
      </c>
      <c r="Q435" s="139">
        <f>ROUND(E435*P435,5)</f>
        <v>0</v>
      </c>
      <c r="R435" s="139"/>
      <c r="S435" s="139"/>
      <c r="T435" s="140">
        <v>0</v>
      </c>
      <c r="U435" s="139">
        <f>ROUND(E435*T435,2)</f>
        <v>0</v>
      </c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 t="s">
        <v>200</v>
      </c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</row>
    <row r="436" spans="1:60" outlineLevel="1" x14ac:dyDescent="0.2">
      <c r="A436" s="130"/>
      <c r="B436" s="137"/>
      <c r="C436" s="219" t="s">
        <v>594</v>
      </c>
      <c r="D436" s="220"/>
      <c r="E436" s="221"/>
      <c r="F436" s="222"/>
      <c r="G436" s="223"/>
      <c r="H436" s="151"/>
      <c r="I436" s="151"/>
      <c r="J436" s="151"/>
      <c r="K436" s="151"/>
      <c r="L436" s="151"/>
      <c r="M436" s="151"/>
      <c r="N436" s="139"/>
      <c r="O436" s="139"/>
      <c r="P436" s="139"/>
      <c r="Q436" s="139"/>
      <c r="R436" s="139"/>
      <c r="S436" s="139"/>
      <c r="T436" s="140"/>
      <c r="U436" s="13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 t="s">
        <v>248</v>
      </c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32" t="str">
        <f>C436</f>
        <v>jednoduše profilovaná hrotnice z pozinkovaného plechu</v>
      </c>
      <c r="BB436" s="129"/>
      <c r="BC436" s="129"/>
      <c r="BD436" s="129"/>
      <c r="BE436" s="129"/>
      <c r="BF436" s="129"/>
      <c r="BG436" s="129"/>
      <c r="BH436" s="129"/>
    </row>
    <row r="437" spans="1:60" outlineLevel="1" x14ac:dyDescent="0.2">
      <c r="A437" s="130"/>
      <c r="B437" s="137"/>
      <c r="C437" s="219" t="s">
        <v>595</v>
      </c>
      <c r="D437" s="220"/>
      <c r="E437" s="221"/>
      <c r="F437" s="222"/>
      <c r="G437" s="223"/>
      <c r="H437" s="151"/>
      <c r="I437" s="151"/>
      <c r="J437" s="151"/>
      <c r="K437" s="151"/>
      <c r="L437" s="151"/>
      <c r="M437" s="151"/>
      <c r="N437" s="139"/>
      <c r="O437" s="139"/>
      <c r="P437" s="139"/>
      <c r="Q437" s="139"/>
      <c r="R437" s="139"/>
      <c r="S437" s="139"/>
      <c r="T437" s="140"/>
      <c r="U437" s="13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 t="s">
        <v>248</v>
      </c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32" t="str">
        <f>C437</f>
        <v>s nátěrem v barvě střechy</v>
      </c>
      <c r="BB437" s="129"/>
      <c r="BC437" s="129"/>
      <c r="BD437" s="129"/>
      <c r="BE437" s="129"/>
      <c r="BF437" s="129"/>
      <c r="BG437" s="129"/>
      <c r="BH437" s="129"/>
    </row>
    <row r="438" spans="1:60" outlineLevel="1" x14ac:dyDescent="0.2">
      <c r="A438" s="130"/>
      <c r="B438" s="137"/>
      <c r="C438" s="171" t="s">
        <v>251</v>
      </c>
      <c r="D438" s="145"/>
      <c r="E438" s="150"/>
      <c r="F438" s="153"/>
      <c r="G438" s="153"/>
      <c r="H438" s="151"/>
      <c r="I438" s="151"/>
      <c r="J438" s="151"/>
      <c r="K438" s="151"/>
      <c r="L438" s="151"/>
      <c r="M438" s="151"/>
      <c r="N438" s="139"/>
      <c r="O438" s="139"/>
      <c r="P438" s="139"/>
      <c r="Q438" s="139"/>
      <c r="R438" s="139"/>
      <c r="S438" s="139"/>
      <c r="T438" s="140"/>
      <c r="U438" s="13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 t="s">
        <v>248</v>
      </c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</row>
    <row r="439" spans="1:60" outlineLevel="1" x14ac:dyDescent="0.2">
      <c r="A439" s="130"/>
      <c r="B439" s="137"/>
      <c r="C439" s="219" t="s">
        <v>575</v>
      </c>
      <c r="D439" s="220"/>
      <c r="E439" s="221"/>
      <c r="F439" s="222"/>
      <c r="G439" s="223"/>
      <c r="H439" s="151"/>
      <c r="I439" s="151"/>
      <c r="J439" s="151"/>
      <c r="K439" s="151"/>
      <c r="L439" s="151"/>
      <c r="M439" s="151"/>
      <c r="N439" s="139"/>
      <c r="O439" s="139"/>
      <c r="P439" s="139"/>
      <c r="Q439" s="139"/>
      <c r="R439" s="139"/>
      <c r="S439" s="139"/>
      <c r="T439" s="140"/>
      <c r="U439" s="13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 t="s">
        <v>248</v>
      </c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32" t="str">
        <f>C439</f>
        <v>mtž+dod = montáž+dodávka</v>
      </c>
      <c r="BB439" s="129"/>
      <c r="BC439" s="129"/>
      <c r="BD439" s="129"/>
      <c r="BE439" s="129"/>
      <c r="BF439" s="129"/>
      <c r="BG439" s="129"/>
      <c r="BH439" s="129"/>
    </row>
    <row r="440" spans="1:60" ht="22.5" outlineLevel="1" x14ac:dyDescent="0.2">
      <c r="A440" s="130">
        <v>95</v>
      </c>
      <c r="B440" s="137" t="s">
        <v>596</v>
      </c>
      <c r="C440" s="167" t="s">
        <v>597</v>
      </c>
      <c r="D440" s="139" t="s">
        <v>218</v>
      </c>
      <c r="E440" s="146">
        <v>18</v>
      </c>
      <c r="F440" s="237"/>
      <c r="G440" s="151">
        <f>F440*E440</f>
        <v>0</v>
      </c>
      <c r="H440" s="151">
        <v>0</v>
      </c>
      <c r="I440" s="151">
        <f>ROUND(E440*H440,2)</f>
        <v>0</v>
      </c>
      <c r="J440" s="151">
        <v>1672</v>
      </c>
      <c r="K440" s="151">
        <f>ROUND(E440*J440,2)</f>
        <v>30096</v>
      </c>
      <c r="L440" s="151">
        <v>21</v>
      </c>
      <c r="M440" s="151">
        <f>G440*(1+L440/100)</f>
        <v>0</v>
      </c>
      <c r="N440" s="139">
        <v>6.1900000000000002E-3</v>
      </c>
      <c r="O440" s="139">
        <f>ROUND(E440*N440,5)</f>
        <v>0.11142000000000001</v>
      </c>
      <c r="P440" s="139">
        <v>0</v>
      </c>
      <c r="Q440" s="139">
        <f>ROUND(E440*P440,5)</f>
        <v>0</v>
      </c>
      <c r="R440" s="139"/>
      <c r="S440" s="139"/>
      <c r="T440" s="140">
        <v>1.60606</v>
      </c>
      <c r="U440" s="139">
        <f>ROUND(E440*T440,2)</f>
        <v>28.91</v>
      </c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 t="s">
        <v>200</v>
      </c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</row>
    <row r="441" spans="1:60" outlineLevel="1" x14ac:dyDescent="0.2">
      <c r="A441" s="130"/>
      <c r="B441" s="137"/>
      <c r="C441" s="219" t="s">
        <v>598</v>
      </c>
      <c r="D441" s="220"/>
      <c r="E441" s="221"/>
      <c r="F441" s="222"/>
      <c r="G441" s="223"/>
      <c r="H441" s="151"/>
      <c r="I441" s="151"/>
      <c r="J441" s="151"/>
      <c r="K441" s="151"/>
      <c r="L441" s="151"/>
      <c r="M441" s="151"/>
      <c r="N441" s="139"/>
      <c r="O441" s="139"/>
      <c r="P441" s="139"/>
      <c r="Q441" s="139"/>
      <c r="R441" s="139"/>
      <c r="S441" s="139"/>
      <c r="T441" s="140"/>
      <c r="U441" s="13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 t="s">
        <v>248</v>
      </c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32" t="str">
        <f>C441</f>
        <v>falcovaná krytina s úpravou u okapů, prostupů, výčnělků</v>
      </c>
      <c r="BB441" s="129"/>
      <c r="BC441" s="129"/>
      <c r="BD441" s="129"/>
      <c r="BE441" s="129"/>
      <c r="BF441" s="129"/>
      <c r="BG441" s="129"/>
      <c r="BH441" s="129"/>
    </row>
    <row r="442" spans="1:60" outlineLevel="1" x14ac:dyDescent="0.2">
      <c r="A442" s="130">
        <v>96</v>
      </c>
      <c r="B442" s="137" t="s">
        <v>599</v>
      </c>
      <c r="C442" s="167" t="s">
        <v>600</v>
      </c>
      <c r="D442" s="139" t="s">
        <v>285</v>
      </c>
      <c r="E442" s="146">
        <v>0.17299999999999999</v>
      </c>
      <c r="F442" s="237"/>
      <c r="G442" s="151">
        <f>F442*E442</f>
        <v>0</v>
      </c>
      <c r="H442" s="151">
        <v>0</v>
      </c>
      <c r="I442" s="151">
        <f>ROUND(E442*H442,2)</f>
        <v>0</v>
      </c>
      <c r="J442" s="151">
        <v>2522</v>
      </c>
      <c r="K442" s="151">
        <f>ROUND(E442*J442,2)</f>
        <v>436.31</v>
      </c>
      <c r="L442" s="151">
        <v>21</v>
      </c>
      <c r="M442" s="151">
        <f>G442*(1+L442/100)</f>
        <v>0</v>
      </c>
      <c r="N442" s="139">
        <v>0</v>
      </c>
      <c r="O442" s="139">
        <f>ROUND(E442*N442,5)</f>
        <v>0</v>
      </c>
      <c r="P442" s="139">
        <v>0</v>
      </c>
      <c r="Q442" s="139">
        <f>ROUND(E442*P442,5)</f>
        <v>0</v>
      </c>
      <c r="R442" s="139"/>
      <c r="S442" s="139"/>
      <c r="T442" s="140">
        <v>4.7370000000000001</v>
      </c>
      <c r="U442" s="139">
        <f>ROUND(E442*T442,2)</f>
        <v>0.82</v>
      </c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 t="s">
        <v>200</v>
      </c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</row>
    <row r="443" spans="1:60" x14ac:dyDescent="0.2">
      <c r="A443" s="131" t="s">
        <v>195</v>
      </c>
      <c r="B443" s="138" t="s">
        <v>158</v>
      </c>
      <c r="C443" s="170" t="s">
        <v>159</v>
      </c>
      <c r="D443" s="143"/>
      <c r="E443" s="149"/>
      <c r="F443" s="152"/>
      <c r="G443" s="152">
        <f>SUMIF(AE444:AE449,"&lt;&gt;NOR",G444:G449)</f>
        <v>0</v>
      </c>
      <c r="H443" s="152"/>
      <c r="I443" s="152">
        <f>SUM(I444:I449)</f>
        <v>0</v>
      </c>
      <c r="J443" s="152"/>
      <c r="K443" s="152">
        <f>SUM(K444:K449)</f>
        <v>6492.29</v>
      </c>
      <c r="L443" s="152"/>
      <c r="M443" s="152">
        <f>SUM(M444:M449)</f>
        <v>0</v>
      </c>
      <c r="N443" s="143"/>
      <c r="O443" s="143">
        <f>SUM(O444:O449)</f>
        <v>8.4600000000000005E-3</v>
      </c>
      <c r="P443" s="143"/>
      <c r="Q443" s="143">
        <f>SUM(Q444:Q449)</f>
        <v>0</v>
      </c>
      <c r="R443" s="143"/>
      <c r="S443" s="143"/>
      <c r="T443" s="144"/>
      <c r="U443" s="143">
        <f>SUM(U444:U449)</f>
        <v>1.6400000000000001</v>
      </c>
      <c r="AE443" t="s">
        <v>196</v>
      </c>
    </row>
    <row r="444" spans="1:60" outlineLevel="1" x14ac:dyDescent="0.2">
      <c r="A444" s="130">
        <v>97</v>
      </c>
      <c r="B444" s="137" t="s">
        <v>601</v>
      </c>
      <c r="C444" s="167" t="s">
        <v>602</v>
      </c>
      <c r="D444" s="139" t="s">
        <v>218</v>
      </c>
      <c r="E444" s="146">
        <v>18</v>
      </c>
      <c r="F444" s="237"/>
      <c r="G444" s="151">
        <f>E444*F444</f>
        <v>0</v>
      </c>
      <c r="H444" s="151">
        <v>0</v>
      </c>
      <c r="I444" s="151">
        <f>ROUND(E444*H444,2)</f>
        <v>0</v>
      </c>
      <c r="J444" s="151">
        <v>360</v>
      </c>
      <c r="K444" s="151">
        <f>ROUND(E444*J444,2)</f>
        <v>6480</v>
      </c>
      <c r="L444" s="151">
        <v>21</v>
      </c>
      <c r="M444" s="151">
        <f>G444*(1+L444/100)</f>
        <v>0</v>
      </c>
      <c r="N444" s="139">
        <v>4.6999999999999999E-4</v>
      </c>
      <c r="O444" s="139">
        <f>ROUND(E444*N444,5)</f>
        <v>8.4600000000000005E-3</v>
      </c>
      <c r="P444" s="139">
        <v>0</v>
      </c>
      <c r="Q444" s="139">
        <f>ROUND(E444*P444,5)</f>
        <v>0</v>
      </c>
      <c r="R444" s="139"/>
      <c r="S444" s="139"/>
      <c r="T444" s="140">
        <v>0.09</v>
      </c>
      <c r="U444" s="139">
        <f>ROUND(E444*T444,2)</f>
        <v>1.62</v>
      </c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 t="s">
        <v>200</v>
      </c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</row>
    <row r="445" spans="1:60" outlineLevel="1" x14ac:dyDescent="0.2">
      <c r="A445" s="130"/>
      <c r="B445" s="137"/>
      <c r="C445" s="219" t="s">
        <v>672</v>
      </c>
      <c r="D445" s="220"/>
      <c r="E445" s="221"/>
      <c r="F445" s="222"/>
      <c r="G445" s="223"/>
      <c r="H445" s="151"/>
      <c r="I445" s="151"/>
      <c r="J445" s="151"/>
      <c r="K445" s="151"/>
      <c r="L445" s="151"/>
      <c r="M445" s="151"/>
      <c r="N445" s="139"/>
      <c r="O445" s="139"/>
      <c r="P445" s="139"/>
      <c r="Q445" s="139"/>
      <c r="R445" s="139"/>
      <c r="S445" s="139"/>
      <c r="T445" s="140"/>
      <c r="U445" s="13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 t="s">
        <v>248</v>
      </c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32" t="str">
        <f>C445</f>
        <v>strukturovaná rohož z tuhých plastových vláken</v>
      </c>
      <c r="BB445" s="129"/>
      <c r="BC445" s="129"/>
      <c r="BD445" s="129"/>
      <c r="BE445" s="129"/>
      <c r="BF445" s="129"/>
      <c r="BG445" s="129"/>
      <c r="BH445" s="129"/>
    </row>
    <row r="446" spans="1:60" outlineLevel="1" x14ac:dyDescent="0.2">
      <c r="A446" s="130"/>
      <c r="B446" s="137"/>
      <c r="C446" s="219" t="s">
        <v>603</v>
      </c>
      <c r="D446" s="220"/>
      <c r="E446" s="221"/>
      <c r="F446" s="222"/>
      <c r="G446" s="223"/>
      <c r="H446" s="151"/>
      <c r="I446" s="151"/>
      <c r="J446" s="151"/>
      <c r="K446" s="151"/>
      <c r="L446" s="151"/>
      <c r="M446" s="151"/>
      <c r="N446" s="139"/>
      <c r="O446" s="139"/>
      <c r="P446" s="139"/>
      <c r="Q446" s="139"/>
      <c r="R446" s="139"/>
      <c r="S446" s="139"/>
      <c r="T446" s="140"/>
      <c r="U446" s="13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 t="s">
        <v>248</v>
      </c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32" t="str">
        <f>C446</f>
        <v>jako separační vrstva pod plechovou krytinu</v>
      </c>
      <c r="BB446" s="129"/>
      <c r="BC446" s="129"/>
      <c r="BD446" s="129"/>
      <c r="BE446" s="129"/>
      <c r="BF446" s="129"/>
      <c r="BG446" s="129"/>
      <c r="BH446" s="129"/>
    </row>
    <row r="447" spans="1:60" outlineLevel="1" x14ac:dyDescent="0.2">
      <c r="A447" s="130"/>
      <c r="B447" s="137"/>
      <c r="C447" s="171" t="s">
        <v>251</v>
      </c>
      <c r="D447" s="145"/>
      <c r="E447" s="150"/>
      <c r="F447" s="153"/>
      <c r="G447" s="153"/>
      <c r="H447" s="151"/>
      <c r="I447" s="151"/>
      <c r="J447" s="151"/>
      <c r="K447" s="151"/>
      <c r="L447" s="151"/>
      <c r="M447" s="151"/>
      <c r="N447" s="139"/>
      <c r="O447" s="139"/>
      <c r="P447" s="139"/>
      <c r="Q447" s="139"/>
      <c r="R447" s="139"/>
      <c r="S447" s="139"/>
      <c r="T447" s="140"/>
      <c r="U447" s="13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 t="s">
        <v>248</v>
      </c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</row>
    <row r="448" spans="1:60" outlineLevel="1" x14ac:dyDescent="0.2">
      <c r="A448" s="130"/>
      <c r="B448" s="137"/>
      <c r="C448" s="219" t="s">
        <v>575</v>
      </c>
      <c r="D448" s="220"/>
      <c r="E448" s="221"/>
      <c r="F448" s="222"/>
      <c r="G448" s="223"/>
      <c r="H448" s="151"/>
      <c r="I448" s="151"/>
      <c r="J448" s="151"/>
      <c r="K448" s="151"/>
      <c r="L448" s="151"/>
      <c r="M448" s="151"/>
      <c r="N448" s="139"/>
      <c r="O448" s="139"/>
      <c r="P448" s="139"/>
      <c r="Q448" s="139"/>
      <c r="R448" s="139"/>
      <c r="S448" s="139"/>
      <c r="T448" s="140"/>
      <c r="U448" s="13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 t="s">
        <v>248</v>
      </c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32" t="str">
        <f>C448</f>
        <v>mtž+dod = montáž+dodávka</v>
      </c>
      <c r="BB448" s="129"/>
      <c r="BC448" s="129"/>
      <c r="BD448" s="129"/>
      <c r="BE448" s="129"/>
      <c r="BF448" s="129"/>
      <c r="BG448" s="129"/>
      <c r="BH448" s="129"/>
    </row>
    <row r="449" spans="1:60" outlineLevel="1" x14ac:dyDescent="0.2">
      <c r="A449" s="130">
        <v>98</v>
      </c>
      <c r="B449" s="137" t="s">
        <v>604</v>
      </c>
      <c r="C449" s="167" t="s">
        <v>605</v>
      </c>
      <c r="D449" s="139" t="s">
        <v>285</v>
      </c>
      <c r="E449" s="146">
        <v>8.9999999999999993E-3</v>
      </c>
      <c r="F449" s="237"/>
      <c r="G449" s="151">
        <f>F449*E449</f>
        <v>0</v>
      </c>
      <c r="H449" s="151">
        <v>0</v>
      </c>
      <c r="I449" s="151">
        <f>ROUND(E449*H449,2)</f>
        <v>0</v>
      </c>
      <c r="J449" s="151">
        <v>1365</v>
      </c>
      <c r="K449" s="151">
        <f>ROUND(E449*J449,2)</f>
        <v>12.29</v>
      </c>
      <c r="L449" s="151">
        <v>21</v>
      </c>
      <c r="M449" s="151">
        <f>G449*(1+L449/100)</f>
        <v>0</v>
      </c>
      <c r="N449" s="139">
        <v>0</v>
      </c>
      <c r="O449" s="139">
        <f>ROUND(E449*N449,5)</f>
        <v>0</v>
      </c>
      <c r="P449" s="139">
        <v>0</v>
      </c>
      <c r="Q449" s="139">
        <f>ROUND(E449*P449,5)</f>
        <v>0</v>
      </c>
      <c r="R449" s="139"/>
      <c r="S449" s="139"/>
      <c r="T449" s="140">
        <v>2.1779999999999999</v>
      </c>
      <c r="U449" s="139">
        <f>ROUND(E449*T449,2)</f>
        <v>0.02</v>
      </c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 t="s">
        <v>200</v>
      </c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</row>
    <row r="450" spans="1:60" x14ac:dyDescent="0.2">
      <c r="A450" s="131" t="s">
        <v>195</v>
      </c>
      <c r="B450" s="138" t="s">
        <v>160</v>
      </c>
      <c r="C450" s="170" t="s">
        <v>161</v>
      </c>
      <c r="D450" s="143"/>
      <c r="E450" s="149"/>
      <c r="F450" s="152"/>
      <c r="G450" s="152">
        <f>SUMIF(AE451:AE509,"&lt;&gt;NOR",G451:G509)</f>
        <v>0</v>
      </c>
      <c r="H450" s="152"/>
      <c r="I450" s="152">
        <f>SUM(I451:I509)</f>
        <v>0</v>
      </c>
      <c r="J450" s="152"/>
      <c r="K450" s="152">
        <f>SUM(K451:K509)</f>
        <v>45400</v>
      </c>
      <c r="L450" s="152"/>
      <c r="M450" s="152">
        <f>SUM(M451:M509)</f>
        <v>0</v>
      </c>
      <c r="N450" s="143"/>
      <c r="O450" s="143">
        <f>SUM(O451:O509)</f>
        <v>0</v>
      </c>
      <c r="P450" s="143"/>
      <c r="Q450" s="143">
        <f>SUM(Q451:Q509)</f>
        <v>0</v>
      </c>
      <c r="R450" s="143"/>
      <c r="S450" s="143"/>
      <c r="T450" s="144"/>
      <c r="U450" s="143">
        <f>SUM(U451:U509)</f>
        <v>0</v>
      </c>
      <c r="AE450" t="s">
        <v>196</v>
      </c>
    </row>
    <row r="451" spans="1:60" ht="22.5" outlineLevel="1" x14ac:dyDescent="0.2">
      <c r="A451" s="130">
        <v>99</v>
      </c>
      <c r="B451" s="137" t="s">
        <v>606</v>
      </c>
      <c r="C451" s="167" t="s">
        <v>607</v>
      </c>
      <c r="D451" s="139" t="s">
        <v>437</v>
      </c>
      <c r="E451" s="146">
        <v>1</v>
      </c>
      <c r="F451" s="237"/>
      <c r="G451" s="151">
        <f>F451*E451</f>
        <v>0</v>
      </c>
      <c r="H451" s="151">
        <v>0</v>
      </c>
      <c r="I451" s="151">
        <f>ROUND(E451*H451,2)</f>
        <v>0</v>
      </c>
      <c r="J451" s="151">
        <v>12000</v>
      </c>
      <c r="K451" s="151">
        <f>ROUND(E451*J451,2)</f>
        <v>12000</v>
      </c>
      <c r="L451" s="151">
        <v>21</v>
      </c>
      <c r="M451" s="151">
        <f>G451*(1+L451/100)</f>
        <v>0</v>
      </c>
      <c r="N451" s="139">
        <v>0</v>
      </c>
      <c r="O451" s="139">
        <f>ROUND(E451*N451,5)</f>
        <v>0</v>
      </c>
      <c r="P451" s="139">
        <v>0</v>
      </c>
      <c r="Q451" s="139">
        <f>ROUND(E451*P451,5)</f>
        <v>0</v>
      </c>
      <c r="R451" s="139"/>
      <c r="S451" s="139"/>
      <c r="T451" s="140">
        <v>0</v>
      </c>
      <c r="U451" s="139">
        <f>ROUND(E451*T451,2)</f>
        <v>0</v>
      </c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 t="s">
        <v>200</v>
      </c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</row>
    <row r="452" spans="1:60" outlineLevel="1" x14ac:dyDescent="0.2">
      <c r="A452" s="130"/>
      <c r="B452" s="137"/>
      <c r="C452" s="219" t="s">
        <v>608</v>
      </c>
      <c r="D452" s="220"/>
      <c r="E452" s="221"/>
      <c r="F452" s="222"/>
      <c r="G452" s="223"/>
      <c r="H452" s="151"/>
      <c r="I452" s="151"/>
      <c r="J452" s="151"/>
      <c r="K452" s="151"/>
      <c r="L452" s="151"/>
      <c r="M452" s="151"/>
      <c r="N452" s="139"/>
      <c r="O452" s="139"/>
      <c r="P452" s="139"/>
      <c r="Q452" s="139"/>
      <c r="R452" s="139"/>
      <c r="S452" s="139"/>
      <c r="T452" s="140"/>
      <c r="U452" s="13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 t="s">
        <v>248</v>
      </c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32" t="str">
        <f>C452</f>
        <v>okenice dvoukřídlá dovnitř otvíravá do dřevěného rámu, kopie dle původních prvků včetně:</v>
      </c>
      <c r="BB452" s="129"/>
      <c r="BC452" s="129"/>
      <c r="BD452" s="129"/>
      <c r="BE452" s="129"/>
      <c r="BF452" s="129"/>
      <c r="BG452" s="129"/>
      <c r="BH452" s="129"/>
    </row>
    <row r="453" spans="1:60" outlineLevel="1" x14ac:dyDescent="0.2">
      <c r="A453" s="130"/>
      <c r="B453" s="137"/>
      <c r="C453" s="171" t="s">
        <v>251</v>
      </c>
      <c r="D453" s="145"/>
      <c r="E453" s="150"/>
      <c r="F453" s="153"/>
      <c r="G453" s="153"/>
      <c r="H453" s="151"/>
      <c r="I453" s="151"/>
      <c r="J453" s="151"/>
      <c r="K453" s="151"/>
      <c r="L453" s="151"/>
      <c r="M453" s="151"/>
      <c r="N453" s="139"/>
      <c r="O453" s="139"/>
      <c r="P453" s="139"/>
      <c r="Q453" s="139"/>
      <c r="R453" s="139"/>
      <c r="S453" s="139"/>
      <c r="T453" s="140"/>
      <c r="U453" s="13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 t="s">
        <v>248</v>
      </c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</row>
    <row r="454" spans="1:60" outlineLevel="1" x14ac:dyDescent="0.2">
      <c r="A454" s="130"/>
      <c r="B454" s="137"/>
      <c r="C454" s="219" t="s">
        <v>609</v>
      </c>
      <c r="D454" s="220"/>
      <c r="E454" s="221"/>
      <c r="F454" s="222"/>
      <c r="G454" s="223"/>
      <c r="H454" s="151"/>
      <c r="I454" s="151"/>
      <c r="J454" s="151"/>
      <c r="K454" s="151"/>
      <c r="L454" s="151"/>
      <c r="M454" s="151"/>
      <c r="N454" s="139"/>
      <c r="O454" s="139"/>
      <c r="P454" s="139"/>
      <c r="Q454" s="139"/>
      <c r="R454" s="139"/>
      <c r="S454" s="139"/>
      <c r="T454" s="140"/>
      <c r="U454" s="13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 t="s">
        <v>248</v>
      </c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32" t="str">
        <f>C454</f>
        <v>kování:</v>
      </c>
      <c r="BB454" s="129"/>
      <c r="BC454" s="129"/>
      <c r="BD454" s="129"/>
      <c r="BE454" s="129"/>
      <c r="BF454" s="129"/>
      <c r="BG454" s="129"/>
      <c r="BH454" s="129"/>
    </row>
    <row r="455" spans="1:60" outlineLevel="1" x14ac:dyDescent="0.2">
      <c r="A455" s="130"/>
      <c r="B455" s="137"/>
      <c r="C455" s="219" t="s">
        <v>610</v>
      </c>
      <c r="D455" s="220"/>
      <c r="E455" s="221"/>
      <c r="F455" s="222"/>
      <c r="G455" s="223"/>
      <c r="H455" s="151"/>
      <c r="I455" s="151"/>
      <c r="J455" s="151"/>
      <c r="K455" s="151"/>
      <c r="L455" s="151"/>
      <c r="M455" s="151"/>
      <c r="N455" s="139"/>
      <c r="O455" s="139"/>
      <c r="P455" s="139"/>
      <c r="Q455" s="139"/>
      <c r="R455" s="139"/>
      <c r="S455" s="139"/>
      <c r="T455" s="140"/>
      <c r="U455" s="13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 t="s">
        <v>248</v>
      </c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32" t="str">
        <f>C455</f>
        <v>- železné obrtlíky odpovídající dobovému typu - 2 ks</v>
      </c>
      <c r="BB455" s="129"/>
      <c r="BC455" s="129"/>
      <c r="BD455" s="129"/>
      <c r="BE455" s="129"/>
      <c r="BF455" s="129"/>
      <c r="BG455" s="129"/>
      <c r="BH455" s="129"/>
    </row>
    <row r="456" spans="1:60" outlineLevel="1" x14ac:dyDescent="0.2">
      <c r="A456" s="130"/>
      <c r="B456" s="137"/>
      <c r="C456" s="219" t="s">
        <v>611</v>
      </c>
      <c r="D456" s="220"/>
      <c r="E456" s="221"/>
      <c r="F456" s="222"/>
      <c r="G456" s="223"/>
      <c r="H456" s="151"/>
      <c r="I456" s="151"/>
      <c r="J456" s="151"/>
      <c r="K456" s="151"/>
      <c r="L456" s="151"/>
      <c r="M456" s="151"/>
      <c r="N456" s="139"/>
      <c r="O456" s="139"/>
      <c r="P456" s="139"/>
      <c r="Q456" s="139"/>
      <c r="R456" s="139"/>
      <c r="S456" s="139"/>
      <c r="T456" s="140"/>
      <c r="U456" s="13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 t="s">
        <v>248</v>
      </c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32" t="str">
        <f>C456</f>
        <v>- závěsy s půlkulovým zakončením - 4 ks</v>
      </c>
      <c r="BB456" s="129"/>
      <c r="BC456" s="129"/>
      <c r="BD456" s="129"/>
      <c r="BE456" s="129"/>
      <c r="BF456" s="129"/>
      <c r="BG456" s="129"/>
      <c r="BH456" s="129"/>
    </row>
    <row r="457" spans="1:60" outlineLevel="1" x14ac:dyDescent="0.2">
      <c r="A457" s="130"/>
      <c r="B457" s="137"/>
      <c r="C457" s="171" t="s">
        <v>251</v>
      </c>
      <c r="D457" s="145"/>
      <c r="E457" s="150"/>
      <c r="F457" s="153"/>
      <c r="G457" s="153"/>
      <c r="H457" s="151"/>
      <c r="I457" s="151"/>
      <c r="J457" s="151"/>
      <c r="K457" s="151"/>
      <c r="L457" s="151"/>
      <c r="M457" s="151"/>
      <c r="N457" s="139"/>
      <c r="O457" s="139"/>
      <c r="P457" s="139"/>
      <c r="Q457" s="139"/>
      <c r="R457" s="139"/>
      <c r="S457" s="139"/>
      <c r="T457" s="140"/>
      <c r="U457" s="13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 t="s">
        <v>248</v>
      </c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</row>
    <row r="458" spans="1:60" outlineLevel="1" x14ac:dyDescent="0.2">
      <c r="A458" s="130"/>
      <c r="B458" s="137"/>
      <c r="C458" s="219" t="s">
        <v>612</v>
      </c>
      <c r="D458" s="220"/>
      <c r="E458" s="221"/>
      <c r="F458" s="222"/>
      <c r="G458" s="223"/>
      <c r="H458" s="151"/>
      <c r="I458" s="151"/>
      <c r="J458" s="151"/>
      <c r="K458" s="151"/>
      <c r="L458" s="151"/>
      <c r="M458" s="151"/>
      <c r="N458" s="139"/>
      <c r="O458" s="139"/>
      <c r="P458" s="139"/>
      <c r="Q458" s="139"/>
      <c r="R458" s="139"/>
      <c r="S458" s="139"/>
      <c r="T458" s="140"/>
      <c r="U458" s="13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 t="s">
        <v>248</v>
      </c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32" t="str">
        <f>C458</f>
        <v>nátěru:</v>
      </c>
      <c r="BB458" s="129"/>
      <c r="BC458" s="129"/>
      <c r="BD458" s="129"/>
      <c r="BE458" s="129"/>
      <c r="BF458" s="129"/>
      <c r="BG458" s="129"/>
      <c r="BH458" s="129"/>
    </row>
    <row r="459" spans="1:60" outlineLevel="1" x14ac:dyDescent="0.2">
      <c r="A459" s="130"/>
      <c r="B459" s="137"/>
      <c r="C459" s="219" t="s">
        <v>613</v>
      </c>
      <c r="D459" s="220"/>
      <c r="E459" s="221"/>
      <c r="F459" s="222"/>
      <c r="G459" s="223"/>
      <c r="H459" s="151"/>
      <c r="I459" s="151"/>
      <c r="J459" s="151"/>
      <c r="K459" s="151"/>
      <c r="L459" s="151"/>
      <c r="M459" s="151"/>
      <c r="N459" s="139"/>
      <c r="O459" s="139"/>
      <c r="P459" s="139"/>
      <c r="Q459" s="139"/>
      <c r="R459" s="139"/>
      <c r="S459" s="139"/>
      <c r="T459" s="140"/>
      <c r="U459" s="13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 t="s">
        <v>248</v>
      </c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32" t="str">
        <f>C459</f>
        <v>- okenice s rámem</v>
      </c>
      <c r="BB459" s="129"/>
      <c r="BC459" s="129"/>
      <c r="BD459" s="129"/>
      <c r="BE459" s="129"/>
      <c r="BF459" s="129"/>
      <c r="BG459" s="129"/>
      <c r="BH459" s="129"/>
    </row>
    <row r="460" spans="1:60" outlineLevel="1" x14ac:dyDescent="0.2">
      <c r="A460" s="130"/>
      <c r="B460" s="137"/>
      <c r="C460" s="219" t="s">
        <v>614</v>
      </c>
      <c r="D460" s="220"/>
      <c r="E460" s="221"/>
      <c r="F460" s="222"/>
      <c r="G460" s="223"/>
      <c r="H460" s="151"/>
      <c r="I460" s="151"/>
      <c r="J460" s="151"/>
      <c r="K460" s="151"/>
      <c r="L460" s="151"/>
      <c r="M460" s="151"/>
      <c r="N460" s="139"/>
      <c r="O460" s="139"/>
      <c r="P460" s="139"/>
      <c r="Q460" s="139"/>
      <c r="R460" s="139"/>
      <c r="S460" s="139"/>
      <c r="T460" s="140"/>
      <c r="U460" s="13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 t="s">
        <v>248</v>
      </c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32" t="str">
        <f>C460</f>
        <v>- kování</v>
      </c>
      <c r="BB460" s="129"/>
      <c r="BC460" s="129"/>
      <c r="BD460" s="129"/>
      <c r="BE460" s="129"/>
      <c r="BF460" s="129"/>
      <c r="BG460" s="129"/>
      <c r="BH460" s="129"/>
    </row>
    <row r="461" spans="1:60" outlineLevel="1" x14ac:dyDescent="0.2">
      <c r="A461" s="130"/>
      <c r="B461" s="137"/>
      <c r="C461" s="171" t="s">
        <v>251</v>
      </c>
      <c r="D461" s="145"/>
      <c r="E461" s="150"/>
      <c r="F461" s="153"/>
      <c r="G461" s="153"/>
      <c r="H461" s="151"/>
      <c r="I461" s="151"/>
      <c r="J461" s="151"/>
      <c r="K461" s="151"/>
      <c r="L461" s="151"/>
      <c r="M461" s="151"/>
      <c r="N461" s="139"/>
      <c r="O461" s="139"/>
      <c r="P461" s="139"/>
      <c r="Q461" s="139"/>
      <c r="R461" s="139"/>
      <c r="S461" s="139"/>
      <c r="T461" s="140"/>
      <c r="U461" s="13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 t="s">
        <v>248</v>
      </c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</row>
    <row r="462" spans="1:60" outlineLevel="1" x14ac:dyDescent="0.2">
      <c r="A462" s="130"/>
      <c r="B462" s="137"/>
      <c r="C462" s="219" t="s">
        <v>615</v>
      </c>
      <c r="D462" s="220"/>
      <c r="E462" s="221"/>
      <c r="F462" s="222"/>
      <c r="G462" s="223"/>
      <c r="H462" s="151"/>
      <c r="I462" s="151"/>
      <c r="J462" s="151"/>
      <c r="K462" s="151"/>
      <c r="L462" s="151"/>
      <c r="M462" s="151"/>
      <c r="N462" s="139"/>
      <c r="O462" s="139"/>
      <c r="P462" s="139"/>
      <c r="Q462" s="139"/>
      <c r="R462" s="139"/>
      <c r="S462" s="139"/>
      <c r="T462" s="140"/>
      <c r="U462" s="13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 t="s">
        <v>248</v>
      </c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32" t="str">
        <f>C462</f>
        <v>dopravy:</v>
      </c>
      <c r="BB462" s="129"/>
      <c r="BC462" s="129"/>
      <c r="BD462" s="129"/>
      <c r="BE462" s="129"/>
      <c r="BF462" s="129"/>
      <c r="BG462" s="129"/>
      <c r="BH462" s="129"/>
    </row>
    <row r="463" spans="1:60" outlineLevel="1" x14ac:dyDescent="0.2">
      <c r="A463" s="130"/>
      <c r="B463" s="137"/>
      <c r="C463" s="219" t="s">
        <v>616</v>
      </c>
      <c r="D463" s="220"/>
      <c r="E463" s="221"/>
      <c r="F463" s="222"/>
      <c r="G463" s="223"/>
      <c r="H463" s="151"/>
      <c r="I463" s="151"/>
      <c r="J463" s="151"/>
      <c r="K463" s="151"/>
      <c r="L463" s="151"/>
      <c r="M463" s="151"/>
      <c r="N463" s="139"/>
      <c r="O463" s="139"/>
      <c r="P463" s="139"/>
      <c r="Q463" s="139"/>
      <c r="R463" s="139"/>
      <c r="S463" s="139"/>
      <c r="T463" s="140"/>
      <c r="U463" s="13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 t="s">
        <v>248</v>
      </c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32" t="str">
        <f>C463</f>
        <v>- na místo</v>
      </c>
      <c r="BB463" s="129"/>
      <c r="BC463" s="129"/>
      <c r="BD463" s="129"/>
      <c r="BE463" s="129"/>
      <c r="BF463" s="129"/>
      <c r="BG463" s="129"/>
      <c r="BH463" s="129"/>
    </row>
    <row r="464" spans="1:60" outlineLevel="1" x14ac:dyDescent="0.2">
      <c r="A464" s="130"/>
      <c r="B464" s="137"/>
      <c r="C464" s="219" t="s">
        <v>617</v>
      </c>
      <c r="D464" s="220"/>
      <c r="E464" s="221"/>
      <c r="F464" s="222"/>
      <c r="G464" s="223"/>
      <c r="H464" s="151"/>
      <c r="I464" s="151"/>
      <c r="J464" s="151"/>
      <c r="K464" s="151"/>
      <c r="L464" s="151"/>
      <c r="M464" s="151"/>
      <c r="N464" s="139"/>
      <c r="O464" s="139"/>
      <c r="P464" s="139"/>
      <c r="Q464" s="139"/>
      <c r="R464" s="139"/>
      <c r="S464" s="139"/>
      <c r="T464" s="140"/>
      <c r="U464" s="13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 t="s">
        <v>248</v>
      </c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32" t="str">
        <f>C464</f>
        <v>- vnitrostaveništní</v>
      </c>
      <c r="BB464" s="129"/>
      <c r="BC464" s="129"/>
      <c r="BD464" s="129"/>
      <c r="BE464" s="129"/>
      <c r="BF464" s="129"/>
      <c r="BG464" s="129"/>
      <c r="BH464" s="129"/>
    </row>
    <row r="465" spans="1:60" outlineLevel="1" x14ac:dyDescent="0.2">
      <c r="A465" s="130"/>
      <c r="B465" s="137"/>
      <c r="C465" s="171" t="s">
        <v>251</v>
      </c>
      <c r="D465" s="145"/>
      <c r="E465" s="150"/>
      <c r="F465" s="153"/>
      <c r="G465" s="153"/>
      <c r="H465" s="151"/>
      <c r="I465" s="151"/>
      <c r="J465" s="151"/>
      <c r="K465" s="151"/>
      <c r="L465" s="151"/>
      <c r="M465" s="151"/>
      <c r="N465" s="139"/>
      <c r="O465" s="139"/>
      <c r="P465" s="139"/>
      <c r="Q465" s="139"/>
      <c r="R465" s="139"/>
      <c r="S465" s="139"/>
      <c r="T465" s="140"/>
      <c r="U465" s="13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 t="s">
        <v>248</v>
      </c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</row>
    <row r="466" spans="1:60" outlineLevel="1" x14ac:dyDescent="0.2">
      <c r="A466" s="130"/>
      <c r="B466" s="137"/>
      <c r="C466" s="219" t="s">
        <v>575</v>
      </c>
      <c r="D466" s="220"/>
      <c r="E466" s="221"/>
      <c r="F466" s="222"/>
      <c r="G466" s="223"/>
      <c r="H466" s="151"/>
      <c r="I466" s="151"/>
      <c r="J466" s="151"/>
      <c r="K466" s="151"/>
      <c r="L466" s="151"/>
      <c r="M466" s="151"/>
      <c r="N466" s="139"/>
      <c r="O466" s="139"/>
      <c r="P466" s="139"/>
      <c r="Q466" s="139"/>
      <c r="R466" s="139"/>
      <c r="S466" s="139"/>
      <c r="T466" s="140"/>
      <c r="U466" s="13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 t="s">
        <v>248</v>
      </c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32" t="str">
        <f>C466</f>
        <v>mtž+dod = montáž+dodávka</v>
      </c>
      <c r="BB466" s="129"/>
      <c r="BC466" s="129"/>
      <c r="BD466" s="129"/>
      <c r="BE466" s="129"/>
      <c r="BF466" s="129"/>
      <c r="BG466" s="129"/>
      <c r="BH466" s="129"/>
    </row>
    <row r="467" spans="1:60" outlineLevel="1" x14ac:dyDescent="0.2">
      <c r="A467" s="130"/>
      <c r="B467" s="137"/>
      <c r="C467" s="219" t="s">
        <v>618</v>
      </c>
      <c r="D467" s="220"/>
      <c r="E467" s="221"/>
      <c r="F467" s="222"/>
      <c r="G467" s="223"/>
      <c r="H467" s="151"/>
      <c r="I467" s="151"/>
      <c r="J467" s="151"/>
      <c r="K467" s="151"/>
      <c r="L467" s="151"/>
      <c r="M467" s="151"/>
      <c r="N467" s="139"/>
      <c r="O467" s="139"/>
      <c r="P467" s="139"/>
      <c r="Q467" s="139"/>
      <c r="R467" s="139"/>
      <c r="S467" s="139"/>
      <c r="T467" s="140"/>
      <c r="U467" s="13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 t="s">
        <v>248</v>
      </c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32" t="str">
        <f>C467</f>
        <v>blíže viz výkresy D.1.1.14 a D.1.1.15</v>
      </c>
      <c r="BB467" s="129"/>
      <c r="BC467" s="129"/>
      <c r="BD467" s="129"/>
      <c r="BE467" s="129"/>
      <c r="BF467" s="129"/>
      <c r="BG467" s="129"/>
      <c r="BH467" s="129"/>
    </row>
    <row r="468" spans="1:60" ht="22.5" outlineLevel="1" x14ac:dyDescent="0.2">
      <c r="A468" s="130">
        <v>100</v>
      </c>
      <c r="B468" s="137" t="s">
        <v>619</v>
      </c>
      <c r="C468" s="167" t="s">
        <v>620</v>
      </c>
      <c r="D468" s="139" t="s">
        <v>437</v>
      </c>
      <c r="E468" s="146">
        <v>1</v>
      </c>
      <c r="F468" s="237"/>
      <c r="G468" s="151">
        <f>F468*E468</f>
        <v>0</v>
      </c>
      <c r="H468" s="151">
        <v>0</v>
      </c>
      <c r="I468" s="151">
        <f>ROUND(E468*H468,2)</f>
        <v>0</v>
      </c>
      <c r="J468" s="151">
        <v>8000</v>
      </c>
      <c r="K468" s="151">
        <f>ROUND(E468*J468,2)</f>
        <v>8000</v>
      </c>
      <c r="L468" s="151">
        <v>21</v>
      </c>
      <c r="M468" s="151">
        <f>G468*(1+L468/100)</f>
        <v>0</v>
      </c>
      <c r="N468" s="139">
        <v>0</v>
      </c>
      <c r="O468" s="139">
        <f>ROUND(E468*N468,5)</f>
        <v>0</v>
      </c>
      <c r="P468" s="139">
        <v>0</v>
      </c>
      <c r="Q468" s="139">
        <f>ROUND(E468*P468,5)</f>
        <v>0</v>
      </c>
      <c r="R468" s="139"/>
      <c r="S468" s="139"/>
      <c r="T468" s="140">
        <v>0</v>
      </c>
      <c r="U468" s="139">
        <f>ROUND(E468*T468,2)</f>
        <v>0</v>
      </c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 t="s">
        <v>200</v>
      </c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</row>
    <row r="469" spans="1:60" outlineLevel="1" x14ac:dyDescent="0.2">
      <c r="A469" s="130"/>
      <c r="B469" s="137"/>
      <c r="C469" s="219" t="s">
        <v>621</v>
      </c>
      <c r="D469" s="220"/>
      <c r="E469" s="221"/>
      <c r="F469" s="222"/>
      <c r="G469" s="223"/>
      <c r="H469" s="151"/>
      <c r="I469" s="151"/>
      <c r="J469" s="151"/>
      <c r="K469" s="151"/>
      <c r="L469" s="151"/>
      <c r="M469" s="151"/>
      <c r="N469" s="139"/>
      <c r="O469" s="139"/>
      <c r="P469" s="139"/>
      <c r="Q469" s="139"/>
      <c r="R469" s="139"/>
      <c r="S469" s="139"/>
      <c r="T469" s="140"/>
      <c r="U469" s="13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 t="s">
        <v>248</v>
      </c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32" t="str">
        <f>C469</f>
        <v>okenice jednokřídlá dovnitř otvíravá do dřevěného rámu, kopie dle původních prvků včetně:</v>
      </c>
      <c r="BB469" s="129"/>
      <c r="BC469" s="129"/>
      <c r="BD469" s="129"/>
      <c r="BE469" s="129"/>
      <c r="BF469" s="129"/>
      <c r="BG469" s="129"/>
      <c r="BH469" s="129"/>
    </row>
    <row r="470" spans="1:60" outlineLevel="1" x14ac:dyDescent="0.2">
      <c r="A470" s="130"/>
      <c r="B470" s="137"/>
      <c r="C470" s="171" t="s">
        <v>251</v>
      </c>
      <c r="D470" s="145"/>
      <c r="E470" s="150"/>
      <c r="F470" s="153"/>
      <c r="G470" s="153"/>
      <c r="H470" s="151"/>
      <c r="I470" s="151"/>
      <c r="J470" s="151"/>
      <c r="K470" s="151"/>
      <c r="L470" s="151"/>
      <c r="M470" s="151"/>
      <c r="N470" s="139"/>
      <c r="O470" s="139"/>
      <c r="P470" s="139"/>
      <c r="Q470" s="139"/>
      <c r="R470" s="139"/>
      <c r="S470" s="139"/>
      <c r="T470" s="140"/>
      <c r="U470" s="13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 t="s">
        <v>248</v>
      </c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</row>
    <row r="471" spans="1:60" outlineLevel="1" x14ac:dyDescent="0.2">
      <c r="A471" s="130"/>
      <c r="B471" s="137"/>
      <c r="C471" s="219" t="s">
        <v>609</v>
      </c>
      <c r="D471" s="220"/>
      <c r="E471" s="221"/>
      <c r="F471" s="222"/>
      <c r="G471" s="223"/>
      <c r="H471" s="151"/>
      <c r="I471" s="151"/>
      <c r="J471" s="151"/>
      <c r="K471" s="151"/>
      <c r="L471" s="151"/>
      <c r="M471" s="151"/>
      <c r="N471" s="139"/>
      <c r="O471" s="139"/>
      <c r="P471" s="139"/>
      <c r="Q471" s="139"/>
      <c r="R471" s="139"/>
      <c r="S471" s="139"/>
      <c r="T471" s="140"/>
      <c r="U471" s="13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 t="s">
        <v>248</v>
      </c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32" t="str">
        <f>C471</f>
        <v>kování:</v>
      </c>
      <c r="BB471" s="129"/>
      <c r="BC471" s="129"/>
      <c r="BD471" s="129"/>
      <c r="BE471" s="129"/>
      <c r="BF471" s="129"/>
      <c r="BG471" s="129"/>
      <c r="BH471" s="129"/>
    </row>
    <row r="472" spans="1:60" outlineLevel="1" x14ac:dyDescent="0.2">
      <c r="A472" s="130"/>
      <c r="B472" s="137"/>
      <c r="C472" s="219" t="s">
        <v>610</v>
      </c>
      <c r="D472" s="220"/>
      <c r="E472" s="221"/>
      <c r="F472" s="222"/>
      <c r="G472" s="223"/>
      <c r="H472" s="151"/>
      <c r="I472" s="151"/>
      <c r="J472" s="151"/>
      <c r="K472" s="151"/>
      <c r="L472" s="151"/>
      <c r="M472" s="151"/>
      <c r="N472" s="139"/>
      <c r="O472" s="139"/>
      <c r="P472" s="139"/>
      <c r="Q472" s="139"/>
      <c r="R472" s="139"/>
      <c r="S472" s="139"/>
      <c r="T472" s="140"/>
      <c r="U472" s="13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 t="s">
        <v>248</v>
      </c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32" t="str">
        <f>C472</f>
        <v>- železné obrtlíky odpovídající dobovému typu - 2 ks</v>
      </c>
      <c r="BB472" s="129"/>
      <c r="BC472" s="129"/>
      <c r="BD472" s="129"/>
      <c r="BE472" s="129"/>
      <c r="BF472" s="129"/>
      <c r="BG472" s="129"/>
      <c r="BH472" s="129"/>
    </row>
    <row r="473" spans="1:60" outlineLevel="1" x14ac:dyDescent="0.2">
      <c r="A473" s="130"/>
      <c r="B473" s="137"/>
      <c r="C473" s="219" t="s">
        <v>622</v>
      </c>
      <c r="D473" s="220"/>
      <c r="E473" s="221"/>
      <c r="F473" s="222"/>
      <c r="G473" s="223"/>
      <c r="H473" s="151"/>
      <c r="I473" s="151"/>
      <c r="J473" s="151"/>
      <c r="K473" s="151"/>
      <c r="L473" s="151"/>
      <c r="M473" s="151"/>
      <c r="N473" s="139"/>
      <c r="O473" s="139"/>
      <c r="P473" s="139"/>
      <c r="Q473" s="139"/>
      <c r="R473" s="139"/>
      <c r="S473" s="139"/>
      <c r="T473" s="140"/>
      <c r="U473" s="13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 t="s">
        <v>248</v>
      </c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32" t="str">
        <f>C473</f>
        <v>- závěsy s půlkulovým zakončením - 2 ks</v>
      </c>
      <c r="BB473" s="129"/>
      <c r="BC473" s="129"/>
      <c r="BD473" s="129"/>
      <c r="BE473" s="129"/>
      <c r="BF473" s="129"/>
      <c r="BG473" s="129"/>
      <c r="BH473" s="129"/>
    </row>
    <row r="474" spans="1:60" outlineLevel="1" x14ac:dyDescent="0.2">
      <c r="A474" s="130"/>
      <c r="B474" s="137"/>
      <c r="C474" s="171" t="s">
        <v>251</v>
      </c>
      <c r="D474" s="145"/>
      <c r="E474" s="150"/>
      <c r="F474" s="153"/>
      <c r="G474" s="153"/>
      <c r="H474" s="151"/>
      <c r="I474" s="151"/>
      <c r="J474" s="151"/>
      <c r="K474" s="151"/>
      <c r="L474" s="151"/>
      <c r="M474" s="151"/>
      <c r="N474" s="139"/>
      <c r="O474" s="139"/>
      <c r="P474" s="139"/>
      <c r="Q474" s="139"/>
      <c r="R474" s="139"/>
      <c r="S474" s="139"/>
      <c r="T474" s="140"/>
      <c r="U474" s="13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 t="s">
        <v>248</v>
      </c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</row>
    <row r="475" spans="1:60" outlineLevel="1" x14ac:dyDescent="0.2">
      <c r="A475" s="130"/>
      <c r="B475" s="137"/>
      <c r="C475" s="219" t="s">
        <v>612</v>
      </c>
      <c r="D475" s="220"/>
      <c r="E475" s="221"/>
      <c r="F475" s="222"/>
      <c r="G475" s="223"/>
      <c r="H475" s="151"/>
      <c r="I475" s="151"/>
      <c r="J475" s="151"/>
      <c r="K475" s="151"/>
      <c r="L475" s="151"/>
      <c r="M475" s="151"/>
      <c r="N475" s="139"/>
      <c r="O475" s="139"/>
      <c r="P475" s="139"/>
      <c r="Q475" s="139"/>
      <c r="R475" s="139"/>
      <c r="S475" s="139"/>
      <c r="T475" s="140"/>
      <c r="U475" s="13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 t="s">
        <v>248</v>
      </c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32" t="str">
        <f>C475</f>
        <v>nátěru:</v>
      </c>
      <c r="BB475" s="129"/>
      <c r="BC475" s="129"/>
      <c r="BD475" s="129"/>
      <c r="BE475" s="129"/>
      <c r="BF475" s="129"/>
      <c r="BG475" s="129"/>
      <c r="BH475" s="129"/>
    </row>
    <row r="476" spans="1:60" outlineLevel="1" x14ac:dyDescent="0.2">
      <c r="A476" s="130"/>
      <c r="B476" s="137"/>
      <c r="C476" s="219" t="s">
        <v>613</v>
      </c>
      <c r="D476" s="220"/>
      <c r="E476" s="221"/>
      <c r="F476" s="222"/>
      <c r="G476" s="223"/>
      <c r="H476" s="151"/>
      <c r="I476" s="151"/>
      <c r="J476" s="151"/>
      <c r="K476" s="151"/>
      <c r="L476" s="151"/>
      <c r="M476" s="151"/>
      <c r="N476" s="139"/>
      <c r="O476" s="139"/>
      <c r="P476" s="139"/>
      <c r="Q476" s="139"/>
      <c r="R476" s="139"/>
      <c r="S476" s="139"/>
      <c r="T476" s="140"/>
      <c r="U476" s="13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 t="s">
        <v>248</v>
      </c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32" t="str">
        <f>C476</f>
        <v>- okenice s rámem</v>
      </c>
      <c r="BB476" s="129"/>
      <c r="BC476" s="129"/>
      <c r="BD476" s="129"/>
      <c r="BE476" s="129"/>
      <c r="BF476" s="129"/>
      <c r="BG476" s="129"/>
      <c r="BH476" s="129"/>
    </row>
    <row r="477" spans="1:60" outlineLevel="1" x14ac:dyDescent="0.2">
      <c r="A477" s="130"/>
      <c r="B477" s="137"/>
      <c r="C477" s="219" t="s">
        <v>614</v>
      </c>
      <c r="D477" s="220"/>
      <c r="E477" s="221"/>
      <c r="F477" s="222"/>
      <c r="G477" s="223"/>
      <c r="H477" s="151"/>
      <c r="I477" s="151"/>
      <c r="J477" s="151"/>
      <c r="K477" s="151"/>
      <c r="L477" s="151"/>
      <c r="M477" s="151"/>
      <c r="N477" s="139"/>
      <c r="O477" s="139"/>
      <c r="P477" s="139"/>
      <c r="Q477" s="139"/>
      <c r="R477" s="139"/>
      <c r="S477" s="139"/>
      <c r="T477" s="140"/>
      <c r="U477" s="13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 t="s">
        <v>248</v>
      </c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32" t="str">
        <f>C477</f>
        <v>- kování</v>
      </c>
      <c r="BB477" s="129"/>
      <c r="BC477" s="129"/>
      <c r="BD477" s="129"/>
      <c r="BE477" s="129"/>
      <c r="BF477" s="129"/>
      <c r="BG477" s="129"/>
      <c r="BH477" s="129"/>
    </row>
    <row r="478" spans="1:60" outlineLevel="1" x14ac:dyDescent="0.2">
      <c r="A478" s="130"/>
      <c r="B478" s="137"/>
      <c r="C478" s="171" t="s">
        <v>251</v>
      </c>
      <c r="D478" s="145"/>
      <c r="E478" s="150"/>
      <c r="F478" s="153"/>
      <c r="G478" s="153"/>
      <c r="H478" s="151"/>
      <c r="I478" s="151"/>
      <c r="J478" s="151"/>
      <c r="K478" s="151"/>
      <c r="L478" s="151"/>
      <c r="M478" s="151"/>
      <c r="N478" s="139"/>
      <c r="O478" s="139"/>
      <c r="P478" s="139"/>
      <c r="Q478" s="139"/>
      <c r="R478" s="139"/>
      <c r="S478" s="139"/>
      <c r="T478" s="140"/>
      <c r="U478" s="13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 t="s">
        <v>248</v>
      </c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</row>
    <row r="479" spans="1:60" outlineLevel="1" x14ac:dyDescent="0.2">
      <c r="A479" s="130"/>
      <c r="B479" s="137"/>
      <c r="C479" s="219" t="s">
        <v>615</v>
      </c>
      <c r="D479" s="220"/>
      <c r="E479" s="221"/>
      <c r="F479" s="222"/>
      <c r="G479" s="223"/>
      <c r="H479" s="151"/>
      <c r="I479" s="151"/>
      <c r="J479" s="151"/>
      <c r="K479" s="151"/>
      <c r="L479" s="151"/>
      <c r="M479" s="151"/>
      <c r="N479" s="139"/>
      <c r="O479" s="139"/>
      <c r="P479" s="139"/>
      <c r="Q479" s="139"/>
      <c r="R479" s="139"/>
      <c r="S479" s="139"/>
      <c r="T479" s="140"/>
      <c r="U479" s="13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 t="s">
        <v>248</v>
      </c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32" t="str">
        <f>C479</f>
        <v>dopravy:</v>
      </c>
      <c r="BB479" s="129"/>
      <c r="BC479" s="129"/>
      <c r="BD479" s="129"/>
      <c r="BE479" s="129"/>
      <c r="BF479" s="129"/>
      <c r="BG479" s="129"/>
      <c r="BH479" s="129"/>
    </row>
    <row r="480" spans="1:60" outlineLevel="1" x14ac:dyDescent="0.2">
      <c r="A480" s="130"/>
      <c r="B480" s="137"/>
      <c r="C480" s="219" t="s">
        <v>616</v>
      </c>
      <c r="D480" s="220"/>
      <c r="E480" s="221"/>
      <c r="F480" s="222"/>
      <c r="G480" s="223"/>
      <c r="H480" s="151"/>
      <c r="I480" s="151"/>
      <c r="J480" s="151"/>
      <c r="K480" s="151"/>
      <c r="L480" s="151"/>
      <c r="M480" s="151"/>
      <c r="N480" s="139"/>
      <c r="O480" s="139"/>
      <c r="P480" s="139"/>
      <c r="Q480" s="139"/>
      <c r="R480" s="139"/>
      <c r="S480" s="139"/>
      <c r="T480" s="140"/>
      <c r="U480" s="13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 t="s">
        <v>248</v>
      </c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32" t="str">
        <f>C480</f>
        <v>- na místo</v>
      </c>
      <c r="BB480" s="129"/>
      <c r="BC480" s="129"/>
      <c r="BD480" s="129"/>
      <c r="BE480" s="129"/>
      <c r="BF480" s="129"/>
      <c r="BG480" s="129"/>
      <c r="BH480" s="129"/>
    </row>
    <row r="481" spans="1:60" outlineLevel="1" x14ac:dyDescent="0.2">
      <c r="A481" s="130"/>
      <c r="B481" s="137"/>
      <c r="C481" s="219" t="s">
        <v>617</v>
      </c>
      <c r="D481" s="220"/>
      <c r="E481" s="221"/>
      <c r="F481" s="222"/>
      <c r="G481" s="223"/>
      <c r="H481" s="151"/>
      <c r="I481" s="151"/>
      <c r="J481" s="151"/>
      <c r="K481" s="151"/>
      <c r="L481" s="151"/>
      <c r="M481" s="151"/>
      <c r="N481" s="139"/>
      <c r="O481" s="139"/>
      <c r="P481" s="139"/>
      <c r="Q481" s="139"/>
      <c r="R481" s="139"/>
      <c r="S481" s="139"/>
      <c r="T481" s="140"/>
      <c r="U481" s="13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 t="s">
        <v>248</v>
      </c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32" t="str">
        <f>C481</f>
        <v>- vnitrostaveništní</v>
      </c>
      <c r="BB481" s="129"/>
      <c r="BC481" s="129"/>
      <c r="BD481" s="129"/>
      <c r="BE481" s="129"/>
      <c r="BF481" s="129"/>
      <c r="BG481" s="129"/>
      <c r="BH481" s="129"/>
    </row>
    <row r="482" spans="1:60" outlineLevel="1" x14ac:dyDescent="0.2">
      <c r="A482" s="130"/>
      <c r="B482" s="137"/>
      <c r="C482" s="171" t="s">
        <v>251</v>
      </c>
      <c r="D482" s="145"/>
      <c r="E482" s="150"/>
      <c r="F482" s="153"/>
      <c r="G482" s="153"/>
      <c r="H482" s="151"/>
      <c r="I482" s="151"/>
      <c r="J482" s="151"/>
      <c r="K482" s="151"/>
      <c r="L482" s="151"/>
      <c r="M482" s="151"/>
      <c r="N482" s="139"/>
      <c r="O482" s="139"/>
      <c r="P482" s="139"/>
      <c r="Q482" s="139"/>
      <c r="R482" s="139"/>
      <c r="S482" s="139"/>
      <c r="T482" s="140"/>
      <c r="U482" s="13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 t="s">
        <v>248</v>
      </c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</row>
    <row r="483" spans="1:60" outlineLevel="1" x14ac:dyDescent="0.2">
      <c r="A483" s="130"/>
      <c r="B483" s="137"/>
      <c r="C483" s="219" t="s">
        <v>575</v>
      </c>
      <c r="D483" s="220"/>
      <c r="E483" s="221"/>
      <c r="F483" s="222"/>
      <c r="G483" s="223"/>
      <c r="H483" s="151"/>
      <c r="I483" s="151"/>
      <c r="J483" s="151"/>
      <c r="K483" s="151"/>
      <c r="L483" s="151"/>
      <c r="M483" s="151"/>
      <c r="N483" s="139"/>
      <c r="O483" s="139"/>
      <c r="P483" s="139"/>
      <c r="Q483" s="139"/>
      <c r="R483" s="139"/>
      <c r="S483" s="139"/>
      <c r="T483" s="140"/>
      <c r="U483" s="13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 t="s">
        <v>248</v>
      </c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32" t="str">
        <f>C483</f>
        <v>mtž+dod = montáž+dodávka</v>
      </c>
      <c r="BB483" s="129"/>
      <c r="BC483" s="129"/>
      <c r="BD483" s="129"/>
      <c r="BE483" s="129"/>
      <c r="BF483" s="129"/>
      <c r="BG483" s="129"/>
      <c r="BH483" s="129"/>
    </row>
    <row r="484" spans="1:60" outlineLevel="1" x14ac:dyDescent="0.2">
      <c r="A484" s="130"/>
      <c r="B484" s="137"/>
      <c r="C484" s="219" t="s">
        <v>618</v>
      </c>
      <c r="D484" s="220"/>
      <c r="E484" s="221"/>
      <c r="F484" s="222"/>
      <c r="G484" s="223"/>
      <c r="H484" s="151"/>
      <c r="I484" s="151"/>
      <c r="J484" s="151"/>
      <c r="K484" s="151"/>
      <c r="L484" s="151"/>
      <c r="M484" s="151"/>
      <c r="N484" s="139"/>
      <c r="O484" s="139"/>
      <c r="P484" s="139"/>
      <c r="Q484" s="139"/>
      <c r="R484" s="139"/>
      <c r="S484" s="139"/>
      <c r="T484" s="140"/>
      <c r="U484" s="13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 t="s">
        <v>248</v>
      </c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32" t="str">
        <f>C484</f>
        <v>blíže viz výkresy D.1.1.14 a D.1.1.15</v>
      </c>
      <c r="BB484" s="129"/>
      <c r="BC484" s="129"/>
      <c r="BD484" s="129"/>
      <c r="BE484" s="129"/>
      <c r="BF484" s="129"/>
      <c r="BG484" s="129"/>
      <c r="BH484" s="129"/>
    </row>
    <row r="485" spans="1:60" ht="22.5" outlineLevel="1" x14ac:dyDescent="0.2">
      <c r="A485" s="130">
        <v>101</v>
      </c>
      <c r="B485" s="137" t="s">
        <v>623</v>
      </c>
      <c r="C485" s="167" t="s">
        <v>624</v>
      </c>
      <c r="D485" s="139" t="s">
        <v>437</v>
      </c>
      <c r="E485" s="146">
        <v>1</v>
      </c>
      <c r="F485" s="237"/>
      <c r="G485" s="151">
        <f>F485*E485</f>
        <v>0</v>
      </c>
      <c r="H485" s="151">
        <v>0</v>
      </c>
      <c r="I485" s="151">
        <f>ROUND(E485*H485,2)</f>
        <v>0</v>
      </c>
      <c r="J485" s="151">
        <v>25000</v>
      </c>
      <c r="K485" s="151">
        <f>ROUND(E485*J485,2)</f>
        <v>25000</v>
      </c>
      <c r="L485" s="151">
        <v>21</v>
      </c>
      <c r="M485" s="151">
        <f>G485*(1+L485/100)</f>
        <v>0</v>
      </c>
      <c r="N485" s="139">
        <v>0</v>
      </c>
      <c r="O485" s="139">
        <f>ROUND(E485*N485,5)</f>
        <v>0</v>
      </c>
      <c r="P485" s="139">
        <v>0</v>
      </c>
      <c r="Q485" s="139">
        <f>ROUND(E485*P485,5)</f>
        <v>0</v>
      </c>
      <c r="R485" s="139"/>
      <c r="S485" s="139"/>
      <c r="T485" s="140">
        <v>0</v>
      </c>
      <c r="U485" s="139">
        <f>ROUND(E485*T485,2)</f>
        <v>0</v>
      </c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 t="s">
        <v>200</v>
      </c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</row>
    <row r="486" spans="1:60" outlineLevel="1" x14ac:dyDescent="0.2">
      <c r="A486" s="130"/>
      <c r="B486" s="137"/>
      <c r="C486" s="219" t="s">
        <v>625</v>
      </c>
      <c r="D486" s="220"/>
      <c r="E486" s="221"/>
      <c r="F486" s="222"/>
      <c r="G486" s="223"/>
      <c r="H486" s="151"/>
      <c r="I486" s="151"/>
      <c r="J486" s="151"/>
      <c r="K486" s="151"/>
      <c r="L486" s="151"/>
      <c r="M486" s="151"/>
      <c r="N486" s="139"/>
      <c r="O486" s="139"/>
      <c r="P486" s="139"/>
      <c r="Q486" s="139"/>
      <c r="R486" s="139"/>
      <c r="S486" s="139"/>
      <c r="T486" s="140"/>
      <c r="U486" s="13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 t="s">
        <v>248</v>
      </c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32" t="str">
        <f>C486</f>
        <v>dveře jednokřídlé rámové konstrukce v obložkové zárubni, kopie dle původních prvků včetně:</v>
      </c>
      <c r="BB486" s="129"/>
      <c r="BC486" s="129"/>
      <c r="BD486" s="129"/>
      <c r="BE486" s="129"/>
      <c r="BF486" s="129"/>
      <c r="BG486" s="129"/>
      <c r="BH486" s="129"/>
    </row>
    <row r="487" spans="1:60" outlineLevel="1" x14ac:dyDescent="0.2">
      <c r="A487" s="130"/>
      <c r="B487" s="137"/>
      <c r="C487" s="171" t="s">
        <v>251</v>
      </c>
      <c r="D487" s="145"/>
      <c r="E487" s="150"/>
      <c r="F487" s="153"/>
      <c r="G487" s="153"/>
      <c r="H487" s="151"/>
      <c r="I487" s="151"/>
      <c r="J487" s="151"/>
      <c r="K487" s="151"/>
      <c r="L487" s="151"/>
      <c r="M487" s="151"/>
      <c r="N487" s="139"/>
      <c r="O487" s="139"/>
      <c r="P487" s="139"/>
      <c r="Q487" s="139"/>
      <c r="R487" s="139"/>
      <c r="S487" s="139"/>
      <c r="T487" s="140"/>
      <c r="U487" s="13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 t="s">
        <v>248</v>
      </c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</row>
    <row r="488" spans="1:60" outlineLevel="1" x14ac:dyDescent="0.2">
      <c r="A488" s="130"/>
      <c r="B488" s="137"/>
      <c r="C488" s="219" t="s">
        <v>609</v>
      </c>
      <c r="D488" s="220"/>
      <c r="E488" s="221"/>
      <c r="F488" s="222"/>
      <c r="G488" s="223"/>
      <c r="H488" s="151"/>
      <c r="I488" s="151"/>
      <c r="J488" s="151"/>
      <c r="K488" s="151"/>
      <c r="L488" s="151"/>
      <c r="M488" s="151"/>
      <c r="N488" s="139"/>
      <c r="O488" s="139"/>
      <c r="P488" s="139"/>
      <c r="Q488" s="139"/>
      <c r="R488" s="139"/>
      <c r="S488" s="139"/>
      <c r="T488" s="140"/>
      <c r="U488" s="13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 t="s">
        <v>248</v>
      </c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32" t="str">
        <f>C488</f>
        <v>kování:</v>
      </c>
      <c r="BB488" s="129"/>
      <c r="BC488" s="129"/>
      <c r="BD488" s="129"/>
      <c r="BE488" s="129"/>
      <c r="BF488" s="129"/>
      <c r="BG488" s="129"/>
      <c r="BH488" s="129"/>
    </row>
    <row r="489" spans="1:60" outlineLevel="1" x14ac:dyDescent="0.2">
      <c r="A489" s="130"/>
      <c r="B489" s="137"/>
      <c r="C489" s="219" t="s">
        <v>626</v>
      </c>
      <c r="D489" s="220"/>
      <c r="E489" s="221"/>
      <c r="F489" s="222"/>
      <c r="G489" s="223"/>
      <c r="H489" s="151"/>
      <c r="I489" s="151"/>
      <c r="J489" s="151"/>
      <c r="K489" s="151"/>
      <c r="L489" s="151"/>
      <c r="M489" s="151"/>
      <c r="N489" s="139"/>
      <c r="O489" s="139"/>
      <c r="P489" s="139"/>
      <c r="Q489" s="139"/>
      <c r="R489" s="139"/>
      <c r="S489" s="139"/>
      <c r="T489" s="140"/>
      <c r="U489" s="13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 t="s">
        <v>248</v>
      </c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32" t="str">
        <f>C489</f>
        <v>- klika se štítkem odpovídající dobovému typu - 1 ks</v>
      </c>
      <c r="BB489" s="129"/>
      <c r="BC489" s="129"/>
      <c r="BD489" s="129"/>
      <c r="BE489" s="129"/>
      <c r="BF489" s="129"/>
      <c r="BG489" s="129"/>
      <c r="BH489" s="129"/>
    </row>
    <row r="490" spans="1:60" outlineLevel="1" x14ac:dyDescent="0.2">
      <c r="A490" s="130"/>
      <c r="B490" s="137"/>
      <c r="C490" s="219" t="s">
        <v>627</v>
      </c>
      <c r="D490" s="220"/>
      <c r="E490" s="221"/>
      <c r="F490" s="222"/>
      <c r="G490" s="223"/>
      <c r="H490" s="151"/>
      <c r="I490" s="151"/>
      <c r="J490" s="151"/>
      <c r="K490" s="151"/>
      <c r="L490" s="151"/>
      <c r="M490" s="151"/>
      <c r="N490" s="139"/>
      <c r="O490" s="139"/>
      <c r="P490" s="139"/>
      <c r="Q490" s="139"/>
      <c r="R490" s="139"/>
      <c r="S490" s="139"/>
      <c r="T490" s="140"/>
      <c r="U490" s="13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 t="s">
        <v>248</v>
      </c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32" t="str">
        <f>C490</f>
        <v>- závěsy s půlkulovým zakončením - 3 ks</v>
      </c>
      <c r="BB490" s="129"/>
      <c r="BC490" s="129"/>
      <c r="BD490" s="129"/>
      <c r="BE490" s="129"/>
      <c r="BF490" s="129"/>
      <c r="BG490" s="129"/>
      <c r="BH490" s="129"/>
    </row>
    <row r="491" spans="1:60" outlineLevel="1" x14ac:dyDescent="0.2">
      <c r="A491" s="130"/>
      <c r="B491" s="137"/>
      <c r="C491" s="171" t="s">
        <v>251</v>
      </c>
      <c r="D491" s="145"/>
      <c r="E491" s="150"/>
      <c r="F491" s="153"/>
      <c r="G491" s="153"/>
      <c r="H491" s="151"/>
      <c r="I491" s="151"/>
      <c r="J491" s="151"/>
      <c r="K491" s="151"/>
      <c r="L491" s="151"/>
      <c r="M491" s="151"/>
      <c r="N491" s="139"/>
      <c r="O491" s="139"/>
      <c r="P491" s="139"/>
      <c r="Q491" s="139"/>
      <c r="R491" s="139"/>
      <c r="S491" s="139"/>
      <c r="T491" s="140"/>
      <c r="U491" s="13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 t="s">
        <v>248</v>
      </c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</row>
    <row r="492" spans="1:60" outlineLevel="1" x14ac:dyDescent="0.2">
      <c r="A492" s="130"/>
      <c r="B492" s="137"/>
      <c r="C492" s="219" t="s">
        <v>612</v>
      </c>
      <c r="D492" s="220"/>
      <c r="E492" s="221"/>
      <c r="F492" s="222"/>
      <c r="G492" s="223"/>
      <c r="H492" s="151"/>
      <c r="I492" s="151"/>
      <c r="J492" s="151"/>
      <c r="K492" s="151"/>
      <c r="L492" s="151"/>
      <c r="M492" s="151"/>
      <c r="N492" s="139"/>
      <c r="O492" s="139"/>
      <c r="P492" s="139"/>
      <c r="Q492" s="139"/>
      <c r="R492" s="139"/>
      <c r="S492" s="139"/>
      <c r="T492" s="140"/>
      <c r="U492" s="13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 t="s">
        <v>248</v>
      </c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32" t="str">
        <f>C492</f>
        <v>nátěru:</v>
      </c>
      <c r="BB492" s="129"/>
      <c r="BC492" s="129"/>
      <c r="BD492" s="129"/>
      <c r="BE492" s="129"/>
      <c r="BF492" s="129"/>
      <c r="BG492" s="129"/>
      <c r="BH492" s="129"/>
    </row>
    <row r="493" spans="1:60" outlineLevel="1" x14ac:dyDescent="0.2">
      <c r="A493" s="130"/>
      <c r="B493" s="137"/>
      <c r="C493" s="219" t="s">
        <v>628</v>
      </c>
      <c r="D493" s="220"/>
      <c r="E493" s="221"/>
      <c r="F493" s="222"/>
      <c r="G493" s="223"/>
      <c r="H493" s="151"/>
      <c r="I493" s="151"/>
      <c r="J493" s="151"/>
      <c r="K493" s="151"/>
      <c r="L493" s="151"/>
      <c r="M493" s="151"/>
      <c r="N493" s="139"/>
      <c r="O493" s="139"/>
      <c r="P493" s="139"/>
      <c r="Q493" s="139"/>
      <c r="R493" s="139"/>
      <c r="S493" s="139"/>
      <c r="T493" s="140"/>
      <c r="U493" s="13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 t="s">
        <v>248</v>
      </c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32" t="str">
        <f>C493</f>
        <v>- dveří se zárubní</v>
      </c>
      <c r="BB493" s="129"/>
      <c r="BC493" s="129"/>
      <c r="BD493" s="129"/>
      <c r="BE493" s="129"/>
      <c r="BF493" s="129"/>
      <c r="BG493" s="129"/>
      <c r="BH493" s="129"/>
    </row>
    <row r="494" spans="1:60" outlineLevel="1" x14ac:dyDescent="0.2">
      <c r="A494" s="130"/>
      <c r="B494" s="137"/>
      <c r="C494" s="219" t="s">
        <v>614</v>
      </c>
      <c r="D494" s="220"/>
      <c r="E494" s="221"/>
      <c r="F494" s="222"/>
      <c r="G494" s="223"/>
      <c r="H494" s="151"/>
      <c r="I494" s="151"/>
      <c r="J494" s="151"/>
      <c r="K494" s="151"/>
      <c r="L494" s="151"/>
      <c r="M494" s="151"/>
      <c r="N494" s="139"/>
      <c r="O494" s="139"/>
      <c r="P494" s="139"/>
      <c r="Q494" s="139"/>
      <c r="R494" s="139"/>
      <c r="S494" s="139"/>
      <c r="T494" s="140"/>
      <c r="U494" s="13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 t="s">
        <v>248</v>
      </c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32" t="str">
        <f>C494</f>
        <v>- kování</v>
      </c>
      <c r="BB494" s="129"/>
      <c r="BC494" s="129"/>
      <c r="BD494" s="129"/>
      <c r="BE494" s="129"/>
      <c r="BF494" s="129"/>
      <c r="BG494" s="129"/>
      <c r="BH494" s="129"/>
    </row>
    <row r="495" spans="1:60" outlineLevel="1" x14ac:dyDescent="0.2">
      <c r="A495" s="130"/>
      <c r="B495" s="137"/>
      <c r="C495" s="171" t="s">
        <v>251</v>
      </c>
      <c r="D495" s="145"/>
      <c r="E495" s="150"/>
      <c r="F495" s="153"/>
      <c r="G495" s="153"/>
      <c r="H495" s="151"/>
      <c r="I495" s="151"/>
      <c r="J495" s="151"/>
      <c r="K495" s="151"/>
      <c r="L495" s="151"/>
      <c r="M495" s="151"/>
      <c r="N495" s="139"/>
      <c r="O495" s="139"/>
      <c r="P495" s="139"/>
      <c r="Q495" s="139"/>
      <c r="R495" s="139"/>
      <c r="S495" s="139"/>
      <c r="T495" s="140"/>
      <c r="U495" s="13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 t="s">
        <v>248</v>
      </c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</row>
    <row r="496" spans="1:60" outlineLevel="1" x14ac:dyDescent="0.2">
      <c r="A496" s="130"/>
      <c r="B496" s="137"/>
      <c r="C496" s="219" t="s">
        <v>615</v>
      </c>
      <c r="D496" s="220"/>
      <c r="E496" s="221"/>
      <c r="F496" s="222"/>
      <c r="G496" s="223"/>
      <c r="H496" s="151"/>
      <c r="I496" s="151"/>
      <c r="J496" s="151"/>
      <c r="K496" s="151"/>
      <c r="L496" s="151"/>
      <c r="M496" s="151"/>
      <c r="N496" s="139"/>
      <c r="O496" s="139"/>
      <c r="P496" s="139"/>
      <c r="Q496" s="139"/>
      <c r="R496" s="139"/>
      <c r="S496" s="139"/>
      <c r="T496" s="140"/>
      <c r="U496" s="13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 t="s">
        <v>248</v>
      </c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32" t="str">
        <f>C496</f>
        <v>dopravy:</v>
      </c>
      <c r="BB496" s="129"/>
      <c r="BC496" s="129"/>
      <c r="BD496" s="129"/>
      <c r="BE496" s="129"/>
      <c r="BF496" s="129"/>
      <c r="BG496" s="129"/>
      <c r="BH496" s="129"/>
    </row>
    <row r="497" spans="1:60" outlineLevel="1" x14ac:dyDescent="0.2">
      <c r="A497" s="130"/>
      <c r="B497" s="137"/>
      <c r="C497" s="219" t="s">
        <v>616</v>
      </c>
      <c r="D497" s="220"/>
      <c r="E497" s="221"/>
      <c r="F497" s="222"/>
      <c r="G497" s="223"/>
      <c r="H497" s="151"/>
      <c r="I497" s="151"/>
      <c r="J497" s="151"/>
      <c r="K497" s="151"/>
      <c r="L497" s="151"/>
      <c r="M497" s="151"/>
      <c r="N497" s="139"/>
      <c r="O497" s="139"/>
      <c r="P497" s="139"/>
      <c r="Q497" s="139"/>
      <c r="R497" s="139"/>
      <c r="S497" s="139"/>
      <c r="T497" s="140"/>
      <c r="U497" s="13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 t="s">
        <v>248</v>
      </c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32" t="str">
        <f>C497</f>
        <v>- na místo</v>
      </c>
      <c r="BB497" s="129"/>
      <c r="BC497" s="129"/>
      <c r="BD497" s="129"/>
      <c r="BE497" s="129"/>
      <c r="BF497" s="129"/>
      <c r="BG497" s="129"/>
      <c r="BH497" s="129"/>
    </row>
    <row r="498" spans="1:60" outlineLevel="1" x14ac:dyDescent="0.2">
      <c r="A498" s="130"/>
      <c r="B498" s="137"/>
      <c r="C498" s="219" t="s">
        <v>617</v>
      </c>
      <c r="D498" s="220"/>
      <c r="E498" s="221"/>
      <c r="F498" s="222"/>
      <c r="G498" s="223"/>
      <c r="H498" s="151"/>
      <c r="I498" s="151"/>
      <c r="J498" s="151"/>
      <c r="K498" s="151"/>
      <c r="L498" s="151"/>
      <c r="M498" s="151"/>
      <c r="N498" s="139"/>
      <c r="O498" s="139"/>
      <c r="P498" s="139"/>
      <c r="Q498" s="139"/>
      <c r="R498" s="139"/>
      <c r="S498" s="139"/>
      <c r="T498" s="140"/>
      <c r="U498" s="13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 t="s">
        <v>248</v>
      </c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32" t="str">
        <f>C498</f>
        <v>- vnitrostaveništní</v>
      </c>
      <c r="BB498" s="129"/>
      <c r="BC498" s="129"/>
      <c r="BD498" s="129"/>
      <c r="BE498" s="129"/>
      <c r="BF498" s="129"/>
      <c r="BG498" s="129"/>
      <c r="BH498" s="129"/>
    </row>
    <row r="499" spans="1:60" outlineLevel="1" x14ac:dyDescent="0.2">
      <c r="A499" s="130"/>
      <c r="B499" s="137"/>
      <c r="C499" s="171" t="s">
        <v>251</v>
      </c>
      <c r="D499" s="145"/>
      <c r="E499" s="150"/>
      <c r="F499" s="153"/>
      <c r="G499" s="153"/>
      <c r="H499" s="151"/>
      <c r="I499" s="151"/>
      <c r="J499" s="151"/>
      <c r="K499" s="151"/>
      <c r="L499" s="151"/>
      <c r="M499" s="151"/>
      <c r="N499" s="139"/>
      <c r="O499" s="139"/>
      <c r="P499" s="139"/>
      <c r="Q499" s="139"/>
      <c r="R499" s="139"/>
      <c r="S499" s="139"/>
      <c r="T499" s="140"/>
      <c r="U499" s="13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 t="s">
        <v>248</v>
      </c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</row>
    <row r="500" spans="1:60" outlineLevel="1" x14ac:dyDescent="0.2">
      <c r="A500" s="130"/>
      <c r="B500" s="137"/>
      <c r="C500" s="219" t="s">
        <v>575</v>
      </c>
      <c r="D500" s="220"/>
      <c r="E500" s="221"/>
      <c r="F500" s="222"/>
      <c r="G500" s="223"/>
      <c r="H500" s="151"/>
      <c r="I500" s="151"/>
      <c r="J500" s="151"/>
      <c r="K500" s="151"/>
      <c r="L500" s="151"/>
      <c r="M500" s="151"/>
      <c r="N500" s="139"/>
      <c r="O500" s="139"/>
      <c r="P500" s="139"/>
      <c r="Q500" s="139"/>
      <c r="R500" s="139"/>
      <c r="S500" s="139"/>
      <c r="T500" s="140"/>
      <c r="U500" s="13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 t="s">
        <v>248</v>
      </c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32" t="str">
        <f>C500</f>
        <v>mtž+dod = montáž+dodávka</v>
      </c>
      <c r="BB500" s="129"/>
      <c r="BC500" s="129"/>
      <c r="BD500" s="129"/>
      <c r="BE500" s="129"/>
      <c r="BF500" s="129"/>
      <c r="BG500" s="129"/>
      <c r="BH500" s="129"/>
    </row>
    <row r="501" spans="1:60" outlineLevel="1" x14ac:dyDescent="0.2">
      <c r="A501" s="130"/>
      <c r="B501" s="137"/>
      <c r="C501" s="219" t="s">
        <v>629</v>
      </c>
      <c r="D501" s="220"/>
      <c r="E501" s="221"/>
      <c r="F501" s="222"/>
      <c r="G501" s="223"/>
      <c r="H501" s="151"/>
      <c r="I501" s="151"/>
      <c r="J501" s="151"/>
      <c r="K501" s="151"/>
      <c r="L501" s="151"/>
      <c r="M501" s="151"/>
      <c r="N501" s="139"/>
      <c r="O501" s="139"/>
      <c r="P501" s="139"/>
      <c r="Q501" s="139"/>
      <c r="R501" s="139"/>
      <c r="S501" s="139"/>
      <c r="T501" s="140"/>
      <c r="U501" s="13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 t="s">
        <v>248</v>
      </c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32" t="str">
        <f>C501</f>
        <v>blíže viz výkresy D.1.1.13 a D.1.1.15</v>
      </c>
      <c r="BB501" s="129"/>
      <c r="BC501" s="129"/>
      <c r="BD501" s="129"/>
      <c r="BE501" s="129"/>
      <c r="BF501" s="129"/>
      <c r="BG501" s="129"/>
      <c r="BH501" s="129"/>
    </row>
    <row r="502" spans="1:60" outlineLevel="1" x14ac:dyDescent="0.2">
      <c r="A502" s="130">
        <v>102</v>
      </c>
      <c r="B502" s="137" t="s">
        <v>630</v>
      </c>
      <c r="C502" s="167" t="s">
        <v>631</v>
      </c>
      <c r="D502" s="139" t="s">
        <v>437</v>
      </c>
      <c r="E502" s="146">
        <v>1</v>
      </c>
      <c r="F502" s="237"/>
      <c r="G502" s="151">
        <f>F502*E502</f>
        <v>0</v>
      </c>
      <c r="H502" s="151">
        <v>0</v>
      </c>
      <c r="I502" s="151">
        <f>ROUND(E502*H502,2)</f>
        <v>0</v>
      </c>
      <c r="J502" s="151">
        <v>400</v>
      </c>
      <c r="K502" s="151">
        <f>ROUND(E502*J502,2)</f>
        <v>400</v>
      </c>
      <c r="L502" s="151">
        <v>21</v>
      </c>
      <c r="M502" s="151">
        <f>G502*(1+L502/100)</f>
        <v>0</v>
      </c>
      <c r="N502" s="139">
        <v>0</v>
      </c>
      <c r="O502" s="139">
        <f>ROUND(E502*N502,5)</f>
        <v>0</v>
      </c>
      <c r="P502" s="139">
        <v>0</v>
      </c>
      <c r="Q502" s="139">
        <f>ROUND(E502*P502,5)</f>
        <v>0</v>
      </c>
      <c r="R502" s="139"/>
      <c r="S502" s="139"/>
      <c r="T502" s="140">
        <v>0</v>
      </c>
      <c r="U502" s="139">
        <f>ROUND(E502*T502,2)</f>
        <v>0</v>
      </c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 t="s">
        <v>200</v>
      </c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</row>
    <row r="503" spans="1:60" outlineLevel="1" x14ac:dyDescent="0.2">
      <c r="A503" s="130"/>
      <c r="B503" s="137"/>
      <c r="C503" s="219" t="s">
        <v>632</v>
      </c>
      <c r="D503" s="220"/>
      <c r="E503" s="221"/>
      <c r="F503" s="222"/>
      <c r="G503" s="223"/>
      <c r="H503" s="151"/>
      <c r="I503" s="151"/>
      <c r="J503" s="151"/>
      <c r="K503" s="151"/>
      <c r="L503" s="151"/>
      <c r="M503" s="151"/>
      <c r="N503" s="139"/>
      <c r="O503" s="139"/>
      <c r="P503" s="139"/>
      <c r="Q503" s="139"/>
      <c r="R503" s="139"/>
      <c r="S503" s="139"/>
      <c r="T503" s="140"/>
      <c r="U503" s="13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 t="s">
        <v>248</v>
      </c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32" t="str">
        <f>C503</f>
        <v>práh z tvrdého dřeva (dub nebo buk) včetně:</v>
      </c>
      <c r="BB503" s="129"/>
      <c r="BC503" s="129"/>
      <c r="BD503" s="129"/>
      <c r="BE503" s="129"/>
      <c r="BF503" s="129"/>
      <c r="BG503" s="129"/>
      <c r="BH503" s="129"/>
    </row>
    <row r="504" spans="1:60" outlineLevel="1" x14ac:dyDescent="0.2">
      <c r="A504" s="130"/>
      <c r="B504" s="137"/>
      <c r="C504" s="171" t="s">
        <v>251</v>
      </c>
      <c r="D504" s="145"/>
      <c r="E504" s="150"/>
      <c r="F504" s="153"/>
      <c r="G504" s="153"/>
      <c r="H504" s="151"/>
      <c r="I504" s="151"/>
      <c r="J504" s="151"/>
      <c r="K504" s="151"/>
      <c r="L504" s="151"/>
      <c r="M504" s="151"/>
      <c r="N504" s="139"/>
      <c r="O504" s="139"/>
      <c r="P504" s="139"/>
      <c r="Q504" s="139"/>
      <c r="R504" s="139"/>
      <c r="S504" s="139"/>
      <c r="T504" s="140"/>
      <c r="U504" s="13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 t="s">
        <v>248</v>
      </c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</row>
    <row r="505" spans="1:60" outlineLevel="1" x14ac:dyDescent="0.2">
      <c r="A505" s="130"/>
      <c r="B505" s="137"/>
      <c r="C505" s="219" t="s">
        <v>615</v>
      </c>
      <c r="D505" s="220"/>
      <c r="E505" s="221"/>
      <c r="F505" s="222"/>
      <c r="G505" s="223"/>
      <c r="H505" s="151"/>
      <c r="I505" s="151"/>
      <c r="J505" s="151"/>
      <c r="K505" s="151"/>
      <c r="L505" s="151"/>
      <c r="M505" s="151"/>
      <c r="N505" s="139"/>
      <c r="O505" s="139"/>
      <c r="P505" s="139"/>
      <c r="Q505" s="139"/>
      <c r="R505" s="139"/>
      <c r="S505" s="139"/>
      <c r="T505" s="140"/>
      <c r="U505" s="13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 t="s">
        <v>248</v>
      </c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32" t="str">
        <f>C505</f>
        <v>dopravy:</v>
      </c>
      <c r="BB505" s="129"/>
      <c r="BC505" s="129"/>
      <c r="BD505" s="129"/>
      <c r="BE505" s="129"/>
      <c r="BF505" s="129"/>
      <c r="BG505" s="129"/>
      <c r="BH505" s="129"/>
    </row>
    <row r="506" spans="1:60" outlineLevel="1" x14ac:dyDescent="0.2">
      <c r="A506" s="130"/>
      <c r="B506" s="137"/>
      <c r="C506" s="219" t="s">
        <v>616</v>
      </c>
      <c r="D506" s="220"/>
      <c r="E506" s="221"/>
      <c r="F506" s="222"/>
      <c r="G506" s="223"/>
      <c r="H506" s="151"/>
      <c r="I506" s="151"/>
      <c r="J506" s="151"/>
      <c r="K506" s="151"/>
      <c r="L506" s="151"/>
      <c r="M506" s="151"/>
      <c r="N506" s="139"/>
      <c r="O506" s="139"/>
      <c r="P506" s="139"/>
      <c r="Q506" s="139"/>
      <c r="R506" s="139"/>
      <c r="S506" s="139"/>
      <c r="T506" s="140"/>
      <c r="U506" s="13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 t="s">
        <v>248</v>
      </c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32" t="str">
        <f>C506</f>
        <v>- na místo</v>
      </c>
      <c r="BB506" s="129"/>
      <c r="BC506" s="129"/>
      <c r="BD506" s="129"/>
      <c r="BE506" s="129"/>
      <c r="BF506" s="129"/>
      <c r="BG506" s="129"/>
      <c r="BH506" s="129"/>
    </row>
    <row r="507" spans="1:60" outlineLevel="1" x14ac:dyDescent="0.2">
      <c r="A507" s="130"/>
      <c r="B507" s="137"/>
      <c r="C507" s="219" t="s">
        <v>617</v>
      </c>
      <c r="D507" s="220"/>
      <c r="E507" s="221"/>
      <c r="F507" s="222"/>
      <c r="G507" s="223"/>
      <c r="H507" s="151"/>
      <c r="I507" s="151"/>
      <c r="J507" s="151"/>
      <c r="K507" s="151"/>
      <c r="L507" s="151"/>
      <c r="M507" s="151"/>
      <c r="N507" s="139"/>
      <c r="O507" s="139"/>
      <c r="P507" s="139"/>
      <c r="Q507" s="139"/>
      <c r="R507" s="139"/>
      <c r="S507" s="139"/>
      <c r="T507" s="140"/>
      <c r="U507" s="13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 t="s">
        <v>248</v>
      </c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32" t="str">
        <f>C507</f>
        <v>- vnitrostaveništní</v>
      </c>
      <c r="BB507" s="129"/>
      <c r="BC507" s="129"/>
      <c r="BD507" s="129"/>
      <c r="BE507" s="129"/>
      <c r="BF507" s="129"/>
      <c r="BG507" s="129"/>
      <c r="BH507" s="129"/>
    </row>
    <row r="508" spans="1:60" outlineLevel="1" x14ac:dyDescent="0.2">
      <c r="A508" s="130"/>
      <c r="B508" s="137"/>
      <c r="C508" s="171" t="s">
        <v>251</v>
      </c>
      <c r="D508" s="145"/>
      <c r="E508" s="150"/>
      <c r="F508" s="153"/>
      <c r="G508" s="153"/>
      <c r="H508" s="151"/>
      <c r="I508" s="151"/>
      <c r="J508" s="151"/>
      <c r="K508" s="151"/>
      <c r="L508" s="151"/>
      <c r="M508" s="151"/>
      <c r="N508" s="139"/>
      <c r="O508" s="139"/>
      <c r="P508" s="139"/>
      <c r="Q508" s="139"/>
      <c r="R508" s="139"/>
      <c r="S508" s="139"/>
      <c r="T508" s="140"/>
      <c r="U508" s="13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 t="s">
        <v>248</v>
      </c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</row>
    <row r="509" spans="1:60" outlineLevel="1" x14ac:dyDescent="0.2">
      <c r="A509" s="130"/>
      <c r="B509" s="137"/>
      <c r="C509" s="219" t="s">
        <v>575</v>
      </c>
      <c r="D509" s="220"/>
      <c r="E509" s="221"/>
      <c r="F509" s="222"/>
      <c r="G509" s="223"/>
      <c r="H509" s="151"/>
      <c r="I509" s="151"/>
      <c r="J509" s="151"/>
      <c r="K509" s="151"/>
      <c r="L509" s="151"/>
      <c r="M509" s="151"/>
      <c r="N509" s="139"/>
      <c r="O509" s="139"/>
      <c r="P509" s="139"/>
      <c r="Q509" s="139"/>
      <c r="R509" s="139"/>
      <c r="S509" s="139"/>
      <c r="T509" s="140"/>
      <c r="U509" s="13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 t="s">
        <v>248</v>
      </c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32" t="str">
        <f>C509</f>
        <v>mtž+dod = montáž+dodávka</v>
      </c>
      <c r="BB509" s="129"/>
      <c r="BC509" s="129"/>
      <c r="BD509" s="129"/>
      <c r="BE509" s="129"/>
      <c r="BF509" s="129"/>
      <c r="BG509" s="129"/>
      <c r="BH509" s="129"/>
    </row>
    <row r="510" spans="1:60" x14ac:dyDescent="0.2">
      <c r="A510" s="131" t="s">
        <v>195</v>
      </c>
      <c r="B510" s="138" t="s">
        <v>162</v>
      </c>
      <c r="C510" s="170" t="s">
        <v>163</v>
      </c>
      <c r="D510" s="143"/>
      <c r="E510" s="149"/>
      <c r="F510" s="152"/>
      <c r="G510" s="152">
        <f>SUMIF(AE511:AE521,"&lt;&gt;NOR",G511:G521)</f>
        <v>0</v>
      </c>
      <c r="H510" s="152"/>
      <c r="I510" s="152">
        <f>SUM(I511:I521)</f>
        <v>0</v>
      </c>
      <c r="J510" s="152"/>
      <c r="K510" s="152">
        <f>SUM(K511:K521)</f>
        <v>3200</v>
      </c>
      <c r="L510" s="152"/>
      <c r="M510" s="152">
        <f>SUM(M511:M521)</f>
        <v>0</v>
      </c>
      <c r="N510" s="143"/>
      <c r="O510" s="143">
        <f>SUM(O511:O521)</f>
        <v>0</v>
      </c>
      <c r="P510" s="143"/>
      <c r="Q510" s="143">
        <f>SUM(Q511:Q521)</f>
        <v>0</v>
      </c>
      <c r="R510" s="143"/>
      <c r="S510" s="143"/>
      <c r="T510" s="144"/>
      <c r="U510" s="143">
        <f>SUM(U511:U521)</f>
        <v>0</v>
      </c>
      <c r="AE510" t="s">
        <v>196</v>
      </c>
    </row>
    <row r="511" spans="1:60" ht="22.5" outlineLevel="1" x14ac:dyDescent="0.2">
      <c r="A511" s="130">
        <v>103</v>
      </c>
      <c r="B511" s="137" t="s">
        <v>633</v>
      </c>
      <c r="C511" s="167" t="s">
        <v>634</v>
      </c>
      <c r="D511" s="139" t="s">
        <v>437</v>
      </c>
      <c r="E511" s="146">
        <v>4</v>
      </c>
      <c r="F511" s="237"/>
      <c r="G511" s="151">
        <f>F511*E511</f>
        <v>0</v>
      </c>
      <c r="H511" s="151">
        <v>0</v>
      </c>
      <c r="I511" s="151">
        <f>ROUND(E511*H511,2)</f>
        <v>0</v>
      </c>
      <c r="J511" s="151">
        <v>800</v>
      </c>
      <c r="K511" s="151">
        <f>ROUND(E511*J511,2)</f>
        <v>3200</v>
      </c>
      <c r="L511" s="151">
        <v>21</v>
      </c>
      <c r="M511" s="151">
        <f>G511*(1+L511/100)</f>
        <v>0</v>
      </c>
      <c r="N511" s="139">
        <v>0</v>
      </c>
      <c r="O511" s="139">
        <f>ROUND(E511*N511,5)</f>
        <v>0</v>
      </c>
      <c r="P511" s="139">
        <v>0</v>
      </c>
      <c r="Q511" s="139">
        <f>ROUND(E511*P511,5)</f>
        <v>0</v>
      </c>
      <c r="R511" s="139"/>
      <c r="S511" s="139"/>
      <c r="T511" s="140">
        <v>0</v>
      </c>
      <c r="U511" s="139">
        <f>ROUND(E511*T511,2)</f>
        <v>0</v>
      </c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 t="s">
        <v>200</v>
      </c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</row>
    <row r="512" spans="1:60" outlineLevel="1" x14ac:dyDescent="0.2">
      <c r="A512" s="130"/>
      <c r="B512" s="137"/>
      <c r="C512" s="219" t="s">
        <v>635</v>
      </c>
      <c r="D512" s="220"/>
      <c r="E512" s="221"/>
      <c r="F512" s="222"/>
      <c r="G512" s="223"/>
      <c r="H512" s="151"/>
      <c r="I512" s="151"/>
      <c r="J512" s="151"/>
      <c r="K512" s="151"/>
      <c r="L512" s="151"/>
      <c r="M512" s="151"/>
      <c r="N512" s="139"/>
      <c r="O512" s="139"/>
      <c r="P512" s="139"/>
      <c r="Q512" s="139"/>
      <c r="R512" s="139"/>
      <c r="S512" s="139"/>
      <c r="T512" s="140"/>
      <c r="U512" s="13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 t="s">
        <v>248</v>
      </c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32" t="str">
        <f>C512</f>
        <v>mřížka z ocelového ozdobného děrovaného plechu s nátěrem včetně:</v>
      </c>
      <c r="BB512" s="129"/>
      <c r="BC512" s="129"/>
      <c r="BD512" s="129"/>
      <c r="BE512" s="129"/>
      <c r="BF512" s="129"/>
      <c r="BG512" s="129"/>
      <c r="BH512" s="129"/>
    </row>
    <row r="513" spans="1:60" outlineLevel="1" x14ac:dyDescent="0.2">
      <c r="A513" s="130"/>
      <c r="B513" s="137"/>
      <c r="C513" s="171" t="s">
        <v>251</v>
      </c>
      <c r="D513" s="145"/>
      <c r="E513" s="150"/>
      <c r="F513" s="153"/>
      <c r="G513" s="153"/>
      <c r="H513" s="151"/>
      <c r="I513" s="151"/>
      <c r="J513" s="151"/>
      <c r="K513" s="151"/>
      <c r="L513" s="151"/>
      <c r="M513" s="151"/>
      <c r="N513" s="139"/>
      <c r="O513" s="139"/>
      <c r="P513" s="139"/>
      <c r="Q513" s="139"/>
      <c r="R513" s="139"/>
      <c r="S513" s="139"/>
      <c r="T513" s="140"/>
      <c r="U513" s="13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 t="s">
        <v>248</v>
      </c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</row>
    <row r="514" spans="1:60" outlineLevel="1" x14ac:dyDescent="0.2">
      <c r="A514" s="130"/>
      <c r="B514" s="137"/>
      <c r="C514" s="219" t="s">
        <v>615</v>
      </c>
      <c r="D514" s="220"/>
      <c r="E514" s="221"/>
      <c r="F514" s="222"/>
      <c r="G514" s="223"/>
      <c r="H514" s="151"/>
      <c r="I514" s="151"/>
      <c r="J514" s="151"/>
      <c r="K514" s="151"/>
      <c r="L514" s="151"/>
      <c r="M514" s="151"/>
      <c r="N514" s="139"/>
      <c r="O514" s="139"/>
      <c r="P514" s="139"/>
      <c r="Q514" s="139"/>
      <c r="R514" s="139"/>
      <c r="S514" s="139"/>
      <c r="T514" s="140"/>
      <c r="U514" s="13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 t="s">
        <v>248</v>
      </c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32" t="str">
        <f>C514</f>
        <v>dopravy:</v>
      </c>
      <c r="BB514" s="129"/>
      <c r="BC514" s="129"/>
      <c r="BD514" s="129"/>
      <c r="BE514" s="129"/>
      <c r="BF514" s="129"/>
      <c r="BG514" s="129"/>
      <c r="BH514" s="129"/>
    </row>
    <row r="515" spans="1:60" outlineLevel="1" x14ac:dyDescent="0.2">
      <c r="A515" s="130"/>
      <c r="B515" s="137"/>
      <c r="C515" s="219" t="s">
        <v>616</v>
      </c>
      <c r="D515" s="220"/>
      <c r="E515" s="221"/>
      <c r="F515" s="222"/>
      <c r="G515" s="223"/>
      <c r="H515" s="151"/>
      <c r="I515" s="151"/>
      <c r="J515" s="151"/>
      <c r="K515" s="151"/>
      <c r="L515" s="151"/>
      <c r="M515" s="151"/>
      <c r="N515" s="139"/>
      <c r="O515" s="139"/>
      <c r="P515" s="139"/>
      <c r="Q515" s="139"/>
      <c r="R515" s="139"/>
      <c r="S515" s="139"/>
      <c r="T515" s="140"/>
      <c r="U515" s="13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 t="s">
        <v>248</v>
      </c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32" t="str">
        <f>C515</f>
        <v>- na místo</v>
      </c>
      <c r="BB515" s="129"/>
      <c r="BC515" s="129"/>
      <c r="BD515" s="129"/>
      <c r="BE515" s="129"/>
      <c r="BF515" s="129"/>
      <c r="BG515" s="129"/>
      <c r="BH515" s="129"/>
    </row>
    <row r="516" spans="1:60" outlineLevel="1" x14ac:dyDescent="0.2">
      <c r="A516" s="130"/>
      <c r="B516" s="137"/>
      <c r="C516" s="219" t="s">
        <v>617</v>
      </c>
      <c r="D516" s="220"/>
      <c r="E516" s="221"/>
      <c r="F516" s="222"/>
      <c r="G516" s="223"/>
      <c r="H516" s="151"/>
      <c r="I516" s="151"/>
      <c r="J516" s="151"/>
      <c r="K516" s="151"/>
      <c r="L516" s="151"/>
      <c r="M516" s="151"/>
      <c r="N516" s="139"/>
      <c r="O516" s="139"/>
      <c r="P516" s="139"/>
      <c r="Q516" s="139"/>
      <c r="R516" s="139"/>
      <c r="S516" s="139"/>
      <c r="T516" s="140"/>
      <c r="U516" s="13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 t="s">
        <v>248</v>
      </c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32" t="str">
        <f>C516</f>
        <v>- vnitrostaveništní</v>
      </c>
      <c r="BB516" s="129"/>
      <c r="BC516" s="129"/>
      <c r="BD516" s="129"/>
      <c r="BE516" s="129"/>
      <c r="BF516" s="129"/>
      <c r="BG516" s="129"/>
      <c r="BH516" s="129"/>
    </row>
    <row r="517" spans="1:60" outlineLevel="1" x14ac:dyDescent="0.2">
      <c r="A517" s="130"/>
      <c r="B517" s="137"/>
      <c r="C517" s="171" t="s">
        <v>251</v>
      </c>
      <c r="D517" s="145"/>
      <c r="E517" s="150"/>
      <c r="F517" s="153"/>
      <c r="G517" s="153"/>
      <c r="H517" s="151"/>
      <c r="I517" s="151"/>
      <c r="J517" s="151"/>
      <c r="K517" s="151"/>
      <c r="L517" s="151"/>
      <c r="M517" s="151"/>
      <c r="N517" s="139"/>
      <c r="O517" s="139"/>
      <c r="P517" s="139"/>
      <c r="Q517" s="139"/>
      <c r="R517" s="139"/>
      <c r="S517" s="139"/>
      <c r="T517" s="140"/>
      <c r="U517" s="13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 t="s">
        <v>248</v>
      </c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</row>
    <row r="518" spans="1:60" outlineLevel="1" x14ac:dyDescent="0.2">
      <c r="A518" s="130"/>
      <c r="B518" s="137"/>
      <c r="C518" s="219" t="s">
        <v>575</v>
      </c>
      <c r="D518" s="220"/>
      <c r="E518" s="221"/>
      <c r="F518" s="222"/>
      <c r="G518" s="223"/>
      <c r="H518" s="151"/>
      <c r="I518" s="151"/>
      <c r="J518" s="151"/>
      <c r="K518" s="151"/>
      <c r="L518" s="151"/>
      <c r="M518" s="151"/>
      <c r="N518" s="139"/>
      <c r="O518" s="139"/>
      <c r="P518" s="139"/>
      <c r="Q518" s="139"/>
      <c r="R518" s="139"/>
      <c r="S518" s="139"/>
      <c r="T518" s="140"/>
      <c r="U518" s="13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 t="s">
        <v>248</v>
      </c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32" t="str">
        <f>C518</f>
        <v>mtž+dod = montáž+dodávka</v>
      </c>
      <c r="BB518" s="129"/>
      <c r="BC518" s="129"/>
      <c r="BD518" s="129"/>
      <c r="BE518" s="129"/>
      <c r="BF518" s="129"/>
      <c r="BG518" s="129"/>
      <c r="BH518" s="129"/>
    </row>
    <row r="519" spans="1:60" outlineLevel="1" x14ac:dyDescent="0.2">
      <c r="A519" s="130"/>
      <c r="B519" s="137"/>
      <c r="C519" s="168" t="s">
        <v>636</v>
      </c>
      <c r="D519" s="141"/>
      <c r="E519" s="147"/>
      <c r="F519" s="151"/>
      <c r="G519" s="151"/>
      <c r="H519" s="151"/>
      <c r="I519" s="151"/>
      <c r="J519" s="151"/>
      <c r="K519" s="151"/>
      <c r="L519" s="151"/>
      <c r="M519" s="151"/>
      <c r="N519" s="139"/>
      <c r="O519" s="139"/>
      <c r="P519" s="139"/>
      <c r="Q519" s="139"/>
      <c r="R519" s="139"/>
      <c r="S519" s="139"/>
      <c r="T519" s="140"/>
      <c r="U519" s="13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 t="s">
        <v>202</v>
      </c>
      <c r="AF519" s="129">
        <v>0</v>
      </c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</row>
    <row r="520" spans="1:60" outlineLevel="1" x14ac:dyDescent="0.2">
      <c r="A520" s="130"/>
      <c r="B520" s="137"/>
      <c r="C520" s="168" t="s">
        <v>637</v>
      </c>
      <c r="D520" s="141"/>
      <c r="E520" s="147">
        <v>2</v>
      </c>
      <c r="F520" s="151"/>
      <c r="G520" s="151"/>
      <c r="H520" s="151"/>
      <c r="I520" s="151"/>
      <c r="J520" s="151"/>
      <c r="K520" s="151"/>
      <c r="L520" s="151"/>
      <c r="M520" s="151"/>
      <c r="N520" s="139"/>
      <c r="O520" s="139"/>
      <c r="P520" s="139"/>
      <c r="Q520" s="139"/>
      <c r="R520" s="139"/>
      <c r="S520" s="139"/>
      <c r="T520" s="140"/>
      <c r="U520" s="13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 t="s">
        <v>202</v>
      </c>
      <c r="AF520" s="129">
        <v>0</v>
      </c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</row>
    <row r="521" spans="1:60" outlineLevel="1" x14ac:dyDescent="0.2">
      <c r="A521" s="130"/>
      <c r="B521" s="137"/>
      <c r="C521" s="168" t="s">
        <v>638</v>
      </c>
      <c r="D521" s="141"/>
      <c r="E521" s="147">
        <v>2</v>
      </c>
      <c r="F521" s="151"/>
      <c r="G521" s="151"/>
      <c r="H521" s="151"/>
      <c r="I521" s="151"/>
      <c r="J521" s="151"/>
      <c r="K521" s="151"/>
      <c r="L521" s="151"/>
      <c r="M521" s="151"/>
      <c r="N521" s="139"/>
      <c r="O521" s="139"/>
      <c r="P521" s="139"/>
      <c r="Q521" s="139"/>
      <c r="R521" s="139"/>
      <c r="S521" s="139"/>
      <c r="T521" s="140"/>
      <c r="U521" s="13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 t="s">
        <v>202</v>
      </c>
      <c r="AF521" s="129">
        <v>0</v>
      </c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</row>
    <row r="522" spans="1:60" x14ac:dyDescent="0.2">
      <c r="A522" s="131" t="s">
        <v>195</v>
      </c>
      <c r="B522" s="138" t="s">
        <v>164</v>
      </c>
      <c r="C522" s="170" t="s">
        <v>165</v>
      </c>
      <c r="D522" s="143"/>
      <c r="E522" s="149"/>
      <c r="F522" s="152"/>
      <c r="G522" s="152">
        <f>SUMIF(AE523:AE551,"&lt;&gt;NOR",G523:G551)</f>
        <v>0</v>
      </c>
      <c r="H522" s="152"/>
      <c r="I522" s="152">
        <f>SUM(I523:I551)</f>
        <v>0</v>
      </c>
      <c r="J522" s="152"/>
      <c r="K522" s="152">
        <f>SUM(K523:K551)</f>
        <v>10079.619999999999</v>
      </c>
      <c r="L522" s="152"/>
      <c r="M522" s="152">
        <f>SUM(M523:M551)</f>
        <v>0</v>
      </c>
      <c r="N522" s="143"/>
      <c r="O522" s="143">
        <f>SUM(O523:O551)</f>
        <v>1.8209999999999997E-2</v>
      </c>
      <c r="P522" s="143"/>
      <c r="Q522" s="143">
        <f>SUM(Q523:Q551)</f>
        <v>0</v>
      </c>
      <c r="R522" s="143"/>
      <c r="S522" s="143"/>
      <c r="T522" s="144"/>
      <c r="U522" s="143">
        <f>SUM(U523:U551)</f>
        <v>17.46</v>
      </c>
      <c r="AE522" t="s">
        <v>196</v>
      </c>
    </row>
    <row r="523" spans="1:60" outlineLevel="1" x14ac:dyDescent="0.2">
      <c r="A523" s="130">
        <v>104</v>
      </c>
      <c r="B523" s="137" t="s">
        <v>639</v>
      </c>
      <c r="C523" s="167" t="s">
        <v>640</v>
      </c>
      <c r="D523" s="139" t="s">
        <v>218</v>
      </c>
      <c r="E523" s="146">
        <v>6</v>
      </c>
      <c r="F523" s="237"/>
      <c r="G523" s="151">
        <f>F523*E523</f>
        <v>0</v>
      </c>
      <c r="H523" s="151">
        <v>0</v>
      </c>
      <c r="I523" s="151">
        <f>ROUND(E523*H523,2)</f>
        <v>0</v>
      </c>
      <c r="J523" s="151">
        <v>360</v>
      </c>
      <c r="K523" s="151">
        <f>ROUND(E523*J523,2)</f>
        <v>2160</v>
      </c>
      <c r="L523" s="151">
        <v>21</v>
      </c>
      <c r="M523" s="151">
        <f>G523*(1+L523/100)</f>
        <v>0</v>
      </c>
      <c r="N523" s="139">
        <v>5.5000000000000003E-4</v>
      </c>
      <c r="O523" s="139">
        <f>ROUND(E523*N523,5)</f>
        <v>3.3E-3</v>
      </c>
      <c r="P523" s="139">
        <v>0</v>
      </c>
      <c r="Q523" s="139">
        <f>ROUND(E523*P523,5)</f>
        <v>0</v>
      </c>
      <c r="R523" s="139"/>
      <c r="S523" s="139"/>
      <c r="T523" s="140">
        <v>0.57999999999999996</v>
      </c>
      <c r="U523" s="139">
        <f>ROUND(E523*T523,2)</f>
        <v>3.48</v>
      </c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 t="s">
        <v>200</v>
      </c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</row>
    <row r="524" spans="1:60" outlineLevel="1" x14ac:dyDescent="0.2">
      <c r="A524" s="130"/>
      <c r="B524" s="137"/>
      <c r="C524" s="168" t="s">
        <v>551</v>
      </c>
      <c r="D524" s="141"/>
      <c r="E524" s="147"/>
      <c r="F524" s="151"/>
      <c r="G524" s="151"/>
      <c r="H524" s="151"/>
      <c r="I524" s="151"/>
      <c r="J524" s="151"/>
      <c r="K524" s="151"/>
      <c r="L524" s="151"/>
      <c r="M524" s="151"/>
      <c r="N524" s="139"/>
      <c r="O524" s="139"/>
      <c r="P524" s="139"/>
      <c r="Q524" s="139"/>
      <c r="R524" s="139"/>
      <c r="S524" s="139"/>
      <c r="T524" s="140"/>
      <c r="U524" s="13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 t="s">
        <v>202</v>
      </c>
      <c r="AF524" s="129">
        <v>0</v>
      </c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</row>
    <row r="525" spans="1:60" outlineLevel="1" x14ac:dyDescent="0.2">
      <c r="A525" s="130"/>
      <c r="B525" s="137"/>
      <c r="C525" s="168" t="s">
        <v>514</v>
      </c>
      <c r="D525" s="141"/>
      <c r="E525" s="147">
        <v>6</v>
      </c>
      <c r="F525" s="151"/>
      <c r="G525" s="151"/>
      <c r="H525" s="151"/>
      <c r="I525" s="151"/>
      <c r="J525" s="151"/>
      <c r="K525" s="151"/>
      <c r="L525" s="151"/>
      <c r="M525" s="151"/>
      <c r="N525" s="139"/>
      <c r="O525" s="139"/>
      <c r="P525" s="139"/>
      <c r="Q525" s="139"/>
      <c r="R525" s="139"/>
      <c r="S525" s="139"/>
      <c r="T525" s="140"/>
      <c r="U525" s="13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 t="s">
        <v>202</v>
      </c>
      <c r="AF525" s="129">
        <v>0</v>
      </c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</row>
    <row r="526" spans="1:60" outlineLevel="1" x14ac:dyDescent="0.2">
      <c r="A526" s="130">
        <v>105</v>
      </c>
      <c r="B526" s="137" t="s">
        <v>641</v>
      </c>
      <c r="C526" s="167" t="s">
        <v>642</v>
      </c>
      <c r="D526" s="139" t="s">
        <v>218</v>
      </c>
      <c r="E526" s="146">
        <v>88.671999999999997</v>
      </c>
      <c r="F526" s="237"/>
      <c r="G526" s="151">
        <f>F526*E526</f>
        <v>0</v>
      </c>
      <c r="H526" s="151">
        <v>0</v>
      </c>
      <c r="I526" s="151">
        <f>ROUND(E526*H526,2)</f>
        <v>0</v>
      </c>
      <c r="J526" s="151">
        <v>85</v>
      </c>
      <c r="K526" s="151">
        <f>ROUND(E526*J526,2)</f>
        <v>7537.12</v>
      </c>
      <c r="L526" s="151">
        <v>21</v>
      </c>
      <c r="M526" s="151">
        <f>G526*(1+L526/100)</f>
        <v>0</v>
      </c>
      <c r="N526" s="139">
        <v>1.6000000000000001E-4</v>
      </c>
      <c r="O526" s="139">
        <f>ROUND(E526*N526,5)</f>
        <v>1.4189999999999999E-2</v>
      </c>
      <c r="P526" s="139">
        <v>0</v>
      </c>
      <c r="Q526" s="139">
        <f>ROUND(E526*P526,5)</f>
        <v>0</v>
      </c>
      <c r="R526" s="139"/>
      <c r="S526" s="139"/>
      <c r="T526" s="140">
        <v>0.15</v>
      </c>
      <c r="U526" s="139">
        <f>ROUND(E526*T526,2)</f>
        <v>13.3</v>
      </c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 t="s">
        <v>200</v>
      </c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</row>
    <row r="527" spans="1:60" outlineLevel="1" x14ac:dyDescent="0.2">
      <c r="A527" s="130"/>
      <c r="B527" s="137"/>
      <c r="C527" s="219" t="s">
        <v>643</v>
      </c>
      <c r="D527" s="220"/>
      <c r="E527" s="221"/>
      <c r="F527" s="222"/>
      <c r="G527" s="223"/>
      <c r="H527" s="151"/>
      <c r="I527" s="151"/>
      <c r="J527" s="151"/>
      <c r="K527" s="151"/>
      <c r="L527" s="151"/>
      <c r="M527" s="151"/>
      <c r="N527" s="139"/>
      <c r="O527" s="139"/>
      <c r="P527" s="139"/>
      <c r="Q527" s="139"/>
      <c r="R527" s="139"/>
      <c r="S527" s="139"/>
      <c r="T527" s="140"/>
      <c r="U527" s="13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 t="s">
        <v>248</v>
      </c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32" t="str">
        <f>C527</f>
        <v>preventivní ošetření dřeva fungi+insekticidním přípravkem proti dřevokazným škůdcům</v>
      </c>
      <c r="BB527" s="129"/>
      <c r="BC527" s="129"/>
      <c r="BD527" s="129"/>
      <c r="BE527" s="129"/>
      <c r="BF527" s="129"/>
      <c r="BG527" s="129"/>
      <c r="BH527" s="129"/>
    </row>
    <row r="528" spans="1:60" outlineLevel="1" x14ac:dyDescent="0.2">
      <c r="A528" s="130"/>
      <c r="B528" s="137"/>
      <c r="C528" s="168" t="s">
        <v>644</v>
      </c>
      <c r="D528" s="141"/>
      <c r="E528" s="147"/>
      <c r="F528" s="151"/>
      <c r="G528" s="151"/>
      <c r="H528" s="151"/>
      <c r="I528" s="151"/>
      <c r="J528" s="151"/>
      <c r="K528" s="151"/>
      <c r="L528" s="151"/>
      <c r="M528" s="151"/>
      <c r="N528" s="139"/>
      <c r="O528" s="139"/>
      <c r="P528" s="139"/>
      <c r="Q528" s="139"/>
      <c r="R528" s="139"/>
      <c r="S528" s="139"/>
      <c r="T528" s="140"/>
      <c r="U528" s="13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 t="s">
        <v>202</v>
      </c>
      <c r="AF528" s="129">
        <v>0</v>
      </c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</row>
    <row r="529" spans="1:60" outlineLevel="1" x14ac:dyDescent="0.2">
      <c r="A529" s="130"/>
      <c r="B529" s="137"/>
      <c r="C529" s="168" t="s">
        <v>645</v>
      </c>
      <c r="D529" s="141"/>
      <c r="E529" s="147">
        <v>3.36</v>
      </c>
      <c r="F529" s="151"/>
      <c r="G529" s="151"/>
      <c r="H529" s="151"/>
      <c r="I529" s="151"/>
      <c r="J529" s="151"/>
      <c r="K529" s="151"/>
      <c r="L529" s="151"/>
      <c r="M529" s="151"/>
      <c r="N529" s="139"/>
      <c r="O529" s="139"/>
      <c r="P529" s="139"/>
      <c r="Q529" s="139"/>
      <c r="R529" s="139"/>
      <c r="S529" s="139"/>
      <c r="T529" s="140"/>
      <c r="U529" s="13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 t="s">
        <v>202</v>
      </c>
      <c r="AF529" s="129">
        <v>0</v>
      </c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</row>
    <row r="530" spans="1:60" outlineLevel="1" x14ac:dyDescent="0.2">
      <c r="A530" s="130"/>
      <c r="B530" s="137"/>
      <c r="C530" s="168" t="s">
        <v>646</v>
      </c>
      <c r="D530" s="141"/>
      <c r="E530" s="147">
        <v>3.1680000000000001</v>
      </c>
      <c r="F530" s="151"/>
      <c r="G530" s="151"/>
      <c r="H530" s="151"/>
      <c r="I530" s="151"/>
      <c r="J530" s="151"/>
      <c r="K530" s="151"/>
      <c r="L530" s="151"/>
      <c r="M530" s="151"/>
      <c r="N530" s="139"/>
      <c r="O530" s="139"/>
      <c r="P530" s="139"/>
      <c r="Q530" s="139"/>
      <c r="R530" s="139"/>
      <c r="S530" s="139"/>
      <c r="T530" s="140"/>
      <c r="U530" s="13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 t="s">
        <v>202</v>
      </c>
      <c r="AF530" s="129">
        <v>0</v>
      </c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</row>
    <row r="531" spans="1:60" outlineLevel="1" x14ac:dyDescent="0.2">
      <c r="A531" s="130"/>
      <c r="B531" s="137"/>
      <c r="C531" s="168" t="s">
        <v>647</v>
      </c>
      <c r="D531" s="141"/>
      <c r="E531" s="147">
        <v>3.52</v>
      </c>
      <c r="F531" s="151"/>
      <c r="G531" s="151"/>
      <c r="H531" s="151"/>
      <c r="I531" s="151"/>
      <c r="J531" s="151"/>
      <c r="K531" s="151"/>
      <c r="L531" s="151"/>
      <c r="M531" s="151"/>
      <c r="N531" s="139"/>
      <c r="O531" s="139"/>
      <c r="P531" s="139"/>
      <c r="Q531" s="139"/>
      <c r="R531" s="139"/>
      <c r="S531" s="139"/>
      <c r="T531" s="140"/>
      <c r="U531" s="13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 t="s">
        <v>202</v>
      </c>
      <c r="AF531" s="129">
        <v>0</v>
      </c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</row>
    <row r="532" spans="1:60" outlineLevel="1" x14ac:dyDescent="0.2">
      <c r="A532" s="130"/>
      <c r="B532" s="137"/>
      <c r="C532" s="168" t="s">
        <v>648</v>
      </c>
      <c r="D532" s="141"/>
      <c r="E532" s="147">
        <v>1.76</v>
      </c>
      <c r="F532" s="151"/>
      <c r="G532" s="151"/>
      <c r="H532" s="151"/>
      <c r="I532" s="151"/>
      <c r="J532" s="151"/>
      <c r="K532" s="151"/>
      <c r="L532" s="151"/>
      <c r="M532" s="151"/>
      <c r="N532" s="139"/>
      <c r="O532" s="139"/>
      <c r="P532" s="139"/>
      <c r="Q532" s="139"/>
      <c r="R532" s="139"/>
      <c r="S532" s="139"/>
      <c r="T532" s="140"/>
      <c r="U532" s="13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 t="s">
        <v>202</v>
      </c>
      <c r="AF532" s="129">
        <v>0</v>
      </c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</row>
    <row r="533" spans="1:60" outlineLevel="1" x14ac:dyDescent="0.2">
      <c r="A533" s="130"/>
      <c r="B533" s="137"/>
      <c r="C533" s="168" t="s">
        <v>649</v>
      </c>
      <c r="D533" s="141"/>
      <c r="E533" s="147">
        <v>0.96</v>
      </c>
      <c r="F533" s="151"/>
      <c r="G533" s="151"/>
      <c r="H533" s="151"/>
      <c r="I533" s="151"/>
      <c r="J533" s="151"/>
      <c r="K533" s="151"/>
      <c r="L533" s="151"/>
      <c r="M533" s="151"/>
      <c r="N533" s="139"/>
      <c r="O533" s="139"/>
      <c r="P533" s="139"/>
      <c r="Q533" s="139"/>
      <c r="R533" s="139"/>
      <c r="S533" s="139"/>
      <c r="T533" s="140"/>
      <c r="U533" s="13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 t="s">
        <v>202</v>
      </c>
      <c r="AF533" s="129">
        <v>0</v>
      </c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</row>
    <row r="534" spans="1:60" outlineLevel="1" x14ac:dyDescent="0.2">
      <c r="A534" s="130"/>
      <c r="B534" s="137"/>
      <c r="C534" s="168" t="s">
        <v>650</v>
      </c>
      <c r="D534" s="141"/>
      <c r="E534" s="147">
        <v>3.024</v>
      </c>
      <c r="F534" s="151"/>
      <c r="G534" s="151"/>
      <c r="H534" s="151"/>
      <c r="I534" s="151"/>
      <c r="J534" s="151"/>
      <c r="K534" s="151"/>
      <c r="L534" s="151"/>
      <c r="M534" s="151"/>
      <c r="N534" s="139"/>
      <c r="O534" s="139"/>
      <c r="P534" s="139"/>
      <c r="Q534" s="139"/>
      <c r="R534" s="139"/>
      <c r="S534" s="139"/>
      <c r="T534" s="140"/>
      <c r="U534" s="13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 t="s">
        <v>202</v>
      </c>
      <c r="AF534" s="129">
        <v>0</v>
      </c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</row>
    <row r="535" spans="1:60" outlineLevel="1" x14ac:dyDescent="0.2">
      <c r="A535" s="130"/>
      <c r="B535" s="137"/>
      <c r="C535" s="168" t="s">
        <v>651</v>
      </c>
      <c r="D535" s="141"/>
      <c r="E535" s="147">
        <v>3.8879999999999999</v>
      </c>
      <c r="F535" s="151"/>
      <c r="G535" s="151"/>
      <c r="H535" s="151"/>
      <c r="I535" s="151"/>
      <c r="J535" s="151"/>
      <c r="K535" s="151"/>
      <c r="L535" s="151"/>
      <c r="M535" s="151"/>
      <c r="N535" s="139"/>
      <c r="O535" s="139"/>
      <c r="P535" s="139"/>
      <c r="Q535" s="139"/>
      <c r="R535" s="139"/>
      <c r="S535" s="139"/>
      <c r="T535" s="140"/>
      <c r="U535" s="13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 t="s">
        <v>202</v>
      </c>
      <c r="AF535" s="129">
        <v>0</v>
      </c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</row>
    <row r="536" spans="1:60" outlineLevel="1" x14ac:dyDescent="0.2">
      <c r="A536" s="130"/>
      <c r="B536" s="137"/>
      <c r="C536" s="168" t="s">
        <v>652</v>
      </c>
      <c r="D536" s="141"/>
      <c r="E536" s="147">
        <v>3.84</v>
      </c>
      <c r="F536" s="151"/>
      <c r="G536" s="151"/>
      <c r="H536" s="151"/>
      <c r="I536" s="151"/>
      <c r="J536" s="151"/>
      <c r="K536" s="151"/>
      <c r="L536" s="151"/>
      <c r="M536" s="151"/>
      <c r="N536" s="139"/>
      <c r="O536" s="139"/>
      <c r="P536" s="139"/>
      <c r="Q536" s="139"/>
      <c r="R536" s="139"/>
      <c r="S536" s="139"/>
      <c r="T536" s="140"/>
      <c r="U536" s="13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 t="s">
        <v>202</v>
      </c>
      <c r="AF536" s="129">
        <v>0</v>
      </c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</row>
    <row r="537" spans="1:60" outlineLevel="1" x14ac:dyDescent="0.2">
      <c r="A537" s="130"/>
      <c r="B537" s="137"/>
      <c r="C537" s="168" t="s">
        <v>653</v>
      </c>
      <c r="D537" s="141"/>
      <c r="E537" s="147">
        <v>1.792</v>
      </c>
      <c r="F537" s="151"/>
      <c r="G537" s="151"/>
      <c r="H537" s="151"/>
      <c r="I537" s="151"/>
      <c r="J537" s="151"/>
      <c r="K537" s="151"/>
      <c r="L537" s="151"/>
      <c r="M537" s="151"/>
      <c r="N537" s="139"/>
      <c r="O537" s="139"/>
      <c r="P537" s="139"/>
      <c r="Q537" s="139"/>
      <c r="R537" s="139"/>
      <c r="S537" s="139"/>
      <c r="T537" s="140"/>
      <c r="U537" s="13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 t="s">
        <v>202</v>
      </c>
      <c r="AF537" s="129">
        <v>0</v>
      </c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</row>
    <row r="538" spans="1:60" outlineLevel="1" x14ac:dyDescent="0.2">
      <c r="A538" s="130"/>
      <c r="B538" s="137"/>
      <c r="C538" s="168" t="s">
        <v>654</v>
      </c>
      <c r="D538" s="141"/>
      <c r="E538" s="147">
        <v>5.76</v>
      </c>
      <c r="F538" s="151"/>
      <c r="G538" s="151"/>
      <c r="H538" s="151"/>
      <c r="I538" s="151"/>
      <c r="J538" s="151"/>
      <c r="K538" s="151"/>
      <c r="L538" s="151"/>
      <c r="M538" s="151"/>
      <c r="N538" s="139"/>
      <c r="O538" s="139"/>
      <c r="P538" s="139"/>
      <c r="Q538" s="139"/>
      <c r="R538" s="139"/>
      <c r="S538" s="139"/>
      <c r="T538" s="140"/>
      <c r="U538" s="13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 t="s">
        <v>202</v>
      </c>
      <c r="AF538" s="129">
        <v>0</v>
      </c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</row>
    <row r="539" spans="1:60" outlineLevel="1" x14ac:dyDescent="0.2">
      <c r="A539" s="130"/>
      <c r="B539" s="137"/>
      <c r="C539" s="169" t="s">
        <v>214</v>
      </c>
      <c r="D539" s="142"/>
      <c r="E539" s="148">
        <v>31.071999999999999</v>
      </c>
      <c r="F539" s="151"/>
      <c r="G539" s="151"/>
      <c r="H539" s="151"/>
      <c r="I539" s="151"/>
      <c r="J539" s="151"/>
      <c r="K539" s="151"/>
      <c r="L539" s="151"/>
      <c r="M539" s="151"/>
      <c r="N539" s="139"/>
      <c r="O539" s="139"/>
      <c r="P539" s="139"/>
      <c r="Q539" s="139"/>
      <c r="R539" s="139"/>
      <c r="S539" s="139"/>
      <c r="T539" s="140"/>
      <c r="U539" s="13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 t="s">
        <v>202</v>
      </c>
      <c r="AF539" s="129">
        <v>1</v>
      </c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</row>
    <row r="540" spans="1:60" outlineLevel="1" x14ac:dyDescent="0.2">
      <c r="A540" s="130"/>
      <c r="B540" s="137"/>
      <c r="C540" s="168" t="s">
        <v>549</v>
      </c>
      <c r="D540" s="141"/>
      <c r="E540" s="147"/>
      <c r="F540" s="151"/>
      <c r="G540" s="151"/>
      <c r="H540" s="151"/>
      <c r="I540" s="151"/>
      <c r="J540" s="151"/>
      <c r="K540" s="151"/>
      <c r="L540" s="151"/>
      <c r="M540" s="151"/>
      <c r="N540" s="139"/>
      <c r="O540" s="139"/>
      <c r="P540" s="139"/>
      <c r="Q540" s="139"/>
      <c r="R540" s="139"/>
      <c r="S540" s="139"/>
      <c r="T540" s="140"/>
      <c r="U540" s="13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 t="s">
        <v>202</v>
      </c>
      <c r="AF540" s="129">
        <v>0</v>
      </c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</row>
    <row r="541" spans="1:60" outlineLevel="1" x14ac:dyDescent="0.2">
      <c r="A541" s="130"/>
      <c r="B541" s="137"/>
      <c r="C541" s="168" t="s">
        <v>655</v>
      </c>
      <c r="D541" s="141"/>
      <c r="E541" s="147">
        <v>36</v>
      </c>
      <c r="F541" s="151"/>
      <c r="G541" s="151"/>
      <c r="H541" s="151"/>
      <c r="I541" s="151"/>
      <c r="J541" s="151"/>
      <c r="K541" s="151"/>
      <c r="L541" s="151"/>
      <c r="M541" s="151"/>
      <c r="N541" s="139"/>
      <c r="O541" s="139"/>
      <c r="P541" s="139"/>
      <c r="Q541" s="139"/>
      <c r="R541" s="139"/>
      <c r="S541" s="139"/>
      <c r="T541" s="140"/>
      <c r="U541" s="13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 t="s">
        <v>202</v>
      </c>
      <c r="AF541" s="129">
        <v>0</v>
      </c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</row>
    <row r="542" spans="1:60" outlineLevel="1" x14ac:dyDescent="0.2">
      <c r="A542" s="130"/>
      <c r="B542" s="137"/>
      <c r="C542" s="168" t="s">
        <v>551</v>
      </c>
      <c r="D542" s="141"/>
      <c r="E542" s="147"/>
      <c r="F542" s="151"/>
      <c r="G542" s="151"/>
      <c r="H542" s="151"/>
      <c r="I542" s="151"/>
      <c r="J542" s="151"/>
      <c r="K542" s="151"/>
      <c r="L542" s="151"/>
      <c r="M542" s="151"/>
      <c r="N542" s="139"/>
      <c r="O542" s="139"/>
      <c r="P542" s="139"/>
      <c r="Q542" s="139"/>
      <c r="R542" s="139"/>
      <c r="S542" s="139"/>
      <c r="T542" s="140"/>
      <c r="U542" s="13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 t="s">
        <v>202</v>
      </c>
      <c r="AF542" s="129">
        <v>0</v>
      </c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</row>
    <row r="543" spans="1:60" outlineLevel="1" x14ac:dyDescent="0.2">
      <c r="A543" s="130"/>
      <c r="B543" s="137"/>
      <c r="C543" s="168" t="s">
        <v>656</v>
      </c>
      <c r="D543" s="141"/>
      <c r="E543" s="147">
        <v>12</v>
      </c>
      <c r="F543" s="151"/>
      <c r="G543" s="151"/>
      <c r="H543" s="151"/>
      <c r="I543" s="151"/>
      <c r="J543" s="151"/>
      <c r="K543" s="151"/>
      <c r="L543" s="151"/>
      <c r="M543" s="151"/>
      <c r="N543" s="139"/>
      <c r="O543" s="139"/>
      <c r="P543" s="139"/>
      <c r="Q543" s="139"/>
      <c r="R543" s="139"/>
      <c r="S543" s="139"/>
      <c r="T543" s="140"/>
      <c r="U543" s="13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 t="s">
        <v>202</v>
      </c>
      <c r="AF543" s="129">
        <v>0</v>
      </c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</row>
    <row r="544" spans="1:60" outlineLevel="1" x14ac:dyDescent="0.2">
      <c r="A544" s="130"/>
      <c r="B544" s="137"/>
      <c r="C544" s="168" t="s">
        <v>553</v>
      </c>
      <c r="D544" s="141"/>
      <c r="E544" s="147"/>
      <c r="F544" s="151"/>
      <c r="G544" s="151"/>
      <c r="H544" s="151"/>
      <c r="I544" s="151"/>
      <c r="J544" s="151"/>
      <c r="K544" s="151"/>
      <c r="L544" s="151"/>
      <c r="M544" s="151"/>
      <c r="N544" s="139"/>
      <c r="O544" s="139"/>
      <c r="P544" s="139"/>
      <c r="Q544" s="139"/>
      <c r="R544" s="139"/>
      <c r="S544" s="139"/>
      <c r="T544" s="140"/>
      <c r="U544" s="13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 t="s">
        <v>202</v>
      </c>
      <c r="AF544" s="129">
        <v>0</v>
      </c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</row>
    <row r="545" spans="1:60" outlineLevel="1" x14ac:dyDescent="0.2">
      <c r="A545" s="130"/>
      <c r="B545" s="137"/>
      <c r="C545" s="168" t="s">
        <v>657</v>
      </c>
      <c r="D545" s="141"/>
      <c r="E545" s="147">
        <v>9.6</v>
      </c>
      <c r="F545" s="151"/>
      <c r="G545" s="151"/>
      <c r="H545" s="151"/>
      <c r="I545" s="151"/>
      <c r="J545" s="151"/>
      <c r="K545" s="151"/>
      <c r="L545" s="151"/>
      <c r="M545" s="151"/>
      <c r="N545" s="139"/>
      <c r="O545" s="139"/>
      <c r="P545" s="139"/>
      <c r="Q545" s="139"/>
      <c r="R545" s="139"/>
      <c r="S545" s="139"/>
      <c r="T545" s="140"/>
      <c r="U545" s="13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 t="s">
        <v>202</v>
      </c>
      <c r="AF545" s="129">
        <v>0</v>
      </c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</row>
    <row r="546" spans="1:60" outlineLevel="1" x14ac:dyDescent="0.2">
      <c r="A546" s="130"/>
      <c r="B546" s="137"/>
      <c r="C546" s="169" t="s">
        <v>214</v>
      </c>
      <c r="D546" s="142"/>
      <c r="E546" s="148">
        <v>57.6</v>
      </c>
      <c r="F546" s="151"/>
      <c r="G546" s="151"/>
      <c r="H546" s="151"/>
      <c r="I546" s="151"/>
      <c r="J546" s="151"/>
      <c r="K546" s="151"/>
      <c r="L546" s="151"/>
      <c r="M546" s="151"/>
      <c r="N546" s="139"/>
      <c r="O546" s="139"/>
      <c r="P546" s="139"/>
      <c r="Q546" s="139"/>
      <c r="R546" s="139"/>
      <c r="S546" s="139"/>
      <c r="T546" s="140"/>
      <c r="U546" s="13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 t="s">
        <v>202</v>
      </c>
      <c r="AF546" s="129">
        <v>1</v>
      </c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</row>
    <row r="547" spans="1:60" outlineLevel="1" x14ac:dyDescent="0.2">
      <c r="A547" s="130">
        <v>106</v>
      </c>
      <c r="B547" s="137" t="s">
        <v>658</v>
      </c>
      <c r="C547" s="167" t="s">
        <v>659</v>
      </c>
      <c r="D547" s="139" t="s">
        <v>218</v>
      </c>
      <c r="E547" s="146">
        <v>4.5</v>
      </c>
      <c r="F547" s="237"/>
      <c r="G547" s="151">
        <f>F547*E547</f>
        <v>0</v>
      </c>
      <c r="H547" s="151">
        <v>0</v>
      </c>
      <c r="I547" s="151">
        <f>ROUND(E547*H547,2)</f>
        <v>0</v>
      </c>
      <c r="J547" s="151">
        <v>85</v>
      </c>
      <c r="K547" s="151">
        <f>ROUND(E547*J547,2)</f>
        <v>382.5</v>
      </c>
      <c r="L547" s="151">
        <v>21</v>
      </c>
      <c r="M547" s="151">
        <f>G547*(1+L547/100)</f>
        <v>0</v>
      </c>
      <c r="N547" s="139">
        <v>1.6000000000000001E-4</v>
      </c>
      <c r="O547" s="139">
        <f>ROUND(E547*N547,5)</f>
        <v>7.2000000000000005E-4</v>
      </c>
      <c r="P547" s="139">
        <v>0</v>
      </c>
      <c r="Q547" s="139">
        <f>ROUND(E547*P547,5)</f>
        <v>0</v>
      </c>
      <c r="R547" s="139"/>
      <c r="S547" s="139"/>
      <c r="T547" s="140">
        <v>0.15</v>
      </c>
      <c r="U547" s="139">
        <f>ROUND(E547*T547,2)</f>
        <v>0.68</v>
      </c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 t="s">
        <v>200</v>
      </c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</row>
    <row r="548" spans="1:60" outlineLevel="1" x14ac:dyDescent="0.2">
      <c r="A548" s="130"/>
      <c r="B548" s="137"/>
      <c r="C548" s="219" t="s">
        <v>660</v>
      </c>
      <c r="D548" s="220"/>
      <c r="E548" s="221"/>
      <c r="F548" s="222"/>
      <c r="G548" s="223"/>
      <c r="H548" s="151"/>
      <c r="I548" s="151"/>
      <c r="J548" s="151"/>
      <c r="K548" s="151"/>
      <c r="L548" s="151"/>
      <c r="M548" s="151"/>
      <c r="N548" s="139"/>
      <c r="O548" s="139"/>
      <c r="P548" s="139"/>
      <c r="Q548" s="139"/>
      <c r="R548" s="139"/>
      <c r="S548" s="139"/>
      <c r="T548" s="140"/>
      <c r="U548" s="13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 t="s">
        <v>248</v>
      </c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32" t="str">
        <f>C548</f>
        <v>ošetření koruny zdiva fungi+insekticidním přípravkem proti dřevokazným škůdcům</v>
      </c>
      <c r="BB548" s="129"/>
      <c r="BC548" s="129"/>
      <c r="BD548" s="129"/>
      <c r="BE548" s="129"/>
      <c r="BF548" s="129"/>
      <c r="BG548" s="129"/>
      <c r="BH548" s="129"/>
    </row>
    <row r="549" spans="1:60" outlineLevel="1" x14ac:dyDescent="0.2">
      <c r="A549" s="130"/>
      <c r="B549" s="137"/>
      <c r="C549" s="168" t="s">
        <v>433</v>
      </c>
      <c r="D549" s="141"/>
      <c r="E549" s="147">
        <v>4.24</v>
      </c>
      <c r="F549" s="151"/>
      <c r="G549" s="151"/>
      <c r="H549" s="151"/>
      <c r="I549" s="151"/>
      <c r="J549" s="151"/>
      <c r="K549" s="151"/>
      <c r="L549" s="151"/>
      <c r="M549" s="151"/>
      <c r="N549" s="139"/>
      <c r="O549" s="139"/>
      <c r="P549" s="139"/>
      <c r="Q549" s="139"/>
      <c r="R549" s="139"/>
      <c r="S549" s="139"/>
      <c r="T549" s="140"/>
      <c r="U549" s="13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 t="s">
        <v>202</v>
      </c>
      <c r="AF549" s="129">
        <v>0</v>
      </c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</row>
    <row r="550" spans="1:60" outlineLevel="1" x14ac:dyDescent="0.2">
      <c r="A550" s="130"/>
      <c r="B550" s="137"/>
      <c r="C550" s="168" t="s">
        <v>434</v>
      </c>
      <c r="D550" s="141"/>
      <c r="E550" s="147">
        <v>0.26</v>
      </c>
      <c r="F550" s="151"/>
      <c r="G550" s="151"/>
      <c r="H550" s="151"/>
      <c r="I550" s="151"/>
      <c r="J550" s="151"/>
      <c r="K550" s="151"/>
      <c r="L550" s="151"/>
      <c r="M550" s="151"/>
      <c r="N550" s="139"/>
      <c r="O550" s="139"/>
      <c r="P550" s="139"/>
      <c r="Q550" s="139"/>
      <c r="R550" s="139"/>
      <c r="S550" s="139"/>
      <c r="T550" s="140"/>
      <c r="U550" s="13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 t="s">
        <v>202</v>
      </c>
      <c r="AF550" s="129">
        <v>0</v>
      </c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</row>
    <row r="551" spans="1:60" outlineLevel="1" x14ac:dyDescent="0.2">
      <c r="A551" s="130"/>
      <c r="B551" s="137"/>
      <c r="C551" s="169" t="s">
        <v>214</v>
      </c>
      <c r="D551" s="142"/>
      <c r="E551" s="148">
        <v>4.5</v>
      </c>
      <c r="F551" s="151"/>
      <c r="G551" s="151"/>
      <c r="H551" s="151"/>
      <c r="I551" s="151"/>
      <c r="J551" s="151"/>
      <c r="K551" s="151"/>
      <c r="L551" s="151"/>
      <c r="M551" s="151"/>
      <c r="N551" s="139"/>
      <c r="O551" s="139"/>
      <c r="P551" s="139"/>
      <c r="Q551" s="139"/>
      <c r="R551" s="139"/>
      <c r="S551" s="139"/>
      <c r="T551" s="140"/>
      <c r="U551" s="13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 t="s">
        <v>202</v>
      </c>
      <c r="AF551" s="129">
        <v>1</v>
      </c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</row>
    <row r="552" spans="1:60" x14ac:dyDescent="0.2">
      <c r="A552" s="131" t="s">
        <v>195</v>
      </c>
      <c r="B552" s="138" t="s">
        <v>166</v>
      </c>
      <c r="C552" s="170" t="s">
        <v>167</v>
      </c>
      <c r="D552" s="143"/>
      <c r="E552" s="149"/>
      <c r="F552" s="152"/>
      <c r="G552" s="152">
        <f>SUMIF(AE553:AE555,"&lt;&gt;NOR",G553:G555)</f>
        <v>0</v>
      </c>
      <c r="H552" s="152"/>
      <c r="I552" s="152">
        <f>SUM(I553:I555)</f>
        <v>0</v>
      </c>
      <c r="J552" s="152"/>
      <c r="K552" s="152">
        <f>SUM(K553:K555)</f>
        <v>2234.4</v>
      </c>
      <c r="L552" s="152"/>
      <c r="M552" s="152">
        <f>SUM(M553:M555)</f>
        <v>0</v>
      </c>
      <c r="N552" s="143"/>
      <c r="O552" s="143">
        <f>SUM(O553:O555)</f>
        <v>1.528E-2</v>
      </c>
      <c r="P552" s="143"/>
      <c r="Q552" s="143">
        <f>SUM(Q553:Q555)</f>
        <v>0</v>
      </c>
      <c r="R552" s="143"/>
      <c r="S552" s="143"/>
      <c r="T552" s="144"/>
      <c r="U552" s="143">
        <f>SUM(U553:U555)</f>
        <v>2.96</v>
      </c>
      <c r="AE552" t="s">
        <v>196</v>
      </c>
    </row>
    <row r="553" spans="1:60" outlineLevel="1" x14ac:dyDescent="0.2">
      <c r="A553" s="130">
        <v>107</v>
      </c>
      <c r="B553" s="137" t="s">
        <v>661</v>
      </c>
      <c r="C553" s="167" t="s">
        <v>662</v>
      </c>
      <c r="D553" s="139" t="s">
        <v>218</v>
      </c>
      <c r="E553" s="146">
        <v>22.8</v>
      </c>
      <c r="F553" s="237"/>
      <c r="G553" s="151">
        <f>F553*E553</f>
        <v>0</v>
      </c>
      <c r="H553" s="151">
        <v>0</v>
      </c>
      <c r="I553" s="151">
        <f>ROUND(E553*H553,2)</f>
        <v>0</v>
      </c>
      <c r="J553" s="151">
        <v>98</v>
      </c>
      <c r="K553" s="151">
        <f>ROUND(E553*J553,2)</f>
        <v>2234.4</v>
      </c>
      <c r="L553" s="151">
        <v>21</v>
      </c>
      <c r="M553" s="151">
        <f>G553*(1+L553/100)</f>
        <v>0</v>
      </c>
      <c r="N553" s="139">
        <v>6.7000000000000002E-4</v>
      </c>
      <c r="O553" s="139">
        <f>ROUND(E553*N553,5)</f>
        <v>1.528E-2</v>
      </c>
      <c r="P553" s="139">
        <v>0</v>
      </c>
      <c r="Q553" s="139">
        <f>ROUND(E553*P553,5)</f>
        <v>0</v>
      </c>
      <c r="R553" s="139"/>
      <c r="S553" s="139"/>
      <c r="T553" s="140">
        <v>0.12992000000000001</v>
      </c>
      <c r="U553" s="139">
        <f>ROUND(E553*T553,2)</f>
        <v>2.96</v>
      </c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 t="s">
        <v>200</v>
      </c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</row>
    <row r="554" spans="1:60" outlineLevel="1" x14ac:dyDescent="0.2">
      <c r="A554" s="130"/>
      <c r="B554" s="137"/>
      <c r="C554" s="168" t="s">
        <v>663</v>
      </c>
      <c r="D554" s="141"/>
      <c r="E554" s="147">
        <v>4.8</v>
      </c>
      <c r="F554" s="151"/>
      <c r="G554" s="151"/>
      <c r="H554" s="151"/>
      <c r="I554" s="151"/>
      <c r="J554" s="151"/>
      <c r="K554" s="151"/>
      <c r="L554" s="151"/>
      <c r="M554" s="151"/>
      <c r="N554" s="139"/>
      <c r="O554" s="139"/>
      <c r="P554" s="139"/>
      <c r="Q554" s="139"/>
      <c r="R554" s="139"/>
      <c r="S554" s="139"/>
      <c r="T554" s="140"/>
      <c r="U554" s="13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 t="s">
        <v>202</v>
      </c>
      <c r="AF554" s="129">
        <v>0</v>
      </c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</row>
    <row r="555" spans="1:60" outlineLevel="1" x14ac:dyDescent="0.2">
      <c r="A555" s="130"/>
      <c r="B555" s="137"/>
      <c r="C555" s="168" t="s">
        <v>664</v>
      </c>
      <c r="D555" s="141"/>
      <c r="E555" s="147">
        <v>18</v>
      </c>
      <c r="F555" s="151"/>
      <c r="G555" s="151"/>
      <c r="H555" s="151"/>
      <c r="I555" s="151"/>
      <c r="J555" s="151"/>
      <c r="K555" s="151"/>
      <c r="L555" s="151"/>
      <c r="M555" s="151"/>
      <c r="N555" s="139"/>
      <c r="O555" s="139"/>
      <c r="P555" s="139"/>
      <c r="Q555" s="139"/>
      <c r="R555" s="139"/>
      <c r="S555" s="139"/>
      <c r="T555" s="140"/>
      <c r="U555" s="13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 t="s">
        <v>202</v>
      </c>
      <c r="AF555" s="129">
        <v>0</v>
      </c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</row>
    <row r="556" spans="1:60" x14ac:dyDescent="0.2">
      <c r="A556" s="131" t="s">
        <v>195</v>
      </c>
      <c r="B556" s="138" t="s">
        <v>168</v>
      </c>
      <c r="C556" s="170" t="s">
        <v>26</v>
      </c>
      <c r="D556" s="143"/>
      <c r="E556" s="149"/>
      <c r="F556" s="152"/>
      <c r="G556" s="152">
        <f>SUMIF(AE557:AE557,"&lt;&gt;NOR",G557:G557)</f>
        <v>0</v>
      </c>
      <c r="H556" s="152"/>
      <c r="I556" s="152">
        <f>SUM(I557:I557)</f>
        <v>0</v>
      </c>
      <c r="J556" s="152"/>
      <c r="K556" s="152">
        <f>SUM(K557:K557)</f>
        <v>6000</v>
      </c>
      <c r="L556" s="152"/>
      <c r="M556" s="152">
        <f>SUM(M557:M557)</f>
        <v>0</v>
      </c>
      <c r="N556" s="143"/>
      <c r="O556" s="143">
        <f>SUM(O557:O557)</f>
        <v>0</v>
      </c>
      <c r="P556" s="143"/>
      <c r="Q556" s="143">
        <f>SUM(Q557:Q557)</f>
        <v>0</v>
      </c>
      <c r="R556" s="143"/>
      <c r="S556" s="143"/>
      <c r="T556" s="144"/>
      <c r="U556" s="143">
        <f>SUM(U557:U557)</f>
        <v>0</v>
      </c>
      <c r="AE556" t="s">
        <v>196</v>
      </c>
    </row>
    <row r="557" spans="1:60" outlineLevel="1" x14ac:dyDescent="0.2">
      <c r="A557" s="161">
        <v>108</v>
      </c>
      <c r="B557" s="162" t="s">
        <v>665</v>
      </c>
      <c r="C557" s="172" t="s">
        <v>666</v>
      </c>
      <c r="D557" s="163" t="s">
        <v>667</v>
      </c>
      <c r="E557" s="164">
        <v>1</v>
      </c>
      <c r="F557" s="238"/>
      <c r="G557" s="165">
        <f>F557*E557</f>
        <v>0</v>
      </c>
      <c r="H557" s="165">
        <v>0</v>
      </c>
      <c r="I557" s="165">
        <f>ROUND(E557*H557,2)</f>
        <v>0</v>
      </c>
      <c r="J557" s="165">
        <v>6000</v>
      </c>
      <c r="K557" s="165">
        <f>ROUND(E557*J557,2)</f>
        <v>6000</v>
      </c>
      <c r="L557" s="165">
        <v>21</v>
      </c>
      <c r="M557" s="165">
        <f>G557*(1+L557/100)</f>
        <v>0</v>
      </c>
      <c r="N557" s="163">
        <v>0</v>
      </c>
      <c r="O557" s="163">
        <f>ROUND(E557*N557,5)</f>
        <v>0</v>
      </c>
      <c r="P557" s="163">
        <v>0</v>
      </c>
      <c r="Q557" s="163">
        <f>ROUND(E557*P557,5)</f>
        <v>0</v>
      </c>
      <c r="R557" s="163"/>
      <c r="S557" s="163"/>
      <c r="T557" s="166">
        <v>0</v>
      </c>
      <c r="U557" s="163">
        <f>ROUND(E557*T557,2)</f>
        <v>0</v>
      </c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 t="s">
        <v>668</v>
      </c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</row>
    <row r="558" spans="1:60" x14ac:dyDescent="0.2">
      <c r="A558" s="6"/>
      <c r="B558" s="7" t="s">
        <v>251</v>
      </c>
      <c r="C558" s="173" t="s">
        <v>251</v>
      </c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AC558">
        <v>15</v>
      </c>
      <c r="AD558">
        <v>21</v>
      </c>
    </row>
    <row r="559" spans="1:60" x14ac:dyDescent="0.2">
      <c r="C559" s="174"/>
      <c r="AE559" t="s">
        <v>673</v>
      </c>
    </row>
  </sheetData>
  <sheetProtection algorithmName="SHA-512" hashValue="wL4qUPp5iUfrO6ZT+2lBDexhET5qTcX21YAFPAehvwR3Ain2lCQhjvPm7uA2Fl1WjZcOKj0hyphi6m+3OPPCQg==" saltValue="KkQ9YNRU/ASCa3tPojzp7A==" spinCount="100000" sheet="1" objects="1" scenarios="1" selectLockedCells="1"/>
  <mergeCells count="116">
    <mergeCell ref="A1:G1"/>
    <mergeCell ref="C2:G2"/>
    <mergeCell ref="C3:G3"/>
    <mergeCell ref="C4:G4"/>
    <mergeCell ref="C47:G47"/>
    <mergeCell ref="C48:G48"/>
    <mergeCell ref="C59:G59"/>
    <mergeCell ref="C60:G60"/>
    <mergeCell ref="C82:G82"/>
    <mergeCell ref="C83:G83"/>
    <mergeCell ref="C84:G84"/>
    <mergeCell ref="C88:G88"/>
    <mergeCell ref="C49:G49"/>
    <mergeCell ref="C50:G50"/>
    <mergeCell ref="C52:G52"/>
    <mergeCell ref="C53:G53"/>
    <mergeCell ref="C54:G54"/>
    <mergeCell ref="C55:G55"/>
    <mergeCell ref="C127:G127"/>
    <mergeCell ref="C129:G129"/>
    <mergeCell ref="C165:G165"/>
    <mergeCell ref="C166:G166"/>
    <mergeCell ref="C167:G167"/>
    <mergeCell ref="C168:G168"/>
    <mergeCell ref="C93:G93"/>
    <mergeCell ref="C94:G94"/>
    <mergeCell ref="C95:G95"/>
    <mergeCell ref="C107:G107"/>
    <mergeCell ref="C108:G108"/>
    <mergeCell ref="C126:G126"/>
    <mergeCell ref="C222:G222"/>
    <mergeCell ref="C239:G239"/>
    <mergeCell ref="C243:G243"/>
    <mergeCell ref="C244:G244"/>
    <mergeCell ref="C246:G246"/>
    <mergeCell ref="C255:G255"/>
    <mergeCell ref="C169:G169"/>
    <mergeCell ref="C170:G170"/>
    <mergeCell ref="C171:G171"/>
    <mergeCell ref="C172:G172"/>
    <mergeCell ref="C191:G191"/>
    <mergeCell ref="C221:G221"/>
    <mergeCell ref="C348:G348"/>
    <mergeCell ref="C349:G349"/>
    <mergeCell ref="C414:G414"/>
    <mergeCell ref="C416:G416"/>
    <mergeCell ref="C419:G419"/>
    <mergeCell ref="C421:G421"/>
    <mergeCell ref="C256:G256"/>
    <mergeCell ref="C258:G258"/>
    <mergeCell ref="C335:G335"/>
    <mergeCell ref="C336:G336"/>
    <mergeCell ref="C337:G337"/>
    <mergeCell ref="C347:G347"/>
    <mergeCell ref="C434:G434"/>
    <mergeCell ref="C436:G436"/>
    <mergeCell ref="C437:G437"/>
    <mergeCell ref="C439:G439"/>
    <mergeCell ref="C441:G441"/>
    <mergeCell ref="C445:G445"/>
    <mergeCell ref="C424:G424"/>
    <mergeCell ref="C427:G427"/>
    <mergeCell ref="C429:G429"/>
    <mergeCell ref="C430:G430"/>
    <mergeCell ref="C431:G431"/>
    <mergeCell ref="C433:G433"/>
    <mergeCell ref="C458:G458"/>
    <mergeCell ref="C459:G459"/>
    <mergeCell ref="C460:G460"/>
    <mergeCell ref="C462:G462"/>
    <mergeCell ref="C463:G463"/>
    <mergeCell ref="C464:G464"/>
    <mergeCell ref="C446:G446"/>
    <mergeCell ref="C448:G448"/>
    <mergeCell ref="C452:G452"/>
    <mergeCell ref="C454:G454"/>
    <mergeCell ref="C455:G455"/>
    <mergeCell ref="C456:G456"/>
    <mergeCell ref="C475:G475"/>
    <mergeCell ref="C476:G476"/>
    <mergeCell ref="C477:G477"/>
    <mergeCell ref="C479:G479"/>
    <mergeCell ref="C480:G480"/>
    <mergeCell ref="C481:G481"/>
    <mergeCell ref="C466:G466"/>
    <mergeCell ref="C467:G467"/>
    <mergeCell ref="C469:G469"/>
    <mergeCell ref="C471:G471"/>
    <mergeCell ref="C472:G472"/>
    <mergeCell ref="C473:G473"/>
    <mergeCell ref="C492:G492"/>
    <mergeCell ref="C493:G493"/>
    <mergeCell ref="C494:G494"/>
    <mergeCell ref="C496:G496"/>
    <mergeCell ref="C497:G497"/>
    <mergeCell ref="C498:G498"/>
    <mergeCell ref="C483:G483"/>
    <mergeCell ref="C484:G484"/>
    <mergeCell ref="C486:G486"/>
    <mergeCell ref="C488:G488"/>
    <mergeCell ref="C489:G489"/>
    <mergeCell ref="C490:G490"/>
    <mergeCell ref="C527:G527"/>
    <mergeCell ref="C548:G548"/>
    <mergeCell ref="C509:G509"/>
    <mergeCell ref="C512:G512"/>
    <mergeCell ref="C514:G514"/>
    <mergeCell ref="C515:G515"/>
    <mergeCell ref="C516:G516"/>
    <mergeCell ref="C518:G518"/>
    <mergeCell ref="C500:G500"/>
    <mergeCell ref="C501:G501"/>
    <mergeCell ref="C503:G503"/>
    <mergeCell ref="C505:G505"/>
    <mergeCell ref="C506:G506"/>
    <mergeCell ref="C507:G507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Lenka Suchánková</cp:lastModifiedBy>
  <cp:lastPrinted>2022-06-29T09:07:24Z</cp:lastPrinted>
  <dcterms:created xsi:type="dcterms:W3CDTF">2009-04-08T07:15:50Z</dcterms:created>
  <dcterms:modified xsi:type="dcterms:W3CDTF">2022-07-08T06:45:47Z</dcterms:modified>
</cp:coreProperties>
</file>